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B:\Design\cores\master_xdc\"/>
    </mc:Choice>
  </mc:AlternateContent>
  <xr:revisionPtr revIDLastSave="0" documentId="13_ncr:1_{B92BDCAA-C8A9-40C2-809C-6C59EF0D0A5D}" xr6:coauthVersionLast="43" xr6:coauthVersionMax="43" xr10:uidLastSave="{00000000-0000-0000-0000-000000000000}"/>
  <bookViews>
    <workbookView xWindow="-120" yWindow="-120" windowWidth="29040" windowHeight="17640" tabRatio="871" firstSheet="17" activeTab="17" xr2:uid="{00000000-000D-0000-FFFF-FFFF00000000}"/>
  </bookViews>
  <sheets>
    <sheet name="Intern" sheetId="1" state="veryHidden" r:id="rId1"/>
    <sheet name="FPGA_pin" sheetId="2751" state="veryHidden" r:id="rId2"/>
    <sheet name="RAW_m_TEM0001_REV01B" sheetId="2789" state="veryHidden" r:id="rId3"/>
    <sheet name="RAW_m_TEM0001_REV01A" sheetId="2786" state="veryHidden" r:id="rId4"/>
    <sheet name="RAW_m_TEM0001_REV01" sheetId="2783" state="veryHidden" r:id="rId5"/>
    <sheet name="RAW_m_TEL0001_REV02" sheetId="2780" state="veryHidden" r:id="rId6"/>
    <sheet name="RAW_m_TEL0001_REV01" sheetId="2777" state="veryHidden" r:id="rId7"/>
    <sheet name="RAW_m_TEI0010_REV02" sheetId="2774" state="veryHidden" r:id="rId8"/>
    <sheet name="RAW_m_TEI0010_REV01" sheetId="2771" state="veryHidden" r:id="rId9"/>
    <sheet name="RAW_m_TEI0003_REV02" sheetId="2768" state="veryHidden" r:id="rId10"/>
    <sheet name="RAW_m_TEI0003_REV01" sheetId="2765" state="veryHidden" r:id="rId11"/>
    <sheet name="RAW_m_TEI0001_REV03" sheetId="2762" state="veryHidden" r:id="rId12"/>
    <sheet name="RAW_m_TEI0001_REV02" sheetId="2759" state="veryHidden" r:id="rId13"/>
    <sheet name="RAW_m_TEI0001_REV01" sheetId="2756" state="veryHidden" r:id="rId14"/>
    <sheet name="RAW_m_TEC0117_REV01" sheetId="2753" state="veryHidden" r:id="rId15"/>
    <sheet name="B2B" sheetId="2750" state="veryHidden" r:id="rId16"/>
    <sheet name="history" sheetId="1826" state="veryHidden" r:id="rId17"/>
    <sheet name="Overview, Notes &amp; Disclaimer" sheetId="73" r:id="rId18"/>
    <sheet name="CONN Pin Table" sheetId="1825" state="veryHidden" r:id="rId19"/>
    <sheet name="Module Pin Table" sheetId="2143" r:id="rId20"/>
    <sheet name="BOARD Pin Table" sheetId="2038" state="veryHidden" r:id="rId21"/>
    <sheet name="B2B Pin Table" sheetId="189" state="veryHidden" r:id="rId22"/>
    <sheet name="User Manual for boards" sheetId="2050" state="veryHidden" r:id="rId23"/>
    <sheet name="User Manual for modules" sheetId="2657" r:id="rId24"/>
    <sheet name="User Manual" sheetId="3" state="veryHidden" r:id="rId25"/>
  </sheets>
  <definedNames>
    <definedName name="_xlnm._FilterDatabase" localSheetId="21" hidden="1">'B2B Pin Table'!$B$5:$R$7</definedName>
    <definedName name="_xlnm._FilterDatabase" localSheetId="20" hidden="1">'BOARD Pin Table'!$B$5:$K$7</definedName>
    <definedName name="_xlnm._FilterDatabase" localSheetId="18" hidden="1">'CONN Pin Table'!$B$5:$S$7</definedName>
    <definedName name="_xlnm._FilterDatabase" localSheetId="19" hidden="1">'Module Pin Table'!$B$5:$K$7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" i="2750" l="1"/>
  <c r="I2" i="2750"/>
  <c r="H1" i="2750"/>
  <c r="H2" i="2750"/>
  <c r="I3" i="2750"/>
  <c r="H3" i="2750"/>
  <c r="AD9" i="2789"/>
  <c r="AD21" i="2789"/>
  <c r="AD27" i="2789"/>
  <c r="AD39" i="2789"/>
  <c r="AD45" i="2789"/>
  <c r="AD51" i="2789"/>
  <c r="AD57" i="2789"/>
  <c r="AC7" i="2789"/>
  <c r="AC8" i="2789"/>
  <c r="AD8" i="2789" s="1"/>
  <c r="AC9" i="2789"/>
  <c r="AC10" i="2789"/>
  <c r="AC11" i="2789"/>
  <c r="AC12" i="2789"/>
  <c r="AC13" i="2789"/>
  <c r="AC14" i="2789"/>
  <c r="AD14" i="2789" s="1"/>
  <c r="AC15" i="2789"/>
  <c r="AC16" i="2789"/>
  <c r="AC17" i="2789"/>
  <c r="AC18" i="2789"/>
  <c r="AD18" i="2789" s="1"/>
  <c r="AC19" i="2789"/>
  <c r="AC20" i="2789"/>
  <c r="AD20" i="2789" s="1"/>
  <c r="AC21" i="2789"/>
  <c r="AC22" i="2789"/>
  <c r="AC23" i="2789"/>
  <c r="AC24" i="2789"/>
  <c r="AD24" i="2789" s="1"/>
  <c r="AC25" i="2789"/>
  <c r="AC26" i="2789"/>
  <c r="AD26" i="2789" s="1"/>
  <c r="AC27" i="2789"/>
  <c r="AC28" i="2789"/>
  <c r="AC29" i="2789"/>
  <c r="AC30" i="2789"/>
  <c r="AD30" i="2789" s="1"/>
  <c r="AC31" i="2789"/>
  <c r="AC32" i="2789"/>
  <c r="AD32" i="2789" s="1"/>
  <c r="AC33" i="2789"/>
  <c r="AC34" i="2789"/>
  <c r="AC35" i="2789"/>
  <c r="AC36" i="2789"/>
  <c r="AD36" i="2789" s="1"/>
  <c r="AC37" i="2789"/>
  <c r="AC38" i="2789"/>
  <c r="AD38" i="2789" s="1"/>
  <c r="AC39" i="2789"/>
  <c r="AC40" i="2789"/>
  <c r="AC41" i="2789"/>
  <c r="AC42" i="2789"/>
  <c r="AD42" i="2789" s="1"/>
  <c r="AC43" i="2789"/>
  <c r="AC44" i="2789"/>
  <c r="AD44" i="2789" s="1"/>
  <c r="AC45" i="2789"/>
  <c r="AC46" i="2789"/>
  <c r="AC47" i="2789"/>
  <c r="AC48" i="2789"/>
  <c r="AC49" i="2789"/>
  <c r="AC50" i="2789"/>
  <c r="AD50" i="2789" s="1"/>
  <c r="AC51" i="2789"/>
  <c r="AC52" i="2789"/>
  <c r="AC53" i="2789"/>
  <c r="AC54" i="2789"/>
  <c r="AD54" i="2789" s="1"/>
  <c r="AC55" i="2789"/>
  <c r="AC56" i="2789"/>
  <c r="AD56" i="2789" s="1"/>
  <c r="AC57" i="2789"/>
  <c r="AC58" i="2789"/>
  <c r="AC59" i="2789"/>
  <c r="AC60" i="2789"/>
  <c r="AD60" i="2789" s="1"/>
  <c r="AC61" i="2789"/>
  <c r="AB7" i="2789"/>
  <c r="AD7" i="2789" s="1"/>
  <c r="AB8" i="2789"/>
  <c r="AB9" i="2789"/>
  <c r="AB10" i="2789"/>
  <c r="AD10" i="2789" s="1"/>
  <c r="AB11" i="2789"/>
  <c r="AD11" i="2789" s="1"/>
  <c r="AB12" i="2789"/>
  <c r="AB13" i="2789"/>
  <c r="AD13" i="2789" s="1"/>
  <c r="AB14" i="2789"/>
  <c r="AB15" i="2789"/>
  <c r="AD15" i="2789" s="1"/>
  <c r="AB16" i="2789"/>
  <c r="AD16" i="2789" s="1"/>
  <c r="AB17" i="2789"/>
  <c r="AD17" i="2789" s="1"/>
  <c r="AB18" i="2789"/>
  <c r="AB19" i="2789"/>
  <c r="AD19" i="2789" s="1"/>
  <c r="AB20" i="2789"/>
  <c r="AB21" i="2789"/>
  <c r="AB22" i="2789"/>
  <c r="AD22" i="2789" s="1"/>
  <c r="AB23" i="2789"/>
  <c r="AD23" i="2789" s="1"/>
  <c r="AB24" i="2789"/>
  <c r="AB25" i="2789"/>
  <c r="AD25" i="2789" s="1"/>
  <c r="AB26" i="2789"/>
  <c r="AB27" i="2789"/>
  <c r="AB28" i="2789"/>
  <c r="AD28" i="2789" s="1"/>
  <c r="AB29" i="2789"/>
  <c r="AD29" i="2789" s="1"/>
  <c r="AB30" i="2789"/>
  <c r="AB31" i="2789"/>
  <c r="AD31" i="2789" s="1"/>
  <c r="AB32" i="2789"/>
  <c r="AB33" i="2789"/>
  <c r="AD33" i="2789" s="1"/>
  <c r="AB34" i="2789"/>
  <c r="AD34" i="2789" s="1"/>
  <c r="AB35" i="2789"/>
  <c r="AD35" i="2789" s="1"/>
  <c r="AB36" i="2789"/>
  <c r="AB37" i="2789"/>
  <c r="AD37" i="2789" s="1"/>
  <c r="AB38" i="2789"/>
  <c r="AB39" i="2789"/>
  <c r="AB40" i="2789"/>
  <c r="AD40" i="2789" s="1"/>
  <c r="AB41" i="2789"/>
  <c r="AD41" i="2789" s="1"/>
  <c r="AB42" i="2789"/>
  <c r="AB43" i="2789"/>
  <c r="AD43" i="2789" s="1"/>
  <c r="AB44" i="2789"/>
  <c r="AB45" i="2789"/>
  <c r="AB46" i="2789"/>
  <c r="AD46" i="2789" s="1"/>
  <c r="AB47" i="2789"/>
  <c r="AD47" i="2789" s="1"/>
  <c r="AB48" i="2789"/>
  <c r="AB49" i="2789"/>
  <c r="AD49" i="2789" s="1"/>
  <c r="AB50" i="2789"/>
  <c r="AB51" i="2789"/>
  <c r="AB52" i="2789"/>
  <c r="AD52" i="2789" s="1"/>
  <c r="AB53" i="2789"/>
  <c r="AD53" i="2789" s="1"/>
  <c r="AB54" i="2789"/>
  <c r="AB55" i="2789"/>
  <c r="AD55" i="2789" s="1"/>
  <c r="AB56" i="2789"/>
  <c r="AB57" i="2789"/>
  <c r="AB58" i="2789"/>
  <c r="AD58" i="2789" s="1"/>
  <c r="AB59" i="2789"/>
  <c r="AD59" i="2789" s="1"/>
  <c r="AB60" i="2789"/>
  <c r="AB61" i="2789"/>
  <c r="AD61" i="2789" s="1"/>
  <c r="AC6" i="2789"/>
  <c r="AD6" i="2789" s="1"/>
  <c r="AB6" i="2789"/>
  <c r="F2" i="2789"/>
  <c r="C6" i="2789"/>
  <c r="C7" i="2789"/>
  <c r="C8" i="2789"/>
  <c r="C9" i="2789"/>
  <c r="C10" i="2789"/>
  <c r="C11" i="2789"/>
  <c r="C12" i="2789"/>
  <c r="C13" i="2789"/>
  <c r="C14" i="2789"/>
  <c r="C15" i="2789"/>
  <c r="C16" i="2789"/>
  <c r="C17" i="2789"/>
  <c r="C18" i="2789"/>
  <c r="C19" i="2789"/>
  <c r="C20" i="2789"/>
  <c r="C21" i="2789"/>
  <c r="C22" i="2789"/>
  <c r="C23" i="2789"/>
  <c r="C24" i="2789"/>
  <c r="C25" i="2789"/>
  <c r="C26" i="2789"/>
  <c r="C27" i="2789"/>
  <c r="C28" i="2789"/>
  <c r="C29" i="2789"/>
  <c r="C30" i="2789"/>
  <c r="C31" i="2789"/>
  <c r="C32" i="2789"/>
  <c r="C33" i="2789"/>
  <c r="C34" i="2789"/>
  <c r="C35" i="2789"/>
  <c r="C36" i="2789"/>
  <c r="C37" i="2789"/>
  <c r="C38" i="2789"/>
  <c r="C39" i="2789"/>
  <c r="C40" i="2789"/>
  <c r="C41" i="2789"/>
  <c r="C42" i="2789"/>
  <c r="C43" i="2789"/>
  <c r="C44" i="2789"/>
  <c r="C45" i="2789"/>
  <c r="C46" i="2789"/>
  <c r="C47" i="2789"/>
  <c r="C48" i="2789"/>
  <c r="C49" i="2789"/>
  <c r="C50" i="2789"/>
  <c r="C51" i="2789"/>
  <c r="C52" i="2789"/>
  <c r="C53" i="2789"/>
  <c r="C54" i="2789"/>
  <c r="C55" i="2789"/>
  <c r="C56" i="2789"/>
  <c r="C57" i="2789"/>
  <c r="C58" i="2789"/>
  <c r="C59" i="2789"/>
  <c r="C60" i="2789"/>
  <c r="C61" i="2789"/>
  <c r="C62" i="2789"/>
  <c r="C63" i="2789"/>
  <c r="C64" i="2789"/>
  <c r="C65" i="2789"/>
  <c r="C66" i="2789"/>
  <c r="C67" i="2789"/>
  <c r="C68" i="2789"/>
  <c r="C69" i="2789"/>
  <c r="C70" i="2789"/>
  <c r="C71" i="2789"/>
  <c r="C72" i="2789"/>
  <c r="C73" i="2789"/>
  <c r="C74" i="2789"/>
  <c r="C75" i="2789"/>
  <c r="C76" i="2789"/>
  <c r="C77" i="2789"/>
  <c r="C78" i="2789"/>
  <c r="C79" i="2789"/>
  <c r="C80" i="2789"/>
  <c r="C81" i="2789"/>
  <c r="C82" i="2789"/>
  <c r="C83" i="2789"/>
  <c r="C84" i="2789"/>
  <c r="C85" i="2789"/>
  <c r="C86" i="2789"/>
  <c r="C87" i="2789"/>
  <c r="C88" i="2789"/>
  <c r="C89" i="2789"/>
  <c r="C90" i="2789"/>
  <c r="C91" i="2789"/>
  <c r="C92" i="2789"/>
  <c r="C93" i="2789"/>
  <c r="C94" i="2789"/>
  <c r="C95" i="2789"/>
  <c r="C96" i="2789"/>
  <c r="C97" i="2789"/>
  <c r="C98" i="2789"/>
  <c r="C99" i="2789"/>
  <c r="C100" i="2789"/>
  <c r="C101" i="2789"/>
  <c r="C102" i="2789"/>
  <c r="C103" i="2789"/>
  <c r="C104" i="2789"/>
  <c r="C105" i="2789"/>
  <c r="C106" i="2789"/>
  <c r="C107" i="2789"/>
  <c r="C108" i="2789"/>
  <c r="C109" i="2789"/>
  <c r="C110" i="2789"/>
  <c r="C111" i="2789"/>
  <c r="C112" i="2789"/>
  <c r="C113" i="2789"/>
  <c r="C114" i="2789"/>
  <c r="C115" i="2789"/>
  <c r="C116" i="2789"/>
  <c r="C117" i="2789"/>
  <c r="C118" i="2789"/>
  <c r="C119" i="2789"/>
  <c r="C120" i="2789"/>
  <c r="C121" i="2789"/>
  <c r="C122" i="2789"/>
  <c r="C123" i="2789"/>
  <c r="C124" i="2789"/>
  <c r="C125" i="2789"/>
  <c r="C126" i="2789"/>
  <c r="C127" i="2789"/>
  <c r="C128" i="2789"/>
  <c r="C129" i="2789"/>
  <c r="C130" i="2789"/>
  <c r="C131" i="2789"/>
  <c r="C132" i="2789"/>
  <c r="C133" i="2789"/>
  <c r="C134" i="2789"/>
  <c r="C135" i="2789"/>
  <c r="C136" i="2789"/>
  <c r="C137" i="2789"/>
  <c r="C138" i="2789"/>
  <c r="C139" i="2789"/>
  <c r="C140" i="2789"/>
  <c r="C141" i="2789"/>
  <c r="C142" i="2789"/>
  <c r="C143" i="2789"/>
  <c r="C144" i="2789"/>
  <c r="C145" i="2789"/>
  <c r="C146" i="2789"/>
  <c r="C147" i="2789"/>
  <c r="C148" i="2789"/>
  <c r="C149" i="2789"/>
  <c r="C150" i="2789"/>
  <c r="C151" i="2789"/>
  <c r="C152" i="2789"/>
  <c r="C153" i="2789"/>
  <c r="C154" i="2789"/>
  <c r="C155" i="2789"/>
  <c r="C156" i="2789"/>
  <c r="C157" i="2789"/>
  <c r="C158" i="2789"/>
  <c r="C159" i="2789"/>
  <c r="C160" i="2789"/>
  <c r="C161" i="2789"/>
  <c r="C162" i="2789"/>
  <c r="C163" i="2789"/>
  <c r="C164" i="2789"/>
  <c r="C165" i="2789"/>
  <c r="C166" i="2789"/>
  <c r="C167" i="2789"/>
  <c r="C168" i="2789"/>
  <c r="C169" i="2789"/>
  <c r="C170" i="2789"/>
  <c r="C171" i="2789"/>
  <c r="C172" i="2789"/>
  <c r="C173" i="2789"/>
  <c r="C174" i="2789"/>
  <c r="C175" i="2789"/>
  <c r="C176" i="2789"/>
  <c r="C177" i="2789"/>
  <c r="C178" i="2789"/>
  <c r="C179" i="2789"/>
  <c r="C180" i="2789"/>
  <c r="C181" i="2789"/>
  <c r="C182" i="2789"/>
  <c r="C183" i="2789"/>
  <c r="C184" i="2789"/>
  <c r="C185" i="2789"/>
  <c r="C186" i="2789"/>
  <c r="C187" i="2789"/>
  <c r="C188" i="2789"/>
  <c r="C189" i="2789"/>
  <c r="C190" i="2789"/>
  <c r="C191" i="2789"/>
  <c r="C192" i="2789"/>
  <c r="C193" i="2789"/>
  <c r="C194" i="2789"/>
  <c r="C195" i="2789"/>
  <c r="C196" i="2789"/>
  <c r="C197" i="2789"/>
  <c r="C198" i="2789"/>
  <c r="C199" i="2789"/>
  <c r="C200" i="2789"/>
  <c r="C201" i="2789"/>
  <c r="C202" i="2789"/>
  <c r="C203" i="2789"/>
  <c r="C204" i="2789"/>
  <c r="C205" i="2789"/>
  <c r="C206" i="2789"/>
  <c r="C207" i="2789"/>
  <c r="C208" i="2789"/>
  <c r="C209" i="2789"/>
  <c r="C210" i="2789"/>
  <c r="C211" i="2789"/>
  <c r="C212" i="2789"/>
  <c r="C213" i="2789"/>
  <c r="C214" i="2789"/>
  <c r="C215" i="2789"/>
  <c r="C216" i="2789"/>
  <c r="C217" i="2789"/>
  <c r="C218" i="2789"/>
  <c r="C219" i="2789"/>
  <c r="C220" i="2789"/>
  <c r="C221" i="2789"/>
  <c r="C222" i="2789"/>
  <c r="C223" i="2789"/>
  <c r="C224" i="2789"/>
  <c r="C225" i="2789"/>
  <c r="C226" i="2789"/>
  <c r="C227" i="2789"/>
  <c r="C228" i="2789"/>
  <c r="C229" i="2789"/>
  <c r="C230" i="2789"/>
  <c r="C231" i="2789"/>
  <c r="C232" i="2789"/>
  <c r="C233" i="2789"/>
  <c r="C234" i="2789"/>
  <c r="C235" i="2789"/>
  <c r="C236" i="2789"/>
  <c r="C237" i="2789"/>
  <c r="C238" i="2789"/>
  <c r="C239" i="2789"/>
  <c r="C240" i="2789"/>
  <c r="C241" i="2789"/>
  <c r="C242" i="2789"/>
  <c r="C243" i="2789"/>
  <c r="C244" i="2789"/>
  <c r="C245" i="2789"/>
  <c r="C246" i="2789"/>
  <c r="C247" i="2789"/>
  <c r="C248" i="2789"/>
  <c r="C249" i="2789"/>
  <c r="C250" i="2789"/>
  <c r="C251" i="2789"/>
  <c r="C252" i="2789"/>
  <c r="C253" i="2789"/>
  <c r="C254" i="2789"/>
  <c r="C255" i="2789"/>
  <c r="C256" i="2789"/>
  <c r="C257" i="2789"/>
  <c r="C258" i="2789"/>
  <c r="C259" i="2789"/>
  <c r="C260" i="2789"/>
  <c r="C261" i="2789"/>
  <c r="C262" i="2789"/>
  <c r="C263" i="2789"/>
  <c r="C264" i="2789"/>
  <c r="C265" i="2789"/>
  <c r="C266" i="2789"/>
  <c r="C267" i="2789"/>
  <c r="C268" i="2789"/>
  <c r="C269" i="2789"/>
  <c r="C270" i="2789"/>
  <c r="C271" i="2789"/>
  <c r="C272" i="2789"/>
  <c r="C273" i="2789"/>
  <c r="C274" i="2789"/>
  <c r="C275" i="2789"/>
  <c r="C276" i="2789"/>
  <c r="C277" i="2789"/>
  <c r="C278" i="2789"/>
  <c r="C279" i="2789"/>
  <c r="C280" i="2789"/>
  <c r="C281" i="2789"/>
  <c r="C282" i="2789"/>
  <c r="C283" i="2789"/>
  <c r="C284" i="2789"/>
  <c r="C285" i="2789"/>
  <c r="C286" i="2789"/>
  <c r="C287" i="2789"/>
  <c r="C288" i="2789"/>
  <c r="C289" i="2789"/>
  <c r="C290" i="2789"/>
  <c r="C291" i="2789"/>
  <c r="C292" i="2789"/>
  <c r="C293" i="2789"/>
  <c r="C294" i="2789"/>
  <c r="C295" i="2789"/>
  <c r="C296" i="2789"/>
  <c r="C297" i="2789"/>
  <c r="C298" i="2789"/>
  <c r="C299" i="2789"/>
  <c r="C300" i="2789"/>
  <c r="C301" i="2789"/>
  <c r="C302" i="2789"/>
  <c r="C303" i="2789"/>
  <c r="C304" i="2789"/>
  <c r="C305" i="2789"/>
  <c r="C306" i="2789"/>
  <c r="C307" i="2789"/>
  <c r="C308" i="2789"/>
  <c r="C309" i="2789"/>
  <c r="C310" i="2789"/>
  <c r="C311" i="2789"/>
  <c r="C312" i="2789"/>
  <c r="C313" i="2789"/>
  <c r="C314" i="2789"/>
  <c r="C315" i="2789"/>
  <c r="C316" i="2789"/>
  <c r="C317" i="2789"/>
  <c r="C318" i="2789"/>
  <c r="C319" i="2789"/>
  <c r="C320" i="2789"/>
  <c r="C321" i="2789"/>
  <c r="C322" i="2789"/>
  <c r="C323" i="2789"/>
  <c r="C324" i="2789"/>
  <c r="C325" i="2789"/>
  <c r="C326" i="2789"/>
  <c r="C327" i="2789"/>
  <c r="C328" i="2789"/>
  <c r="C329" i="2789"/>
  <c r="C330" i="2789"/>
  <c r="C331" i="2789"/>
  <c r="C332" i="2789"/>
  <c r="C333" i="2789"/>
  <c r="C334" i="2789"/>
  <c r="C335" i="2789"/>
  <c r="C336" i="2789"/>
  <c r="C337" i="2789"/>
  <c r="C338" i="2789"/>
  <c r="C339" i="2789"/>
  <c r="C340" i="2789"/>
  <c r="C341" i="2789"/>
  <c r="C342" i="2789"/>
  <c r="C343" i="2789"/>
  <c r="C344" i="2789"/>
  <c r="C345" i="2789"/>
  <c r="C346" i="2789"/>
  <c r="C347" i="2789"/>
  <c r="C348" i="2789"/>
  <c r="C349" i="2789"/>
  <c r="C350" i="2789"/>
  <c r="C351" i="2789"/>
  <c r="C352" i="2789"/>
  <c r="C353" i="2789"/>
  <c r="C354" i="2789"/>
  <c r="C355" i="2789"/>
  <c r="C356" i="2789"/>
  <c r="C357" i="2789"/>
  <c r="C358" i="2789"/>
  <c r="C359" i="2789"/>
  <c r="C360" i="2789"/>
  <c r="C361" i="2789"/>
  <c r="C362" i="2789"/>
  <c r="C363" i="2789"/>
  <c r="C364" i="2789"/>
  <c r="C365" i="2789"/>
  <c r="C366" i="2789"/>
  <c r="C367" i="2789"/>
  <c r="C368" i="2789"/>
  <c r="C369" i="2789"/>
  <c r="C370" i="2789"/>
  <c r="C371" i="2789"/>
  <c r="C372" i="2789"/>
  <c r="C373" i="2789"/>
  <c r="C374" i="2789"/>
  <c r="C375" i="2789"/>
  <c r="C376" i="2789"/>
  <c r="C377" i="2789"/>
  <c r="C378" i="2789"/>
  <c r="C379" i="2789"/>
  <c r="C380" i="2789"/>
  <c r="C381" i="2789"/>
  <c r="C382" i="2789"/>
  <c r="C383" i="2789"/>
  <c r="C384" i="2789"/>
  <c r="C385" i="2789"/>
  <c r="C386" i="2789"/>
  <c r="C387" i="2789"/>
  <c r="C388" i="2789"/>
  <c r="C389" i="2789"/>
  <c r="C390" i="2789"/>
  <c r="C391" i="2789"/>
  <c r="C392" i="2789"/>
  <c r="C393" i="2789"/>
  <c r="C394" i="2789"/>
  <c r="C395" i="2789"/>
  <c r="C396" i="2789"/>
  <c r="C397" i="2789"/>
  <c r="C398" i="2789"/>
  <c r="C399" i="2789"/>
  <c r="C400" i="2789"/>
  <c r="C401" i="2789"/>
  <c r="C402" i="2789"/>
  <c r="C403" i="2789"/>
  <c r="C404" i="2789"/>
  <c r="C405" i="2789"/>
  <c r="C406" i="2789"/>
  <c r="C407" i="2789"/>
  <c r="C408" i="2789"/>
  <c r="C409" i="2789"/>
  <c r="C410" i="2789"/>
  <c r="C411" i="2789"/>
  <c r="C412" i="2789"/>
  <c r="C413" i="2789"/>
  <c r="C414" i="2789"/>
  <c r="C415" i="2789"/>
  <c r="C416" i="2789"/>
  <c r="C417" i="2789"/>
  <c r="C418" i="2789"/>
  <c r="C419" i="2789"/>
  <c r="C420" i="2789"/>
  <c r="C421" i="2789"/>
  <c r="C422" i="2789"/>
  <c r="C423" i="2789"/>
  <c r="C424" i="2789"/>
  <c r="C425" i="2789"/>
  <c r="C426" i="2789"/>
  <c r="C427" i="2789"/>
  <c r="C428" i="2789"/>
  <c r="C429" i="2789"/>
  <c r="C430" i="2789"/>
  <c r="C431" i="2789"/>
  <c r="C432" i="2789"/>
  <c r="C433" i="2789"/>
  <c r="C434" i="2789"/>
  <c r="C435" i="2789"/>
  <c r="C436" i="2789"/>
  <c r="C437" i="2789"/>
  <c r="C438" i="2789"/>
  <c r="C439" i="2789"/>
  <c r="C440" i="2789"/>
  <c r="C441" i="2789"/>
  <c r="C442" i="2789"/>
  <c r="C443" i="2789"/>
  <c r="C444" i="2789"/>
  <c r="C445" i="2789"/>
  <c r="C446" i="2789"/>
  <c r="C447" i="2789"/>
  <c r="C448" i="2789"/>
  <c r="C449" i="2789"/>
  <c r="C450" i="2789"/>
  <c r="C451" i="2789"/>
  <c r="C452" i="2789"/>
  <c r="C453" i="2789"/>
  <c r="C454" i="2789"/>
  <c r="C455" i="2789"/>
  <c r="C456" i="2789"/>
  <c r="C457" i="2789"/>
  <c r="C458" i="2789"/>
  <c r="C459" i="2789"/>
  <c r="C460" i="2789"/>
  <c r="C461" i="2789"/>
  <c r="C462" i="2789"/>
  <c r="C463" i="2789"/>
  <c r="C464" i="2789"/>
  <c r="C465" i="2789"/>
  <c r="C466" i="2789"/>
  <c r="C467" i="2789"/>
  <c r="C468" i="2789"/>
  <c r="C469" i="2789"/>
  <c r="C470" i="2789"/>
  <c r="C471" i="2789"/>
  <c r="C472" i="2789"/>
  <c r="C473" i="2789"/>
  <c r="C474" i="2789"/>
  <c r="C475" i="2789"/>
  <c r="C476" i="2789"/>
  <c r="C477" i="2789"/>
  <c r="C478" i="2789"/>
  <c r="C479" i="2789"/>
  <c r="C480" i="2789"/>
  <c r="C481" i="2789"/>
  <c r="C482" i="2789"/>
  <c r="C483" i="2789"/>
  <c r="C484" i="2789"/>
  <c r="C485" i="2789"/>
  <c r="C486" i="2789"/>
  <c r="C487" i="2789"/>
  <c r="C488" i="2789"/>
  <c r="C489" i="2789"/>
  <c r="C490" i="2789"/>
  <c r="C491" i="2789"/>
  <c r="C492" i="2789"/>
  <c r="C493" i="2789"/>
  <c r="C494" i="2789"/>
  <c r="C495" i="2789"/>
  <c r="C496" i="2789"/>
  <c r="C497" i="2789"/>
  <c r="C498" i="2789"/>
  <c r="C499" i="2789"/>
  <c r="C500" i="2789"/>
  <c r="C501" i="2789"/>
  <c r="C502" i="2789"/>
  <c r="C503" i="2789"/>
  <c r="C504" i="2789"/>
  <c r="C505" i="2789"/>
  <c r="C506" i="2789"/>
  <c r="C507" i="2789"/>
  <c r="C508" i="2789"/>
  <c r="C509" i="2789"/>
  <c r="C510" i="2789"/>
  <c r="C511" i="2789"/>
  <c r="C512" i="2789"/>
  <c r="C513" i="2789"/>
  <c r="C514" i="2789"/>
  <c r="C515" i="2789"/>
  <c r="C516" i="2789"/>
  <c r="C517" i="2789"/>
  <c r="C518" i="2789"/>
  <c r="C519" i="2789"/>
  <c r="C520" i="2789"/>
  <c r="C521" i="2789"/>
  <c r="C522" i="2789"/>
  <c r="C523" i="2789"/>
  <c r="C524" i="2789"/>
  <c r="C525" i="2789"/>
  <c r="C526" i="2789"/>
  <c r="C527" i="2789"/>
  <c r="C528" i="2789"/>
  <c r="C529" i="2789"/>
  <c r="C530" i="2789"/>
  <c r="C531" i="2789"/>
  <c r="C532" i="2789"/>
  <c r="C533" i="2789"/>
  <c r="C534" i="2789"/>
  <c r="C535" i="2789"/>
  <c r="C536" i="2789"/>
  <c r="C537" i="2789"/>
  <c r="C538" i="2789"/>
  <c r="C539" i="2789"/>
  <c r="C540" i="2789"/>
  <c r="C541" i="2789"/>
  <c r="C542" i="2789"/>
  <c r="C543" i="2789"/>
  <c r="C544" i="2789"/>
  <c r="C545" i="2789"/>
  <c r="C546" i="2789"/>
  <c r="C547" i="2789"/>
  <c r="C548" i="2789"/>
  <c r="C549" i="2789"/>
  <c r="C550" i="2789"/>
  <c r="C551" i="2789"/>
  <c r="C552" i="2789"/>
  <c r="C553" i="2789"/>
  <c r="C554" i="2789"/>
  <c r="C555" i="2789"/>
  <c r="C556" i="2789"/>
  <c r="C557" i="2789"/>
  <c r="C558" i="2789"/>
  <c r="C559" i="2789"/>
  <c r="C560" i="2789"/>
  <c r="C561" i="2789"/>
  <c r="C562" i="2789"/>
  <c r="C563" i="2789"/>
  <c r="C564" i="2789"/>
  <c r="C565" i="2789"/>
  <c r="C566" i="2789"/>
  <c r="C567" i="2789"/>
  <c r="C568" i="2789"/>
  <c r="C569" i="2789"/>
  <c r="C570" i="2789"/>
  <c r="C571" i="2789"/>
  <c r="C572" i="2789"/>
  <c r="C573" i="2789"/>
  <c r="C574" i="2789"/>
  <c r="C575" i="2789"/>
  <c r="C576" i="2789"/>
  <c r="C577" i="2789"/>
  <c r="C578" i="2789"/>
  <c r="C579" i="2789"/>
  <c r="C580" i="2789"/>
  <c r="C581" i="2789"/>
  <c r="C582" i="2789"/>
  <c r="C583" i="2789"/>
  <c r="C584" i="2789"/>
  <c r="C585" i="2789"/>
  <c r="C586" i="2789"/>
  <c r="C587" i="2789"/>
  <c r="C588" i="2789"/>
  <c r="C589" i="2789"/>
  <c r="C590" i="2789"/>
  <c r="C591" i="2789"/>
  <c r="C592" i="2789"/>
  <c r="C593" i="2789"/>
  <c r="C594" i="2789"/>
  <c r="C595" i="2789"/>
  <c r="C596" i="2789"/>
  <c r="C597" i="2789"/>
  <c r="C598" i="2789"/>
  <c r="C599" i="2789"/>
  <c r="C600" i="2789"/>
  <c r="C601" i="2789"/>
  <c r="C602" i="2789"/>
  <c r="C603" i="2789"/>
  <c r="C604" i="2789"/>
  <c r="C605" i="2789"/>
  <c r="C606" i="2789"/>
  <c r="C607" i="2789"/>
  <c r="C608" i="2789"/>
  <c r="C609" i="2789"/>
  <c r="C610" i="2789"/>
  <c r="C611" i="2789"/>
  <c r="C612" i="2789"/>
  <c r="C613" i="2789"/>
  <c r="C614" i="2789"/>
  <c r="C615" i="2789"/>
  <c r="C616" i="2789"/>
  <c r="C617" i="2789"/>
  <c r="C618" i="2789"/>
  <c r="C619" i="2789"/>
  <c r="C620" i="2789"/>
  <c r="C621" i="2789"/>
  <c r="C622" i="2789"/>
  <c r="C623" i="2789"/>
  <c r="C624" i="2789"/>
  <c r="C625" i="2789"/>
  <c r="C626" i="2789"/>
  <c r="C627" i="2789"/>
  <c r="C628" i="2789"/>
  <c r="C629" i="2789"/>
  <c r="C630" i="2789"/>
  <c r="C631" i="2789"/>
  <c r="C632" i="2789"/>
  <c r="C633" i="2789"/>
  <c r="C634" i="2789"/>
  <c r="C635" i="2789"/>
  <c r="C636" i="2789"/>
  <c r="C637" i="2789"/>
  <c r="C638" i="2789"/>
  <c r="C639" i="2789"/>
  <c r="C640" i="2789"/>
  <c r="C641" i="2789"/>
  <c r="C642" i="2789"/>
  <c r="C643" i="2789"/>
  <c r="C644" i="2789"/>
  <c r="C645" i="2789"/>
  <c r="C646" i="2789"/>
  <c r="C647" i="2789"/>
  <c r="C648" i="2789"/>
  <c r="C649" i="2789"/>
  <c r="C650" i="2789"/>
  <c r="C651" i="2789"/>
  <c r="C652" i="2789"/>
  <c r="C653" i="2789"/>
  <c r="C654" i="2789"/>
  <c r="C655" i="2789"/>
  <c r="C656" i="2789"/>
  <c r="C657" i="2789"/>
  <c r="C658" i="2789"/>
  <c r="C659" i="2789"/>
  <c r="C660" i="2789"/>
  <c r="C661" i="2789"/>
  <c r="C662" i="2789"/>
  <c r="C663" i="2789"/>
  <c r="C664" i="2789"/>
  <c r="C665" i="2789"/>
  <c r="C666" i="2789"/>
  <c r="C667" i="2789"/>
  <c r="C668" i="2789"/>
  <c r="C669" i="2789"/>
  <c r="C670" i="2789"/>
  <c r="C671" i="2789"/>
  <c r="C672" i="2789"/>
  <c r="C673" i="2789"/>
  <c r="C674" i="2789"/>
  <c r="C675" i="2789"/>
  <c r="C676" i="2789"/>
  <c r="C677" i="2789"/>
  <c r="C678" i="2789"/>
  <c r="C679" i="2789"/>
  <c r="C680" i="2789"/>
  <c r="C681" i="2789"/>
  <c r="C682" i="2789"/>
  <c r="C683" i="2789"/>
  <c r="C684" i="2789"/>
  <c r="C685" i="2789"/>
  <c r="C686" i="2789"/>
  <c r="C687" i="2789"/>
  <c r="C688" i="2789"/>
  <c r="C689" i="2789"/>
  <c r="C690" i="2789"/>
  <c r="C691" i="2789"/>
  <c r="C692" i="2789"/>
  <c r="C693" i="2789"/>
  <c r="C694" i="2789"/>
  <c r="C695" i="2789"/>
  <c r="C696" i="2789"/>
  <c r="C697" i="2789"/>
  <c r="C698" i="2789"/>
  <c r="C699" i="2789"/>
  <c r="C700" i="2789"/>
  <c r="C701" i="2789"/>
  <c r="C702" i="2789"/>
  <c r="C703" i="2789"/>
  <c r="C704" i="2789"/>
  <c r="C705" i="2789"/>
  <c r="C706" i="2789"/>
  <c r="C707" i="2789"/>
  <c r="C708" i="2789"/>
  <c r="C709" i="2789"/>
  <c r="C710" i="2789"/>
  <c r="C711" i="2789"/>
  <c r="C712" i="2789"/>
  <c r="C713" i="2789"/>
  <c r="C714" i="2789"/>
  <c r="C715" i="2789"/>
  <c r="C716" i="2789"/>
  <c r="C717" i="2789"/>
  <c r="C718" i="2789"/>
  <c r="C719" i="2789"/>
  <c r="C720" i="2789"/>
  <c r="C721" i="2789"/>
  <c r="C722" i="2789"/>
  <c r="C723" i="2789"/>
  <c r="C724" i="2789"/>
  <c r="C725" i="2789"/>
  <c r="C726" i="2789"/>
  <c r="C727" i="2789"/>
  <c r="C728" i="2789"/>
  <c r="C729" i="2789"/>
  <c r="C730" i="2789"/>
  <c r="C731" i="2789"/>
  <c r="C732" i="2789"/>
  <c r="C733" i="2789"/>
  <c r="C734" i="2789"/>
  <c r="C735" i="2789"/>
  <c r="C736" i="2789"/>
  <c r="C737" i="2789"/>
  <c r="C738" i="2789"/>
  <c r="C739" i="2789"/>
  <c r="C740" i="2789"/>
  <c r="C741" i="2789"/>
  <c r="C742" i="2789"/>
  <c r="C743" i="2789"/>
  <c r="C744" i="2789"/>
  <c r="C745" i="2789"/>
  <c r="C746" i="2789"/>
  <c r="C747" i="2789"/>
  <c r="C748" i="2789"/>
  <c r="C749" i="2789"/>
  <c r="C750" i="2789"/>
  <c r="C751" i="2789"/>
  <c r="C752" i="2789"/>
  <c r="C753" i="2789"/>
  <c r="C754" i="2789"/>
  <c r="C755" i="2789"/>
  <c r="C756" i="2789"/>
  <c r="C757" i="2789"/>
  <c r="C758" i="2789"/>
  <c r="C759" i="2789"/>
  <c r="C760" i="2789"/>
  <c r="C761" i="2789"/>
  <c r="C762" i="2789"/>
  <c r="C763" i="2789"/>
  <c r="C764" i="2789"/>
  <c r="C765" i="2789"/>
  <c r="C766" i="2789"/>
  <c r="C767" i="2789"/>
  <c r="C768" i="2789"/>
  <c r="C769" i="2789"/>
  <c r="C770" i="2789"/>
  <c r="C771" i="2789"/>
  <c r="C772" i="2789"/>
  <c r="C773" i="2789"/>
  <c r="C774" i="2789"/>
  <c r="C775" i="2789"/>
  <c r="C776" i="2789"/>
  <c r="C777" i="2789"/>
  <c r="C778" i="2789"/>
  <c r="C779" i="2789"/>
  <c r="C780" i="2789"/>
  <c r="C781" i="2789"/>
  <c r="C782" i="2789"/>
  <c r="C783" i="2789"/>
  <c r="C784" i="2789"/>
  <c r="C785" i="2789"/>
  <c r="C786" i="2789"/>
  <c r="C787" i="2789"/>
  <c r="C788" i="2789"/>
  <c r="C789" i="2789"/>
  <c r="C790" i="2789"/>
  <c r="C791" i="2789"/>
  <c r="C792" i="2789"/>
  <c r="C793" i="2789"/>
  <c r="C794" i="2789"/>
  <c r="C795" i="2789"/>
  <c r="C796" i="2789"/>
  <c r="C797" i="2789"/>
  <c r="C798" i="2789"/>
  <c r="C799" i="2789"/>
  <c r="C800" i="2789"/>
  <c r="C801" i="2789"/>
  <c r="C802" i="2789"/>
  <c r="C803" i="2789"/>
  <c r="C804" i="2789"/>
  <c r="C805" i="2789"/>
  <c r="C806" i="2789"/>
  <c r="C807" i="2789"/>
  <c r="C808" i="2789"/>
  <c r="C809" i="2789"/>
  <c r="C810" i="2789"/>
  <c r="C811" i="2789"/>
  <c r="C812" i="2789"/>
  <c r="C813" i="2789"/>
  <c r="C814" i="2789"/>
  <c r="C815" i="2789"/>
  <c r="C816" i="2789"/>
  <c r="C817" i="2789"/>
  <c r="C818" i="2789"/>
  <c r="C819" i="2789"/>
  <c r="C820" i="2789"/>
  <c r="C821" i="2789"/>
  <c r="C822" i="2789"/>
  <c r="C823" i="2789"/>
  <c r="C824" i="2789"/>
  <c r="C825" i="2789"/>
  <c r="C826" i="2789"/>
  <c r="C827" i="2789"/>
  <c r="C828" i="2789"/>
  <c r="C829" i="2789"/>
  <c r="C830" i="2789"/>
  <c r="C831" i="2789"/>
  <c r="C832" i="2789"/>
  <c r="C833" i="2789"/>
  <c r="C834" i="2789"/>
  <c r="C835" i="2789"/>
  <c r="C836" i="2789"/>
  <c r="C837" i="2789"/>
  <c r="C838" i="2789"/>
  <c r="C839" i="2789"/>
  <c r="C840" i="2789"/>
  <c r="C841" i="2789"/>
  <c r="C842" i="2789"/>
  <c r="C843" i="2789"/>
  <c r="C844" i="2789"/>
  <c r="C845" i="2789"/>
  <c r="C846" i="2789"/>
  <c r="C847" i="2789"/>
  <c r="C848" i="2789"/>
  <c r="C849" i="2789"/>
  <c r="C850" i="2789"/>
  <c r="C851" i="2789"/>
  <c r="C852" i="2789"/>
  <c r="B6" i="2789"/>
  <c r="B7" i="2789"/>
  <c r="B8" i="2789"/>
  <c r="B9" i="2789"/>
  <c r="B10" i="2789"/>
  <c r="B11" i="2789"/>
  <c r="B12" i="2789"/>
  <c r="B13" i="2789"/>
  <c r="B14" i="2789"/>
  <c r="B15" i="2789"/>
  <c r="B16" i="2789"/>
  <c r="B17" i="2789"/>
  <c r="B18" i="2789"/>
  <c r="B19" i="2789"/>
  <c r="B20" i="2789"/>
  <c r="B21" i="2789"/>
  <c r="B22" i="2789"/>
  <c r="B23" i="2789"/>
  <c r="B24" i="2789"/>
  <c r="B25" i="2789"/>
  <c r="B26" i="2789"/>
  <c r="B27" i="2789"/>
  <c r="B28" i="2789"/>
  <c r="B29" i="2789"/>
  <c r="B30" i="2789"/>
  <c r="B31" i="2789"/>
  <c r="B32" i="2789"/>
  <c r="B33" i="2789"/>
  <c r="B34" i="2789"/>
  <c r="B35" i="2789"/>
  <c r="B36" i="2789"/>
  <c r="B37" i="2789"/>
  <c r="B38" i="2789"/>
  <c r="B39" i="2789"/>
  <c r="B40" i="2789"/>
  <c r="B41" i="2789"/>
  <c r="B42" i="2789"/>
  <c r="B43" i="2789"/>
  <c r="B44" i="2789"/>
  <c r="B45" i="2789"/>
  <c r="B46" i="2789"/>
  <c r="B47" i="2789"/>
  <c r="B48" i="2789"/>
  <c r="B49" i="2789"/>
  <c r="B50" i="2789"/>
  <c r="B51" i="2789"/>
  <c r="B52" i="2789"/>
  <c r="B53" i="2789"/>
  <c r="B54" i="2789"/>
  <c r="B55" i="2789"/>
  <c r="B56" i="2789"/>
  <c r="B57" i="2789"/>
  <c r="B58" i="2789"/>
  <c r="B59" i="2789"/>
  <c r="B60" i="2789"/>
  <c r="B61" i="2789"/>
  <c r="B62" i="2789"/>
  <c r="B63" i="2789"/>
  <c r="B64" i="2789"/>
  <c r="B65" i="2789"/>
  <c r="B66" i="2789"/>
  <c r="B67" i="2789"/>
  <c r="B68" i="2789"/>
  <c r="B69" i="2789"/>
  <c r="B70" i="2789"/>
  <c r="B71" i="2789"/>
  <c r="B72" i="2789"/>
  <c r="B73" i="2789"/>
  <c r="B74" i="2789"/>
  <c r="B75" i="2789"/>
  <c r="B76" i="2789"/>
  <c r="B77" i="2789"/>
  <c r="B78" i="2789"/>
  <c r="B79" i="2789"/>
  <c r="B80" i="2789"/>
  <c r="B81" i="2789"/>
  <c r="B82" i="2789"/>
  <c r="B83" i="2789"/>
  <c r="B84" i="2789"/>
  <c r="B85" i="2789"/>
  <c r="B86" i="2789"/>
  <c r="B87" i="2789"/>
  <c r="B88" i="2789"/>
  <c r="B89" i="2789"/>
  <c r="B90" i="2789"/>
  <c r="B91" i="2789"/>
  <c r="B92" i="2789"/>
  <c r="B93" i="2789"/>
  <c r="B94" i="2789"/>
  <c r="B95" i="2789"/>
  <c r="B96" i="2789"/>
  <c r="B97" i="2789"/>
  <c r="B98" i="2789"/>
  <c r="B99" i="2789"/>
  <c r="B100" i="2789"/>
  <c r="B101" i="2789"/>
  <c r="B102" i="2789"/>
  <c r="B103" i="2789"/>
  <c r="B104" i="2789"/>
  <c r="B105" i="2789"/>
  <c r="B106" i="2789"/>
  <c r="B107" i="2789"/>
  <c r="B108" i="2789"/>
  <c r="B109" i="2789"/>
  <c r="B110" i="2789"/>
  <c r="B111" i="2789"/>
  <c r="B112" i="2789"/>
  <c r="B113" i="2789"/>
  <c r="B114" i="2789"/>
  <c r="B115" i="2789"/>
  <c r="B116" i="2789"/>
  <c r="B117" i="2789"/>
  <c r="B118" i="2789"/>
  <c r="B119" i="2789"/>
  <c r="B120" i="2789"/>
  <c r="B121" i="2789"/>
  <c r="B122" i="2789"/>
  <c r="B123" i="2789"/>
  <c r="B124" i="2789"/>
  <c r="B125" i="2789"/>
  <c r="B126" i="2789"/>
  <c r="B127" i="2789"/>
  <c r="B128" i="2789"/>
  <c r="B129" i="2789"/>
  <c r="B130" i="2789"/>
  <c r="B131" i="2789"/>
  <c r="B132" i="2789"/>
  <c r="B133" i="2789"/>
  <c r="B134" i="2789"/>
  <c r="B135" i="2789"/>
  <c r="B136" i="2789"/>
  <c r="B137" i="2789"/>
  <c r="B138" i="2789"/>
  <c r="B139" i="2789"/>
  <c r="B140" i="2789"/>
  <c r="B141" i="2789"/>
  <c r="B142" i="2789"/>
  <c r="B143" i="2789"/>
  <c r="B144" i="2789"/>
  <c r="B145" i="2789"/>
  <c r="B146" i="2789"/>
  <c r="B147" i="2789"/>
  <c r="B148" i="2789"/>
  <c r="B149" i="2789"/>
  <c r="B150" i="2789"/>
  <c r="B151" i="2789"/>
  <c r="B152" i="2789"/>
  <c r="B153" i="2789"/>
  <c r="B154" i="2789"/>
  <c r="B155" i="2789"/>
  <c r="B156" i="2789"/>
  <c r="B157" i="2789"/>
  <c r="B158" i="2789"/>
  <c r="B159" i="2789"/>
  <c r="B160" i="2789"/>
  <c r="B161" i="2789"/>
  <c r="B162" i="2789"/>
  <c r="B163" i="2789"/>
  <c r="B164" i="2789"/>
  <c r="B165" i="2789"/>
  <c r="B166" i="2789"/>
  <c r="B167" i="2789"/>
  <c r="B168" i="2789"/>
  <c r="B169" i="2789"/>
  <c r="B170" i="2789"/>
  <c r="B171" i="2789"/>
  <c r="B172" i="2789"/>
  <c r="B173" i="2789"/>
  <c r="B174" i="2789"/>
  <c r="B175" i="2789"/>
  <c r="B176" i="2789"/>
  <c r="B177" i="2789"/>
  <c r="B178" i="2789"/>
  <c r="B179" i="2789"/>
  <c r="B180" i="2789"/>
  <c r="B181" i="2789"/>
  <c r="B182" i="2789"/>
  <c r="B183" i="2789"/>
  <c r="B184" i="2789"/>
  <c r="B185" i="2789"/>
  <c r="B186" i="2789"/>
  <c r="B187" i="2789"/>
  <c r="B188" i="2789"/>
  <c r="B189" i="2789"/>
  <c r="B190" i="2789"/>
  <c r="B191" i="2789"/>
  <c r="B192" i="2789"/>
  <c r="B193" i="2789"/>
  <c r="B194" i="2789"/>
  <c r="B195" i="2789"/>
  <c r="B196" i="2789"/>
  <c r="B197" i="2789"/>
  <c r="B198" i="2789"/>
  <c r="B199" i="2789"/>
  <c r="B200" i="2789"/>
  <c r="B201" i="2789"/>
  <c r="B202" i="2789"/>
  <c r="B203" i="2789"/>
  <c r="B204" i="2789"/>
  <c r="B205" i="2789"/>
  <c r="B206" i="2789"/>
  <c r="B207" i="2789"/>
  <c r="B208" i="2789"/>
  <c r="B209" i="2789"/>
  <c r="B210" i="2789"/>
  <c r="B211" i="2789"/>
  <c r="B212" i="2789"/>
  <c r="B213" i="2789"/>
  <c r="B214" i="2789"/>
  <c r="B215" i="2789"/>
  <c r="B216" i="2789"/>
  <c r="B217" i="2789"/>
  <c r="B218" i="2789"/>
  <c r="B219" i="2789"/>
  <c r="B220" i="2789"/>
  <c r="B221" i="2789"/>
  <c r="B222" i="2789"/>
  <c r="B223" i="2789"/>
  <c r="B224" i="2789"/>
  <c r="B225" i="2789"/>
  <c r="B226" i="2789"/>
  <c r="B227" i="2789"/>
  <c r="B228" i="2789"/>
  <c r="B229" i="2789"/>
  <c r="B230" i="2789"/>
  <c r="B231" i="2789"/>
  <c r="B232" i="2789"/>
  <c r="B233" i="2789"/>
  <c r="B234" i="2789"/>
  <c r="B235" i="2789"/>
  <c r="B236" i="2789"/>
  <c r="B237" i="2789"/>
  <c r="B238" i="2789"/>
  <c r="B239" i="2789"/>
  <c r="B240" i="2789"/>
  <c r="B241" i="2789"/>
  <c r="B242" i="2789"/>
  <c r="B243" i="2789"/>
  <c r="B244" i="2789"/>
  <c r="B245" i="2789"/>
  <c r="B246" i="2789"/>
  <c r="B247" i="2789"/>
  <c r="B248" i="2789"/>
  <c r="B249" i="2789"/>
  <c r="B250" i="2789"/>
  <c r="B251" i="2789"/>
  <c r="B252" i="2789"/>
  <c r="B253" i="2789"/>
  <c r="B254" i="2789"/>
  <c r="B255" i="2789"/>
  <c r="B256" i="2789"/>
  <c r="B257" i="2789"/>
  <c r="B258" i="2789"/>
  <c r="B259" i="2789"/>
  <c r="B260" i="2789"/>
  <c r="B261" i="2789"/>
  <c r="B262" i="2789"/>
  <c r="B263" i="2789"/>
  <c r="B264" i="2789"/>
  <c r="B265" i="2789"/>
  <c r="B266" i="2789"/>
  <c r="B267" i="2789"/>
  <c r="B268" i="2789"/>
  <c r="B269" i="2789"/>
  <c r="B270" i="2789"/>
  <c r="B271" i="2789"/>
  <c r="B272" i="2789"/>
  <c r="B273" i="2789"/>
  <c r="B274" i="2789"/>
  <c r="B275" i="2789"/>
  <c r="B276" i="2789"/>
  <c r="B277" i="2789"/>
  <c r="B278" i="2789"/>
  <c r="B279" i="2789"/>
  <c r="B280" i="2789"/>
  <c r="B281" i="2789"/>
  <c r="B282" i="2789"/>
  <c r="B283" i="2789"/>
  <c r="B284" i="2789"/>
  <c r="B285" i="2789"/>
  <c r="B286" i="2789"/>
  <c r="B287" i="2789"/>
  <c r="B288" i="2789"/>
  <c r="B289" i="2789"/>
  <c r="B290" i="2789"/>
  <c r="B291" i="2789"/>
  <c r="B292" i="2789"/>
  <c r="B293" i="2789"/>
  <c r="B294" i="2789"/>
  <c r="B295" i="2789"/>
  <c r="B296" i="2789"/>
  <c r="B297" i="2789"/>
  <c r="B298" i="2789"/>
  <c r="B299" i="2789"/>
  <c r="B300" i="2789"/>
  <c r="B301" i="2789"/>
  <c r="B302" i="2789"/>
  <c r="B303" i="2789"/>
  <c r="B304" i="2789"/>
  <c r="B305" i="2789"/>
  <c r="B306" i="2789"/>
  <c r="B307" i="2789"/>
  <c r="B308" i="2789"/>
  <c r="B309" i="2789"/>
  <c r="B310" i="2789"/>
  <c r="B311" i="2789"/>
  <c r="B312" i="2789"/>
  <c r="B313" i="2789"/>
  <c r="B314" i="2789"/>
  <c r="B315" i="2789"/>
  <c r="B316" i="2789"/>
  <c r="B317" i="2789"/>
  <c r="B318" i="2789"/>
  <c r="B319" i="2789"/>
  <c r="B320" i="2789"/>
  <c r="B321" i="2789"/>
  <c r="B322" i="2789"/>
  <c r="B323" i="2789"/>
  <c r="B324" i="2789"/>
  <c r="B325" i="2789"/>
  <c r="B326" i="2789"/>
  <c r="B327" i="2789"/>
  <c r="B328" i="2789"/>
  <c r="B329" i="2789"/>
  <c r="B330" i="2789"/>
  <c r="B331" i="2789"/>
  <c r="B332" i="2789"/>
  <c r="B333" i="2789"/>
  <c r="B334" i="2789"/>
  <c r="B335" i="2789"/>
  <c r="B336" i="2789"/>
  <c r="B337" i="2789"/>
  <c r="B338" i="2789"/>
  <c r="B339" i="2789"/>
  <c r="B340" i="2789"/>
  <c r="B341" i="2789"/>
  <c r="B342" i="2789"/>
  <c r="B343" i="2789"/>
  <c r="B344" i="2789"/>
  <c r="B345" i="2789"/>
  <c r="B346" i="2789"/>
  <c r="B347" i="2789"/>
  <c r="B348" i="2789"/>
  <c r="B349" i="2789"/>
  <c r="B350" i="2789"/>
  <c r="B351" i="2789"/>
  <c r="B352" i="2789"/>
  <c r="B353" i="2789"/>
  <c r="B354" i="2789"/>
  <c r="B355" i="2789"/>
  <c r="B356" i="2789"/>
  <c r="B357" i="2789"/>
  <c r="B358" i="2789"/>
  <c r="B359" i="2789"/>
  <c r="B360" i="2789"/>
  <c r="B361" i="2789"/>
  <c r="B362" i="2789"/>
  <c r="B363" i="2789"/>
  <c r="B364" i="2789"/>
  <c r="B365" i="2789"/>
  <c r="B366" i="2789"/>
  <c r="B367" i="2789"/>
  <c r="B368" i="2789"/>
  <c r="B369" i="2789"/>
  <c r="B370" i="2789"/>
  <c r="B371" i="2789"/>
  <c r="B372" i="2789"/>
  <c r="B373" i="2789"/>
  <c r="B374" i="2789"/>
  <c r="B375" i="2789"/>
  <c r="B376" i="2789"/>
  <c r="B377" i="2789"/>
  <c r="B378" i="2789"/>
  <c r="B379" i="2789"/>
  <c r="B380" i="2789"/>
  <c r="B381" i="2789"/>
  <c r="B382" i="2789"/>
  <c r="B383" i="2789"/>
  <c r="B384" i="2789"/>
  <c r="B385" i="2789"/>
  <c r="B386" i="2789"/>
  <c r="B387" i="2789"/>
  <c r="B388" i="2789"/>
  <c r="B389" i="2789"/>
  <c r="B390" i="2789"/>
  <c r="B391" i="2789"/>
  <c r="B392" i="2789"/>
  <c r="B393" i="2789"/>
  <c r="B394" i="2789"/>
  <c r="B395" i="2789"/>
  <c r="B396" i="2789"/>
  <c r="B397" i="2789"/>
  <c r="B398" i="2789"/>
  <c r="B399" i="2789"/>
  <c r="B400" i="2789"/>
  <c r="B401" i="2789"/>
  <c r="B402" i="2789"/>
  <c r="B403" i="2789"/>
  <c r="B404" i="2789"/>
  <c r="B405" i="2789"/>
  <c r="B406" i="2789"/>
  <c r="B407" i="2789"/>
  <c r="B408" i="2789"/>
  <c r="B409" i="2789"/>
  <c r="B410" i="2789"/>
  <c r="B411" i="2789"/>
  <c r="B412" i="2789"/>
  <c r="B413" i="2789"/>
  <c r="B414" i="2789"/>
  <c r="B415" i="2789"/>
  <c r="B416" i="2789"/>
  <c r="B417" i="2789"/>
  <c r="B418" i="2789"/>
  <c r="B419" i="2789"/>
  <c r="B420" i="2789"/>
  <c r="B421" i="2789"/>
  <c r="B422" i="2789"/>
  <c r="B423" i="2789"/>
  <c r="B424" i="2789"/>
  <c r="B425" i="2789"/>
  <c r="B426" i="2789"/>
  <c r="B427" i="2789"/>
  <c r="B428" i="2789"/>
  <c r="B429" i="2789"/>
  <c r="B430" i="2789"/>
  <c r="B431" i="2789"/>
  <c r="B432" i="2789"/>
  <c r="B433" i="2789"/>
  <c r="B434" i="2789"/>
  <c r="B435" i="2789"/>
  <c r="B436" i="2789"/>
  <c r="B437" i="2789"/>
  <c r="B438" i="2789"/>
  <c r="B439" i="2789"/>
  <c r="B440" i="2789"/>
  <c r="B441" i="2789"/>
  <c r="B442" i="2789"/>
  <c r="B443" i="2789"/>
  <c r="B444" i="2789"/>
  <c r="B445" i="2789"/>
  <c r="B446" i="2789"/>
  <c r="B447" i="2789"/>
  <c r="B448" i="2789"/>
  <c r="B449" i="2789"/>
  <c r="B450" i="2789"/>
  <c r="B451" i="2789"/>
  <c r="B452" i="2789"/>
  <c r="B453" i="2789"/>
  <c r="B454" i="2789"/>
  <c r="B455" i="2789"/>
  <c r="B456" i="2789"/>
  <c r="B457" i="2789"/>
  <c r="B458" i="2789"/>
  <c r="B459" i="2789"/>
  <c r="B460" i="2789"/>
  <c r="B461" i="2789"/>
  <c r="B462" i="2789"/>
  <c r="B463" i="2789"/>
  <c r="B464" i="2789"/>
  <c r="B465" i="2789"/>
  <c r="B466" i="2789"/>
  <c r="B467" i="2789"/>
  <c r="B468" i="2789"/>
  <c r="B469" i="2789"/>
  <c r="B470" i="2789"/>
  <c r="B471" i="2789"/>
  <c r="B472" i="2789"/>
  <c r="B473" i="2789"/>
  <c r="B474" i="2789"/>
  <c r="B475" i="2789"/>
  <c r="B476" i="2789"/>
  <c r="B477" i="2789"/>
  <c r="B478" i="2789"/>
  <c r="B479" i="2789"/>
  <c r="B480" i="2789"/>
  <c r="B481" i="2789"/>
  <c r="B482" i="2789"/>
  <c r="B483" i="2789"/>
  <c r="B484" i="2789"/>
  <c r="B485" i="2789"/>
  <c r="B486" i="2789"/>
  <c r="B487" i="2789"/>
  <c r="B488" i="2789"/>
  <c r="B489" i="2789"/>
  <c r="B490" i="2789"/>
  <c r="B491" i="2789"/>
  <c r="B492" i="2789"/>
  <c r="B493" i="2789"/>
  <c r="B494" i="2789"/>
  <c r="B495" i="2789"/>
  <c r="B496" i="2789"/>
  <c r="B497" i="2789"/>
  <c r="B498" i="2789"/>
  <c r="B499" i="2789"/>
  <c r="B500" i="2789"/>
  <c r="B501" i="2789"/>
  <c r="B502" i="2789"/>
  <c r="B503" i="2789"/>
  <c r="B504" i="2789"/>
  <c r="B505" i="2789"/>
  <c r="B506" i="2789"/>
  <c r="B507" i="2789"/>
  <c r="B508" i="2789"/>
  <c r="B509" i="2789"/>
  <c r="B510" i="2789"/>
  <c r="B511" i="2789"/>
  <c r="B512" i="2789"/>
  <c r="B513" i="2789"/>
  <c r="B514" i="2789"/>
  <c r="B515" i="2789"/>
  <c r="B516" i="2789"/>
  <c r="B517" i="2789"/>
  <c r="B518" i="2789"/>
  <c r="B519" i="2789"/>
  <c r="B520" i="2789"/>
  <c r="B521" i="2789"/>
  <c r="B522" i="2789"/>
  <c r="B523" i="2789"/>
  <c r="B524" i="2789"/>
  <c r="B525" i="2789"/>
  <c r="B526" i="2789"/>
  <c r="B527" i="2789"/>
  <c r="B528" i="2789"/>
  <c r="B529" i="2789"/>
  <c r="B530" i="2789"/>
  <c r="B531" i="2789"/>
  <c r="B532" i="2789"/>
  <c r="B533" i="2789"/>
  <c r="B534" i="2789"/>
  <c r="B535" i="2789"/>
  <c r="B536" i="2789"/>
  <c r="B537" i="2789"/>
  <c r="B538" i="2789"/>
  <c r="B539" i="2789"/>
  <c r="B540" i="2789"/>
  <c r="B541" i="2789"/>
  <c r="B542" i="2789"/>
  <c r="B543" i="2789"/>
  <c r="B544" i="2789"/>
  <c r="B545" i="2789"/>
  <c r="B546" i="2789"/>
  <c r="B547" i="2789"/>
  <c r="B548" i="2789"/>
  <c r="B549" i="2789"/>
  <c r="B550" i="2789"/>
  <c r="B551" i="2789"/>
  <c r="B552" i="2789"/>
  <c r="B553" i="2789"/>
  <c r="B554" i="2789"/>
  <c r="B555" i="2789"/>
  <c r="B556" i="2789"/>
  <c r="B557" i="2789"/>
  <c r="B558" i="2789"/>
  <c r="B559" i="2789"/>
  <c r="B560" i="2789"/>
  <c r="B561" i="2789"/>
  <c r="B562" i="2789"/>
  <c r="B563" i="2789"/>
  <c r="B564" i="2789"/>
  <c r="B565" i="2789"/>
  <c r="B566" i="2789"/>
  <c r="B567" i="2789"/>
  <c r="B568" i="2789"/>
  <c r="B569" i="2789"/>
  <c r="B570" i="2789"/>
  <c r="B571" i="2789"/>
  <c r="B572" i="2789"/>
  <c r="B573" i="2789"/>
  <c r="B574" i="2789"/>
  <c r="B575" i="2789"/>
  <c r="B576" i="2789"/>
  <c r="B577" i="2789"/>
  <c r="B578" i="2789"/>
  <c r="B579" i="2789"/>
  <c r="B580" i="2789"/>
  <c r="B581" i="2789"/>
  <c r="B582" i="2789"/>
  <c r="B583" i="2789"/>
  <c r="B584" i="2789"/>
  <c r="B585" i="2789"/>
  <c r="B586" i="2789"/>
  <c r="B587" i="2789"/>
  <c r="B588" i="2789"/>
  <c r="B589" i="2789"/>
  <c r="B590" i="2789"/>
  <c r="B591" i="2789"/>
  <c r="B592" i="2789"/>
  <c r="B593" i="2789"/>
  <c r="B594" i="2789"/>
  <c r="B595" i="2789"/>
  <c r="B596" i="2789"/>
  <c r="B597" i="2789"/>
  <c r="B598" i="2789"/>
  <c r="B599" i="2789"/>
  <c r="B600" i="2789"/>
  <c r="B601" i="2789"/>
  <c r="B602" i="2789"/>
  <c r="B603" i="2789"/>
  <c r="B604" i="2789"/>
  <c r="B605" i="2789"/>
  <c r="B606" i="2789"/>
  <c r="B607" i="2789"/>
  <c r="B608" i="2789"/>
  <c r="B609" i="2789"/>
  <c r="B610" i="2789"/>
  <c r="B611" i="2789"/>
  <c r="B612" i="2789"/>
  <c r="B613" i="2789"/>
  <c r="B614" i="2789"/>
  <c r="B615" i="2789"/>
  <c r="B616" i="2789"/>
  <c r="B617" i="2789"/>
  <c r="B618" i="2789"/>
  <c r="B619" i="2789"/>
  <c r="B620" i="2789"/>
  <c r="B621" i="2789"/>
  <c r="B622" i="2789"/>
  <c r="B623" i="2789"/>
  <c r="B624" i="2789"/>
  <c r="B625" i="2789"/>
  <c r="B626" i="2789"/>
  <c r="B627" i="2789"/>
  <c r="B628" i="2789"/>
  <c r="B629" i="2789"/>
  <c r="B630" i="2789"/>
  <c r="B631" i="2789"/>
  <c r="B632" i="2789"/>
  <c r="B633" i="2789"/>
  <c r="B634" i="2789"/>
  <c r="B635" i="2789"/>
  <c r="B636" i="2789"/>
  <c r="B637" i="2789"/>
  <c r="B638" i="2789"/>
  <c r="B639" i="2789"/>
  <c r="B640" i="2789"/>
  <c r="B641" i="2789"/>
  <c r="B642" i="2789"/>
  <c r="B643" i="2789"/>
  <c r="B644" i="2789"/>
  <c r="B645" i="2789"/>
  <c r="B646" i="2789"/>
  <c r="B647" i="2789"/>
  <c r="B648" i="2789"/>
  <c r="B649" i="2789"/>
  <c r="B650" i="2789"/>
  <c r="B651" i="2789"/>
  <c r="B652" i="2789"/>
  <c r="B653" i="2789"/>
  <c r="B654" i="2789"/>
  <c r="B655" i="2789"/>
  <c r="B656" i="2789"/>
  <c r="B657" i="2789"/>
  <c r="B658" i="2789"/>
  <c r="B659" i="2789"/>
  <c r="B660" i="2789"/>
  <c r="B661" i="2789"/>
  <c r="B662" i="2789"/>
  <c r="B663" i="2789"/>
  <c r="B664" i="2789"/>
  <c r="B665" i="2789"/>
  <c r="B666" i="2789"/>
  <c r="B667" i="2789"/>
  <c r="B668" i="2789"/>
  <c r="B669" i="2789"/>
  <c r="B670" i="2789"/>
  <c r="B671" i="2789"/>
  <c r="B672" i="2789"/>
  <c r="B673" i="2789"/>
  <c r="B674" i="2789"/>
  <c r="B675" i="2789"/>
  <c r="B676" i="2789"/>
  <c r="B677" i="2789"/>
  <c r="B678" i="2789"/>
  <c r="B679" i="2789"/>
  <c r="B680" i="2789"/>
  <c r="B681" i="2789"/>
  <c r="B682" i="2789"/>
  <c r="B683" i="2789"/>
  <c r="B684" i="2789"/>
  <c r="B685" i="2789"/>
  <c r="B686" i="2789"/>
  <c r="B687" i="2789"/>
  <c r="B688" i="2789"/>
  <c r="B689" i="2789"/>
  <c r="B690" i="2789"/>
  <c r="B691" i="2789"/>
  <c r="B692" i="2789"/>
  <c r="B693" i="2789"/>
  <c r="B694" i="2789"/>
  <c r="B695" i="2789"/>
  <c r="B696" i="2789"/>
  <c r="B697" i="2789"/>
  <c r="B698" i="2789"/>
  <c r="B699" i="2789"/>
  <c r="B700" i="2789"/>
  <c r="B701" i="2789"/>
  <c r="B702" i="2789"/>
  <c r="B703" i="2789"/>
  <c r="B704" i="2789"/>
  <c r="B705" i="2789"/>
  <c r="B706" i="2789"/>
  <c r="B707" i="2789"/>
  <c r="B708" i="2789"/>
  <c r="B709" i="2789"/>
  <c r="B710" i="2789"/>
  <c r="B711" i="2789"/>
  <c r="B712" i="2789"/>
  <c r="B713" i="2789"/>
  <c r="B714" i="2789"/>
  <c r="B715" i="2789"/>
  <c r="B716" i="2789"/>
  <c r="B717" i="2789"/>
  <c r="B718" i="2789"/>
  <c r="B719" i="2789"/>
  <c r="B720" i="2789"/>
  <c r="B721" i="2789"/>
  <c r="B722" i="2789"/>
  <c r="B723" i="2789"/>
  <c r="B724" i="2789"/>
  <c r="B725" i="2789"/>
  <c r="B726" i="2789"/>
  <c r="B727" i="2789"/>
  <c r="B728" i="2789"/>
  <c r="B729" i="2789"/>
  <c r="B730" i="2789"/>
  <c r="B731" i="2789"/>
  <c r="B732" i="2789"/>
  <c r="B733" i="2789"/>
  <c r="B734" i="2789"/>
  <c r="B735" i="2789"/>
  <c r="B736" i="2789"/>
  <c r="B737" i="2789"/>
  <c r="B738" i="2789"/>
  <c r="B739" i="2789"/>
  <c r="B740" i="2789"/>
  <c r="B741" i="2789"/>
  <c r="B742" i="2789"/>
  <c r="B743" i="2789"/>
  <c r="B744" i="2789"/>
  <c r="B745" i="2789"/>
  <c r="B746" i="2789"/>
  <c r="B747" i="2789"/>
  <c r="B748" i="2789"/>
  <c r="B749" i="2789"/>
  <c r="B750" i="2789"/>
  <c r="B751" i="2789"/>
  <c r="B752" i="2789"/>
  <c r="B753" i="2789"/>
  <c r="B754" i="2789"/>
  <c r="B755" i="2789"/>
  <c r="B756" i="2789"/>
  <c r="B757" i="2789"/>
  <c r="B758" i="2789"/>
  <c r="B759" i="2789"/>
  <c r="B760" i="2789"/>
  <c r="B761" i="2789"/>
  <c r="B762" i="2789"/>
  <c r="B763" i="2789"/>
  <c r="B764" i="2789"/>
  <c r="B765" i="2789"/>
  <c r="B766" i="2789"/>
  <c r="B767" i="2789"/>
  <c r="B768" i="2789"/>
  <c r="B769" i="2789"/>
  <c r="B770" i="2789"/>
  <c r="B771" i="2789"/>
  <c r="B772" i="2789"/>
  <c r="B773" i="2789"/>
  <c r="B774" i="2789"/>
  <c r="B775" i="2789"/>
  <c r="B776" i="2789"/>
  <c r="B777" i="2789"/>
  <c r="B778" i="2789"/>
  <c r="B779" i="2789"/>
  <c r="B780" i="2789"/>
  <c r="B781" i="2789"/>
  <c r="B782" i="2789"/>
  <c r="B783" i="2789"/>
  <c r="B784" i="2789"/>
  <c r="B785" i="2789"/>
  <c r="B786" i="2789"/>
  <c r="B787" i="2789"/>
  <c r="B788" i="2789"/>
  <c r="B789" i="2789"/>
  <c r="B790" i="2789"/>
  <c r="B791" i="2789"/>
  <c r="B792" i="2789"/>
  <c r="B793" i="2789"/>
  <c r="B794" i="2789"/>
  <c r="B795" i="2789"/>
  <c r="B796" i="2789"/>
  <c r="B797" i="2789"/>
  <c r="B798" i="2789"/>
  <c r="B799" i="2789"/>
  <c r="B800" i="2789"/>
  <c r="B801" i="2789"/>
  <c r="B802" i="2789"/>
  <c r="B803" i="2789"/>
  <c r="B804" i="2789"/>
  <c r="B805" i="2789"/>
  <c r="B806" i="2789"/>
  <c r="B807" i="2789"/>
  <c r="B808" i="2789"/>
  <c r="B809" i="2789"/>
  <c r="B810" i="2789"/>
  <c r="B811" i="2789"/>
  <c r="B812" i="2789"/>
  <c r="B813" i="2789"/>
  <c r="B814" i="2789"/>
  <c r="B815" i="2789"/>
  <c r="B816" i="2789"/>
  <c r="B817" i="2789"/>
  <c r="B818" i="2789"/>
  <c r="B819" i="2789"/>
  <c r="B820" i="2789"/>
  <c r="B821" i="2789"/>
  <c r="B822" i="2789"/>
  <c r="B823" i="2789"/>
  <c r="B824" i="2789"/>
  <c r="B825" i="2789"/>
  <c r="B826" i="2789"/>
  <c r="B827" i="2789"/>
  <c r="B828" i="2789"/>
  <c r="B829" i="2789"/>
  <c r="B830" i="2789"/>
  <c r="B831" i="2789"/>
  <c r="B832" i="2789"/>
  <c r="B833" i="2789"/>
  <c r="B834" i="2789"/>
  <c r="B835" i="2789"/>
  <c r="B836" i="2789"/>
  <c r="B837" i="2789"/>
  <c r="B838" i="2789"/>
  <c r="B839" i="2789"/>
  <c r="B840" i="2789"/>
  <c r="B841" i="2789"/>
  <c r="B842" i="2789"/>
  <c r="B843" i="2789"/>
  <c r="B844" i="2789"/>
  <c r="B845" i="2789"/>
  <c r="B846" i="2789"/>
  <c r="B847" i="2789"/>
  <c r="B848" i="2789"/>
  <c r="B849" i="2789"/>
  <c r="B850" i="2789"/>
  <c r="B851" i="2789"/>
  <c r="B852" i="2789"/>
  <c r="A6" i="2789"/>
  <c r="D6" i="2789" s="1"/>
  <c r="A7" i="2789"/>
  <c r="D7" i="2789" s="1"/>
  <c r="A8" i="2789"/>
  <c r="D8" i="2789" s="1"/>
  <c r="A9" i="2789"/>
  <c r="D9" i="2789" s="1"/>
  <c r="A10" i="2789"/>
  <c r="D10" i="2789" s="1"/>
  <c r="A11" i="2789"/>
  <c r="D11" i="2789" s="1"/>
  <c r="A12" i="2789"/>
  <c r="D12" i="2789" s="1"/>
  <c r="A13" i="2789"/>
  <c r="D13" i="2789" s="1"/>
  <c r="A14" i="2789"/>
  <c r="D14" i="2789" s="1"/>
  <c r="A15" i="2789"/>
  <c r="D15" i="2789" s="1"/>
  <c r="A16" i="2789"/>
  <c r="D16" i="2789" s="1"/>
  <c r="A17" i="2789"/>
  <c r="D17" i="2789" s="1"/>
  <c r="A18" i="2789"/>
  <c r="D18" i="2789" s="1"/>
  <c r="A19" i="2789"/>
  <c r="D19" i="2789" s="1"/>
  <c r="A20" i="2789"/>
  <c r="D20" i="2789" s="1"/>
  <c r="A21" i="2789"/>
  <c r="D21" i="2789" s="1"/>
  <c r="A22" i="2789"/>
  <c r="D22" i="2789" s="1"/>
  <c r="A23" i="2789"/>
  <c r="D23" i="2789" s="1"/>
  <c r="A24" i="2789"/>
  <c r="D24" i="2789" s="1"/>
  <c r="A25" i="2789"/>
  <c r="D25" i="2789" s="1"/>
  <c r="A26" i="2789"/>
  <c r="D26" i="2789" s="1"/>
  <c r="A27" i="2789"/>
  <c r="D27" i="2789" s="1"/>
  <c r="A28" i="2789"/>
  <c r="D28" i="2789" s="1"/>
  <c r="A29" i="2789"/>
  <c r="D29" i="2789" s="1"/>
  <c r="A30" i="2789"/>
  <c r="D30" i="2789" s="1"/>
  <c r="A31" i="2789"/>
  <c r="D31" i="2789" s="1"/>
  <c r="A32" i="2789"/>
  <c r="D32" i="2789" s="1"/>
  <c r="A33" i="2789"/>
  <c r="D33" i="2789" s="1"/>
  <c r="A34" i="2789"/>
  <c r="D34" i="2789" s="1"/>
  <c r="A35" i="2789"/>
  <c r="D35" i="2789" s="1"/>
  <c r="A36" i="2789"/>
  <c r="D36" i="2789" s="1"/>
  <c r="A37" i="2789"/>
  <c r="D37" i="2789" s="1"/>
  <c r="A38" i="2789"/>
  <c r="D38" i="2789" s="1"/>
  <c r="A39" i="2789"/>
  <c r="D39" i="2789" s="1"/>
  <c r="A40" i="2789"/>
  <c r="D40" i="2789" s="1"/>
  <c r="A41" i="2789"/>
  <c r="D41" i="2789" s="1"/>
  <c r="A42" i="2789"/>
  <c r="D42" i="2789" s="1"/>
  <c r="A43" i="2789"/>
  <c r="D43" i="2789" s="1"/>
  <c r="A44" i="2789"/>
  <c r="D44" i="2789" s="1"/>
  <c r="A45" i="2789"/>
  <c r="D45" i="2789" s="1"/>
  <c r="A46" i="2789"/>
  <c r="D46" i="2789" s="1"/>
  <c r="A47" i="2789"/>
  <c r="D47" i="2789" s="1"/>
  <c r="A48" i="2789"/>
  <c r="D48" i="2789" s="1"/>
  <c r="A49" i="2789"/>
  <c r="D49" i="2789" s="1"/>
  <c r="A50" i="2789"/>
  <c r="D50" i="2789" s="1"/>
  <c r="A51" i="2789"/>
  <c r="D51" i="2789" s="1"/>
  <c r="A52" i="2789"/>
  <c r="D52" i="2789" s="1"/>
  <c r="A53" i="2789"/>
  <c r="D53" i="2789" s="1"/>
  <c r="A54" i="2789"/>
  <c r="D54" i="2789" s="1"/>
  <c r="A55" i="2789"/>
  <c r="D55" i="2789" s="1"/>
  <c r="A56" i="2789"/>
  <c r="D56" i="2789" s="1"/>
  <c r="A57" i="2789"/>
  <c r="D57" i="2789" s="1"/>
  <c r="A58" i="2789"/>
  <c r="D58" i="2789" s="1"/>
  <c r="A59" i="2789"/>
  <c r="D59" i="2789" s="1"/>
  <c r="A60" i="2789"/>
  <c r="D60" i="2789" s="1"/>
  <c r="A61" i="2789"/>
  <c r="D61" i="2789" s="1"/>
  <c r="A62" i="2789"/>
  <c r="D62" i="2789" s="1"/>
  <c r="A63" i="2789"/>
  <c r="D63" i="2789" s="1"/>
  <c r="A64" i="2789"/>
  <c r="D64" i="2789" s="1"/>
  <c r="A65" i="2789"/>
  <c r="D65" i="2789" s="1"/>
  <c r="A66" i="2789"/>
  <c r="D66" i="2789" s="1"/>
  <c r="A67" i="2789"/>
  <c r="D67" i="2789" s="1"/>
  <c r="A68" i="2789"/>
  <c r="D68" i="2789" s="1"/>
  <c r="A69" i="2789"/>
  <c r="D69" i="2789" s="1"/>
  <c r="A70" i="2789"/>
  <c r="D70" i="2789" s="1"/>
  <c r="A71" i="2789"/>
  <c r="D71" i="2789" s="1"/>
  <c r="A72" i="2789"/>
  <c r="D72" i="2789" s="1"/>
  <c r="A73" i="2789"/>
  <c r="D73" i="2789" s="1"/>
  <c r="A74" i="2789"/>
  <c r="D74" i="2789" s="1"/>
  <c r="A75" i="2789"/>
  <c r="D75" i="2789" s="1"/>
  <c r="A76" i="2789"/>
  <c r="D76" i="2789" s="1"/>
  <c r="A77" i="2789"/>
  <c r="D77" i="2789" s="1"/>
  <c r="A78" i="2789"/>
  <c r="D78" i="2789" s="1"/>
  <c r="A79" i="2789"/>
  <c r="D79" i="2789" s="1"/>
  <c r="A80" i="2789"/>
  <c r="D80" i="2789" s="1"/>
  <c r="A81" i="2789"/>
  <c r="D81" i="2789" s="1"/>
  <c r="A82" i="2789"/>
  <c r="D82" i="2789" s="1"/>
  <c r="A83" i="2789"/>
  <c r="D83" i="2789" s="1"/>
  <c r="A84" i="2789"/>
  <c r="D84" i="2789" s="1"/>
  <c r="A85" i="2789"/>
  <c r="D85" i="2789" s="1"/>
  <c r="A86" i="2789"/>
  <c r="D86" i="2789" s="1"/>
  <c r="A87" i="2789"/>
  <c r="D87" i="2789" s="1"/>
  <c r="A88" i="2789"/>
  <c r="D88" i="2789" s="1"/>
  <c r="A89" i="2789"/>
  <c r="D89" i="2789" s="1"/>
  <c r="A90" i="2789"/>
  <c r="D90" i="2789" s="1"/>
  <c r="A91" i="2789"/>
  <c r="D91" i="2789" s="1"/>
  <c r="A92" i="2789"/>
  <c r="D92" i="2789" s="1"/>
  <c r="A93" i="2789"/>
  <c r="D93" i="2789" s="1"/>
  <c r="A94" i="2789"/>
  <c r="D94" i="2789" s="1"/>
  <c r="A95" i="2789"/>
  <c r="D95" i="2789" s="1"/>
  <c r="A96" i="2789"/>
  <c r="D96" i="2789" s="1"/>
  <c r="A97" i="2789"/>
  <c r="D97" i="2789" s="1"/>
  <c r="A98" i="2789"/>
  <c r="D98" i="2789" s="1"/>
  <c r="A99" i="2789"/>
  <c r="D99" i="2789" s="1"/>
  <c r="A100" i="2789"/>
  <c r="D100" i="2789" s="1"/>
  <c r="A101" i="2789"/>
  <c r="D101" i="2789" s="1"/>
  <c r="A102" i="2789"/>
  <c r="D102" i="2789" s="1"/>
  <c r="A103" i="2789"/>
  <c r="D103" i="2789" s="1"/>
  <c r="A104" i="2789"/>
  <c r="D104" i="2789" s="1"/>
  <c r="A105" i="2789"/>
  <c r="D105" i="2789" s="1"/>
  <c r="A106" i="2789"/>
  <c r="D106" i="2789" s="1"/>
  <c r="A107" i="2789"/>
  <c r="D107" i="2789" s="1"/>
  <c r="A108" i="2789"/>
  <c r="D108" i="2789" s="1"/>
  <c r="A109" i="2789"/>
  <c r="D109" i="2789" s="1"/>
  <c r="A110" i="2789"/>
  <c r="D110" i="2789" s="1"/>
  <c r="A111" i="2789"/>
  <c r="D111" i="2789" s="1"/>
  <c r="A112" i="2789"/>
  <c r="D112" i="2789" s="1"/>
  <c r="A113" i="2789"/>
  <c r="D113" i="2789" s="1"/>
  <c r="A114" i="2789"/>
  <c r="D114" i="2789" s="1"/>
  <c r="A115" i="2789"/>
  <c r="D115" i="2789" s="1"/>
  <c r="A116" i="2789"/>
  <c r="D116" i="2789" s="1"/>
  <c r="A117" i="2789"/>
  <c r="D117" i="2789" s="1"/>
  <c r="A118" i="2789"/>
  <c r="D118" i="2789" s="1"/>
  <c r="A119" i="2789"/>
  <c r="D119" i="2789" s="1"/>
  <c r="A120" i="2789"/>
  <c r="D120" i="2789" s="1"/>
  <c r="A121" i="2789"/>
  <c r="D121" i="2789" s="1"/>
  <c r="A122" i="2789"/>
  <c r="D122" i="2789" s="1"/>
  <c r="A123" i="2789"/>
  <c r="D123" i="2789" s="1"/>
  <c r="A124" i="2789"/>
  <c r="D124" i="2789" s="1"/>
  <c r="A125" i="2789"/>
  <c r="D125" i="2789" s="1"/>
  <c r="A126" i="2789"/>
  <c r="D126" i="2789" s="1"/>
  <c r="A127" i="2789"/>
  <c r="D127" i="2789" s="1"/>
  <c r="A128" i="2789"/>
  <c r="D128" i="2789" s="1"/>
  <c r="A129" i="2789"/>
  <c r="D129" i="2789" s="1"/>
  <c r="A130" i="2789"/>
  <c r="D130" i="2789" s="1"/>
  <c r="A131" i="2789"/>
  <c r="D131" i="2789" s="1"/>
  <c r="A132" i="2789"/>
  <c r="D132" i="2789" s="1"/>
  <c r="A133" i="2789"/>
  <c r="D133" i="2789" s="1"/>
  <c r="A134" i="2789"/>
  <c r="D134" i="2789" s="1"/>
  <c r="A135" i="2789"/>
  <c r="D135" i="2789" s="1"/>
  <c r="A136" i="2789"/>
  <c r="D136" i="2789" s="1"/>
  <c r="A137" i="2789"/>
  <c r="D137" i="2789" s="1"/>
  <c r="A138" i="2789"/>
  <c r="D138" i="2789" s="1"/>
  <c r="A139" i="2789"/>
  <c r="D139" i="2789" s="1"/>
  <c r="A140" i="2789"/>
  <c r="D140" i="2789" s="1"/>
  <c r="A141" i="2789"/>
  <c r="D141" i="2789" s="1"/>
  <c r="A142" i="2789"/>
  <c r="D142" i="2789" s="1"/>
  <c r="A143" i="2789"/>
  <c r="D143" i="2789" s="1"/>
  <c r="A144" i="2789"/>
  <c r="D144" i="2789" s="1"/>
  <c r="A145" i="2789"/>
  <c r="D145" i="2789" s="1"/>
  <c r="A146" i="2789"/>
  <c r="D146" i="2789" s="1"/>
  <c r="A147" i="2789"/>
  <c r="D147" i="2789" s="1"/>
  <c r="A148" i="2789"/>
  <c r="D148" i="2789" s="1"/>
  <c r="A149" i="2789"/>
  <c r="D149" i="2789" s="1"/>
  <c r="A150" i="2789"/>
  <c r="D150" i="2789" s="1"/>
  <c r="A151" i="2789"/>
  <c r="D151" i="2789" s="1"/>
  <c r="A152" i="2789"/>
  <c r="D152" i="2789" s="1"/>
  <c r="A153" i="2789"/>
  <c r="D153" i="2789" s="1"/>
  <c r="A154" i="2789"/>
  <c r="D154" i="2789" s="1"/>
  <c r="A155" i="2789"/>
  <c r="D155" i="2789" s="1"/>
  <c r="A156" i="2789"/>
  <c r="D156" i="2789" s="1"/>
  <c r="A157" i="2789"/>
  <c r="D157" i="2789" s="1"/>
  <c r="A158" i="2789"/>
  <c r="D158" i="2789" s="1"/>
  <c r="A159" i="2789"/>
  <c r="D159" i="2789" s="1"/>
  <c r="A160" i="2789"/>
  <c r="D160" i="2789" s="1"/>
  <c r="A161" i="2789"/>
  <c r="D161" i="2789" s="1"/>
  <c r="A162" i="2789"/>
  <c r="D162" i="2789" s="1"/>
  <c r="A163" i="2789"/>
  <c r="D163" i="2789" s="1"/>
  <c r="A164" i="2789"/>
  <c r="D164" i="2789" s="1"/>
  <c r="A165" i="2789"/>
  <c r="D165" i="2789" s="1"/>
  <c r="A166" i="2789"/>
  <c r="D166" i="2789" s="1"/>
  <c r="A167" i="2789"/>
  <c r="D167" i="2789" s="1"/>
  <c r="A168" i="2789"/>
  <c r="D168" i="2789" s="1"/>
  <c r="A169" i="2789"/>
  <c r="D169" i="2789" s="1"/>
  <c r="A170" i="2789"/>
  <c r="D170" i="2789" s="1"/>
  <c r="A171" i="2789"/>
  <c r="D171" i="2789" s="1"/>
  <c r="A172" i="2789"/>
  <c r="D172" i="2789" s="1"/>
  <c r="A173" i="2789"/>
  <c r="D173" i="2789" s="1"/>
  <c r="A174" i="2789"/>
  <c r="D174" i="2789" s="1"/>
  <c r="A175" i="2789"/>
  <c r="D175" i="2789" s="1"/>
  <c r="A176" i="2789"/>
  <c r="D176" i="2789" s="1"/>
  <c r="A177" i="2789"/>
  <c r="D177" i="2789" s="1"/>
  <c r="A178" i="2789"/>
  <c r="D178" i="2789" s="1"/>
  <c r="A179" i="2789"/>
  <c r="D179" i="2789" s="1"/>
  <c r="A180" i="2789"/>
  <c r="D180" i="2789" s="1"/>
  <c r="A181" i="2789"/>
  <c r="D181" i="2789" s="1"/>
  <c r="A182" i="2789"/>
  <c r="D182" i="2789" s="1"/>
  <c r="A183" i="2789"/>
  <c r="D183" i="2789" s="1"/>
  <c r="A184" i="2789"/>
  <c r="D184" i="2789" s="1"/>
  <c r="A185" i="2789"/>
  <c r="D185" i="2789" s="1"/>
  <c r="A186" i="2789"/>
  <c r="D186" i="2789" s="1"/>
  <c r="A187" i="2789"/>
  <c r="D187" i="2789" s="1"/>
  <c r="A188" i="2789"/>
  <c r="D188" i="2789" s="1"/>
  <c r="A189" i="2789"/>
  <c r="D189" i="2789" s="1"/>
  <c r="A190" i="2789"/>
  <c r="D190" i="2789" s="1"/>
  <c r="A191" i="2789"/>
  <c r="D191" i="2789" s="1"/>
  <c r="A192" i="2789"/>
  <c r="D192" i="2789" s="1"/>
  <c r="A193" i="2789"/>
  <c r="D193" i="2789" s="1"/>
  <c r="A194" i="2789"/>
  <c r="D194" i="2789" s="1"/>
  <c r="A195" i="2789"/>
  <c r="D195" i="2789" s="1"/>
  <c r="A196" i="2789"/>
  <c r="D196" i="2789" s="1"/>
  <c r="A197" i="2789"/>
  <c r="D197" i="2789" s="1"/>
  <c r="A198" i="2789"/>
  <c r="D198" i="2789" s="1"/>
  <c r="A199" i="2789"/>
  <c r="D199" i="2789" s="1"/>
  <c r="A200" i="2789"/>
  <c r="D200" i="2789" s="1"/>
  <c r="A201" i="2789"/>
  <c r="D201" i="2789" s="1"/>
  <c r="A202" i="2789"/>
  <c r="D202" i="2789" s="1"/>
  <c r="A203" i="2789"/>
  <c r="D203" i="2789" s="1"/>
  <c r="A204" i="2789"/>
  <c r="D204" i="2789" s="1"/>
  <c r="A205" i="2789"/>
  <c r="D205" i="2789" s="1"/>
  <c r="A206" i="2789"/>
  <c r="D206" i="2789" s="1"/>
  <c r="A207" i="2789"/>
  <c r="D207" i="2789" s="1"/>
  <c r="A208" i="2789"/>
  <c r="D208" i="2789" s="1"/>
  <c r="A209" i="2789"/>
  <c r="D209" i="2789" s="1"/>
  <c r="A210" i="2789"/>
  <c r="D210" i="2789" s="1"/>
  <c r="A211" i="2789"/>
  <c r="D211" i="2789" s="1"/>
  <c r="A212" i="2789"/>
  <c r="D212" i="2789" s="1"/>
  <c r="A213" i="2789"/>
  <c r="D213" i="2789" s="1"/>
  <c r="A214" i="2789"/>
  <c r="D214" i="2789" s="1"/>
  <c r="A215" i="2789"/>
  <c r="D215" i="2789" s="1"/>
  <c r="A216" i="2789"/>
  <c r="D216" i="2789" s="1"/>
  <c r="A217" i="2789"/>
  <c r="D217" i="2789" s="1"/>
  <c r="A218" i="2789"/>
  <c r="D218" i="2789" s="1"/>
  <c r="A219" i="2789"/>
  <c r="D219" i="2789" s="1"/>
  <c r="A220" i="2789"/>
  <c r="D220" i="2789" s="1"/>
  <c r="A221" i="2789"/>
  <c r="D221" i="2789" s="1"/>
  <c r="A222" i="2789"/>
  <c r="D222" i="2789" s="1"/>
  <c r="A223" i="2789"/>
  <c r="D223" i="2789" s="1"/>
  <c r="A224" i="2789"/>
  <c r="D224" i="2789" s="1"/>
  <c r="A225" i="2789"/>
  <c r="D225" i="2789" s="1"/>
  <c r="A226" i="2789"/>
  <c r="D226" i="2789" s="1"/>
  <c r="A227" i="2789"/>
  <c r="D227" i="2789" s="1"/>
  <c r="A228" i="2789"/>
  <c r="D228" i="2789" s="1"/>
  <c r="A229" i="2789"/>
  <c r="D229" i="2789" s="1"/>
  <c r="A230" i="2789"/>
  <c r="D230" i="2789" s="1"/>
  <c r="A231" i="2789"/>
  <c r="D231" i="2789" s="1"/>
  <c r="A232" i="2789"/>
  <c r="D232" i="2789" s="1"/>
  <c r="A233" i="2789"/>
  <c r="D233" i="2789" s="1"/>
  <c r="A234" i="2789"/>
  <c r="D234" i="2789" s="1"/>
  <c r="A235" i="2789"/>
  <c r="D235" i="2789" s="1"/>
  <c r="A236" i="2789"/>
  <c r="D236" i="2789" s="1"/>
  <c r="A237" i="2789"/>
  <c r="D237" i="2789" s="1"/>
  <c r="A238" i="2789"/>
  <c r="D238" i="2789" s="1"/>
  <c r="A239" i="2789"/>
  <c r="D239" i="2789" s="1"/>
  <c r="A240" i="2789"/>
  <c r="D240" i="2789" s="1"/>
  <c r="A241" i="2789"/>
  <c r="D241" i="2789" s="1"/>
  <c r="A242" i="2789"/>
  <c r="D242" i="2789" s="1"/>
  <c r="A243" i="2789"/>
  <c r="D243" i="2789" s="1"/>
  <c r="A244" i="2789"/>
  <c r="D244" i="2789" s="1"/>
  <c r="A245" i="2789"/>
  <c r="D245" i="2789" s="1"/>
  <c r="A246" i="2789"/>
  <c r="D246" i="2789" s="1"/>
  <c r="A247" i="2789"/>
  <c r="D247" i="2789" s="1"/>
  <c r="A248" i="2789"/>
  <c r="D248" i="2789" s="1"/>
  <c r="A249" i="2789"/>
  <c r="D249" i="2789" s="1"/>
  <c r="A250" i="2789"/>
  <c r="D250" i="2789" s="1"/>
  <c r="A251" i="2789"/>
  <c r="D251" i="2789" s="1"/>
  <c r="A252" i="2789"/>
  <c r="D252" i="2789" s="1"/>
  <c r="A253" i="2789"/>
  <c r="D253" i="2789" s="1"/>
  <c r="A254" i="2789"/>
  <c r="D254" i="2789" s="1"/>
  <c r="A255" i="2789"/>
  <c r="D255" i="2789" s="1"/>
  <c r="A256" i="2789"/>
  <c r="D256" i="2789" s="1"/>
  <c r="A257" i="2789"/>
  <c r="D257" i="2789" s="1"/>
  <c r="A258" i="2789"/>
  <c r="D258" i="2789" s="1"/>
  <c r="A259" i="2789"/>
  <c r="D259" i="2789" s="1"/>
  <c r="A260" i="2789"/>
  <c r="D260" i="2789" s="1"/>
  <c r="A261" i="2789"/>
  <c r="D261" i="2789" s="1"/>
  <c r="A262" i="2789"/>
  <c r="D262" i="2789" s="1"/>
  <c r="A263" i="2789"/>
  <c r="D263" i="2789" s="1"/>
  <c r="A264" i="2789"/>
  <c r="D264" i="2789" s="1"/>
  <c r="A265" i="2789"/>
  <c r="D265" i="2789" s="1"/>
  <c r="A266" i="2789"/>
  <c r="D266" i="2789" s="1"/>
  <c r="A267" i="2789"/>
  <c r="D267" i="2789" s="1"/>
  <c r="A268" i="2789"/>
  <c r="D268" i="2789" s="1"/>
  <c r="A269" i="2789"/>
  <c r="D269" i="2789" s="1"/>
  <c r="A270" i="2789"/>
  <c r="D270" i="2789" s="1"/>
  <c r="A271" i="2789"/>
  <c r="D271" i="2789" s="1"/>
  <c r="A272" i="2789"/>
  <c r="D272" i="2789" s="1"/>
  <c r="A273" i="2789"/>
  <c r="D273" i="2789" s="1"/>
  <c r="A274" i="2789"/>
  <c r="D274" i="2789" s="1"/>
  <c r="A275" i="2789"/>
  <c r="D275" i="2789" s="1"/>
  <c r="A276" i="2789"/>
  <c r="D276" i="2789" s="1"/>
  <c r="A277" i="2789"/>
  <c r="D277" i="2789" s="1"/>
  <c r="A278" i="2789"/>
  <c r="D278" i="2789" s="1"/>
  <c r="A279" i="2789"/>
  <c r="D279" i="2789" s="1"/>
  <c r="A280" i="2789"/>
  <c r="D280" i="2789" s="1"/>
  <c r="A281" i="2789"/>
  <c r="D281" i="2789" s="1"/>
  <c r="A282" i="2789"/>
  <c r="D282" i="2789" s="1"/>
  <c r="A283" i="2789"/>
  <c r="D283" i="2789" s="1"/>
  <c r="A284" i="2789"/>
  <c r="D284" i="2789" s="1"/>
  <c r="A285" i="2789"/>
  <c r="D285" i="2789" s="1"/>
  <c r="A286" i="2789"/>
  <c r="D286" i="2789" s="1"/>
  <c r="A287" i="2789"/>
  <c r="D287" i="2789" s="1"/>
  <c r="A288" i="2789"/>
  <c r="D288" i="2789" s="1"/>
  <c r="A289" i="2789"/>
  <c r="D289" i="2789" s="1"/>
  <c r="A290" i="2789"/>
  <c r="D290" i="2789" s="1"/>
  <c r="A291" i="2789"/>
  <c r="D291" i="2789" s="1"/>
  <c r="A292" i="2789"/>
  <c r="D292" i="2789" s="1"/>
  <c r="A293" i="2789"/>
  <c r="D293" i="2789" s="1"/>
  <c r="A294" i="2789"/>
  <c r="D294" i="2789" s="1"/>
  <c r="A295" i="2789"/>
  <c r="D295" i="2789" s="1"/>
  <c r="A296" i="2789"/>
  <c r="D296" i="2789" s="1"/>
  <c r="A297" i="2789"/>
  <c r="D297" i="2789" s="1"/>
  <c r="A298" i="2789"/>
  <c r="D298" i="2789" s="1"/>
  <c r="A299" i="2789"/>
  <c r="D299" i="2789" s="1"/>
  <c r="A300" i="2789"/>
  <c r="D300" i="2789" s="1"/>
  <c r="A301" i="2789"/>
  <c r="D301" i="2789" s="1"/>
  <c r="A302" i="2789"/>
  <c r="D302" i="2789" s="1"/>
  <c r="A303" i="2789"/>
  <c r="D303" i="2789" s="1"/>
  <c r="A304" i="2789"/>
  <c r="D304" i="2789" s="1"/>
  <c r="A305" i="2789"/>
  <c r="D305" i="2789" s="1"/>
  <c r="A306" i="2789"/>
  <c r="D306" i="2789" s="1"/>
  <c r="A307" i="2789"/>
  <c r="D307" i="2789" s="1"/>
  <c r="A308" i="2789"/>
  <c r="D308" i="2789" s="1"/>
  <c r="A309" i="2789"/>
  <c r="D309" i="2789" s="1"/>
  <c r="A310" i="2789"/>
  <c r="D310" i="2789" s="1"/>
  <c r="A311" i="2789"/>
  <c r="D311" i="2789" s="1"/>
  <c r="A312" i="2789"/>
  <c r="D312" i="2789" s="1"/>
  <c r="A313" i="2789"/>
  <c r="D313" i="2789" s="1"/>
  <c r="A314" i="2789"/>
  <c r="D314" i="2789" s="1"/>
  <c r="A315" i="2789"/>
  <c r="D315" i="2789" s="1"/>
  <c r="A316" i="2789"/>
  <c r="D316" i="2789" s="1"/>
  <c r="A317" i="2789"/>
  <c r="D317" i="2789" s="1"/>
  <c r="A318" i="2789"/>
  <c r="D318" i="2789" s="1"/>
  <c r="A319" i="2789"/>
  <c r="D319" i="2789" s="1"/>
  <c r="A320" i="2789"/>
  <c r="D320" i="2789" s="1"/>
  <c r="A321" i="2789"/>
  <c r="D321" i="2789" s="1"/>
  <c r="A322" i="2789"/>
  <c r="D322" i="2789" s="1"/>
  <c r="A323" i="2789"/>
  <c r="D323" i="2789" s="1"/>
  <c r="A324" i="2789"/>
  <c r="D324" i="2789" s="1"/>
  <c r="A325" i="2789"/>
  <c r="D325" i="2789" s="1"/>
  <c r="A326" i="2789"/>
  <c r="D326" i="2789" s="1"/>
  <c r="A327" i="2789"/>
  <c r="D327" i="2789" s="1"/>
  <c r="A328" i="2789"/>
  <c r="D328" i="2789" s="1"/>
  <c r="A329" i="2789"/>
  <c r="D329" i="2789" s="1"/>
  <c r="A330" i="2789"/>
  <c r="D330" i="2789" s="1"/>
  <c r="A331" i="2789"/>
  <c r="D331" i="2789" s="1"/>
  <c r="A332" i="2789"/>
  <c r="D332" i="2789" s="1"/>
  <c r="A333" i="2789"/>
  <c r="D333" i="2789" s="1"/>
  <c r="A334" i="2789"/>
  <c r="D334" i="2789" s="1"/>
  <c r="A335" i="2789"/>
  <c r="D335" i="2789" s="1"/>
  <c r="A336" i="2789"/>
  <c r="D336" i="2789" s="1"/>
  <c r="A337" i="2789"/>
  <c r="D337" i="2789" s="1"/>
  <c r="A338" i="2789"/>
  <c r="D338" i="2789" s="1"/>
  <c r="A339" i="2789"/>
  <c r="D339" i="2789" s="1"/>
  <c r="A340" i="2789"/>
  <c r="D340" i="2789" s="1"/>
  <c r="A341" i="2789"/>
  <c r="D341" i="2789" s="1"/>
  <c r="A342" i="2789"/>
  <c r="D342" i="2789" s="1"/>
  <c r="A343" i="2789"/>
  <c r="D343" i="2789" s="1"/>
  <c r="A344" i="2789"/>
  <c r="D344" i="2789" s="1"/>
  <c r="A345" i="2789"/>
  <c r="D345" i="2789" s="1"/>
  <c r="A346" i="2789"/>
  <c r="D346" i="2789" s="1"/>
  <c r="A347" i="2789"/>
  <c r="D347" i="2789" s="1"/>
  <c r="A348" i="2789"/>
  <c r="D348" i="2789" s="1"/>
  <c r="A349" i="2789"/>
  <c r="D349" i="2789" s="1"/>
  <c r="A350" i="2789"/>
  <c r="D350" i="2789" s="1"/>
  <c r="A351" i="2789"/>
  <c r="D351" i="2789" s="1"/>
  <c r="A352" i="2789"/>
  <c r="D352" i="2789" s="1"/>
  <c r="A353" i="2789"/>
  <c r="D353" i="2789" s="1"/>
  <c r="A354" i="2789"/>
  <c r="D354" i="2789" s="1"/>
  <c r="A355" i="2789"/>
  <c r="D355" i="2789" s="1"/>
  <c r="A356" i="2789"/>
  <c r="D356" i="2789" s="1"/>
  <c r="A357" i="2789"/>
  <c r="D357" i="2789" s="1"/>
  <c r="A358" i="2789"/>
  <c r="D358" i="2789" s="1"/>
  <c r="A359" i="2789"/>
  <c r="D359" i="2789" s="1"/>
  <c r="A360" i="2789"/>
  <c r="D360" i="2789" s="1"/>
  <c r="A361" i="2789"/>
  <c r="D361" i="2789" s="1"/>
  <c r="A362" i="2789"/>
  <c r="D362" i="2789" s="1"/>
  <c r="A363" i="2789"/>
  <c r="D363" i="2789" s="1"/>
  <c r="A364" i="2789"/>
  <c r="D364" i="2789" s="1"/>
  <c r="A365" i="2789"/>
  <c r="D365" i="2789" s="1"/>
  <c r="A366" i="2789"/>
  <c r="D366" i="2789" s="1"/>
  <c r="A367" i="2789"/>
  <c r="D367" i="2789" s="1"/>
  <c r="A368" i="2789"/>
  <c r="D368" i="2789" s="1"/>
  <c r="A369" i="2789"/>
  <c r="D369" i="2789" s="1"/>
  <c r="A370" i="2789"/>
  <c r="D370" i="2789" s="1"/>
  <c r="A371" i="2789"/>
  <c r="D371" i="2789" s="1"/>
  <c r="A372" i="2789"/>
  <c r="D372" i="2789" s="1"/>
  <c r="A373" i="2789"/>
  <c r="D373" i="2789" s="1"/>
  <c r="A374" i="2789"/>
  <c r="D374" i="2789" s="1"/>
  <c r="A375" i="2789"/>
  <c r="D375" i="2789" s="1"/>
  <c r="A376" i="2789"/>
  <c r="D376" i="2789" s="1"/>
  <c r="A377" i="2789"/>
  <c r="D377" i="2789" s="1"/>
  <c r="A378" i="2789"/>
  <c r="D378" i="2789" s="1"/>
  <c r="A379" i="2789"/>
  <c r="D379" i="2789" s="1"/>
  <c r="A380" i="2789"/>
  <c r="D380" i="2789" s="1"/>
  <c r="A381" i="2789"/>
  <c r="D381" i="2789" s="1"/>
  <c r="A382" i="2789"/>
  <c r="D382" i="2789" s="1"/>
  <c r="A383" i="2789"/>
  <c r="D383" i="2789" s="1"/>
  <c r="A384" i="2789"/>
  <c r="D384" i="2789" s="1"/>
  <c r="A385" i="2789"/>
  <c r="D385" i="2789" s="1"/>
  <c r="A386" i="2789"/>
  <c r="D386" i="2789" s="1"/>
  <c r="A387" i="2789"/>
  <c r="D387" i="2789" s="1"/>
  <c r="A388" i="2789"/>
  <c r="D388" i="2789" s="1"/>
  <c r="A389" i="2789"/>
  <c r="D389" i="2789" s="1"/>
  <c r="A390" i="2789"/>
  <c r="D390" i="2789" s="1"/>
  <c r="A391" i="2789"/>
  <c r="D391" i="2789" s="1"/>
  <c r="A392" i="2789"/>
  <c r="D392" i="2789" s="1"/>
  <c r="A393" i="2789"/>
  <c r="D393" i="2789" s="1"/>
  <c r="A394" i="2789"/>
  <c r="D394" i="2789" s="1"/>
  <c r="A395" i="2789"/>
  <c r="D395" i="2789" s="1"/>
  <c r="A396" i="2789"/>
  <c r="D396" i="2789" s="1"/>
  <c r="A397" i="2789"/>
  <c r="D397" i="2789" s="1"/>
  <c r="A398" i="2789"/>
  <c r="D398" i="2789" s="1"/>
  <c r="A399" i="2789"/>
  <c r="D399" i="2789" s="1"/>
  <c r="A400" i="2789"/>
  <c r="D400" i="2789" s="1"/>
  <c r="A401" i="2789"/>
  <c r="D401" i="2789" s="1"/>
  <c r="A402" i="2789"/>
  <c r="D402" i="2789" s="1"/>
  <c r="A403" i="2789"/>
  <c r="D403" i="2789" s="1"/>
  <c r="A404" i="2789"/>
  <c r="D404" i="2789" s="1"/>
  <c r="A405" i="2789"/>
  <c r="D405" i="2789" s="1"/>
  <c r="A406" i="2789"/>
  <c r="D406" i="2789" s="1"/>
  <c r="A407" i="2789"/>
  <c r="D407" i="2789" s="1"/>
  <c r="A408" i="2789"/>
  <c r="D408" i="2789" s="1"/>
  <c r="A409" i="2789"/>
  <c r="D409" i="2789" s="1"/>
  <c r="A410" i="2789"/>
  <c r="D410" i="2789" s="1"/>
  <c r="A411" i="2789"/>
  <c r="D411" i="2789" s="1"/>
  <c r="A412" i="2789"/>
  <c r="D412" i="2789" s="1"/>
  <c r="A413" i="2789"/>
  <c r="D413" i="2789" s="1"/>
  <c r="A414" i="2789"/>
  <c r="D414" i="2789" s="1"/>
  <c r="A415" i="2789"/>
  <c r="D415" i="2789" s="1"/>
  <c r="A416" i="2789"/>
  <c r="D416" i="2789" s="1"/>
  <c r="A417" i="2789"/>
  <c r="D417" i="2789" s="1"/>
  <c r="A418" i="2789"/>
  <c r="D418" i="2789" s="1"/>
  <c r="A419" i="2789"/>
  <c r="D419" i="2789" s="1"/>
  <c r="A420" i="2789"/>
  <c r="D420" i="2789" s="1"/>
  <c r="A421" i="2789"/>
  <c r="D421" i="2789" s="1"/>
  <c r="A422" i="2789"/>
  <c r="D422" i="2789" s="1"/>
  <c r="A423" i="2789"/>
  <c r="D423" i="2789" s="1"/>
  <c r="A424" i="2789"/>
  <c r="D424" i="2789" s="1"/>
  <c r="A425" i="2789"/>
  <c r="D425" i="2789" s="1"/>
  <c r="A426" i="2789"/>
  <c r="D426" i="2789" s="1"/>
  <c r="A427" i="2789"/>
  <c r="D427" i="2789" s="1"/>
  <c r="A428" i="2789"/>
  <c r="D428" i="2789" s="1"/>
  <c r="A429" i="2789"/>
  <c r="D429" i="2789" s="1"/>
  <c r="A430" i="2789"/>
  <c r="D430" i="2789" s="1"/>
  <c r="A431" i="2789"/>
  <c r="D431" i="2789" s="1"/>
  <c r="A432" i="2789"/>
  <c r="D432" i="2789" s="1"/>
  <c r="A433" i="2789"/>
  <c r="D433" i="2789" s="1"/>
  <c r="A434" i="2789"/>
  <c r="D434" i="2789" s="1"/>
  <c r="A435" i="2789"/>
  <c r="D435" i="2789" s="1"/>
  <c r="A436" i="2789"/>
  <c r="D436" i="2789" s="1"/>
  <c r="A437" i="2789"/>
  <c r="D437" i="2789" s="1"/>
  <c r="A438" i="2789"/>
  <c r="D438" i="2789" s="1"/>
  <c r="A439" i="2789"/>
  <c r="D439" i="2789" s="1"/>
  <c r="A440" i="2789"/>
  <c r="D440" i="2789" s="1"/>
  <c r="A441" i="2789"/>
  <c r="D441" i="2789" s="1"/>
  <c r="A442" i="2789"/>
  <c r="D442" i="2789" s="1"/>
  <c r="A443" i="2789"/>
  <c r="D443" i="2789" s="1"/>
  <c r="A444" i="2789"/>
  <c r="D444" i="2789" s="1"/>
  <c r="A445" i="2789"/>
  <c r="D445" i="2789" s="1"/>
  <c r="A446" i="2789"/>
  <c r="D446" i="2789" s="1"/>
  <c r="A447" i="2789"/>
  <c r="D447" i="2789" s="1"/>
  <c r="A448" i="2789"/>
  <c r="D448" i="2789" s="1"/>
  <c r="A449" i="2789"/>
  <c r="D449" i="2789" s="1"/>
  <c r="A450" i="2789"/>
  <c r="D450" i="2789" s="1"/>
  <c r="A451" i="2789"/>
  <c r="D451" i="2789" s="1"/>
  <c r="A452" i="2789"/>
  <c r="D452" i="2789" s="1"/>
  <c r="A453" i="2789"/>
  <c r="D453" i="2789" s="1"/>
  <c r="A454" i="2789"/>
  <c r="D454" i="2789" s="1"/>
  <c r="A455" i="2789"/>
  <c r="D455" i="2789" s="1"/>
  <c r="A456" i="2789"/>
  <c r="D456" i="2789" s="1"/>
  <c r="A457" i="2789"/>
  <c r="D457" i="2789" s="1"/>
  <c r="A458" i="2789"/>
  <c r="D458" i="2789" s="1"/>
  <c r="A459" i="2789"/>
  <c r="D459" i="2789" s="1"/>
  <c r="A460" i="2789"/>
  <c r="D460" i="2789" s="1"/>
  <c r="A461" i="2789"/>
  <c r="D461" i="2789" s="1"/>
  <c r="A462" i="2789"/>
  <c r="D462" i="2789" s="1"/>
  <c r="A463" i="2789"/>
  <c r="D463" i="2789" s="1"/>
  <c r="A464" i="2789"/>
  <c r="D464" i="2789" s="1"/>
  <c r="A465" i="2789"/>
  <c r="D465" i="2789" s="1"/>
  <c r="A466" i="2789"/>
  <c r="D466" i="2789" s="1"/>
  <c r="A467" i="2789"/>
  <c r="D467" i="2789" s="1"/>
  <c r="A468" i="2789"/>
  <c r="D468" i="2789" s="1"/>
  <c r="A469" i="2789"/>
  <c r="D469" i="2789" s="1"/>
  <c r="A470" i="2789"/>
  <c r="D470" i="2789" s="1"/>
  <c r="A471" i="2789"/>
  <c r="D471" i="2789" s="1"/>
  <c r="A472" i="2789"/>
  <c r="D472" i="2789" s="1"/>
  <c r="A473" i="2789"/>
  <c r="D473" i="2789" s="1"/>
  <c r="A474" i="2789"/>
  <c r="D474" i="2789" s="1"/>
  <c r="A475" i="2789"/>
  <c r="D475" i="2789" s="1"/>
  <c r="A476" i="2789"/>
  <c r="D476" i="2789" s="1"/>
  <c r="A477" i="2789"/>
  <c r="D477" i="2789" s="1"/>
  <c r="A478" i="2789"/>
  <c r="D478" i="2789" s="1"/>
  <c r="A479" i="2789"/>
  <c r="D479" i="2789" s="1"/>
  <c r="A480" i="2789"/>
  <c r="D480" i="2789" s="1"/>
  <c r="A481" i="2789"/>
  <c r="D481" i="2789" s="1"/>
  <c r="A482" i="2789"/>
  <c r="D482" i="2789" s="1"/>
  <c r="A483" i="2789"/>
  <c r="D483" i="2789" s="1"/>
  <c r="A484" i="2789"/>
  <c r="D484" i="2789" s="1"/>
  <c r="A485" i="2789"/>
  <c r="D485" i="2789" s="1"/>
  <c r="A486" i="2789"/>
  <c r="D486" i="2789" s="1"/>
  <c r="A487" i="2789"/>
  <c r="D487" i="2789" s="1"/>
  <c r="A488" i="2789"/>
  <c r="D488" i="2789" s="1"/>
  <c r="A489" i="2789"/>
  <c r="D489" i="2789" s="1"/>
  <c r="A490" i="2789"/>
  <c r="D490" i="2789" s="1"/>
  <c r="A491" i="2789"/>
  <c r="D491" i="2789" s="1"/>
  <c r="A492" i="2789"/>
  <c r="D492" i="2789" s="1"/>
  <c r="A493" i="2789"/>
  <c r="D493" i="2789" s="1"/>
  <c r="A494" i="2789"/>
  <c r="D494" i="2789" s="1"/>
  <c r="A495" i="2789"/>
  <c r="D495" i="2789" s="1"/>
  <c r="A496" i="2789"/>
  <c r="D496" i="2789" s="1"/>
  <c r="A497" i="2789"/>
  <c r="D497" i="2789" s="1"/>
  <c r="A498" i="2789"/>
  <c r="D498" i="2789" s="1"/>
  <c r="A499" i="2789"/>
  <c r="D499" i="2789" s="1"/>
  <c r="A500" i="2789"/>
  <c r="D500" i="2789" s="1"/>
  <c r="A501" i="2789"/>
  <c r="D501" i="2789" s="1"/>
  <c r="A502" i="2789"/>
  <c r="D502" i="2789" s="1"/>
  <c r="A503" i="2789"/>
  <c r="D503" i="2789" s="1"/>
  <c r="A504" i="2789"/>
  <c r="D504" i="2789" s="1"/>
  <c r="A505" i="2789"/>
  <c r="D505" i="2789" s="1"/>
  <c r="A506" i="2789"/>
  <c r="D506" i="2789" s="1"/>
  <c r="A507" i="2789"/>
  <c r="D507" i="2789" s="1"/>
  <c r="A508" i="2789"/>
  <c r="D508" i="2789" s="1"/>
  <c r="A509" i="2789"/>
  <c r="D509" i="2789" s="1"/>
  <c r="A510" i="2789"/>
  <c r="D510" i="2789" s="1"/>
  <c r="A511" i="2789"/>
  <c r="D511" i="2789" s="1"/>
  <c r="A512" i="2789"/>
  <c r="D512" i="2789" s="1"/>
  <c r="A513" i="2789"/>
  <c r="D513" i="2789" s="1"/>
  <c r="A514" i="2789"/>
  <c r="D514" i="2789" s="1"/>
  <c r="A515" i="2789"/>
  <c r="D515" i="2789" s="1"/>
  <c r="A516" i="2789"/>
  <c r="D516" i="2789" s="1"/>
  <c r="A517" i="2789"/>
  <c r="D517" i="2789" s="1"/>
  <c r="A518" i="2789"/>
  <c r="D518" i="2789" s="1"/>
  <c r="A519" i="2789"/>
  <c r="D519" i="2789" s="1"/>
  <c r="A520" i="2789"/>
  <c r="D520" i="2789" s="1"/>
  <c r="A521" i="2789"/>
  <c r="D521" i="2789" s="1"/>
  <c r="A522" i="2789"/>
  <c r="D522" i="2789" s="1"/>
  <c r="A523" i="2789"/>
  <c r="D523" i="2789" s="1"/>
  <c r="A524" i="2789"/>
  <c r="D524" i="2789" s="1"/>
  <c r="A525" i="2789"/>
  <c r="D525" i="2789" s="1"/>
  <c r="A526" i="2789"/>
  <c r="D526" i="2789" s="1"/>
  <c r="A527" i="2789"/>
  <c r="D527" i="2789" s="1"/>
  <c r="A528" i="2789"/>
  <c r="D528" i="2789" s="1"/>
  <c r="A529" i="2789"/>
  <c r="D529" i="2789" s="1"/>
  <c r="A530" i="2789"/>
  <c r="D530" i="2789" s="1"/>
  <c r="A531" i="2789"/>
  <c r="D531" i="2789" s="1"/>
  <c r="A532" i="2789"/>
  <c r="D532" i="2789" s="1"/>
  <c r="A533" i="2789"/>
  <c r="D533" i="2789" s="1"/>
  <c r="A534" i="2789"/>
  <c r="D534" i="2789" s="1"/>
  <c r="A535" i="2789"/>
  <c r="D535" i="2789" s="1"/>
  <c r="A536" i="2789"/>
  <c r="D536" i="2789" s="1"/>
  <c r="A537" i="2789"/>
  <c r="D537" i="2789" s="1"/>
  <c r="A538" i="2789"/>
  <c r="D538" i="2789" s="1"/>
  <c r="A539" i="2789"/>
  <c r="D539" i="2789" s="1"/>
  <c r="A540" i="2789"/>
  <c r="D540" i="2789" s="1"/>
  <c r="A541" i="2789"/>
  <c r="D541" i="2789" s="1"/>
  <c r="A542" i="2789"/>
  <c r="D542" i="2789" s="1"/>
  <c r="A543" i="2789"/>
  <c r="D543" i="2789" s="1"/>
  <c r="A544" i="2789"/>
  <c r="D544" i="2789" s="1"/>
  <c r="A545" i="2789"/>
  <c r="D545" i="2789" s="1"/>
  <c r="A546" i="2789"/>
  <c r="D546" i="2789" s="1"/>
  <c r="A547" i="2789"/>
  <c r="D547" i="2789" s="1"/>
  <c r="A548" i="2789"/>
  <c r="D548" i="2789" s="1"/>
  <c r="A549" i="2789"/>
  <c r="D549" i="2789" s="1"/>
  <c r="A550" i="2789"/>
  <c r="D550" i="2789" s="1"/>
  <c r="A551" i="2789"/>
  <c r="D551" i="2789" s="1"/>
  <c r="A552" i="2789"/>
  <c r="D552" i="2789" s="1"/>
  <c r="A553" i="2789"/>
  <c r="D553" i="2789" s="1"/>
  <c r="A554" i="2789"/>
  <c r="D554" i="2789" s="1"/>
  <c r="A555" i="2789"/>
  <c r="D555" i="2789" s="1"/>
  <c r="A556" i="2789"/>
  <c r="D556" i="2789" s="1"/>
  <c r="A557" i="2789"/>
  <c r="D557" i="2789" s="1"/>
  <c r="A558" i="2789"/>
  <c r="D558" i="2789" s="1"/>
  <c r="A559" i="2789"/>
  <c r="D559" i="2789" s="1"/>
  <c r="A560" i="2789"/>
  <c r="D560" i="2789" s="1"/>
  <c r="A561" i="2789"/>
  <c r="D561" i="2789" s="1"/>
  <c r="A562" i="2789"/>
  <c r="D562" i="2789" s="1"/>
  <c r="A563" i="2789"/>
  <c r="D563" i="2789" s="1"/>
  <c r="A564" i="2789"/>
  <c r="D564" i="2789" s="1"/>
  <c r="A565" i="2789"/>
  <c r="D565" i="2789" s="1"/>
  <c r="A566" i="2789"/>
  <c r="D566" i="2789" s="1"/>
  <c r="A567" i="2789"/>
  <c r="D567" i="2789" s="1"/>
  <c r="A568" i="2789"/>
  <c r="D568" i="2789" s="1"/>
  <c r="A569" i="2789"/>
  <c r="D569" i="2789" s="1"/>
  <c r="A570" i="2789"/>
  <c r="D570" i="2789" s="1"/>
  <c r="A571" i="2789"/>
  <c r="D571" i="2789" s="1"/>
  <c r="A572" i="2789"/>
  <c r="D572" i="2789" s="1"/>
  <c r="A573" i="2789"/>
  <c r="D573" i="2789" s="1"/>
  <c r="A574" i="2789"/>
  <c r="D574" i="2789" s="1"/>
  <c r="A575" i="2789"/>
  <c r="D575" i="2789" s="1"/>
  <c r="A576" i="2789"/>
  <c r="D576" i="2789" s="1"/>
  <c r="A577" i="2789"/>
  <c r="D577" i="2789" s="1"/>
  <c r="A578" i="2789"/>
  <c r="D578" i="2789" s="1"/>
  <c r="A579" i="2789"/>
  <c r="D579" i="2789" s="1"/>
  <c r="A580" i="2789"/>
  <c r="D580" i="2789" s="1"/>
  <c r="A581" i="2789"/>
  <c r="D581" i="2789" s="1"/>
  <c r="A582" i="2789"/>
  <c r="D582" i="2789" s="1"/>
  <c r="A583" i="2789"/>
  <c r="D583" i="2789" s="1"/>
  <c r="A584" i="2789"/>
  <c r="D584" i="2789" s="1"/>
  <c r="A585" i="2789"/>
  <c r="D585" i="2789" s="1"/>
  <c r="A586" i="2789"/>
  <c r="D586" i="2789" s="1"/>
  <c r="A587" i="2789"/>
  <c r="D587" i="2789" s="1"/>
  <c r="A588" i="2789"/>
  <c r="D588" i="2789" s="1"/>
  <c r="A589" i="2789"/>
  <c r="D589" i="2789" s="1"/>
  <c r="A590" i="2789"/>
  <c r="D590" i="2789" s="1"/>
  <c r="A591" i="2789"/>
  <c r="D591" i="2789" s="1"/>
  <c r="A592" i="2789"/>
  <c r="D592" i="2789" s="1"/>
  <c r="A593" i="2789"/>
  <c r="D593" i="2789" s="1"/>
  <c r="A594" i="2789"/>
  <c r="D594" i="2789" s="1"/>
  <c r="A595" i="2789"/>
  <c r="D595" i="2789" s="1"/>
  <c r="A596" i="2789"/>
  <c r="D596" i="2789" s="1"/>
  <c r="A597" i="2789"/>
  <c r="D597" i="2789" s="1"/>
  <c r="A598" i="2789"/>
  <c r="D598" i="2789" s="1"/>
  <c r="A599" i="2789"/>
  <c r="D599" i="2789" s="1"/>
  <c r="A600" i="2789"/>
  <c r="D600" i="2789" s="1"/>
  <c r="A601" i="2789"/>
  <c r="D601" i="2789" s="1"/>
  <c r="A602" i="2789"/>
  <c r="D602" i="2789" s="1"/>
  <c r="A603" i="2789"/>
  <c r="D603" i="2789" s="1"/>
  <c r="A604" i="2789"/>
  <c r="D604" i="2789" s="1"/>
  <c r="A605" i="2789"/>
  <c r="D605" i="2789" s="1"/>
  <c r="A606" i="2789"/>
  <c r="D606" i="2789" s="1"/>
  <c r="A607" i="2789"/>
  <c r="D607" i="2789" s="1"/>
  <c r="A608" i="2789"/>
  <c r="D608" i="2789" s="1"/>
  <c r="A609" i="2789"/>
  <c r="D609" i="2789" s="1"/>
  <c r="A610" i="2789"/>
  <c r="D610" i="2789" s="1"/>
  <c r="A611" i="2789"/>
  <c r="D611" i="2789" s="1"/>
  <c r="A612" i="2789"/>
  <c r="D612" i="2789" s="1"/>
  <c r="A613" i="2789"/>
  <c r="D613" i="2789" s="1"/>
  <c r="A614" i="2789"/>
  <c r="D614" i="2789" s="1"/>
  <c r="A615" i="2789"/>
  <c r="D615" i="2789" s="1"/>
  <c r="A616" i="2789"/>
  <c r="D616" i="2789" s="1"/>
  <c r="A617" i="2789"/>
  <c r="D617" i="2789" s="1"/>
  <c r="A618" i="2789"/>
  <c r="D618" i="2789" s="1"/>
  <c r="A619" i="2789"/>
  <c r="D619" i="2789" s="1"/>
  <c r="A620" i="2789"/>
  <c r="D620" i="2789" s="1"/>
  <c r="A621" i="2789"/>
  <c r="D621" i="2789" s="1"/>
  <c r="A622" i="2789"/>
  <c r="D622" i="2789" s="1"/>
  <c r="A623" i="2789"/>
  <c r="D623" i="2789" s="1"/>
  <c r="A624" i="2789"/>
  <c r="D624" i="2789" s="1"/>
  <c r="A625" i="2789"/>
  <c r="D625" i="2789" s="1"/>
  <c r="A626" i="2789"/>
  <c r="D626" i="2789" s="1"/>
  <c r="A627" i="2789"/>
  <c r="D627" i="2789" s="1"/>
  <c r="A628" i="2789"/>
  <c r="D628" i="2789" s="1"/>
  <c r="A629" i="2789"/>
  <c r="D629" i="2789" s="1"/>
  <c r="A630" i="2789"/>
  <c r="D630" i="2789" s="1"/>
  <c r="A631" i="2789"/>
  <c r="D631" i="2789" s="1"/>
  <c r="A632" i="2789"/>
  <c r="D632" i="2789" s="1"/>
  <c r="A633" i="2789"/>
  <c r="D633" i="2789" s="1"/>
  <c r="A634" i="2789"/>
  <c r="D634" i="2789" s="1"/>
  <c r="A635" i="2789"/>
  <c r="D635" i="2789" s="1"/>
  <c r="A636" i="2789"/>
  <c r="D636" i="2789" s="1"/>
  <c r="A637" i="2789"/>
  <c r="D637" i="2789" s="1"/>
  <c r="A638" i="2789"/>
  <c r="D638" i="2789" s="1"/>
  <c r="A639" i="2789"/>
  <c r="D639" i="2789" s="1"/>
  <c r="A640" i="2789"/>
  <c r="D640" i="2789" s="1"/>
  <c r="A641" i="2789"/>
  <c r="D641" i="2789" s="1"/>
  <c r="A642" i="2789"/>
  <c r="D642" i="2789" s="1"/>
  <c r="A643" i="2789"/>
  <c r="D643" i="2789" s="1"/>
  <c r="A644" i="2789"/>
  <c r="D644" i="2789" s="1"/>
  <c r="A645" i="2789"/>
  <c r="D645" i="2789" s="1"/>
  <c r="A646" i="2789"/>
  <c r="D646" i="2789" s="1"/>
  <c r="A647" i="2789"/>
  <c r="D647" i="2789" s="1"/>
  <c r="A648" i="2789"/>
  <c r="D648" i="2789" s="1"/>
  <c r="A649" i="2789"/>
  <c r="D649" i="2789" s="1"/>
  <c r="A650" i="2789"/>
  <c r="D650" i="2789" s="1"/>
  <c r="A651" i="2789"/>
  <c r="D651" i="2789" s="1"/>
  <c r="A652" i="2789"/>
  <c r="D652" i="2789" s="1"/>
  <c r="A653" i="2789"/>
  <c r="D653" i="2789" s="1"/>
  <c r="A654" i="2789"/>
  <c r="D654" i="2789" s="1"/>
  <c r="A655" i="2789"/>
  <c r="D655" i="2789" s="1"/>
  <c r="A656" i="2789"/>
  <c r="D656" i="2789" s="1"/>
  <c r="A657" i="2789"/>
  <c r="D657" i="2789" s="1"/>
  <c r="A658" i="2789"/>
  <c r="D658" i="2789" s="1"/>
  <c r="A659" i="2789"/>
  <c r="D659" i="2789" s="1"/>
  <c r="A660" i="2789"/>
  <c r="D660" i="2789" s="1"/>
  <c r="A661" i="2789"/>
  <c r="D661" i="2789" s="1"/>
  <c r="A662" i="2789"/>
  <c r="D662" i="2789" s="1"/>
  <c r="A663" i="2789"/>
  <c r="D663" i="2789" s="1"/>
  <c r="A664" i="2789"/>
  <c r="D664" i="2789" s="1"/>
  <c r="A665" i="2789"/>
  <c r="D665" i="2789" s="1"/>
  <c r="A666" i="2789"/>
  <c r="D666" i="2789" s="1"/>
  <c r="A667" i="2789"/>
  <c r="D667" i="2789" s="1"/>
  <c r="A668" i="2789"/>
  <c r="D668" i="2789" s="1"/>
  <c r="A669" i="2789"/>
  <c r="D669" i="2789" s="1"/>
  <c r="A670" i="2789"/>
  <c r="D670" i="2789" s="1"/>
  <c r="A671" i="2789"/>
  <c r="D671" i="2789" s="1"/>
  <c r="A672" i="2789"/>
  <c r="D672" i="2789" s="1"/>
  <c r="A673" i="2789"/>
  <c r="D673" i="2789" s="1"/>
  <c r="A674" i="2789"/>
  <c r="D674" i="2789" s="1"/>
  <c r="A675" i="2789"/>
  <c r="D675" i="2789" s="1"/>
  <c r="A676" i="2789"/>
  <c r="D676" i="2789" s="1"/>
  <c r="A677" i="2789"/>
  <c r="D677" i="2789" s="1"/>
  <c r="A678" i="2789"/>
  <c r="D678" i="2789" s="1"/>
  <c r="A679" i="2789"/>
  <c r="D679" i="2789" s="1"/>
  <c r="A680" i="2789"/>
  <c r="D680" i="2789" s="1"/>
  <c r="A681" i="2789"/>
  <c r="D681" i="2789" s="1"/>
  <c r="A682" i="2789"/>
  <c r="D682" i="2789" s="1"/>
  <c r="A683" i="2789"/>
  <c r="D683" i="2789" s="1"/>
  <c r="A684" i="2789"/>
  <c r="D684" i="2789" s="1"/>
  <c r="A685" i="2789"/>
  <c r="D685" i="2789" s="1"/>
  <c r="A686" i="2789"/>
  <c r="D686" i="2789" s="1"/>
  <c r="A687" i="2789"/>
  <c r="D687" i="2789" s="1"/>
  <c r="A688" i="2789"/>
  <c r="D688" i="2789" s="1"/>
  <c r="A689" i="2789"/>
  <c r="D689" i="2789" s="1"/>
  <c r="A690" i="2789"/>
  <c r="D690" i="2789" s="1"/>
  <c r="A691" i="2789"/>
  <c r="D691" i="2789" s="1"/>
  <c r="A692" i="2789"/>
  <c r="D692" i="2789" s="1"/>
  <c r="A693" i="2789"/>
  <c r="D693" i="2789" s="1"/>
  <c r="A694" i="2789"/>
  <c r="D694" i="2789" s="1"/>
  <c r="A695" i="2789"/>
  <c r="D695" i="2789" s="1"/>
  <c r="A696" i="2789"/>
  <c r="D696" i="2789" s="1"/>
  <c r="A697" i="2789"/>
  <c r="D697" i="2789" s="1"/>
  <c r="A698" i="2789"/>
  <c r="D698" i="2789" s="1"/>
  <c r="A699" i="2789"/>
  <c r="D699" i="2789" s="1"/>
  <c r="A700" i="2789"/>
  <c r="D700" i="2789" s="1"/>
  <c r="A701" i="2789"/>
  <c r="D701" i="2789" s="1"/>
  <c r="A702" i="2789"/>
  <c r="D702" i="2789" s="1"/>
  <c r="A703" i="2789"/>
  <c r="D703" i="2789" s="1"/>
  <c r="A704" i="2789"/>
  <c r="D704" i="2789" s="1"/>
  <c r="A705" i="2789"/>
  <c r="D705" i="2789" s="1"/>
  <c r="A706" i="2789"/>
  <c r="D706" i="2789" s="1"/>
  <c r="A707" i="2789"/>
  <c r="D707" i="2789" s="1"/>
  <c r="A708" i="2789"/>
  <c r="D708" i="2789" s="1"/>
  <c r="A709" i="2789"/>
  <c r="D709" i="2789" s="1"/>
  <c r="A710" i="2789"/>
  <c r="D710" i="2789" s="1"/>
  <c r="A711" i="2789"/>
  <c r="D711" i="2789" s="1"/>
  <c r="A712" i="2789"/>
  <c r="D712" i="2789" s="1"/>
  <c r="A713" i="2789"/>
  <c r="D713" i="2789" s="1"/>
  <c r="A714" i="2789"/>
  <c r="D714" i="2789" s="1"/>
  <c r="A715" i="2789"/>
  <c r="D715" i="2789" s="1"/>
  <c r="A716" i="2789"/>
  <c r="D716" i="2789" s="1"/>
  <c r="A717" i="2789"/>
  <c r="D717" i="2789" s="1"/>
  <c r="A718" i="2789"/>
  <c r="D718" i="2789" s="1"/>
  <c r="A719" i="2789"/>
  <c r="D719" i="2789" s="1"/>
  <c r="A720" i="2789"/>
  <c r="D720" i="2789" s="1"/>
  <c r="A721" i="2789"/>
  <c r="D721" i="2789" s="1"/>
  <c r="A722" i="2789"/>
  <c r="D722" i="2789" s="1"/>
  <c r="A723" i="2789"/>
  <c r="D723" i="2789" s="1"/>
  <c r="A724" i="2789"/>
  <c r="D724" i="2789" s="1"/>
  <c r="A725" i="2789"/>
  <c r="D725" i="2789" s="1"/>
  <c r="A726" i="2789"/>
  <c r="D726" i="2789" s="1"/>
  <c r="A727" i="2789"/>
  <c r="D727" i="2789" s="1"/>
  <c r="A728" i="2789"/>
  <c r="D728" i="2789" s="1"/>
  <c r="A729" i="2789"/>
  <c r="D729" i="2789" s="1"/>
  <c r="A730" i="2789"/>
  <c r="D730" i="2789" s="1"/>
  <c r="A731" i="2789"/>
  <c r="D731" i="2789" s="1"/>
  <c r="A732" i="2789"/>
  <c r="D732" i="2789" s="1"/>
  <c r="A733" i="2789"/>
  <c r="D733" i="2789" s="1"/>
  <c r="A734" i="2789"/>
  <c r="D734" i="2789" s="1"/>
  <c r="A735" i="2789"/>
  <c r="D735" i="2789" s="1"/>
  <c r="A736" i="2789"/>
  <c r="D736" i="2789" s="1"/>
  <c r="A737" i="2789"/>
  <c r="D737" i="2789" s="1"/>
  <c r="A738" i="2789"/>
  <c r="D738" i="2789" s="1"/>
  <c r="A739" i="2789"/>
  <c r="D739" i="2789" s="1"/>
  <c r="A740" i="2789"/>
  <c r="D740" i="2789" s="1"/>
  <c r="A741" i="2789"/>
  <c r="D741" i="2789" s="1"/>
  <c r="A742" i="2789"/>
  <c r="D742" i="2789" s="1"/>
  <c r="A743" i="2789"/>
  <c r="D743" i="2789" s="1"/>
  <c r="A744" i="2789"/>
  <c r="D744" i="2789" s="1"/>
  <c r="A745" i="2789"/>
  <c r="D745" i="2789" s="1"/>
  <c r="A746" i="2789"/>
  <c r="D746" i="2789" s="1"/>
  <c r="A747" i="2789"/>
  <c r="D747" i="2789" s="1"/>
  <c r="A748" i="2789"/>
  <c r="D748" i="2789" s="1"/>
  <c r="A749" i="2789"/>
  <c r="D749" i="2789" s="1"/>
  <c r="A750" i="2789"/>
  <c r="D750" i="2789" s="1"/>
  <c r="A751" i="2789"/>
  <c r="D751" i="2789" s="1"/>
  <c r="A752" i="2789"/>
  <c r="D752" i="2789" s="1"/>
  <c r="A753" i="2789"/>
  <c r="D753" i="2789" s="1"/>
  <c r="A754" i="2789"/>
  <c r="D754" i="2789" s="1"/>
  <c r="A755" i="2789"/>
  <c r="D755" i="2789" s="1"/>
  <c r="A756" i="2789"/>
  <c r="D756" i="2789" s="1"/>
  <c r="A757" i="2789"/>
  <c r="D757" i="2789" s="1"/>
  <c r="A758" i="2789"/>
  <c r="D758" i="2789" s="1"/>
  <c r="A759" i="2789"/>
  <c r="D759" i="2789" s="1"/>
  <c r="A760" i="2789"/>
  <c r="D760" i="2789" s="1"/>
  <c r="A761" i="2789"/>
  <c r="D761" i="2789" s="1"/>
  <c r="A762" i="2789"/>
  <c r="D762" i="2789" s="1"/>
  <c r="A763" i="2789"/>
  <c r="D763" i="2789" s="1"/>
  <c r="A764" i="2789"/>
  <c r="D764" i="2789" s="1"/>
  <c r="A765" i="2789"/>
  <c r="D765" i="2789" s="1"/>
  <c r="A766" i="2789"/>
  <c r="D766" i="2789" s="1"/>
  <c r="A767" i="2789"/>
  <c r="D767" i="2789" s="1"/>
  <c r="A768" i="2789"/>
  <c r="D768" i="2789" s="1"/>
  <c r="A769" i="2789"/>
  <c r="D769" i="2789" s="1"/>
  <c r="A770" i="2789"/>
  <c r="D770" i="2789" s="1"/>
  <c r="A771" i="2789"/>
  <c r="D771" i="2789" s="1"/>
  <c r="A772" i="2789"/>
  <c r="D772" i="2789" s="1"/>
  <c r="A773" i="2789"/>
  <c r="D773" i="2789" s="1"/>
  <c r="A774" i="2789"/>
  <c r="D774" i="2789" s="1"/>
  <c r="A775" i="2789"/>
  <c r="D775" i="2789" s="1"/>
  <c r="A776" i="2789"/>
  <c r="D776" i="2789" s="1"/>
  <c r="A777" i="2789"/>
  <c r="D777" i="2789" s="1"/>
  <c r="A778" i="2789"/>
  <c r="D778" i="2789" s="1"/>
  <c r="A779" i="2789"/>
  <c r="D779" i="2789" s="1"/>
  <c r="A780" i="2789"/>
  <c r="D780" i="2789" s="1"/>
  <c r="A781" i="2789"/>
  <c r="D781" i="2789" s="1"/>
  <c r="A782" i="2789"/>
  <c r="D782" i="2789" s="1"/>
  <c r="A783" i="2789"/>
  <c r="D783" i="2789" s="1"/>
  <c r="A784" i="2789"/>
  <c r="D784" i="2789" s="1"/>
  <c r="A785" i="2789"/>
  <c r="D785" i="2789" s="1"/>
  <c r="A786" i="2789"/>
  <c r="D786" i="2789" s="1"/>
  <c r="A787" i="2789"/>
  <c r="D787" i="2789" s="1"/>
  <c r="A788" i="2789"/>
  <c r="D788" i="2789" s="1"/>
  <c r="A789" i="2789"/>
  <c r="D789" i="2789" s="1"/>
  <c r="A790" i="2789"/>
  <c r="D790" i="2789" s="1"/>
  <c r="A791" i="2789"/>
  <c r="D791" i="2789" s="1"/>
  <c r="A792" i="2789"/>
  <c r="D792" i="2789" s="1"/>
  <c r="A793" i="2789"/>
  <c r="D793" i="2789" s="1"/>
  <c r="A794" i="2789"/>
  <c r="D794" i="2789" s="1"/>
  <c r="A795" i="2789"/>
  <c r="D795" i="2789" s="1"/>
  <c r="A796" i="2789"/>
  <c r="D796" i="2789" s="1"/>
  <c r="A797" i="2789"/>
  <c r="D797" i="2789" s="1"/>
  <c r="A798" i="2789"/>
  <c r="D798" i="2789" s="1"/>
  <c r="A799" i="2789"/>
  <c r="D799" i="2789" s="1"/>
  <c r="A800" i="2789"/>
  <c r="D800" i="2789" s="1"/>
  <c r="A801" i="2789"/>
  <c r="D801" i="2789" s="1"/>
  <c r="A802" i="2789"/>
  <c r="D802" i="2789" s="1"/>
  <c r="A803" i="2789"/>
  <c r="D803" i="2789" s="1"/>
  <c r="A804" i="2789"/>
  <c r="D804" i="2789" s="1"/>
  <c r="A805" i="2789"/>
  <c r="D805" i="2789" s="1"/>
  <c r="A806" i="2789"/>
  <c r="D806" i="2789" s="1"/>
  <c r="A807" i="2789"/>
  <c r="D807" i="2789" s="1"/>
  <c r="A808" i="2789"/>
  <c r="D808" i="2789" s="1"/>
  <c r="A809" i="2789"/>
  <c r="D809" i="2789" s="1"/>
  <c r="A810" i="2789"/>
  <c r="D810" i="2789" s="1"/>
  <c r="A811" i="2789"/>
  <c r="D811" i="2789" s="1"/>
  <c r="A812" i="2789"/>
  <c r="D812" i="2789" s="1"/>
  <c r="A813" i="2789"/>
  <c r="D813" i="2789" s="1"/>
  <c r="A814" i="2789"/>
  <c r="D814" i="2789" s="1"/>
  <c r="A815" i="2789"/>
  <c r="D815" i="2789" s="1"/>
  <c r="A816" i="2789"/>
  <c r="D816" i="2789" s="1"/>
  <c r="A817" i="2789"/>
  <c r="D817" i="2789" s="1"/>
  <c r="A818" i="2789"/>
  <c r="D818" i="2789" s="1"/>
  <c r="A819" i="2789"/>
  <c r="D819" i="2789" s="1"/>
  <c r="A820" i="2789"/>
  <c r="D820" i="2789" s="1"/>
  <c r="A821" i="2789"/>
  <c r="D821" i="2789" s="1"/>
  <c r="A822" i="2789"/>
  <c r="D822" i="2789" s="1"/>
  <c r="A823" i="2789"/>
  <c r="D823" i="2789" s="1"/>
  <c r="A824" i="2789"/>
  <c r="D824" i="2789" s="1"/>
  <c r="A825" i="2789"/>
  <c r="D825" i="2789" s="1"/>
  <c r="A826" i="2789"/>
  <c r="D826" i="2789" s="1"/>
  <c r="A827" i="2789"/>
  <c r="D827" i="2789" s="1"/>
  <c r="A828" i="2789"/>
  <c r="D828" i="2789" s="1"/>
  <c r="A829" i="2789"/>
  <c r="D829" i="2789" s="1"/>
  <c r="A830" i="2789"/>
  <c r="D830" i="2789" s="1"/>
  <c r="A831" i="2789"/>
  <c r="D831" i="2789" s="1"/>
  <c r="A832" i="2789"/>
  <c r="D832" i="2789" s="1"/>
  <c r="A833" i="2789"/>
  <c r="D833" i="2789" s="1"/>
  <c r="A834" i="2789"/>
  <c r="D834" i="2789" s="1"/>
  <c r="A835" i="2789"/>
  <c r="D835" i="2789" s="1"/>
  <c r="A836" i="2789"/>
  <c r="D836" i="2789" s="1"/>
  <c r="A837" i="2789"/>
  <c r="D837" i="2789" s="1"/>
  <c r="A838" i="2789"/>
  <c r="D838" i="2789" s="1"/>
  <c r="A839" i="2789"/>
  <c r="D839" i="2789" s="1"/>
  <c r="A840" i="2789"/>
  <c r="D840" i="2789" s="1"/>
  <c r="A841" i="2789"/>
  <c r="D841" i="2789" s="1"/>
  <c r="A842" i="2789"/>
  <c r="D842" i="2789" s="1"/>
  <c r="A843" i="2789"/>
  <c r="D843" i="2789" s="1"/>
  <c r="A844" i="2789"/>
  <c r="D844" i="2789" s="1"/>
  <c r="A845" i="2789"/>
  <c r="D845" i="2789" s="1"/>
  <c r="A846" i="2789"/>
  <c r="D846" i="2789" s="1"/>
  <c r="A847" i="2789"/>
  <c r="D847" i="2789" s="1"/>
  <c r="A848" i="2789"/>
  <c r="D848" i="2789" s="1"/>
  <c r="A849" i="2789"/>
  <c r="D849" i="2789" s="1"/>
  <c r="A850" i="2789"/>
  <c r="D850" i="2789" s="1"/>
  <c r="A851" i="2789"/>
  <c r="D851" i="2789" s="1"/>
  <c r="A852" i="2789"/>
  <c r="D852" i="2789" s="1"/>
  <c r="D5" i="2789"/>
  <c r="C5" i="2789"/>
  <c r="B5" i="2789"/>
  <c r="A5" i="2789"/>
  <c r="AE6" i="2789" s="1"/>
  <c r="AD9" i="2786"/>
  <c r="AD12" i="2786"/>
  <c r="AD17" i="2786"/>
  <c r="AD18" i="2786"/>
  <c r="AD21" i="2786"/>
  <c r="AD27" i="2786"/>
  <c r="AD33" i="2786"/>
  <c r="AD35" i="2786"/>
  <c r="AD39" i="2786"/>
  <c r="AD45" i="2786"/>
  <c r="AD48" i="2786"/>
  <c r="AD53" i="2786"/>
  <c r="AD60" i="2786"/>
  <c r="AC7" i="2786"/>
  <c r="AC8" i="2786"/>
  <c r="AC9" i="2786"/>
  <c r="AC10" i="2786"/>
  <c r="AC11" i="2786"/>
  <c r="AC12" i="2786"/>
  <c r="AC13" i="2786"/>
  <c r="AC14" i="2786"/>
  <c r="AD14" i="2786" s="1"/>
  <c r="AC15" i="2786"/>
  <c r="AC16" i="2786"/>
  <c r="AC17" i="2786"/>
  <c r="AC18" i="2786"/>
  <c r="AC19" i="2786"/>
  <c r="AC20" i="2786"/>
  <c r="AC21" i="2786"/>
  <c r="AC22" i="2786"/>
  <c r="AC23" i="2786"/>
  <c r="AC24" i="2786"/>
  <c r="AD24" i="2786" s="1"/>
  <c r="AC25" i="2786"/>
  <c r="AC26" i="2786"/>
  <c r="AD26" i="2786" s="1"/>
  <c r="AC27" i="2786"/>
  <c r="AC28" i="2786"/>
  <c r="AC29" i="2786"/>
  <c r="AC30" i="2786"/>
  <c r="AC31" i="2786"/>
  <c r="AC32" i="2786"/>
  <c r="AC33" i="2786"/>
  <c r="AC34" i="2786"/>
  <c r="AC35" i="2786"/>
  <c r="AC36" i="2786"/>
  <c r="AC37" i="2786"/>
  <c r="AC38" i="2786"/>
  <c r="AC39" i="2786"/>
  <c r="AC40" i="2786"/>
  <c r="AC41" i="2786"/>
  <c r="AD41" i="2786" s="1"/>
  <c r="AC42" i="2786"/>
  <c r="AD42" i="2786" s="1"/>
  <c r="AC43" i="2786"/>
  <c r="AC44" i="2786"/>
  <c r="AC45" i="2786"/>
  <c r="AC46" i="2786"/>
  <c r="AC47" i="2786"/>
  <c r="AC48" i="2786"/>
  <c r="AC49" i="2786"/>
  <c r="AC50" i="2786"/>
  <c r="AC51" i="2786"/>
  <c r="AC52" i="2786"/>
  <c r="AC53" i="2786"/>
  <c r="AC54" i="2786"/>
  <c r="AC55" i="2786"/>
  <c r="AC56" i="2786"/>
  <c r="AC57" i="2786"/>
  <c r="AD57" i="2786" s="1"/>
  <c r="AC58" i="2786"/>
  <c r="AC59" i="2786"/>
  <c r="AC60" i="2786"/>
  <c r="AC61" i="2786"/>
  <c r="AB7" i="2786"/>
  <c r="AD7" i="2786" s="1"/>
  <c r="AB8" i="2786"/>
  <c r="AB9" i="2786"/>
  <c r="AB10" i="2786"/>
  <c r="AD10" i="2786" s="1"/>
  <c r="AB11" i="2786"/>
  <c r="AB12" i="2786"/>
  <c r="AB13" i="2786"/>
  <c r="AD13" i="2786" s="1"/>
  <c r="AB14" i="2786"/>
  <c r="AB15" i="2786"/>
  <c r="AD15" i="2786" s="1"/>
  <c r="AB16" i="2786"/>
  <c r="AD16" i="2786" s="1"/>
  <c r="AB17" i="2786"/>
  <c r="AB18" i="2786"/>
  <c r="AB19" i="2786"/>
  <c r="AD19" i="2786" s="1"/>
  <c r="AB20" i="2786"/>
  <c r="AB21" i="2786"/>
  <c r="AB22" i="2786"/>
  <c r="AD22" i="2786" s="1"/>
  <c r="AB23" i="2786"/>
  <c r="AB24" i="2786"/>
  <c r="AB25" i="2786"/>
  <c r="AD25" i="2786" s="1"/>
  <c r="AB26" i="2786"/>
  <c r="AB27" i="2786"/>
  <c r="AB28" i="2786"/>
  <c r="AD28" i="2786" s="1"/>
  <c r="AB29" i="2786"/>
  <c r="AD29" i="2786" s="1"/>
  <c r="AB30" i="2786"/>
  <c r="AB31" i="2786"/>
  <c r="AD31" i="2786" s="1"/>
  <c r="AB32" i="2786"/>
  <c r="AB33" i="2786"/>
  <c r="AB34" i="2786"/>
  <c r="AD34" i="2786" s="1"/>
  <c r="AB35" i="2786"/>
  <c r="AB36" i="2786"/>
  <c r="AD36" i="2786" s="1"/>
  <c r="AB37" i="2786"/>
  <c r="AD37" i="2786" s="1"/>
  <c r="AB38" i="2786"/>
  <c r="AB39" i="2786"/>
  <c r="AB40" i="2786"/>
  <c r="AD40" i="2786" s="1"/>
  <c r="AB41" i="2786"/>
  <c r="AB42" i="2786"/>
  <c r="AB43" i="2786"/>
  <c r="AD43" i="2786" s="1"/>
  <c r="AB44" i="2786"/>
  <c r="AB45" i="2786"/>
  <c r="AB46" i="2786"/>
  <c r="AD46" i="2786" s="1"/>
  <c r="AB47" i="2786"/>
  <c r="AD47" i="2786" s="1"/>
  <c r="AB48" i="2786"/>
  <c r="AB49" i="2786"/>
  <c r="AD49" i="2786" s="1"/>
  <c r="AB50" i="2786"/>
  <c r="AB51" i="2786"/>
  <c r="AD51" i="2786" s="1"/>
  <c r="AB52" i="2786"/>
  <c r="AD52" i="2786" s="1"/>
  <c r="AB53" i="2786"/>
  <c r="AB54" i="2786"/>
  <c r="AD54" i="2786" s="1"/>
  <c r="AB55" i="2786"/>
  <c r="AD55" i="2786" s="1"/>
  <c r="AB56" i="2786"/>
  <c r="AB57" i="2786"/>
  <c r="AB58" i="2786"/>
  <c r="AD58" i="2786" s="1"/>
  <c r="AB59" i="2786"/>
  <c r="AB60" i="2786"/>
  <c r="AB61" i="2786"/>
  <c r="AD61" i="2786" s="1"/>
  <c r="AC6" i="2786"/>
  <c r="AD6" i="2786" s="1"/>
  <c r="AB6" i="2786"/>
  <c r="F2" i="2786"/>
  <c r="C6" i="2786"/>
  <c r="C7" i="2786"/>
  <c r="C8" i="2786"/>
  <c r="C9" i="2786"/>
  <c r="C10" i="2786"/>
  <c r="C11" i="2786"/>
  <c r="C12" i="2786"/>
  <c r="C13" i="2786"/>
  <c r="C14" i="2786"/>
  <c r="C15" i="2786"/>
  <c r="C16" i="2786"/>
  <c r="C17" i="2786"/>
  <c r="C18" i="2786"/>
  <c r="C19" i="2786"/>
  <c r="C20" i="2786"/>
  <c r="C21" i="2786"/>
  <c r="C22" i="2786"/>
  <c r="C23" i="2786"/>
  <c r="C24" i="2786"/>
  <c r="C25" i="2786"/>
  <c r="C26" i="2786"/>
  <c r="C27" i="2786"/>
  <c r="C28" i="2786"/>
  <c r="C29" i="2786"/>
  <c r="C30" i="2786"/>
  <c r="C31" i="2786"/>
  <c r="C32" i="2786"/>
  <c r="C33" i="2786"/>
  <c r="C34" i="2786"/>
  <c r="C35" i="2786"/>
  <c r="C36" i="2786"/>
  <c r="C37" i="2786"/>
  <c r="C38" i="2786"/>
  <c r="C39" i="2786"/>
  <c r="C40" i="2786"/>
  <c r="C41" i="2786"/>
  <c r="C42" i="2786"/>
  <c r="C43" i="2786"/>
  <c r="C44" i="2786"/>
  <c r="C45" i="2786"/>
  <c r="C46" i="2786"/>
  <c r="C47" i="2786"/>
  <c r="C48" i="2786"/>
  <c r="C49" i="2786"/>
  <c r="C50" i="2786"/>
  <c r="C51" i="2786"/>
  <c r="C52" i="2786"/>
  <c r="C53" i="2786"/>
  <c r="C54" i="2786"/>
  <c r="C55" i="2786"/>
  <c r="C56" i="2786"/>
  <c r="C57" i="2786"/>
  <c r="C58" i="2786"/>
  <c r="C59" i="2786"/>
  <c r="C60" i="2786"/>
  <c r="C61" i="2786"/>
  <c r="C62" i="2786"/>
  <c r="C63" i="2786"/>
  <c r="C64" i="2786"/>
  <c r="C65" i="2786"/>
  <c r="C66" i="2786"/>
  <c r="C67" i="2786"/>
  <c r="C68" i="2786"/>
  <c r="C69" i="2786"/>
  <c r="C70" i="2786"/>
  <c r="C71" i="2786"/>
  <c r="C72" i="2786"/>
  <c r="C73" i="2786"/>
  <c r="C74" i="2786"/>
  <c r="C75" i="2786"/>
  <c r="C76" i="2786"/>
  <c r="C77" i="2786"/>
  <c r="C78" i="2786"/>
  <c r="C79" i="2786"/>
  <c r="C80" i="2786"/>
  <c r="C81" i="2786"/>
  <c r="C82" i="2786"/>
  <c r="C83" i="2786"/>
  <c r="C84" i="2786"/>
  <c r="C85" i="2786"/>
  <c r="C86" i="2786"/>
  <c r="C87" i="2786"/>
  <c r="C88" i="2786"/>
  <c r="C89" i="2786"/>
  <c r="C90" i="2786"/>
  <c r="C91" i="2786"/>
  <c r="C92" i="2786"/>
  <c r="C93" i="2786"/>
  <c r="C94" i="2786"/>
  <c r="C95" i="2786"/>
  <c r="C96" i="2786"/>
  <c r="C97" i="2786"/>
  <c r="C98" i="2786"/>
  <c r="C99" i="2786"/>
  <c r="C100" i="2786"/>
  <c r="C101" i="2786"/>
  <c r="C102" i="2786"/>
  <c r="C103" i="2786"/>
  <c r="C104" i="2786"/>
  <c r="C105" i="2786"/>
  <c r="C106" i="2786"/>
  <c r="C107" i="2786"/>
  <c r="C108" i="2786"/>
  <c r="C109" i="2786"/>
  <c r="C110" i="2786"/>
  <c r="C111" i="2786"/>
  <c r="C112" i="2786"/>
  <c r="C113" i="2786"/>
  <c r="C114" i="2786"/>
  <c r="C115" i="2786"/>
  <c r="C116" i="2786"/>
  <c r="C117" i="2786"/>
  <c r="C118" i="2786"/>
  <c r="C119" i="2786"/>
  <c r="C120" i="2786"/>
  <c r="C121" i="2786"/>
  <c r="C122" i="2786"/>
  <c r="C123" i="2786"/>
  <c r="C124" i="2786"/>
  <c r="C125" i="2786"/>
  <c r="C126" i="2786"/>
  <c r="C127" i="2786"/>
  <c r="C128" i="2786"/>
  <c r="C129" i="2786"/>
  <c r="C130" i="2786"/>
  <c r="C131" i="2786"/>
  <c r="C132" i="2786"/>
  <c r="C133" i="2786"/>
  <c r="C134" i="2786"/>
  <c r="C135" i="2786"/>
  <c r="C136" i="2786"/>
  <c r="C137" i="2786"/>
  <c r="C138" i="2786"/>
  <c r="C139" i="2786"/>
  <c r="C140" i="2786"/>
  <c r="C141" i="2786"/>
  <c r="C142" i="2786"/>
  <c r="C143" i="2786"/>
  <c r="C144" i="2786"/>
  <c r="C145" i="2786"/>
  <c r="C146" i="2786"/>
  <c r="C147" i="2786"/>
  <c r="C148" i="2786"/>
  <c r="C149" i="2786"/>
  <c r="C150" i="2786"/>
  <c r="C151" i="2786"/>
  <c r="C152" i="2786"/>
  <c r="C153" i="2786"/>
  <c r="C154" i="2786"/>
  <c r="C155" i="2786"/>
  <c r="C156" i="2786"/>
  <c r="C157" i="2786"/>
  <c r="C158" i="2786"/>
  <c r="C159" i="2786"/>
  <c r="C160" i="2786"/>
  <c r="C161" i="2786"/>
  <c r="C162" i="2786"/>
  <c r="C163" i="2786"/>
  <c r="C164" i="2786"/>
  <c r="C165" i="2786"/>
  <c r="C166" i="2786"/>
  <c r="C167" i="2786"/>
  <c r="C168" i="2786"/>
  <c r="C169" i="2786"/>
  <c r="C170" i="2786"/>
  <c r="C171" i="2786"/>
  <c r="C172" i="2786"/>
  <c r="C173" i="2786"/>
  <c r="C174" i="2786"/>
  <c r="C175" i="2786"/>
  <c r="C176" i="2786"/>
  <c r="C177" i="2786"/>
  <c r="C178" i="2786"/>
  <c r="C179" i="2786"/>
  <c r="C180" i="2786"/>
  <c r="C181" i="2786"/>
  <c r="C182" i="2786"/>
  <c r="C183" i="2786"/>
  <c r="C184" i="2786"/>
  <c r="C185" i="2786"/>
  <c r="C186" i="2786"/>
  <c r="C187" i="2786"/>
  <c r="C188" i="2786"/>
  <c r="C189" i="2786"/>
  <c r="C190" i="2786"/>
  <c r="C191" i="2786"/>
  <c r="C192" i="2786"/>
  <c r="C193" i="2786"/>
  <c r="C194" i="2786"/>
  <c r="C195" i="2786"/>
  <c r="C196" i="2786"/>
  <c r="C197" i="2786"/>
  <c r="C198" i="2786"/>
  <c r="C199" i="2786"/>
  <c r="C200" i="2786"/>
  <c r="C201" i="2786"/>
  <c r="C202" i="2786"/>
  <c r="C203" i="2786"/>
  <c r="C204" i="2786"/>
  <c r="C205" i="2786"/>
  <c r="C206" i="2786"/>
  <c r="C207" i="2786"/>
  <c r="C208" i="2786"/>
  <c r="C209" i="2786"/>
  <c r="C210" i="2786"/>
  <c r="C211" i="2786"/>
  <c r="C212" i="2786"/>
  <c r="C213" i="2786"/>
  <c r="C214" i="2786"/>
  <c r="C215" i="2786"/>
  <c r="C216" i="2786"/>
  <c r="C217" i="2786"/>
  <c r="C218" i="2786"/>
  <c r="C219" i="2786"/>
  <c r="C220" i="2786"/>
  <c r="C221" i="2786"/>
  <c r="C222" i="2786"/>
  <c r="C223" i="2786"/>
  <c r="C224" i="2786"/>
  <c r="C225" i="2786"/>
  <c r="C226" i="2786"/>
  <c r="C227" i="2786"/>
  <c r="C228" i="2786"/>
  <c r="C229" i="2786"/>
  <c r="C230" i="2786"/>
  <c r="C231" i="2786"/>
  <c r="C232" i="2786"/>
  <c r="C233" i="2786"/>
  <c r="C234" i="2786"/>
  <c r="C235" i="2786"/>
  <c r="C236" i="2786"/>
  <c r="C237" i="2786"/>
  <c r="C238" i="2786"/>
  <c r="C239" i="2786"/>
  <c r="C240" i="2786"/>
  <c r="C241" i="2786"/>
  <c r="C242" i="2786"/>
  <c r="C243" i="2786"/>
  <c r="C244" i="2786"/>
  <c r="C245" i="2786"/>
  <c r="C246" i="2786"/>
  <c r="C247" i="2786"/>
  <c r="C248" i="2786"/>
  <c r="C249" i="2786"/>
  <c r="C250" i="2786"/>
  <c r="C251" i="2786"/>
  <c r="C252" i="2786"/>
  <c r="C253" i="2786"/>
  <c r="C254" i="2786"/>
  <c r="C255" i="2786"/>
  <c r="C256" i="2786"/>
  <c r="C257" i="2786"/>
  <c r="C258" i="2786"/>
  <c r="C259" i="2786"/>
  <c r="C260" i="2786"/>
  <c r="C261" i="2786"/>
  <c r="C262" i="2786"/>
  <c r="C263" i="2786"/>
  <c r="C264" i="2786"/>
  <c r="C265" i="2786"/>
  <c r="C266" i="2786"/>
  <c r="C267" i="2786"/>
  <c r="C268" i="2786"/>
  <c r="C269" i="2786"/>
  <c r="C270" i="2786"/>
  <c r="C271" i="2786"/>
  <c r="C272" i="2786"/>
  <c r="C273" i="2786"/>
  <c r="C274" i="2786"/>
  <c r="C275" i="2786"/>
  <c r="C276" i="2786"/>
  <c r="C277" i="2786"/>
  <c r="C278" i="2786"/>
  <c r="C279" i="2786"/>
  <c r="C280" i="2786"/>
  <c r="C281" i="2786"/>
  <c r="C282" i="2786"/>
  <c r="C283" i="2786"/>
  <c r="C284" i="2786"/>
  <c r="C285" i="2786"/>
  <c r="C286" i="2786"/>
  <c r="C287" i="2786"/>
  <c r="C288" i="2786"/>
  <c r="C289" i="2786"/>
  <c r="C290" i="2786"/>
  <c r="C291" i="2786"/>
  <c r="C292" i="2786"/>
  <c r="C293" i="2786"/>
  <c r="C294" i="2786"/>
  <c r="C295" i="2786"/>
  <c r="C296" i="2786"/>
  <c r="C297" i="2786"/>
  <c r="C298" i="2786"/>
  <c r="C299" i="2786"/>
  <c r="C300" i="2786"/>
  <c r="C301" i="2786"/>
  <c r="C302" i="2786"/>
  <c r="C303" i="2786"/>
  <c r="C304" i="2786"/>
  <c r="C305" i="2786"/>
  <c r="C306" i="2786"/>
  <c r="C307" i="2786"/>
  <c r="C308" i="2786"/>
  <c r="C309" i="2786"/>
  <c r="C310" i="2786"/>
  <c r="C311" i="2786"/>
  <c r="C312" i="2786"/>
  <c r="C313" i="2786"/>
  <c r="C314" i="2786"/>
  <c r="C315" i="2786"/>
  <c r="C316" i="2786"/>
  <c r="C317" i="2786"/>
  <c r="C318" i="2786"/>
  <c r="C319" i="2786"/>
  <c r="C320" i="2786"/>
  <c r="C321" i="2786"/>
  <c r="C322" i="2786"/>
  <c r="C323" i="2786"/>
  <c r="C324" i="2786"/>
  <c r="C325" i="2786"/>
  <c r="C326" i="2786"/>
  <c r="C327" i="2786"/>
  <c r="C328" i="2786"/>
  <c r="C329" i="2786"/>
  <c r="C330" i="2786"/>
  <c r="C331" i="2786"/>
  <c r="C332" i="2786"/>
  <c r="C333" i="2786"/>
  <c r="C334" i="2786"/>
  <c r="C335" i="2786"/>
  <c r="C336" i="2786"/>
  <c r="C337" i="2786"/>
  <c r="C338" i="2786"/>
  <c r="C339" i="2786"/>
  <c r="C340" i="2786"/>
  <c r="C341" i="2786"/>
  <c r="C342" i="2786"/>
  <c r="C343" i="2786"/>
  <c r="C344" i="2786"/>
  <c r="C345" i="2786"/>
  <c r="C346" i="2786"/>
  <c r="C347" i="2786"/>
  <c r="C348" i="2786"/>
  <c r="C349" i="2786"/>
  <c r="C350" i="2786"/>
  <c r="C351" i="2786"/>
  <c r="C352" i="2786"/>
  <c r="C353" i="2786"/>
  <c r="C354" i="2786"/>
  <c r="C355" i="2786"/>
  <c r="C356" i="2786"/>
  <c r="C357" i="2786"/>
  <c r="C358" i="2786"/>
  <c r="C359" i="2786"/>
  <c r="C360" i="2786"/>
  <c r="C361" i="2786"/>
  <c r="C362" i="2786"/>
  <c r="C363" i="2786"/>
  <c r="C364" i="2786"/>
  <c r="C365" i="2786"/>
  <c r="C366" i="2786"/>
  <c r="C367" i="2786"/>
  <c r="C368" i="2786"/>
  <c r="C369" i="2786"/>
  <c r="C370" i="2786"/>
  <c r="C371" i="2786"/>
  <c r="C372" i="2786"/>
  <c r="C373" i="2786"/>
  <c r="C374" i="2786"/>
  <c r="C375" i="2786"/>
  <c r="C376" i="2786"/>
  <c r="C377" i="2786"/>
  <c r="C378" i="2786"/>
  <c r="C379" i="2786"/>
  <c r="C380" i="2786"/>
  <c r="C381" i="2786"/>
  <c r="C382" i="2786"/>
  <c r="C383" i="2786"/>
  <c r="C384" i="2786"/>
  <c r="C385" i="2786"/>
  <c r="C386" i="2786"/>
  <c r="C387" i="2786"/>
  <c r="C388" i="2786"/>
  <c r="C389" i="2786"/>
  <c r="C390" i="2786"/>
  <c r="C391" i="2786"/>
  <c r="C392" i="2786"/>
  <c r="C393" i="2786"/>
  <c r="C394" i="2786"/>
  <c r="C395" i="2786"/>
  <c r="C396" i="2786"/>
  <c r="C397" i="2786"/>
  <c r="C398" i="2786"/>
  <c r="C399" i="2786"/>
  <c r="C400" i="2786"/>
  <c r="C401" i="2786"/>
  <c r="C402" i="2786"/>
  <c r="C403" i="2786"/>
  <c r="C404" i="2786"/>
  <c r="C405" i="2786"/>
  <c r="C406" i="2786"/>
  <c r="C407" i="2786"/>
  <c r="C408" i="2786"/>
  <c r="C409" i="2786"/>
  <c r="C410" i="2786"/>
  <c r="C411" i="2786"/>
  <c r="C412" i="2786"/>
  <c r="C413" i="2786"/>
  <c r="C414" i="2786"/>
  <c r="C415" i="2786"/>
  <c r="C416" i="2786"/>
  <c r="C417" i="2786"/>
  <c r="C418" i="2786"/>
  <c r="C419" i="2786"/>
  <c r="C420" i="2786"/>
  <c r="C421" i="2786"/>
  <c r="C422" i="2786"/>
  <c r="C423" i="2786"/>
  <c r="C424" i="2786"/>
  <c r="C425" i="2786"/>
  <c r="C426" i="2786"/>
  <c r="C427" i="2786"/>
  <c r="C428" i="2786"/>
  <c r="C429" i="2786"/>
  <c r="C430" i="2786"/>
  <c r="C431" i="2786"/>
  <c r="C432" i="2786"/>
  <c r="C433" i="2786"/>
  <c r="C434" i="2786"/>
  <c r="C435" i="2786"/>
  <c r="C436" i="2786"/>
  <c r="C437" i="2786"/>
  <c r="C438" i="2786"/>
  <c r="C439" i="2786"/>
  <c r="C440" i="2786"/>
  <c r="C441" i="2786"/>
  <c r="C442" i="2786"/>
  <c r="C443" i="2786"/>
  <c r="C444" i="2786"/>
  <c r="C445" i="2786"/>
  <c r="C446" i="2786"/>
  <c r="C447" i="2786"/>
  <c r="C448" i="2786"/>
  <c r="C449" i="2786"/>
  <c r="C450" i="2786"/>
  <c r="C451" i="2786"/>
  <c r="C452" i="2786"/>
  <c r="C453" i="2786"/>
  <c r="C454" i="2786"/>
  <c r="C455" i="2786"/>
  <c r="C456" i="2786"/>
  <c r="C457" i="2786"/>
  <c r="C458" i="2786"/>
  <c r="C459" i="2786"/>
  <c r="C460" i="2786"/>
  <c r="C461" i="2786"/>
  <c r="C462" i="2786"/>
  <c r="C463" i="2786"/>
  <c r="C464" i="2786"/>
  <c r="C465" i="2786"/>
  <c r="C466" i="2786"/>
  <c r="C467" i="2786"/>
  <c r="C468" i="2786"/>
  <c r="C469" i="2786"/>
  <c r="C470" i="2786"/>
  <c r="C471" i="2786"/>
  <c r="C472" i="2786"/>
  <c r="C473" i="2786"/>
  <c r="C474" i="2786"/>
  <c r="C475" i="2786"/>
  <c r="C476" i="2786"/>
  <c r="C477" i="2786"/>
  <c r="C478" i="2786"/>
  <c r="C479" i="2786"/>
  <c r="C480" i="2786"/>
  <c r="C481" i="2786"/>
  <c r="C482" i="2786"/>
  <c r="C483" i="2786"/>
  <c r="C484" i="2786"/>
  <c r="C485" i="2786"/>
  <c r="C486" i="2786"/>
  <c r="C487" i="2786"/>
  <c r="C488" i="2786"/>
  <c r="C489" i="2786"/>
  <c r="C490" i="2786"/>
  <c r="C491" i="2786"/>
  <c r="C492" i="2786"/>
  <c r="C493" i="2786"/>
  <c r="C494" i="2786"/>
  <c r="C495" i="2786"/>
  <c r="C496" i="2786"/>
  <c r="C497" i="2786"/>
  <c r="C498" i="2786"/>
  <c r="C499" i="2786"/>
  <c r="C500" i="2786"/>
  <c r="C501" i="2786"/>
  <c r="C502" i="2786"/>
  <c r="C503" i="2786"/>
  <c r="C504" i="2786"/>
  <c r="C505" i="2786"/>
  <c r="C506" i="2786"/>
  <c r="C507" i="2786"/>
  <c r="C508" i="2786"/>
  <c r="C509" i="2786"/>
  <c r="C510" i="2786"/>
  <c r="C511" i="2786"/>
  <c r="C512" i="2786"/>
  <c r="C513" i="2786"/>
  <c r="C514" i="2786"/>
  <c r="C515" i="2786"/>
  <c r="C516" i="2786"/>
  <c r="C517" i="2786"/>
  <c r="C518" i="2786"/>
  <c r="C519" i="2786"/>
  <c r="C520" i="2786"/>
  <c r="C521" i="2786"/>
  <c r="C522" i="2786"/>
  <c r="C523" i="2786"/>
  <c r="C524" i="2786"/>
  <c r="C525" i="2786"/>
  <c r="C526" i="2786"/>
  <c r="C527" i="2786"/>
  <c r="C528" i="2786"/>
  <c r="C529" i="2786"/>
  <c r="C530" i="2786"/>
  <c r="C531" i="2786"/>
  <c r="C532" i="2786"/>
  <c r="C533" i="2786"/>
  <c r="C534" i="2786"/>
  <c r="C535" i="2786"/>
  <c r="C536" i="2786"/>
  <c r="C537" i="2786"/>
  <c r="C538" i="2786"/>
  <c r="C539" i="2786"/>
  <c r="C540" i="2786"/>
  <c r="C541" i="2786"/>
  <c r="C542" i="2786"/>
  <c r="C543" i="2786"/>
  <c r="C544" i="2786"/>
  <c r="C545" i="2786"/>
  <c r="C546" i="2786"/>
  <c r="C547" i="2786"/>
  <c r="C548" i="2786"/>
  <c r="C549" i="2786"/>
  <c r="C550" i="2786"/>
  <c r="C551" i="2786"/>
  <c r="C552" i="2786"/>
  <c r="C553" i="2786"/>
  <c r="C554" i="2786"/>
  <c r="C555" i="2786"/>
  <c r="C556" i="2786"/>
  <c r="C557" i="2786"/>
  <c r="C558" i="2786"/>
  <c r="C559" i="2786"/>
  <c r="C560" i="2786"/>
  <c r="C561" i="2786"/>
  <c r="C562" i="2786"/>
  <c r="C563" i="2786"/>
  <c r="C564" i="2786"/>
  <c r="C565" i="2786"/>
  <c r="C566" i="2786"/>
  <c r="C567" i="2786"/>
  <c r="C568" i="2786"/>
  <c r="C569" i="2786"/>
  <c r="C570" i="2786"/>
  <c r="C571" i="2786"/>
  <c r="C572" i="2786"/>
  <c r="C573" i="2786"/>
  <c r="C574" i="2786"/>
  <c r="C575" i="2786"/>
  <c r="C576" i="2786"/>
  <c r="C577" i="2786"/>
  <c r="C578" i="2786"/>
  <c r="C579" i="2786"/>
  <c r="C580" i="2786"/>
  <c r="C581" i="2786"/>
  <c r="C582" i="2786"/>
  <c r="C583" i="2786"/>
  <c r="C584" i="2786"/>
  <c r="C585" i="2786"/>
  <c r="C586" i="2786"/>
  <c r="C587" i="2786"/>
  <c r="C588" i="2786"/>
  <c r="C589" i="2786"/>
  <c r="C590" i="2786"/>
  <c r="C591" i="2786"/>
  <c r="C592" i="2786"/>
  <c r="C593" i="2786"/>
  <c r="C594" i="2786"/>
  <c r="C595" i="2786"/>
  <c r="C596" i="2786"/>
  <c r="C597" i="2786"/>
  <c r="C598" i="2786"/>
  <c r="C599" i="2786"/>
  <c r="C600" i="2786"/>
  <c r="C601" i="2786"/>
  <c r="C602" i="2786"/>
  <c r="C603" i="2786"/>
  <c r="C604" i="2786"/>
  <c r="C605" i="2786"/>
  <c r="C606" i="2786"/>
  <c r="C607" i="2786"/>
  <c r="C608" i="2786"/>
  <c r="C609" i="2786"/>
  <c r="C610" i="2786"/>
  <c r="C611" i="2786"/>
  <c r="C612" i="2786"/>
  <c r="C613" i="2786"/>
  <c r="C614" i="2786"/>
  <c r="C615" i="2786"/>
  <c r="C616" i="2786"/>
  <c r="C617" i="2786"/>
  <c r="C618" i="2786"/>
  <c r="C619" i="2786"/>
  <c r="C620" i="2786"/>
  <c r="C621" i="2786"/>
  <c r="C622" i="2786"/>
  <c r="C623" i="2786"/>
  <c r="C624" i="2786"/>
  <c r="C625" i="2786"/>
  <c r="C626" i="2786"/>
  <c r="C627" i="2786"/>
  <c r="C628" i="2786"/>
  <c r="C629" i="2786"/>
  <c r="C630" i="2786"/>
  <c r="C631" i="2786"/>
  <c r="C632" i="2786"/>
  <c r="C633" i="2786"/>
  <c r="C634" i="2786"/>
  <c r="C635" i="2786"/>
  <c r="C636" i="2786"/>
  <c r="C637" i="2786"/>
  <c r="C638" i="2786"/>
  <c r="C639" i="2786"/>
  <c r="C640" i="2786"/>
  <c r="C641" i="2786"/>
  <c r="C642" i="2786"/>
  <c r="C643" i="2786"/>
  <c r="C644" i="2786"/>
  <c r="C645" i="2786"/>
  <c r="C646" i="2786"/>
  <c r="C647" i="2786"/>
  <c r="C648" i="2786"/>
  <c r="C649" i="2786"/>
  <c r="C650" i="2786"/>
  <c r="C651" i="2786"/>
  <c r="C652" i="2786"/>
  <c r="C653" i="2786"/>
  <c r="C654" i="2786"/>
  <c r="C655" i="2786"/>
  <c r="C656" i="2786"/>
  <c r="C657" i="2786"/>
  <c r="C658" i="2786"/>
  <c r="C659" i="2786"/>
  <c r="C660" i="2786"/>
  <c r="C661" i="2786"/>
  <c r="C662" i="2786"/>
  <c r="C663" i="2786"/>
  <c r="C664" i="2786"/>
  <c r="C665" i="2786"/>
  <c r="C666" i="2786"/>
  <c r="C667" i="2786"/>
  <c r="C668" i="2786"/>
  <c r="C669" i="2786"/>
  <c r="C670" i="2786"/>
  <c r="C671" i="2786"/>
  <c r="C672" i="2786"/>
  <c r="C673" i="2786"/>
  <c r="C674" i="2786"/>
  <c r="C675" i="2786"/>
  <c r="C676" i="2786"/>
  <c r="C677" i="2786"/>
  <c r="C678" i="2786"/>
  <c r="C679" i="2786"/>
  <c r="C680" i="2786"/>
  <c r="C681" i="2786"/>
  <c r="C682" i="2786"/>
  <c r="C683" i="2786"/>
  <c r="C684" i="2786"/>
  <c r="C685" i="2786"/>
  <c r="C686" i="2786"/>
  <c r="C687" i="2786"/>
  <c r="C688" i="2786"/>
  <c r="C689" i="2786"/>
  <c r="C690" i="2786"/>
  <c r="C691" i="2786"/>
  <c r="C692" i="2786"/>
  <c r="C693" i="2786"/>
  <c r="C694" i="2786"/>
  <c r="C695" i="2786"/>
  <c r="C696" i="2786"/>
  <c r="C697" i="2786"/>
  <c r="C698" i="2786"/>
  <c r="C699" i="2786"/>
  <c r="C700" i="2786"/>
  <c r="C701" i="2786"/>
  <c r="C702" i="2786"/>
  <c r="C703" i="2786"/>
  <c r="C704" i="2786"/>
  <c r="C705" i="2786"/>
  <c r="C706" i="2786"/>
  <c r="C707" i="2786"/>
  <c r="C708" i="2786"/>
  <c r="C709" i="2786"/>
  <c r="C710" i="2786"/>
  <c r="C711" i="2786"/>
  <c r="C712" i="2786"/>
  <c r="C713" i="2786"/>
  <c r="C714" i="2786"/>
  <c r="C715" i="2786"/>
  <c r="C716" i="2786"/>
  <c r="C717" i="2786"/>
  <c r="C718" i="2786"/>
  <c r="C719" i="2786"/>
  <c r="C720" i="2786"/>
  <c r="C721" i="2786"/>
  <c r="C722" i="2786"/>
  <c r="C723" i="2786"/>
  <c r="C724" i="2786"/>
  <c r="C725" i="2786"/>
  <c r="C726" i="2786"/>
  <c r="C727" i="2786"/>
  <c r="C728" i="2786"/>
  <c r="C729" i="2786"/>
  <c r="C730" i="2786"/>
  <c r="C731" i="2786"/>
  <c r="C732" i="2786"/>
  <c r="C733" i="2786"/>
  <c r="C734" i="2786"/>
  <c r="C735" i="2786"/>
  <c r="C736" i="2786"/>
  <c r="C737" i="2786"/>
  <c r="C738" i="2786"/>
  <c r="C739" i="2786"/>
  <c r="C740" i="2786"/>
  <c r="C741" i="2786"/>
  <c r="C742" i="2786"/>
  <c r="C743" i="2786"/>
  <c r="C744" i="2786"/>
  <c r="C745" i="2786"/>
  <c r="C746" i="2786"/>
  <c r="C747" i="2786"/>
  <c r="C748" i="2786"/>
  <c r="C749" i="2786"/>
  <c r="C750" i="2786"/>
  <c r="C751" i="2786"/>
  <c r="C752" i="2786"/>
  <c r="C753" i="2786"/>
  <c r="C754" i="2786"/>
  <c r="C755" i="2786"/>
  <c r="C756" i="2786"/>
  <c r="C757" i="2786"/>
  <c r="C758" i="2786"/>
  <c r="C759" i="2786"/>
  <c r="C760" i="2786"/>
  <c r="C761" i="2786"/>
  <c r="C762" i="2786"/>
  <c r="C763" i="2786"/>
  <c r="C764" i="2786"/>
  <c r="C765" i="2786"/>
  <c r="C766" i="2786"/>
  <c r="C767" i="2786"/>
  <c r="C768" i="2786"/>
  <c r="C769" i="2786"/>
  <c r="C770" i="2786"/>
  <c r="C771" i="2786"/>
  <c r="C772" i="2786"/>
  <c r="C773" i="2786"/>
  <c r="C774" i="2786"/>
  <c r="C775" i="2786"/>
  <c r="C776" i="2786"/>
  <c r="C777" i="2786"/>
  <c r="C778" i="2786"/>
  <c r="C779" i="2786"/>
  <c r="C780" i="2786"/>
  <c r="C781" i="2786"/>
  <c r="C782" i="2786"/>
  <c r="C783" i="2786"/>
  <c r="C784" i="2786"/>
  <c r="C785" i="2786"/>
  <c r="C786" i="2786"/>
  <c r="C787" i="2786"/>
  <c r="C788" i="2786"/>
  <c r="C789" i="2786"/>
  <c r="C790" i="2786"/>
  <c r="C791" i="2786"/>
  <c r="C792" i="2786"/>
  <c r="C793" i="2786"/>
  <c r="C794" i="2786"/>
  <c r="C795" i="2786"/>
  <c r="C796" i="2786"/>
  <c r="C797" i="2786"/>
  <c r="C798" i="2786"/>
  <c r="C799" i="2786"/>
  <c r="C800" i="2786"/>
  <c r="C801" i="2786"/>
  <c r="C802" i="2786"/>
  <c r="C803" i="2786"/>
  <c r="C804" i="2786"/>
  <c r="C805" i="2786"/>
  <c r="C806" i="2786"/>
  <c r="C807" i="2786"/>
  <c r="C808" i="2786"/>
  <c r="C809" i="2786"/>
  <c r="C810" i="2786"/>
  <c r="C811" i="2786"/>
  <c r="C812" i="2786"/>
  <c r="C813" i="2786"/>
  <c r="C814" i="2786"/>
  <c r="C815" i="2786"/>
  <c r="C816" i="2786"/>
  <c r="C817" i="2786"/>
  <c r="C818" i="2786"/>
  <c r="C819" i="2786"/>
  <c r="C820" i="2786"/>
  <c r="C821" i="2786"/>
  <c r="C822" i="2786"/>
  <c r="C823" i="2786"/>
  <c r="C824" i="2786"/>
  <c r="C825" i="2786"/>
  <c r="C826" i="2786"/>
  <c r="C827" i="2786"/>
  <c r="C828" i="2786"/>
  <c r="C829" i="2786"/>
  <c r="C830" i="2786"/>
  <c r="C831" i="2786"/>
  <c r="C832" i="2786"/>
  <c r="C833" i="2786"/>
  <c r="C834" i="2786"/>
  <c r="C835" i="2786"/>
  <c r="C836" i="2786"/>
  <c r="C837" i="2786"/>
  <c r="C838" i="2786"/>
  <c r="C839" i="2786"/>
  <c r="C840" i="2786"/>
  <c r="C841" i="2786"/>
  <c r="C842" i="2786"/>
  <c r="C843" i="2786"/>
  <c r="C844" i="2786"/>
  <c r="C845" i="2786"/>
  <c r="C846" i="2786"/>
  <c r="C847" i="2786"/>
  <c r="C848" i="2786"/>
  <c r="C849" i="2786"/>
  <c r="C850" i="2786"/>
  <c r="C851" i="2786"/>
  <c r="C852" i="2786"/>
  <c r="B6" i="2786"/>
  <c r="AT6" i="2786" s="1"/>
  <c r="B7" i="2786"/>
  <c r="B8" i="2786"/>
  <c r="B9" i="2786"/>
  <c r="B10" i="2786"/>
  <c r="B11" i="2786"/>
  <c r="B12" i="2786"/>
  <c r="B13" i="2786"/>
  <c r="B14" i="2786"/>
  <c r="B15" i="2786"/>
  <c r="B16" i="2786"/>
  <c r="B17" i="2786"/>
  <c r="B18" i="2786"/>
  <c r="B19" i="2786"/>
  <c r="B20" i="2786"/>
  <c r="B21" i="2786"/>
  <c r="AU21" i="2786" s="1"/>
  <c r="B22" i="2786"/>
  <c r="B23" i="2786"/>
  <c r="B24" i="2786"/>
  <c r="B25" i="2786"/>
  <c r="B26" i="2786"/>
  <c r="B27" i="2786"/>
  <c r="B28" i="2786"/>
  <c r="B29" i="2786"/>
  <c r="B30" i="2786"/>
  <c r="B31" i="2786"/>
  <c r="B32" i="2786"/>
  <c r="B33" i="2786"/>
  <c r="B34" i="2786"/>
  <c r="B35" i="2786"/>
  <c r="B36" i="2786"/>
  <c r="B37" i="2786"/>
  <c r="B38" i="2786"/>
  <c r="B39" i="2786"/>
  <c r="B40" i="2786"/>
  <c r="B41" i="2786"/>
  <c r="B42" i="2786"/>
  <c r="B43" i="2786"/>
  <c r="AU43" i="2786" s="1"/>
  <c r="B44" i="2786"/>
  <c r="B45" i="2786"/>
  <c r="B46" i="2786"/>
  <c r="B47" i="2786"/>
  <c r="B48" i="2786"/>
  <c r="B49" i="2786"/>
  <c r="B50" i="2786"/>
  <c r="B51" i="2786"/>
  <c r="B52" i="2786"/>
  <c r="B53" i="2786"/>
  <c r="B54" i="2786"/>
  <c r="B55" i="2786"/>
  <c r="B56" i="2786"/>
  <c r="B57" i="2786"/>
  <c r="B58" i="2786"/>
  <c r="B59" i="2786"/>
  <c r="B60" i="2786"/>
  <c r="B61" i="2786"/>
  <c r="B62" i="2786"/>
  <c r="B63" i="2786"/>
  <c r="B64" i="2786"/>
  <c r="AU64" i="2786" s="1"/>
  <c r="B65" i="2786"/>
  <c r="B66" i="2786"/>
  <c r="B67" i="2786"/>
  <c r="B68" i="2786"/>
  <c r="B69" i="2786"/>
  <c r="B70" i="2786"/>
  <c r="B71" i="2786"/>
  <c r="B72" i="2786"/>
  <c r="B73" i="2786"/>
  <c r="B74" i="2786"/>
  <c r="B75" i="2786"/>
  <c r="B76" i="2786"/>
  <c r="B77" i="2786"/>
  <c r="B78" i="2786"/>
  <c r="AT78" i="2786" s="1"/>
  <c r="B79" i="2786"/>
  <c r="B80" i="2786"/>
  <c r="B81" i="2786"/>
  <c r="B82" i="2786"/>
  <c r="B83" i="2786"/>
  <c r="B84" i="2786"/>
  <c r="B85" i="2786"/>
  <c r="B86" i="2786"/>
  <c r="AU86" i="2786" s="1"/>
  <c r="B87" i="2786"/>
  <c r="B88" i="2786"/>
  <c r="B89" i="2786"/>
  <c r="B90" i="2786"/>
  <c r="B91" i="2786"/>
  <c r="B92" i="2786"/>
  <c r="B93" i="2786"/>
  <c r="B94" i="2786"/>
  <c r="B95" i="2786"/>
  <c r="B96" i="2786"/>
  <c r="B97" i="2786"/>
  <c r="B98" i="2786"/>
  <c r="B99" i="2786"/>
  <c r="B100" i="2786"/>
  <c r="B101" i="2786"/>
  <c r="B102" i="2786"/>
  <c r="B103" i="2786"/>
  <c r="B104" i="2786"/>
  <c r="B105" i="2786"/>
  <c r="B106" i="2786"/>
  <c r="B107" i="2786"/>
  <c r="AU107" i="2786" s="1"/>
  <c r="B108" i="2786"/>
  <c r="B109" i="2786"/>
  <c r="B110" i="2786"/>
  <c r="B111" i="2786"/>
  <c r="B112" i="2786"/>
  <c r="B113" i="2786"/>
  <c r="B114" i="2786"/>
  <c r="B115" i="2786"/>
  <c r="B116" i="2786"/>
  <c r="B117" i="2786"/>
  <c r="B118" i="2786"/>
  <c r="B119" i="2786"/>
  <c r="B120" i="2786"/>
  <c r="B121" i="2786"/>
  <c r="B122" i="2786"/>
  <c r="B123" i="2786"/>
  <c r="B124" i="2786"/>
  <c r="B125" i="2786"/>
  <c r="B126" i="2786"/>
  <c r="B127" i="2786"/>
  <c r="B128" i="2786"/>
  <c r="B129" i="2786"/>
  <c r="AU129" i="2786" s="1"/>
  <c r="B130" i="2786"/>
  <c r="B131" i="2786"/>
  <c r="B132" i="2786"/>
  <c r="B133" i="2786"/>
  <c r="B134" i="2786"/>
  <c r="B135" i="2786"/>
  <c r="B136" i="2786"/>
  <c r="B137" i="2786"/>
  <c r="B138" i="2786"/>
  <c r="B139" i="2786"/>
  <c r="B140" i="2786"/>
  <c r="B141" i="2786"/>
  <c r="AT141" i="2786" s="1"/>
  <c r="B142" i="2786"/>
  <c r="B143" i="2786"/>
  <c r="B144" i="2786"/>
  <c r="B145" i="2786"/>
  <c r="B146" i="2786"/>
  <c r="B147" i="2786"/>
  <c r="B148" i="2786"/>
  <c r="B149" i="2786"/>
  <c r="B150" i="2786"/>
  <c r="B151" i="2786"/>
  <c r="AU151" i="2786" s="1"/>
  <c r="B152" i="2786"/>
  <c r="B153" i="2786"/>
  <c r="B154" i="2786"/>
  <c r="B155" i="2786"/>
  <c r="B156" i="2786"/>
  <c r="B157" i="2786"/>
  <c r="B158" i="2786"/>
  <c r="B159" i="2786"/>
  <c r="B160" i="2786"/>
  <c r="B161" i="2786"/>
  <c r="B162" i="2786"/>
  <c r="B163" i="2786"/>
  <c r="B164" i="2786"/>
  <c r="B165" i="2786"/>
  <c r="B166" i="2786"/>
  <c r="B167" i="2786"/>
  <c r="B168" i="2786"/>
  <c r="B169" i="2786"/>
  <c r="B170" i="2786"/>
  <c r="B171" i="2786"/>
  <c r="B172" i="2786"/>
  <c r="AU172" i="2786" s="1"/>
  <c r="B173" i="2786"/>
  <c r="B174" i="2786"/>
  <c r="B175" i="2786"/>
  <c r="B176" i="2786"/>
  <c r="B177" i="2786"/>
  <c r="B178" i="2786"/>
  <c r="B179" i="2786"/>
  <c r="B180" i="2786"/>
  <c r="B181" i="2786"/>
  <c r="B182" i="2786"/>
  <c r="B183" i="2786"/>
  <c r="B184" i="2786"/>
  <c r="B185" i="2786"/>
  <c r="B186" i="2786"/>
  <c r="B187" i="2786"/>
  <c r="B188" i="2786"/>
  <c r="B189" i="2786"/>
  <c r="B190" i="2786"/>
  <c r="B191" i="2786"/>
  <c r="B192" i="2786"/>
  <c r="B193" i="2786"/>
  <c r="B194" i="2786"/>
  <c r="AU194" i="2786" s="1"/>
  <c r="B195" i="2786"/>
  <c r="AT195" i="2786" s="1"/>
  <c r="B196" i="2786"/>
  <c r="B197" i="2786"/>
  <c r="B198" i="2786"/>
  <c r="B199" i="2786"/>
  <c r="B200" i="2786"/>
  <c r="B201" i="2786"/>
  <c r="B202" i="2786"/>
  <c r="B203" i="2786"/>
  <c r="B204" i="2786"/>
  <c r="B205" i="2786"/>
  <c r="B206" i="2786"/>
  <c r="B207" i="2786"/>
  <c r="B208" i="2786"/>
  <c r="B209" i="2786"/>
  <c r="B210" i="2786"/>
  <c r="B211" i="2786"/>
  <c r="B212" i="2786"/>
  <c r="B213" i="2786"/>
  <c r="B214" i="2786"/>
  <c r="B215" i="2786"/>
  <c r="AU215" i="2786" s="1"/>
  <c r="B216" i="2786"/>
  <c r="B217" i="2786"/>
  <c r="B218" i="2786"/>
  <c r="B219" i="2786"/>
  <c r="B220" i="2786"/>
  <c r="B221" i="2786"/>
  <c r="B222" i="2786"/>
  <c r="B223" i="2786"/>
  <c r="B224" i="2786"/>
  <c r="B225" i="2786"/>
  <c r="B226" i="2786"/>
  <c r="B227" i="2786"/>
  <c r="B228" i="2786"/>
  <c r="B229" i="2786"/>
  <c r="B230" i="2786"/>
  <c r="B231" i="2786"/>
  <c r="B232" i="2786"/>
  <c r="B233" i="2786"/>
  <c r="B234" i="2786"/>
  <c r="B235" i="2786"/>
  <c r="B236" i="2786"/>
  <c r="B237" i="2786"/>
  <c r="AU237" i="2786" s="1"/>
  <c r="B238" i="2786"/>
  <c r="B239" i="2786"/>
  <c r="B240" i="2786"/>
  <c r="B241" i="2786"/>
  <c r="B242" i="2786"/>
  <c r="B243" i="2786"/>
  <c r="B244" i="2786"/>
  <c r="B245" i="2786"/>
  <c r="B246" i="2786"/>
  <c r="B247" i="2786"/>
  <c r="B248" i="2786"/>
  <c r="B249" i="2786"/>
  <c r="AT249" i="2786" s="1"/>
  <c r="B250" i="2786"/>
  <c r="B251" i="2786"/>
  <c r="B252" i="2786"/>
  <c r="B253" i="2786"/>
  <c r="B254" i="2786"/>
  <c r="B255" i="2786"/>
  <c r="B256" i="2786"/>
  <c r="B257" i="2786"/>
  <c r="B258" i="2786"/>
  <c r="B259" i="2786"/>
  <c r="AU259" i="2786" s="1"/>
  <c r="B260" i="2786"/>
  <c r="B261" i="2786"/>
  <c r="B262" i="2786"/>
  <c r="B263" i="2786"/>
  <c r="B264" i="2786"/>
  <c r="B265" i="2786"/>
  <c r="B266" i="2786"/>
  <c r="B267" i="2786"/>
  <c r="B268" i="2786"/>
  <c r="B269" i="2786"/>
  <c r="B270" i="2786"/>
  <c r="B271" i="2786"/>
  <c r="B272" i="2786"/>
  <c r="B273" i="2786"/>
  <c r="B274" i="2786"/>
  <c r="B275" i="2786"/>
  <c r="B276" i="2786"/>
  <c r="B277" i="2786"/>
  <c r="B278" i="2786"/>
  <c r="B279" i="2786"/>
  <c r="B280" i="2786"/>
  <c r="AU280" i="2786" s="1"/>
  <c r="B281" i="2786"/>
  <c r="B282" i="2786"/>
  <c r="B283" i="2786"/>
  <c r="B284" i="2786"/>
  <c r="B285" i="2786"/>
  <c r="B286" i="2786"/>
  <c r="B287" i="2786"/>
  <c r="B288" i="2786"/>
  <c r="B289" i="2786"/>
  <c r="B290" i="2786"/>
  <c r="B291" i="2786"/>
  <c r="B292" i="2786"/>
  <c r="B293" i="2786"/>
  <c r="AT293" i="2786" s="1"/>
  <c r="B294" i="2786"/>
  <c r="B295" i="2786"/>
  <c r="B296" i="2786"/>
  <c r="B297" i="2786"/>
  <c r="B298" i="2786"/>
  <c r="B299" i="2786"/>
  <c r="B300" i="2786"/>
  <c r="B301" i="2786"/>
  <c r="B302" i="2786"/>
  <c r="AU302" i="2786" s="1"/>
  <c r="B303" i="2786"/>
  <c r="B304" i="2786"/>
  <c r="B305" i="2786"/>
  <c r="B306" i="2786"/>
  <c r="B307" i="2786"/>
  <c r="B308" i="2786"/>
  <c r="B309" i="2786"/>
  <c r="B310" i="2786"/>
  <c r="B311" i="2786"/>
  <c r="B312" i="2786"/>
  <c r="B313" i="2786"/>
  <c r="B314" i="2786"/>
  <c r="B315" i="2786"/>
  <c r="B316" i="2786"/>
  <c r="B317" i="2786"/>
  <c r="B318" i="2786"/>
  <c r="B319" i="2786"/>
  <c r="B320" i="2786"/>
  <c r="B321" i="2786"/>
  <c r="B322" i="2786"/>
  <c r="B323" i="2786"/>
  <c r="AU323" i="2786" s="1"/>
  <c r="B324" i="2786"/>
  <c r="B325" i="2786"/>
  <c r="B326" i="2786"/>
  <c r="B327" i="2786"/>
  <c r="B328" i="2786"/>
  <c r="B329" i="2786"/>
  <c r="B330" i="2786"/>
  <c r="B331" i="2786"/>
  <c r="B332" i="2786"/>
  <c r="B333" i="2786"/>
  <c r="B334" i="2786"/>
  <c r="B335" i="2786"/>
  <c r="B336" i="2786"/>
  <c r="AT336" i="2786" s="1"/>
  <c r="B337" i="2786"/>
  <c r="B338" i="2786"/>
  <c r="B339" i="2786"/>
  <c r="B340" i="2786"/>
  <c r="B341" i="2786"/>
  <c r="B342" i="2786"/>
  <c r="B343" i="2786"/>
  <c r="B344" i="2786"/>
  <c r="B345" i="2786"/>
  <c r="AU345" i="2786" s="1"/>
  <c r="B346" i="2786"/>
  <c r="B347" i="2786"/>
  <c r="B348" i="2786"/>
  <c r="B349" i="2786"/>
  <c r="B350" i="2786"/>
  <c r="B351" i="2786"/>
  <c r="B352" i="2786"/>
  <c r="B353" i="2786"/>
  <c r="B354" i="2786"/>
  <c r="B355" i="2786"/>
  <c r="B356" i="2786"/>
  <c r="B357" i="2786"/>
  <c r="B358" i="2786"/>
  <c r="B359" i="2786"/>
  <c r="B360" i="2786"/>
  <c r="B361" i="2786"/>
  <c r="B362" i="2786"/>
  <c r="B363" i="2786"/>
  <c r="B364" i="2786"/>
  <c r="B365" i="2786"/>
  <c r="B366" i="2786"/>
  <c r="B367" i="2786"/>
  <c r="AU367" i="2786" s="1"/>
  <c r="B368" i="2786"/>
  <c r="B369" i="2786"/>
  <c r="B370" i="2786"/>
  <c r="B371" i="2786"/>
  <c r="B372" i="2786"/>
  <c r="B373" i="2786"/>
  <c r="B374" i="2786"/>
  <c r="B375" i="2786"/>
  <c r="B376" i="2786"/>
  <c r="B377" i="2786"/>
  <c r="B378" i="2786"/>
  <c r="B379" i="2786"/>
  <c r="B380" i="2786"/>
  <c r="AT380" i="2786" s="1"/>
  <c r="B381" i="2786"/>
  <c r="B382" i="2786"/>
  <c r="B383" i="2786"/>
  <c r="B384" i="2786"/>
  <c r="B385" i="2786"/>
  <c r="B386" i="2786"/>
  <c r="B387" i="2786"/>
  <c r="B388" i="2786"/>
  <c r="AU388" i="2786" s="1"/>
  <c r="B389" i="2786"/>
  <c r="B390" i="2786"/>
  <c r="B391" i="2786"/>
  <c r="B392" i="2786"/>
  <c r="B393" i="2786"/>
  <c r="B394" i="2786"/>
  <c r="B395" i="2786"/>
  <c r="B396" i="2786"/>
  <c r="B397" i="2786"/>
  <c r="B398" i="2786"/>
  <c r="B399" i="2786"/>
  <c r="B400" i="2786"/>
  <c r="B401" i="2786"/>
  <c r="B402" i="2786"/>
  <c r="B403" i="2786"/>
  <c r="B404" i="2786"/>
  <c r="B405" i="2786"/>
  <c r="B406" i="2786"/>
  <c r="B407" i="2786"/>
  <c r="B408" i="2786"/>
  <c r="B409" i="2786"/>
  <c r="B410" i="2786"/>
  <c r="AU410" i="2786" s="1"/>
  <c r="B411" i="2786"/>
  <c r="B412" i="2786"/>
  <c r="B413" i="2786"/>
  <c r="B414" i="2786"/>
  <c r="B415" i="2786"/>
  <c r="B416" i="2786"/>
  <c r="B417" i="2786"/>
  <c r="B418" i="2786"/>
  <c r="B419" i="2786"/>
  <c r="B420" i="2786"/>
  <c r="B421" i="2786"/>
  <c r="B422" i="2786"/>
  <c r="B423" i="2786"/>
  <c r="AT423" i="2786" s="1"/>
  <c r="B424" i="2786"/>
  <c r="B425" i="2786"/>
  <c r="B426" i="2786"/>
  <c r="B427" i="2786"/>
  <c r="B428" i="2786"/>
  <c r="B429" i="2786"/>
  <c r="B430" i="2786"/>
  <c r="B431" i="2786"/>
  <c r="AU431" i="2786" s="1"/>
  <c r="B432" i="2786"/>
  <c r="B433" i="2786"/>
  <c r="B434" i="2786"/>
  <c r="B435" i="2786"/>
  <c r="B436" i="2786"/>
  <c r="B437" i="2786"/>
  <c r="B438" i="2786"/>
  <c r="B439" i="2786"/>
  <c r="B440" i="2786"/>
  <c r="B441" i="2786"/>
  <c r="B442" i="2786"/>
  <c r="B443" i="2786"/>
  <c r="B444" i="2786"/>
  <c r="B445" i="2786"/>
  <c r="B446" i="2786"/>
  <c r="B447" i="2786"/>
  <c r="B448" i="2786"/>
  <c r="B449" i="2786"/>
  <c r="B450" i="2786"/>
  <c r="B451" i="2786"/>
  <c r="B452" i="2786"/>
  <c r="B453" i="2786"/>
  <c r="AU453" i="2786" s="1"/>
  <c r="B454" i="2786"/>
  <c r="B455" i="2786"/>
  <c r="B456" i="2786"/>
  <c r="B457" i="2786"/>
  <c r="B458" i="2786"/>
  <c r="B459" i="2786"/>
  <c r="B460" i="2786"/>
  <c r="B461" i="2786"/>
  <c r="B462" i="2786"/>
  <c r="B463" i="2786"/>
  <c r="B464" i="2786"/>
  <c r="B465" i="2786"/>
  <c r="B466" i="2786"/>
  <c r="AT466" i="2786" s="1"/>
  <c r="B467" i="2786"/>
  <c r="B468" i="2786"/>
  <c r="B469" i="2786"/>
  <c r="B470" i="2786"/>
  <c r="AU470" i="2786" s="1"/>
  <c r="B471" i="2786"/>
  <c r="B472" i="2786"/>
  <c r="B473" i="2786"/>
  <c r="B474" i="2786"/>
  <c r="B475" i="2786"/>
  <c r="B476" i="2786"/>
  <c r="B477" i="2786"/>
  <c r="B478" i="2786"/>
  <c r="B479" i="2786"/>
  <c r="B480" i="2786"/>
  <c r="B481" i="2786"/>
  <c r="B482" i="2786"/>
  <c r="B483" i="2786"/>
  <c r="B484" i="2786"/>
  <c r="B485" i="2786"/>
  <c r="B486" i="2786"/>
  <c r="B487" i="2786"/>
  <c r="AU487" i="2786" s="1"/>
  <c r="B488" i="2786"/>
  <c r="B489" i="2786"/>
  <c r="B490" i="2786"/>
  <c r="B491" i="2786"/>
  <c r="B492" i="2786"/>
  <c r="B493" i="2786"/>
  <c r="B494" i="2786"/>
  <c r="B495" i="2786"/>
  <c r="B496" i="2786"/>
  <c r="B497" i="2786"/>
  <c r="B498" i="2786"/>
  <c r="B499" i="2786"/>
  <c r="B500" i="2786"/>
  <c r="B501" i="2786"/>
  <c r="B502" i="2786"/>
  <c r="B503" i="2786"/>
  <c r="B504" i="2786"/>
  <c r="B505" i="2786"/>
  <c r="AU505" i="2786" s="1"/>
  <c r="B506" i="2786"/>
  <c r="B507" i="2786"/>
  <c r="B508" i="2786"/>
  <c r="B509" i="2786"/>
  <c r="AT509" i="2786" s="1"/>
  <c r="B510" i="2786"/>
  <c r="B511" i="2786"/>
  <c r="B512" i="2786"/>
  <c r="B513" i="2786"/>
  <c r="B514" i="2786"/>
  <c r="B515" i="2786"/>
  <c r="B516" i="2786"/>
  <c r="B517" i="2786"/>
  <c r="B518" i="2786"/>
  <c r="B519" i="2786"/>
  <c r="B520" i="2786"/>
  <c r="B521" i="2786"/>
  <c r="AU521" i="2786" s="1"/>
  <c r="B522" i="2786"/>
  <c r="B523" i="2786"/>
  <c r="B524" i="2786"/>
  <c r="B525" i="2786"/>
  <c r="B526" i="2786"/>
  <c r="B527" i="2786"/>
  <c r="B528" i="2786"/>
  <c r="B529" i="2786"/>
  <c r="B530" i="2786"/>
  <c r="B531" i="2786"/>
  <c r="B532" i="2786"/>
  <c r="B533" i="2786"/>
  <c r="B534" i="2786"/>
  <c r="B535" i="2786"/>
  <c r="B536" i="2786"/>
  <c r="B537" i="2786"/>
  <c r="B538" i="2786"/>
  <c r="B539" i="2786"/>
  <c r="AU539" i="2786" s="1"/>
  <c r="B540" i="2786"/>
  <c r="B541" i="2786"/>
  <c r="B542" i="2786"/>
  <c r="B543" i="2786"/>
  <c r="B544" i="2786"/>
  <c r="B545" i="2786"/>
  <c r="B546" i="2786"/>
  <c r="B547" i="2786"/>
  <c r="B548" i="2786"/>
  <c r="B549" i="2786"/>
  <c r="B550" i="2786"/>
  <c r="B551" i="2786"/>
  <c r="B552" i="2786"/>
  <c r="AT552" i="2786" s="1"/>
  <c r="B553" i="2786"/>
  <c r="B554" i="2786"/>
  <c r="B555" i="2786"/>
  <c r="B556" i="2786"/>
  <c r="AU556" i="2786" s="1"/>
  <c r="B557" i="2786"/>
  <c r="B558" i="2786"/>
  <c r="B559" i="2786"/>
  <c r="B560" i="2786"/>
  <c r="B561" i="2786"/>
  <c r="B562" i="2786"/>
  <c r="B563" i="2786"/>
  <c r="B564" i="2786"/>
  <c r="B565" i="2786"/>
  <c r="B566" i="2786"/>
  <c r="B567" i="2786"/>
  <c r="B568" i="2786"/>
  <c r="B569" i="2786"/>
  <c r="B570" i="2786"/>
  <c r="B571" i="2786"/>
  <c r="B572" i="2786"/>
  <c r="B573" i="2786"/>
  <c r="AU573" i="2786" s="1"/>
  <c r="B574" i="2786"/>
  <c r="B575" i="2786"/>
  <c r="B576" i="2786"/>
  <c r="B577" i="2786"/>
  <c r="B578" i="2786"/>
  <c r="B579" i="2786"/>
  <c r="B580" i="2786"/>
  <c r="B581" i="2786"/>
  <c r="B582" i="2786"/>
  <c r="B583" i="2786"/>
  <c r="B584" i="2786"/>
  <c r="B585" i="2786"/>
  <c r="AU585" i="2786" s="1"/>
  <c r="B586" i="2786"/>
  <c r="B587" i="2786"/>
  <c r="B588" i="2786"/>
  <c r="B589" i="2786"/>
  <c r="B590" i="2786"/>
  <c r="B591" i="2786"/>
  <c r="B592" i="2786"/>
  <c r="B593" i="2786"/>
  <c r="B594" i="2786"/>
  <c r="B595" i="2786"/>
  <c r="B596" i="2786"/>
  <c r="AT596" i="2786" s="1"/>
  <c r="B597" i="2786"/>
  <c r="B598" i="2786"/>
  <c r="B599" i="2786"/>
  <c r="AU599" i="2786" s="1"/>
  <c r="B600" i="2786"/>
  <c r="B601" i="2786"/>
  <c r="B602" i="2786"/>
  <c r="B603" i="2786"/>
  <c r="B604" i="2786"/>
  <c r="B605" i="2786"/>
  <c r="B606" i="2786"/>
  <c r="B607" i="2786"/>
  <c r="B608" i="2786"/>
  <c r="B609" i="2786"/>
  <c r="B610" i="2786"/>
  <c r="B611" i="2786"/>
  <c r="AU611" i="2786" s="1"/>
  <c r="B612" i="2786"/>
  <c r="B613" i="2786"/>
  <c r="B614" i="2786"/>
  <c r="B615" i="2786"/>
  <c r="B616" i="2786"/>
  <c r="B617" i="2786"/>
  <c r="B618" i="2786"/>
  <c r="B619" i="2786"/>
  <c r="B620" i="2786"/>
  <c r="B621" i="2786"/>
  <c r="B622" i="2786"/>
  <c r="B623" i="2786"/>
  <c r="B624" i="2786"/>
  <c r="B625" i="2786"/>
  <c r="B626" i="2786"/>
  <c r="AU626" i="2786" s="1"/>
  <c r="B627" i="2786"/>
  <c r="B628" i="2786"/>
  <c r="B629" i="2786"/>
  <c r="B630" i="2786"/>
  <c r="B631" i="2786"/>
  <c r="B632" i="2786"/>
  <c r="B633" i="2786"/>
  <c r="B634" i="2786"/>
  <c r="B635" i="2786"/>
  <c r="B636" i="2786"/>
  <c r="B637" i="2786"/>
  <c r="AU637" i="2786" s="1"/>
  <c r="B638" i="2786"/>
  <c r="B639" i="2786"/>
  <c r="B640" i="2786"/>
  <c r="B641" i="2786"/>
  <c r="B642" i="2786"/>
  <c r="B643" i="2786"/>
  <c r="B644" i="2786"/>
  <c r="B645" i="2786"/>
  <c r="B646" i="2786"/>
  <c r="B647" i="2786"/>
  <c r="B648" i="2786"/>
  <c r="B649" i="2786"/>
  <c r="B650" i="2786"/>
  <c r="B651" i="2786"/>
  <c r="AU651" i="2786" s="1"/>
  <c r="B652" i="2786"/>
  <c r="AT652" i="2786" s="1"/>
  <c r="B653" i="2786"/>
  <c r="B654" i="2786"/>
  <c r="B655" i="2786"/>
  <c r="B656" i="2786"/>
  <c r="B657" i="2786"/>
  <c r="B658" i="2786"/>
  <c r="B659" i="2786"/>
  <c r="B660" i="2786"/>
  <c r="B661" i="2786"/>
  <c r="B662" i="2786"/>
  <c r="B663" i="2786"/>
  <c r="AU663" i="2786" s="1"/>
  <c r="B664" i="2786"/>
  <c r="B665" i="2786"/>
  <c r="B666" i="2786"/>
  <c r="B667" i="2786"/>
  <c r="B668" i="2786"/>
  <c r="B669" i="2786"/>
  <c r="B670" i="2786"/>
  <c r="B671" i="2786"/>
  <c r="B672" i="2786"/>
  <c r="B673" i="2786"/>
  <c r="B674" i="2786"/>
  <c r="AT674" i="2786" s="1"/>
  <c r="B675" i="2786"/>
  <c r="B676" i="2786"/>
  <c r="B677" i="2786"/>
  <c r="AU677" i="2786" s="1"/>
  <c r="B678" i="2786"/>
  <c r="B679" i="2786"/>
  <c r="B680" i="2786"/>
  <c r="B681" i="2786"/>
  <c r="B682" i="2786"/>
  <c r="B683" i="2786"/>
  <c r="B684" i="2786"/>
  <c r="B685" i="2786"/>
  <c r="B686" i="2786"/>
  <c r="B687" i="2786"/>
  <c r="B688" i="2786"/>
  <c r="AU688" i="2786" s="1"/>
  <c r="B689" i="2786"/>
  <c r="B690" i="2786"/>
  <c r="B691" i="2786"/>
  <c r="B692" i="2786"/>
  <c r="B693" i="2786"/>
  <c r="B694" i="2786"/>
  <c r="B695" i="2786"/>
  <c r="AT695" i="2786" s="1"/>
  <c r="B696" i="2786"/>
  <c r="B697" i="2786"/>
  <c r="B698" i="2786"/>
  <c r="B699" i="2786"/>
  <c r="B700" i="2786"/>
  <c r="B701" i="2786"/>
  <c r="B702" i="2786"/>
  <c r="B703" i="2786"/>
  <c r="AU703" i="2786" s="1"/>
  <c r="B704" i="2786"/>
  <c r="B705" i="2786"/>
  <c r="B706" i="2786"/>
  <c r="B707" i="2786"/>
  <c r="B708" i="2786"/>
  <c r="B709" i="2786"/>
  <c r="B710" i="2786"/>
  <c r="B711" i="2786"/>
  <c r="B712" i="2786"/>
  <c r="B713" i="2786"/>
  <c r="B714" i="2786"/>
  <c r="B715" i="2786"/>
  <c r="AU715" i="2786" s="1"/>
  <c r="B716" i="2786"/>
  <c r="B717" i="2786"/>
  <c r="AT717" i="2786" s="1"/>
  <c r="B718" i="2786"/>
  <c r="B719" i="2786"/>
  <c r="B720" i="2786"/>
  <c r="B721" i="2786"/>
  <c r="B722" i="2786"/>
  <c r="B723" i="2786"/>
  <c r="B724" i="2786"/>
  <c r="B725" i="2786"/>
  <c r="B726" i="2786"/>
  <c r="B727" i="2786"/>
  <c r="B728" i="2786"/>
  <c r="B729" i="2786"/>
  <c r="B730" i="2786"/>
  <c r="B731" i="2786"/>
  <c r="B732" i="2786"/>
  <c r="B733" i="2786"/>
  <c r="B734" i="2786"/>
  <c r="B735" i="2786"/>
  <c r="B736" i="2786"/>
  <c r="B737" i="2786"/>
  <c r="B738" i="2786"/>
  <c r="AT738" i="2786" s="1"/>
  <c r="B739" i="2786"/>
  <c r="B740" i="2786"/>
  <c r="B741" i="2786"/>
  <c r="B742" i="2786"/>
  <c r="B743" i="2786"/>
  <c r="B744" i="2786"/>
  <c r="B745" i="2786"/>
  <c r="B746" i="2786"/>
  <c r="B747" i="2786"/>
  <c r="B748" i="2786"/>
  <c r="B749" i="2786"/>
  <c r="B750" i="2786"/>
  <c r="B751" i="2786"/>
  <c r="B752" i="2786"/>
  <c r="B753" i="2786"/>
  <c r="B754" i="2786"/>
  <c r="B755" i="2786"/>
  <c r="AU755" i="2786" s="1"/>
  <c r="B756" i="2786"/>
  <c r="B757" i="2786"/>
  <c r="B758" i="2786"/>
  <c r="B759" i="2786"/>
  <c r="B760" i="2786"/>
  <c r="AT760" i="2786" s="1"/>
  <c r="B761" i="2786"/>
  <c r="B762" i="2786"/>
  <c r="B763" i="2786"/>
  <c r="B764" i="2786"/>
  <c r="B765" i="2786"/>
  <c r="B766" i="2786"/>
  <c r="AU766" i="2786" s="1"/>
  <c r="B767" i="2786"/>
  <c r="B768" i="2786"/>
  <c r="B769" i="2786"/>
  <c r="B770" i="2786"/>
  <c r="B771" i="2786"/>
  <c r="B772" i="2786"/>
  <c r="B773" i="2786"/>
  <c r="B774" i="2786"/>
  <c r="B775" i="2786"/>
  <c r="B776" i="2786"/>
  <c r="B777" i="2786"/>
  <c r="B778" i="2786"/>
  <c r="B779" i="2786"/>
  <c r="B780" i="2786"/>
  <c r="B781" i="2786"/>
  <c r="AU781" i="2786" s="1"/>
  <c r="B782" i="2786"/>
  <c r="AT782" i="2786" s="1"/>
  <c r="B783" i="2786"/>
  <c r="B784" i="2786"/>
  <c r="B785" i="2786"/>
  <c r="B786" i="2786"/>
  <c r="B787" i="2786"/>
  <c r="B788" i="2786"/>
  <c r="B789" i="2786"/>
  <c r="B790" i="2786"/>
  <c r="B791" i="2786"/>
  <c r="B792" i="2786"/>
  <c r="B793" i="2786"/>
  <c r="AU793" i="2786" s="1"/>
  <c r="B794" i="2786"/>
  <c r="B795" i="2786"/>
  <c r="B796" i="2786"/>
  <c r="B797" i="2786"/>
  <c r="B798" i="2786"/>
  <c r="B799" i="2786"/>
  <c r="B800" i="2786"/>
  <c r="B801" i="2786"/>
  <c r="B802" i="2786"/>
  <c r="B803" i="2786"/>
  <c r="B804" i="2786"/>
  <c r="B805" i="2786"/>
  <c r="B806" i="2786"/>
  <c r="B807" i="2786"/>
  <c r="B808" i="2786"/>
  <c r="B809" i="2786"/>
  <c r="B810" i="2786"/>
  <c r="B811" i="2786"/>
  <c r="B812" i="2786"/>
  <c r="B813" i="2786"/>
  <c r="B814" i="2786"/>
  <c r="B815" i="2786"/>
  <c r="B816" i="2786"/>
  <c r="B817" i="2786"/>
  <c r="B818" i="2786"/>
  <c r="AU818" i="2786" s="1"/>
  <c r="B819" i="2786"/>
  <c r="B820" i="2786"/>
  <c r="B821" i="2786"/>
  <c r="B822" i="2786"/>
  <c r="B823" i="2786"/>
  <c r="B824" i="2786"/>
  <c r="B825" i="2786"/>
  <c r="B826" i="2786"/>
  <c r="B827" i="2786"/>
  <c r="B828" i="2786"/>
  <c r="B829" i="2786"/>
  <c r="B830" i="2786"/>
  <c r="B831" i="2786"/>
  <c r="B832" i="2786"/>
  <c r="AU832" i="2786" s="1"/>
  <c r="B833" i="2786"/>
  <c r="B834" i="2786"/>
  <c r="B835" i="2786"/>
  <c r="B836" i="2786"/>
  <c r="B837" i="2786"/>
  <c r="B838" i="2786"/>
  <c r="B839" i="2786"/>
  <c r="B840" i="2786"/>
  <c r="B841" i="2786"/>
  <c r="B842" i="2786"/>
  <c r="B843" i="2786"/>
  <c r="B844" i="2786"/>
  <c r="AU844" i="2786" s="1"/>
  <c r="B845" i="2786"/>
  <c r="B846" i="2786"/>
  <c r="AT846" i="2786" s="1"/>
  <c r="B847" i="2786"/>
  <c r="B848" i="2786"/>
  <c r="B849" i="2786"/>
  <c r="B850" i="2786"/>
  <c r="B851" i="2786"/>
  <c r="B852" i="2786"/>
  <c r="A6" i="2786"/>
  <c r="D6" i="2786" s="1"/>
  <c r="A7" i="2786"/>
  <c r="D7" i="2786" s="1"/>
  <c r="A8" i="2786"/>
  <c r="D8" i="2786" s="1"/>
  <c r="A9" i="2786"/>
  <c r="D9" i="2786" s="1"/>
  <c r="A10" i="2786"/>
  <c r="D10" i="2786" s="1"/>
  <c r="A11" i="2786"/>
  <c r="D11" i="2786" s="1"/>
  <c r="A12" i="2786"/>
  <c r="D12" i="2786" s="1"/>
  <c r="A13" i="2786"/>
  <c r="D13" i="2786" s="1"/>
  <c r="A14" i="2786"/>
  <c r="D14" i="2786" s="1"/>
  <c r="A15" i="2786"/>
  <c r="D15" i="2786" s="1"/>
  <c r="A16" i="2786"/>
  <c r="D16" i="2786" s="1"/>
  <c r="A17" i="2786"/>
  <c r="D17" i="2786" s="1"/>
  <c r="A18" i="2786"/>
  <c r="D18" i="2786" s="1"/>
  <c r="A19" i="2786"/>
  <c r="D19" i="2786" s="1"/>
  <c r="A20" i="2786"/>
  <c r="D20" i="2786" s="1"/>
  <c r="A21" i="2786"/>
  <c r="D21" i="2786" s="1"/>
  <c r="A22" i="2786"/>
  <c r="D22" i="2786" s="1"/>
  <c r="A23" i="2786"/>
  <c r="D23" i="2786" s="1"/>
  <c r="A24" i="2786"/>
  <c r="D24" i="2786" s="1"/>
  <c r="A25" i="2786"/>
  <c r="D25" i="2786" s="1"/>
  <c r="A26" i="2786"/>
  <c r="D26" i="2786" s="1"/>
  <c r="A27" i="2786"/>
  <c r="D27" i="2786" s="1"/>
  <c r="A28" i="2786"/>
  <c r="D28" i="2786" s="1"/>
  <c r="A29" i="2786"/>
  <c r="D29" i="2786" s="1"/>
  <c r="A30" i="2786"/>
  <c r="D30" i="2786" s="1"/>
  <c r="A31" i="2786"/>
  <c r="D31" i="2786" s="1"/>
  <c r="A32" i="2786"/>
  <c r="D32" i="2786" s="1"/>
  <c r="A33" i="2786"/>
  <c r="D33" i="2786" s="1"/>
  <c r="A34" i="2786"/>
  <c r="D34" i="2786" s="1"/>
  <c r="A35" i="2786"/>
  <c r="D35" i="2786" s="1"/>
  <c r="A36" i="2786"/>
  <c r="D36" i="2786" s="1"/>
  <c r="A37" i="2786"/>
  <c r="D37" i="2786" s="1"/>
  <c r="A38" i="2786"/>
  <c r="D38" i="2786" s="1"/>
  <c r="A39" i="2786"/>
  <c r="D39" i="2786" s="1"/>
  <c r="A40" i="2786"/>
  <c r="D40" i="2786" s="1"/>
  <c r="A41" i="2786"/>
  <c r="D41" i="2786" s="1"/>
  <c r="A42" i="2786"/>
  <c r="D42" i="2786" s="1"/>
  <c r="A43" i="2786"/>
  <c r="D43" i="2786" s="1"/>
  <c r="A44" i="2786"/>
  <c r="D44" i="2786" s="1"/>
  <c r="A45" i="2786"/>
  <c r="D45" i="2786" s="1"/>
  <c r="A46" i="2786"/>
  <c r="D46" i="2786" s="1"/>
  <c r="A47" i="2786"/>
  <c r="D47" i="2786" s="1"/>
  <c r="A48" i="2786"/>
  <c r="D48" i="2786" s="1"/>
  <c r="A49" i="2786"/>
  <c r="D49" i="2786" s="1"/>
  <c r="A50" i="2786"/>
  <c r="D50" i="2786" s="1"/>
  <c r="A51" i="2786"/>
  <c r="D51" i="2786" s="1"/>
  <c r="A52" i="2786"/>
  <c r="D52" i="2786" s="1"/>
  <c r="A53" i="2786"/>
  <c r="D53" i="2786" s="1"/>
  <c r="A54" i="2786"/>
  <c r="D54" i="2786" s="1"/>
  <c r="A55" i="2786"/>
  <c r="D55" i="2786" s="1"/>
  <c r="A56" i="2786"/>
  <c r="D56" i="2786" s="1"/>
  <c r="A57" i="2786"/>
  <c r="D57" i="2786" s="1"/>
  <c r="A58" i="2786"/>
  <c r="D58" i="2786" s="1"/>
  <c r="A59" i="2786"/>
  <c r="D59" i="2786" s="1"/>
  <c r="A60" i="2786"/>
  <c r="D60" i="2786" s="1"/>
  <c r="A61" i="2786"/>
  <c r="D61" i="2786" s="1"/>
  <c r="A62" i="2786"/>
  <c r="D62" i="2786" s="1"/>
  <c r="A63" i="2786"/>
  <c r="D63" i="2786" s="1"/>
  <c r="A64" i="2786"/>
  <c r="D64" i="2786" s="1"/>
  <c r="A65" i="2786"/>
  <c r="D65" i="2786" s="1"/>
  <c r="A66" i="2786"/>
  <c r="D66" i="2786" s="1"/>
  <c r="A67" i="2786"/>
  <c r="D67" i="2786" s="1"/>
  <c r="A68" i="2786"/>
  <c r="D68" i="2786" s="1"/>
  <c r="A69" i="2786"/>
  <c r="D69" i="2786" s="1"/>
  <c r="A70" i="2786"/>
  <c r="D70" i="2786" s="1"/>
  <c r="A71" i="2786"/>
  <c r="D71" i="2786" s="1"/>
  <c r="A72" i="2786"/>
  <c r="D72" i="2786" s="1"/>
  <c r="A73" i="2786"/>
  <c r="D73" i="2786" s="1"/>
  <c r="A74" i="2786"/>
  <c r="D74" i="2786" s="1"/>
  <c r="A75" i="2786"/>
  <c r="D75" i="2786" s="1"/>
  <c r="A76" i="2786"/>
  <c r="D76" i="2786" s="1"/>
  <c r="A77" i="2786"/>
  <c r="D77" i="2786" s="1"/>
  <c r="A78" i="2786"/>
  <c r="D78" i="2786" s="1"/>
  <c r="A79" i="2786"/>
  <c r="D79" i="2786" s="1"/>
  <c r="A80" i="2786"/>
  <c r="D80" i="2786" s="1"/>
  <c r="A81" i="2786"/>
  <c r="D81" i="2786" s="1"/>
  <c r="A82" i="2786"/>
  <c r="D82" i="2786" s="1"/>
  <c r="A83" i="2786"/>
  <c r="D83" i="2786" s="1"/>
  <c r="A84" i="2786"/>
  <c r="D84" i="2786" s="1"/>
  <c r="A85" i="2786"/>
  <c r="D85" i="2786" s="1"/>
  <c r="A86" i="2786"/>
  <c r="D86" i="2786" s="1"/>
  <c r="A87" i="2786"/>
  <c r="D87" i="2786" s="1"/>
  <c r="A88" i="2786"/>
  <c r="D88" i="2786" s="1"/>
  <c r="A89" i="2786"/>
  <c r="D89" i="2786" s="1"/>
  <c r="A90" i="2786"/>
  <c r="D90" i="2786" s="1"/>
  <c r="A91" i="2786"/>
  <c r="D91" i="2786" s="1"/>
  <c r="A92" i="2786"/>
  <c r="D92" i="2786" s="1"/>
  <c r="A93" i="2786"/>
  <c r="D93" i="2786" s="1"/>
  <c r="A94" i="2786"/>
  <c r="D94" i="2786" s="1"/>
  <c r="A95" i="2786"/>
  <c r="D95" i="2786" s="1"/>
  <c r="A96" i="2786"/>
  <c r="D96" i="2786" s="1"/>
  <c r="A97" i="2786"/>
  <c r="D97" i="2786" s="1"/>
  <c r="A98" i="2786"/>
  <c r="D98" i="2786" s="1"/>
  <c r="A99" i="2786"/>
  <c r="D99" i="2786" s="1"/>
  <c r="A100" i="2786"/>
  <c r="D100" i="2786" s="1"/>
  <c r="A101" i="2786"/>
  <c r="D101" i="2786" s="1"/>
  <c r="A102" i="2786"/>
  <c r="D102" i="2786" s="1"/>
  <c r="A103" i="2786"/>
  <c r="D103" i="2786" s="1"/>
  <c r="A104" i="2786"/>
  <c r="D104" i="2786" s="1"/>
  <c r="A105" i="2786"/>
  <c r="D105" i="2786" s="1"/>
  <c r="A106" i="2786"/>
  <c r="D106" i="2786" s="1"/>
  <c r="A107" i="2786"/>
  <c r="D107" i="2786" s="1"/>
  <c r="A108" i="2786"/>
  <c r="D108" i="2786" s="1"/>
  <c r="A109" i="2786"/>
  <c r="D109" i="2786" s="1"/>
  <c r="A110" i="2786"/>
  <c r="D110" i="2786" s="1"/>
  <c r="A111" i="2786"/>
  <c r="D111" i="2786" s="1"/>
  <c r="A112" i="2786"/>
  <c r="D112" i="2786" s="1"/>
  <c r="A113" i="2786"/>
  <c r="D113" i="2786" s="1"/>
  <c r="A114" i="2786"/>
  <c r="D114" i="2786" s="1"/>
  <c r="A115" i="2786"/>
  <c r="D115" i="2786" s="1"/>
  <c r="A116" i="2786"/>
  <c r="D116" i="2786" s="1"/>
  <c r="A117" i="2786"/>
  <c r="D117" i="2786" s="1"/>
  <c r="A118" i="2786"/>
  <c r="D118" i="2786" s="1"/>
  <c r="A119" i="2786"/>
  <c r="D119" i="2786" s="1"/>
  <c r="A120" i="2786"/>
  <c r="D120" i="2786" s="1"/>
  <c r="A121" i="2786"/>
  <c r="D121" i="2786" s="1"/>
  <c r="A122" i="2786"/>
  <c r="D122" i="2786" s="1"/>
  <c r="A123" i="2786"/>
  <c r="D123" i="2786" s="1"/>
  <c r="A124" i="2786"/>
  <c r="D124" i="2786" s="1"/>
  <c r="A125" i="2786"/>
  <c r="D125" i="2786" s="1"/>
  <c r="A126" i="2786"/>
  <c r="D126" i="2786" s="1"/>
  <c r="A127" i="2786"/>
  <c r="D127" i="2786" s="1"/>
  <c r="A128" i="2786"/>
  <c r="D128" i="2786" s="1"/>
  <c r="A129" i="2786"/>
  <c r="D129" i="2786" s="1"/>
  <c r="A130" i="2786"/>
  <c r="D130" i="2786" s="1"/>
  <c r="A131" i="2786"/>
  <c r="D131" i="2786" s="1"/>
  <c r="A132" i="2786"/>
  <c r="D132" i="2786" s="1"/>
  <c r="A133" i="2786"/>
  <c r="D133" i="2786" s="1"/>
  <c r="A134" i="2786"/>
  <c r="D134" i="2786" s="1"/>
  <c r="A135" i="2786"/>
  <c r="D135" i="2786" s="1"/>
  <c r="A136" i="2786"/>
  <c r="D136" i="2786" s="1"/>
  <c r="A137" i="2786"/>
  <c r="D137" i="2786" s="1"/>
  <c r="A138" i="2786"/>
  <c r="D138" i="2786" s="1"/>
  <c r="A139" i="2786"/>
  <c r="D139" i="2786" s="1"/>
  <c r="A140" i="2786"/>
  <c r="D140" i="2786" s="1"/>
  <c r="A141" i="2786"/>
  <c r="D141" i="2786" s="1"/>
  <c r="A142" i="2786"/>
  <c r="D142" i="2786" s="1"/>
  <c r="A143" i="2786"/>
  <c r="D143" i="2786" s="1"/>
  <c r="A144" i="2786"/>
  <c r="D144" i="2786" s="1"/>
  <c r="A145" i="2786"/>
  <c r="D145" i="2786" s="1"/>
  <c r="A146" i="2786"/>
  <c r="D146" i="2786" s="1"/>
  <c r="A147" i="2786"/>
  <c r="D147" i="2786" s="1"/>
  <c r="A148" i="2786"/>
  <c r="D148" i="2786" s="1"/>
  <c r="A149" i="2786"/>
  <c r="D149" i="2786" s="1"/>
  <c r="A150" i="2786"/>
  <c r="D150" i="2786" s="1"/>
  <c r="A151" i="2786"/>
  <c r="D151" i="2786" s="1"/>
  <c r="A152" i="2786"/>
  <c r="D152" i="2786" s="1"/>
  <c r="A153" i="2786"/>
  <c r="D153" i="2786" s="1"/>
  <c r="A154" i="2786"/>
  <c r="D154" i="2786" s="1"/>
  <c r="A155" i="2786"/>
  <c r="D155" i="2786" s="1"/>
  <c r="A156" i="2786"/>
  <c r="D156" i="2786" s="1"/>
  <c r="A157" i="2786"/>
  <c r="D157" i="2786" s="1"/>
  <c r="A158" i="2786"/>
  <c r="D158" i="2786" s="1"/>
  <c r="A159" i="2786"/>
  <c r="D159" i="2786" s="1"/>
  <c r="A160" i="2786"/>
  <c r="D160" i="2786" s="1"/>
  <c r="A161" i="2786"/>
  <c r="D161" i="2786" s="1"/>
  <c r="A162" i="2786"/>
  <c r="D162" i="2786" s="1"/>
  <c r="A163" i="2786"/>
  <c r="D163" i="2786" s="1"/>
  <c r="A164" i="2786"/>
  <c r="D164" i="2786" s="1"/>
  <c r="A165" i="2786"/>
  <c r="D165" i="2786" s="1"/>
  <c r="A166" i="2786"/>
  <c r="D166" i="2786" s="1"/>
  <c r="A167" i="2786"/>
  <c r="D167" i="2786" s="1"/>
  <c r="A168" i="2786"/>
  <c r="D168" i="2786" s="1"/>
  <c r="A169" i="2786"/>
  <c r="D169" i="2786" s="1"/>
  <c r="A170" i="2786"/>
  <c r="D170" i="2786" s="1"/>
  <c r="A171" i="2786"/>
  <c r="D171" i="2786" s="1"/>
  <c r="A172" i="2786"/>
  <c r="D172" i="2786" s="1"/>
  <c r="A173" i="2786"/>
  <c r="D173" i="2786" s="1"/>
  <c r="A174" i="2786"/>
  <c r="D174" i="2786" s="1"/>
  <c r="A175" i="2786"/>
  <c r="D175" i="2786" s="1"/>
  <c r="A176" i="2786"/>
  <c r="D176" i="2786" s="1"/>
  <c r="A177" i="2786"/>
  <c r="D177" i="2786" s="1"/>
  <c r="A178" i="2786"/>
  <c r="D178" i="2786" s="1"/>
  <c r="A179" i="2786"/>
  <c r="D179" i="2786" s="1"/>
  <c r="A180" i="2786"/>
  <c r="D180" i="2786" s="1"/>
  <c r="A181" i="2786"/>
  <c r="D181" i="2786" s="1"/>
  <c r="A182" i="2786"/>
  <c r="D182" i="2786" s="1"/>
  <c r="A183" i="2786"/>
  <c r="D183" i="2786" s="1"/>
  <c r="A184" i="2786"/>
  <c r="D184" i="2786" s="1"/>
  <c r="A185" i="2786"/>
  <c r="D185" i="2786" s="1"/>
  <c r="A186" i="2786"/>
  <c r="D186" i="2786" s="1"/>
  <c r="A187" i="2786"/>
  <c r="D187" i="2786" s="1"/>
  <c r="A188" i="2786"/>
  <c r="D188" i="2786" s="1"/>
  <c r="A189" i="2786"/>
  <c r="D189" i="2786" s="1"/>
  <c r="A190" i="2786"/>
  <c r="D190" i="2786" s="1"/>
  <c r="A191" i="2786"/>
  <c r="D191" i="2786" s="1"/>
  <c r="A192" i="2786"/>
  <c r="D192" i="2786" s="1"/>
  <c r="A193" i="2786"/>
  <c r="D193" i="2786" s="1"/>
  <c r="A194" i="2786"/>
  <c r="D194" i="2786" s="1"/>
  <c r="A195" i="2786"/>
  <c r="D195" i="2786" s="1"/>
  <c r="A196" i="2786"/>
  <c r="D196" i="2786" s="1"/>
  <c r="A197" i="2786"/>
  <c r="D197" i="2786" s="1"/>
  <c r="A198" i="2786"/>
  <c r="D198" i="2786" s="1"/>
  <c r="A199" i="2786"/>
  <c r="D199" i="2786" s="1"/>
  <c r="A200" i="2786"/>
  <c r="D200" i="2786" s="1"/>
  <c r="A201" i="2786"/>
  <c r="D201" i="2786" s="1"/>
  <c r="A202" i="2786"/>
  <c r="D202" i="2786" s="1"/>
  <c r="A203" i="2786"/>
  <c r="D203" i="2786" s="1"/>
  <c r="A204" i="2786"/>
  <c r="D204" i="2786" s="1"/>
  <c r="A205" i="2786"/>
  <c r="D205" i="2786" s="1"/>
  <c r="A206" i="2786"/>
  <c r="D206" i="2786" s="1"/>
  <c r="A207" i="2786"/>
  <c r="D207" i="2786" s="1"/>
  <c r="A208" i="2786"/>
  <c r="D208" i="2786" s="1"/>
  <c r="A209" i="2786"/>
  <c r="D209" i="2786" s="1"/>
  <c r="A210" i="2786"/>
  <c r="D210" i="2786" s="1"/>
  <c r="A211" i="2786"/>
  <c r="D211" i="2786" s="1"/>
  <c r="A212" i="2786"/>
  <c r="D212" i="2786" s="1"/>
  <c r="A213" i="2786"/>
  <c r="D213" i="2786" s="1"/>
  <c r="A214" i="2786"/>
  <c r="D214" i="2786" s="1"/>
  <c r="A215" i="2786"/>
  <c r="D215" i="2786" s="1"/>
  <c r="A216" i="2786"/>
  <c r="D216" i="2786" s="1"/>
  <c r="A217" i="2786"/>
  <c r="D217" i="2786" s="1"/>
  <c r="A218" i="2786"/>
  <c r="D218" i="2786" s="1"/>
  <c r="A219" i="2786"/>
  <c r="D219" i="2786" s="1"/>
  <c r="A220" i="2786"/>
  <c r="D220" i="2786" s="1"/>
  <c r="A221" i="2786"/>
  <c r="D221" i="2786" s="1"/>
  <c r="A222" i="2786"/>
  <c r="D222" i="2786" s="1"/>
  <c r="A223" i="2786"/>
  <c r="D223" i="2786" s="1"/>
  <c r="A224" i="2786"/>
  <c r="D224" i="2786" s="1"/>
  <c r="A225" i="2786"/>
  <c r="D225" i="2786" s="1"/>
  <c r="A226" i="2786"/>
  <c r="D226" i="2786" s="1"/>
  <c r="A227" i="2786"/>
  <c r="D227" i="2786" s="1"/>
  <c r="A228" i="2786"/>
  <c r="D228" i="2786" s="1"/>
  <c r="A229" i="2786"/>
  <c r="D229" i="2786" s="1"/>
  <c r="A230" i="2786"/>
  <c r="D230" i="2786" s="1"/>
  <c r="A231" i="2786"/>
  <c r="D231" i="2786" s="1"/>
  <c r="A232" i="2786"/>
  <c r="D232" i="2786" s="1"/>
  <c r="A233" i="2786"/>
  <c r="D233" i="2786" s="1"/>
  <c r="A234" i="2786"/>
  <c r="D234" i="2786" s="1"/>
  <c r="A235" i="2786"/>
  <c r="D235" i="2786" s="1"/>
  <c r="A236" i="2786"/>
  <c r="D236" i="2786" s="1"/>
  <c r="A237" i="2786"/>
  <c r="D237" i="2786" s="1"/>
  <c r="A238" i="2786"/>
  <c r="D238" i="2786" s="1"/>
  <c r="A239" i="2786"/>
  <c r="D239" i="2786" s="1"/>
  <c r="A240" i="2786"/>
  <c r="D240" i="2786" s="1"/>
  <c r="A241" i="2786"/>
  <c r="D241" i="2786" s="1"/>
  <c r="A242" i="2786"/>
  <c r="D242" i="2786" s="1"/>
  <c r="A243" i="2786"/>
  <c r="D243" i="2786" s="1"/>
  <c r="A244" i="2786"/>
  <c r="D244" i="2786" s="1"/>
  <c r="A245" i="2786"/>
  <c r="D245" i="2786" s="1"/>
  <c r="A246" i="2786"/>
  <c r="D246" i="2786" s="1"/>
  <c r="A247" i="2786"/>
  <c r="D247" i="2786" s="1"/>
  <c r="A248" i="2786"/>
  <c r="D248" i="2786" s="1"/>
  <c r="A249" i="2786"/>
  <c r="D249" i="2786" s="1"/>
  <c r="A250" i="2786"/>
  <c r="D250" i="2786" s="1"/>
  <c r="A251" i="2786"/>
  <c r="D251" i="2786" s="1"/>
  <c r="A252" i="2786"/>
  <c r="D252" i="2786" s="1"/>
  <c r="A253" i="2786"/>
  <c r="D253" i="2786" s="1"/>
  <c r="A254" i="2786"/>
  <c r="D254" i="2786" s="1"/>
  <c r="A255" i="2786"/>
  <c r="D255" i="2786" s="1"/>
  <c r="A256" i="2786"/>
  <c r="D256" i="2786" s="1"/>
  <c r="A257" i="2786"/>
  <c r="D257" i="2786" s="1"/>
  <c r="A258" i="2786"/>
  <c r="D258" i="2786" s="1"/>
  <c r="A259" i="2786"/>
  <c r="D259" i="2786" s="1"/>
  <c r="A260" i="2786"/>
  <c r="D260" i="2786" s="1"/>
  <c r="A261" i="2786"/>
  <c r="D261" i="2786" s="1"/>
  <c r="A262" i="2786"/>
  <c r="D262" i="2786" s="1"/>
  <c r="A263" i="2786"/>
  <c r="D263" i="2786" s="1"/>
  <c r="A264" i="2786"/>
  <c r="D264" i="2786" s="1"/>
  <c r="A265" i="2786"/>
  <c r="D265" i="2786" s="1"/>
  <c r="A266" i="2786"/>
  <c r="D266" i="2786" s="1"/>
  <c r="A267" i="2786"/>
  <c r="D267" i="2786" s="1"/>
  <c r="A268" i="2786"/>
  <c r="D268" i="2786" s="1"/>
  <c r="A269" i="2786"/>
  <c r="D269" i="2786" s="1"/>
  <c r="A270" i="2786"/>
  <c r="D270" i="2786" s="1"/>
  <c r="A271" i="2786"/>
  <c r="D271" i="2786" s="1"/>
  <c r="A272" i="2786"/>
  <c r="D272" i="2786" s="1"/>
  <c r="A273" i="2786"/>
  <c r="D273" i="2786" s="1"/>
  <c r="A274" i="2786"/>
  <c r="D274" i="2786" s="1"/>
  <c r="A275" i="2786"/>
  <c r="D275" i="2786" s="1"/>
  <c r="A276" i="2786"/>
  <c r="D276" i="2786" s="1"/>
  <c r="A277" i="2786"/>
  <c r="D277" i="2786" s="1"/>
  <c r="A278" i="2786"/>
  <c r="D278" i="2786" s="1"/>
  <c r="A279" i="2786"/>
  <c r="D279" i="2786" s="1"/>
  <c r="A280" i="2786"/>
  <c r="D280" i="2786" s="1"/>
  <c r="A281" i="2786"/>
  <c r="D281" i="2786" s="1"/>
  <c r="A282" i="2786"/>
  <c r="D282" i="2786" s="1"/>
  <c r="A283" i="2786"/>
  <c r="D283" i="2786" s="1"/>
  <c r="A284" i="2786"/>
  <c r="D284" i="2786" s="1"/>
  <c r="A285" i="2786"/>
  <c r="D285" i="2786" s="1"/>
  <c r="A286" i="2786"/>
  <c r="D286" i="2786" s="1"/>
  <c r="A287" i="2786"/>
  <c r="D287" i="2786" s="1"/>
  <c r="A288" i="2786"/>
  <c r="D288" i="2786" s="1"/>
  <c r="A289" i="2786"/>
  <c r="D289" i="2786" s="1"/>
  <c r="A290" i="2786"/>
  <c r="D290" i="2786" s="1"/>
  <c r="A291" i="2786"/>
  <c r="D291" i="2786" s="1"/>
  <c r="A292" i="2786"/>
  <c r="D292" i="2786" s="1"/>
  <c r="A293" i="2786"/>
  <c r="D293" i="2786" s="1"/>
  <c r="A294" i="2786"/>
  <c r="D294" i="2786" s="1"/>
  <c r="A295" i="2786"/>
  <c r="D295" i="2786" s="1"/>
  <c r="A296" i="2786"/>
  <c r="D296" i="2786" s="1"/>
  <c r="A297" i="2786"/>
  <c r="D297" i="2786" s="1"/>
  <c r="A298" i="2786"/>
  <c r="D298" i="2786" s="1"/>
  <c r="A299" i="2786"/>
  <c r="D299" i="2786" s="1"/>
  <c r="A300" i="2786"/>
  <c r="D300" i="2786" s="1"/>
  <c r="A301" i="2786"/>
  <c r="D301" i="2786" s="1"/>
  <c r="A302" i="2786"/>
  <c r="D302" i="2786" s="1"/>
  <c r="A303" i="2786"/>
  <c r="D303" i="2786" s="1"/>
  <c r="A304" i="2786"/>
  <c r="D304" i="2786" s="1"/>
  <c r="A305" i="2786"/>
  <c r="D305" i="2786" s="1"/>
  <c r="A306" i="2786"/>
  <c r="D306" i="2786" s="1"/>
  <c r="A307" i="2786"/>
  <c r="D307" i="2786" s="1"/>
  <c r="A308" i="2786"/>
  <c r="D308" i="2786" s="1"/>
  <c r="A309" i="2786"/>
  <c r="D309" i="2786" s="1"/>
  <c r="A310" i="2786"/>
  <c r="D310" i="2786" s="1"/>
  <c r="A311" i="2786"/>
  <c r="D311" i="2786" s="1"/>
  <c r="A312" i="2786"/>
  <c r="D312" i="2786" s="1"/>
  <c r="A313" i="2786"/>
  <c r="D313" i="2786" s="1"/>
  <c r="A314" i="2786"/>
  <c r="D314" i="2786" s="1"/>
  <c r="A315" i="2786"/>
  <c r="D315" i="2786" s="1"/>
  <c r="A316" i="2786"/>
  <c r="D316" i="2786" s="1"/>
  <c r="A317" i="2786"/>
  <c r="D317" i="2786" s="1"/>
  <c r="A318" i="2786"/>
  <c r="D318" i="2786" s="1"/>
  <c r="A319" i="2786"/>
  <c r="D319" i="2786" s="1"/>
  <c r="A320" i="2786"/>
  <c r="D320" i="2786" s="1"/>
  <c r="A321" i="2786"/>
  <c r="D321" i="2786" s="1"/>
  <c r="A322" i="2786"/>
  <c r="D322" i="2786" s="1"/>
  <c r="A323" i="2786"/>
  <c r="D323" i="2786" s="1"/>
  <c r="A324" i="2786"/>
  <c r="D324" i="2786" s="1"/>
  <c r="A325" i="2786"/>
  <c r="D325" i="2786" s="1"/>
  <c r="A326" i="2786"/>
  <c r="D326" i="2786" s="1"/>
  <c r="A327" i="2786"/>
  <c r="D327" i="2786" s="1"/>
  <c r="A328" i="2786"/>
  <c r="D328" i="2786" s="1"/>
  <c r="A329" i="2786"/>
  <c r="D329" i="2786" s="1"/>
  <c r="A330" i="2786"/>
  <c r="D330" i="2786" s="1"/>
  <c r="A331" i="2786"/>
  <c r="D331" i="2786" s="1"/>
  <c r="A332" i="2786"/>
  <c r="D332" i="2786" s="1"/>
  <c r="A333" i="2786"/>
  <c r="D333" i="2786" s="1"/>
  <c r="A334" i="2786"/>
  <c r="D334" i="2786" s="1"/>
  <c r="A335" i="2786"/>
  <c r="D335" i="2786" s="1"/>
  <c r="A336" i="2786"/>
  <c r="D336" i="2786" s="1"/>
  <c r="A337" i="2786"/>
  <c r="D337" i="2786" s="1"/>
  <c r="A338" i="2786"/>
  <c r="D338" i="2786" s="1"/>
  <c r="A339" i="2786"/>
  <c r="D339" i="2786" s="1"/>
  <c r="A340" i="2786"/>
  <c r="D340" i="2786" s="1"/>
  <c r="A341" i="2786"/>
  <c r="D341" i="2786" s="1"/>
  <c r="A342" i="2786"/>
  <c r="D342" i="2786" s="1"/>
  <c r="A343" i="2786"/>
  <c r="D343" i="2786" s="1"/>
  <c r="A344" i="2786"/>
  <c r="D344" i="2786" s="1"/>
  <c r="A345" i="2786"/>
  <c r="D345" i="2786" s="1"/>
  <c r="A346" i="2786"/>
  <c r="D346" i="2786" s="1"/>
  <c r="A347" i="2786"/>
  <c r="D347" i="2786" s="1"/>
  <c r="A348" i="2786"/>
  <c r="D348" i="2786" s="1"/>
  <c r="A349" i="2786"/>
  <c r="D349" i="2786" s="1"/>
  <c r="A350" i="2786"/>
  <c r="D350" i="2786" s="1"/>
  <c r="A351" i="2786"/>
  <c r="D351" i="2786" s="1"/>
  <c r="A352" i="2786"/>
  <c r="D352" i="2786" s="1"/>
  <c r="A353" i="2786"/>
  <c r="D353" i="2786" s="1"/>
  <c r="A354" i="2786"/>
  <c r="D354" i="2786" s="1"/>
  <c r="A355" i="2786"/>
  <c r="D355" i="2786" s="1"/>
  <c r="A356" i="2786"/>
  <c r="D356" i="2786" s="1"/>
  <c r="A357" i="2786"/>
  <c r="D357" i="2786" s="1"/>
  <c r="A358" i="2786"/>
  <c r="D358" i="2786" s="1"/>
  <c r="A359" i="2786"/>
  <c r="D359" i="2786" s="1"/>
  <c r="A360" i="2786"/>
  <c r="D360" i="2786" s="1"/>
  <c r="A361" i="2786"/>
  <c r="D361" i="2786" s="1"/>
  <c r="A362" i="2786"/>
  <c r="D362" i="2786" s="1"/>
  <c r="A363" i="2786"/>
  <c r="D363" i="2786" s="1"/>
  <c r="A364" i="2786"/>
  <c r="D364" i="2786" s="1"/>
  <c r="A365" i="2786"/>
  <c r="D365" i="2786" s="1"/>
  <c r="A366" i="2786"/>
  <c r="D366" i="2786" s="1"/>
  <c r="A367" i="2786"/>
  <c r="D367" i="2786" s="1"/>
  <c r="A368" i="2786"/>
  <c r="D368" i="2786" s="1"/>
  <c r="A369" i="2786"/>
  <c r="D369" i="2786" s="1"/>
  <c r="A370" i="2786"/>
  <c r="D370" i="2786" s="1"/>
  <c r="A371" i="2786"/>
  <c r="D371" i="2786" s="1"/>
  <c r="A372" i="2786"/>
  <c r="D372" i="2786" s="1"/>
  <c r="A373" i="2786"/>
  <c r="D373" i="2786" s="1"/>
  <c r="A374" i="2786"/>
  <c r="D374" i="2786" s="1"/>
  <c r="A375" i="2786"/>
  <c r="D375" i="2786" s="1"/>
  <c r="A376" i="2786"/>
  <c r="D376" i="2786" s="1"/>
  <c r="A377" i="2786"/>
  <c r="D377" i="2786" s="1"/>
  <c r="A378" i="2786"/>
  <c r="D378" i="2786" s="1"/>
  <c r="A379" i="2786"/>
  <c r="D379" i="2786" s="1"/>
  <c r="A380" i="2786"/>
  <c r="D380" i="2786" s="1"/>
  <c r="A381" i="2786"/>
  <c r="D381" i="2786" s="1"/>
  <c r="A382" i="2786"/>
  <c r="D382" i="2786" s="1"/>
  <c r="A383" i="2786"/>
  <c r="D383" i="2786" s="1"/>
  <c r="A384" i="2786"/>
  <c r="D384" i="2786" s="1"/>
  <c r="A385" i="2786"/>
  <c r="D385" i="2786" s="1"/>
  <c r="A386" i="2786"/>
  <c r="D386" i="2786" s="1"/>
  <c r="A387" i="2786"/>
  <c r="D387" i="2786" s="1"/>
  <c r="A388" i="2786"/>
  <c r="D388" i="2786" s="1"/>
  <c r="A389" i="2786"/>
  <c r="D389" i="2786" s="1"/>
  <c r="A390" i="2786"/>
  <c r="D390" i="2786" s="1"/>
  <c r="A391" i="2786"/>
  <c r="D391" i="2786" s="1"/>
  <c r="A392" i="2786"/>
  <c r="D392" i="2786" s="1"/>
  <c r="A393" i="2786"/>
  <c r="D393" i="2786" s="1"/>
  <c r="A394" i="2786"/>
  <c r="D394" i="2786" s="1"/>
  <c r="A395" i="2786"/>
  <c r="D395" i="2786" s="1"/>
  <c r="A396" i="2786"/>
  <c r="D396" i="2786" s="1"/>
  <c r="A397" i="2786"/>
  <c r="D397" i="2786" s="1"/>
  <c r="A398" i="2786"/>
  <c r="D398" i="2786" s="1"/>
  <c r="A399" i="2786"/>
  <c r="D399" i="2786" s="1"/>
  <c r="A400" i="2786"/>
  <c r="D400" i="2786" s="1"/>
  <c r="A401" i="2786"/>
  <c r="D401" i="2786" s="1"/>
  <c r="A402" i="2786"/>
  <c r="D402" i="2786" s="1"/>
  <c r="A403" i="2786"/>
  <c r="D403" i="2786" s="1"/>
  <c r="A404" i="2786"/>
  <c r="D404" i="2786" s="1"/>
  <c r="A405" i="2786"/>
  <c r="D405" i="2786" s="1"/>
  <c r="A406" i="2786"/>
  <c r="D406" i="2786" s="1"/>
  <c r="A407" i="2786"/>
  <c r="D407" i="2786" s="1"/>
  <c r="A408" i="2786"/>
  <c r="D408" i="2786" s="1"/>
  <c r="A409" i="2786"/>
  <c r="D409" i="2786" s="1"/>
  <c r="A410" i="2786"/>
  <c r="D410" i="2786" s="1"/>
  <c r="A411" i="2786"/>
  <c r="D411" i="2786" s="1"/>
  <c r="A412" i="2786"/>
  <c r="D412" i="2786" s="1"/>
  <c r="A413" i="2786"/>
  <c r="D413" i="2786" s="1"/>
  <c r="A414" i="2786"/>
  <c r="D414" i="2786" s="1"/>
  <c r="A415" i="2786"/>
  <c r="D415" i="2786" s="1"/>
  <c r="A416" i="2786"/>
  <c r="D416" i="2786" s="1"/>
  <c r="A417" i="2786"/>
  <c r="D417" i="2786" s="1"/>
  <c r="A418" i="2786"/>
  <c r="D418" i="2786" s="1"/>
  <c r="A419" i="2786"/>
  <c r="D419" i="2786" s="1"/>
  <c r="A420" i="2786"/>
  <c r="D420" i="2786" s="1"/>
  <c r="A421" i="2786"/>
  <c r="D421" i="2786" s="1"/>
  <c r="A422" i="2786"/>
  <c r="D422" i="2786" s="1"/>
  <c r="A423" i="2786"/>
  <c r="D423" i="2786" s="1"/>
  <c r="A424" i="2786"/>
  <c r="D424" i="2786" s="1"/>
  <c r="A425" i="2786"/>
  <c r="D425" i="2786" s="1"/>
  <c r="A426" i="2786"/>
  <c r="D426" i="2786" s="1"/>
  <c r="A427" i="2786"/>
  <c r="D427" i="2786" s="1"/>
  <c r="A428" i="2786"/>
  <c r="D428" i="2786" s="1"/>
  <c r="A429" i="2786"/>
  <c r="D429" i="2786" s="1"/>
  <c r="A430" i="2786"/>
  <c r="D430" i="2786" s="1"/>
  <c r="A431" i="2786"/>
  <c r="D431" i="2786" s="1"/>
  <c r="A432" i="2786"/>
  <c r="D432" i="2786" s="1"/>
  <c r="A433" i="2786"/>
  <c r="D433" i="2786" s="1"/>
  <c r="A434" i="2786"/>
  <c r="D434" i="2786" s="1"/>
  <c r="A435" i="2786"/>
  <c r="D435" i="2786" s="1"/>
  <c r="A436" i="2786"/>
  <c r="D436" i="2786" s="1"/>
  <c r="A437" i="2786"/>
  <c r="D437" i="2786" s="1"/>
  <c r="A438" i="2786"/>
  <c r="D438" i="2786" s="1"/>
  <c r="A439" i="2786"/>
  <c r="D439" i="2786" s="1"/>
  <c r="A440" i="2786"/>
  <c r="D440" i="2786" s="1"/>
  <c r="A441" i="2786"/>
  <c r="D441" i="2786" s="1"/>
  <c r="A442" i="2786"/>
  <c r="D442" i="2786" s="1"/>
  <c r="A443" i="2786"/>
  <c r="D443" i="2786" s="1"/>
  <c r="A444" i="2786"/>
  <c r="D444" i="2786" s="1"/>
  <c r="A445" i="2786"/>
  <c r="D445" i="2786" s="1"/>
  <c r="A446" i="2786"/>
  <c r="D446" i="2786" s="1"/>
  <c r="A447" i="2786"/>
  <c r="D447" i="2786" s="1"/>
  <c r="A448" i="2786"/>
  <c r="D448" i="2786" s="1"/>
  <c r="A449" i="2786"/>
  <c r="D449" i="2786" s="1"/>
  <c r="A450" i="2786"/>
  <c r="D450" i="2786" s="1"/>
  <c r="A451" i="2786"/>
  <c r="D451" i="2786" s="1"/>
  <c r="A452" i="2786"/>
  <c r="D452" i="2786" s="1"/>
  <c r="A453" i="2786"/>
  <c r="D453" i="2786" s="1"/>
  <c r="A454" i="2786"/>
  <c r="D454" i="2786" s="1"/>
  <c r="A455" i="2786"/>
  <c r="D455" i="2786" s="1"/>
  <c r="A456" i="2786"/>
  <c r="D456" i="2786" s="1"/>
  <c r="A457" i="2786"/>
  <c r="D457" i="2786" s="1"/>
  <c r="A458" i="2786"/>
  <c r="D458" i="2786" s="1"/>
  <c r="A459" i="2786"/>
  <c r="D459" i="2786" s="1"/>
  <c r="A460" i="2786"/>
  <c r="D460" i="2786" s="1"/>
  <c r="A461" i="2786"/>
  <c r="D461" i="2786" s="1"/>
  <c r="A462" i="2786"/>
  <c r="D462" i="2786" s="1"/>
  <c r="A463" i="2786"/>
  <c r="D463" i="2786" s="1"/>
  <c r="A464" i="2786"/>
  <c r="D464" i="2786" s="1"/>
  <c r="A465" i="2786"/>
  <c r="D465" i="2786" s="1"/>
  <c r="A466" i="2786"/>
  <c r="D466" i="2786" s="1"/>
  <c r="A467" i="2786"/>
  <c r="D467" i="2786" s="1"/>
  <c r="A468" i="2786"/>
  <c r="D468" i="2786" s="1"/>
  <c r="A469" i="2786"/>
  <c r="D469" i="2786" s="1"/>
  <c r="A470" i="2786"/>
  <c r="D470" i="2786" s="1"/>
  <c r="A471" i="2786"/>
  <c r="D471" i="2786" s="1"/>
  <c r="A472" i="2786"/>
  <c r="D472" i="2786" s="1"/>
  <c r="A473" i="2786"/>
  <c r="D473" i="2786" s="1"/>
  <c r="A474" i="2786"/>
  <c r="D474" i="2786" s="1"/>
  <c r="A475" i="2786"/>
  <c r="D475" i="2786" s="1"/>
  <c r="A476" i="2786"/>
  <c r="D476" i="2786" s="1"/>
  <c r="A477" i="2786"/>
  <c r="D477" i="2786" s="1"/>
  <c r="A478" i="2786"/>
  <c r="D478" i="2786" s="1"/>
  <c r="A479" i="2786"/>
  <c r="D479" i="2786" s="1"/>
  <c r="A480" i="2786"/>
  <c r="D480" i="2786" s="1"/>
  <c r="A481" i="2786"/>
  <c r="D481" i="2786" s="1"/>
  <c r="A482" i="2786"/>
  <c r="D482" i="2786" s="1"/>
  <c r="A483" i="2786"/>
  <c r="D483" i="2786" s="1"/>
  <c r="A484" i="2786"/>
  <c r="D484" i="2786" s="1"/>
  <c r="A485" i="2786"/>
  <c r="D485" i="2786" s="1"/>
  <c r="A486" i="2786"/>
  <c r="D486" i="2786" s="1"/>
  <c r="A487" i="2786"/>
  <c r="D487" i="2786" s="1"/>
  <c r="A488" i="2786"/>
  <c r="D488" i="2786" s="1"/>
  <c r="A489" i="2786"/>
  <c r="D489" i="2786" s="1"/>
  <c r="A490" i="2786"/>
  <c r="D490" i="2786" s="1"/>
  <c r="A491" i="2786"/>
  <c r="D491" i="2786" s="1"/>
  <c r="A492" i="2786"/>
  <c r="D492" i="2786" s="1"/>
  <c r="A493" i="2786"/>
  <c r="D493" i="2786" s="1"/>
  <c r="A494" i="2786"/>
  <c r="D494" i="2786" s="1"/>
  <c r="A495" i="2786"/>
  <c r="D495" i="2786" s="1"/>
  <c r="A496" i="2786"/>
  <c r="D496" i="2786" s="1"/>
  <c r="A497" i="2786"/>
  <c r="D497" i="2786" s="1"/>
  <c r="A498" i="2786"/>
  <c r="D498" i="2786" s="1"/>
  <c r="A499" i="2786"/>
  <c r="D499" i="2786" s="1"/>
  <c r="A500" i="2786"/>
  <c r="D500" i="2786" s="1"/>
  <c r="A501" i="2786"/>
  <c r="D501" i="2786" s="1"/>
  <c r="A502" i="2786"/>
  <c r="D502" i="2786" s="1"/>
  <c r="A503" i="2786"/>
  <c r="D503" i="2786" s="1"/>
  <c r="A504" i="2786"/>
  <c r="D504" i="2786" s="1"/>
  <c r="A505" i="2786"/>
  <c r="D505" i="2786" s="1"/>
  <c r="A506" i="2786"/>
  <c r="D506" i="2786" s="1"/>
  <c r="A507" i="2786"/>
  <c r="D507" i="2786" s="1"/>
  <c r="A508" i="2786"/>
  <c r="D508" i="2786" s="1"/>
  <c r="A509" i="2786"/>
  <c r="D509" i="2786" s="1"/>
  <c r="A510" i="2786"/>
  <c r="D510" i="2786" s="1"/>
  <c r="A511" i="2786"/>
  <c r="D511" i="2786" s="1"/>
  <c r="A512" i="2786"/>
  <c r="D512" i="2786" s="1"/>
  <c r="A513" i="2786"/>
  <c r="D513" i="2786" s="1"/>
  <c r="A514" i="2786"/>
  <c r="D514" i="2786" s="1"/>
  <c r="A515" i="2786"/>
  <c r="D515" i="2786" s="1"/>
  <c r="A516" i="2786"/>
  <c r="D516" i="2786" s="1"/>
  <c r="A517" i="2786"/>
  <c r="D517" i="2786" s="1"/>
  <c r="A518" i="2786"/>
  <c r="D518" i="2786" s="1"/>
  <c r="A519" i="2786"/>
  <c r="D519" i="2786" s="1"/>
  <c r="A520" i="2786"/>
  <c r="D520" i="2786" s="1"/>
  <c r="A521" i="2786"/>
  <c r="D521" i="2786" s="1"/>
  <c r="A522" i="2786"/>
  <c r="D522" i="2786" s="1"/>
  <c r="A523" i="2786"/>
  <c r="D523" i="2786" s="1"/>
  <c r="A524" i="2786"/>
  <c r="D524" i="2786" s="1"/>
  <c r="A525" i="2786"/>
  <c r="D525" i="2786" s="1"/>
  <c r="A526" i="2786"/>
  <c r="D526" i="2786" s="1"/>
  <c r="A527" i="2786"/>
  <c r="D527" i="2786" s="1"/>
  <c r="A528" i="2786"/>
  <c r="D528" i="2786" s="1"/>
  <c r="A529" i="2786"/>
  <c r="D529" i="2786" s="1"/>
  <c r="A530" i="2786"/>
  <c r="D530" i="2786" s="1"/>
  <c r="A531" i="2786"/>
  <c r="D531" i="2786" s="1"/>
  <c r="A532" i="2786"/>
  <c r="D532" i="2786" s="1"/>
  <c r="A533" i="2786"/>
  <c r="D533" i="2786" s="1"/>
  <c r="A534" i="2786"/>
  <c r="D534" i="2786" s="1"/>
  <c r="A535" i="2786"/>
  <c r="D535" i="2786" s="1"/>
  <c r="A536" i="2786"/>
  <c r="D536" i="2786" s="1"/>
  <c r="A537" i="2786"/>
  <c r="D537" i="2786" s="1"/>
  <c r="A538" i="2786"/>
  <c r="D538" i="2786" s="1"/>
  <c r="A539" i="2786"/>
  <c r="D539" i="2786" s="1"/>
  <c r="A540" i="2786"/>
  <c r="D540" i="2786" s="1"/>
  <c r="A541" i="2786"/>
  <c r="D541" i="2786" s="1"/>
  <c r="A542" i="2786"/>
  <c r="D542" i="2786" s="1"/>
  <c r="A543" i="2786"/>
  <c r="D543" i="2786" s="1"/>
  <c r="A544" i="2786"/>
  <c r="D544" i="2786" s="1"/>
  <c r="A545" i="2786"/>
  <c r="D545" i="2786" s="1"/>
  <c r="A546" i="2786"/>
  <c r="D546" i="2786" s="1"/>
  <c r="A547" i="2786"/>
  <c r="D547" i="2786" s="1"/>
  <c r="A548" i="2786"/>
  <c r="D548" i="2786" s="1"/>
  <c r="A549" i="2786"/>
  <c r="D549" i="2786" s="1"/>
  <c r="A550" i="2786"/>
  <c r="D550" i="2786" s="1"/>
  <c r="A551" i="2786"/>
  <c r="D551" i="2786" s="1"/>
  <c r="A552" i="2786"/>
  <c r="D552" i="2786" s="1"/>
  <c r="A553" i="2786"/>
  <c r="D553" i="2786" s="1"/>
  <c r="A554" i="2786"/>
  <c r="D554" i="2786" s="1"/>
  <c r="A555" i="2786"/>
  <c r="D555" i="2786" s="1"/>
  <c r="A556" i="2786"/>
  <c r="D556" i="2786" s="1"/>
  <c r="A557" i="2786"/>
  <c r="D557" i="2786" s="1"/>
  <c r="A558" i="2786"/>
  <c r="D558" i="2786" s="1"/>
  <c r="A559" i="2786"/>
  <c r="D559" i="2786" s="1"/>
  <c r="A560" i="2786"/>
  <c r="D560" i="2786" s="1"/>
  <c r="A561" i="2786"/>
  <c r="D561" i="2786" s="1"/>
  <c r="A562" i="2786"/>
  <c r="D562" i="2786" s="1"/>
  <c r="A563" i="2786"/>
  <c r="D563" i="2786" s="1"/>
  <c r="A564" i="2786"/>
  <c r="D564" i="2786" s="1"/>
  <c r="A565" i="2786"/>
  <c r="D565" i="2786" s="1"/>
  <c r="A566" i="2786"/>
  <c r="D566" i="2786" s="1"/>
  <c r="A567" i="2786"/>
  <c r="D567" i="2786" s="1"/>
  <c r="A568" i="2786"/>
  <c r="D568" i="2786" s="1"/>
  <c r="A569" i="2786"/>
  <c r="D569" i="2786" s="1"/>
  <c r="A570" i="2786"/>
  <c r="D570" i="2786" s="1"/>
  <c r="A571" i="2786"/>
  <c r="D571" i="2786" s="1"/>
  <c r="A572" i="2786"/>
  <c r="D572" i="2786" s="1"/>
  <c r="A573" i="2786"/>
  <c r="D573" i="2786" s="1"/>
  <c r="A574" i="2786"/>
  <c r="D574" i="2786" s="1"/>
  <c r="A575" i="2786"/>
  <c r="D575" i="2786" s="1"/>
  <c r="A576" i="2786"/>
  <c r="D576" i="2786" s="1"/>
  <c r="A577" i="2786"/>
  <c r="D577" i="2786" s="1"/>
  <c r="A578" i="2786"/>
  <c r="D578" i="2786" s="1"/>
  <c r="A579" i="2786"/>
  <c r="D579" i="2786" s="1"/>
  <c r="A580" i="2786"/>
  <c r="D580" i="2786" s="1"/>
  <c r="A581" i="2786"/>
  <c r="D581" i="2786" s="1"/>
  <c r="A582" i="2786"/>
  <c r="D582" i="2786" s="1"/>
  <c r="A583" i="2786"/>
  <c r="D583" i="2786" s="1"/>
  <c r="A584" i="2786"/>
  <c r="D584" i="2786" s="1"/>
  <c r="A585" i="2786"/>
  <c r="D585" i="2786" s="1"/>
  <c r="A586" i="2786"/>
  <c r="D586" i="2786" s="1"/>
  <c r="A587" i="2786"/>
  <c r="D587" i="2786" s="1"/>
  <c r="A588" i="2786"/>
  <c r="D588" i="2786" s="1"/>
  <c r="A589" i="2786"/>
  <c r="D589" i="2786" s="1"/>
  <c r="A590" i="2786"/>
  <c r="D590" i="2786" s="1"/>
  <c r="A591" i="2786"/>
  <c r="D591" i="2786" s="1"/>
  <c r="A592" i="2786"/>
  <c r="D592" i="2786" s="1"/>
  <c r="A593" i="2786"/>
  <c r="D593" i="2786" s="1"/>
  <c r="A594" i="2786"/>
  <c r="D594" i="2786" s="1"/>
  <c r="A595" i="2786"/>
  <c r="D595" i="2786" s="1"/>
  <c r="A596" i="2786"/>
  <c r="D596" i="2786" s="1"/>
  <c r="A597" i="2786"/>
  <c r="D597" i="2786" s="1"/>
  <c r="A598" i="2786"/>
  <c r="D598" i="2786" s="1"/>
  <c r="A599" i="2786"/>
  <c r="D599" i="2786" s="1"/>
  <c r="A600" i="2786"/>
  <c r="D600" i="2786" s="1"/>
  <c r="A601" i="2786"/>
  <c r="D601" i="2786" s="1"/>
  <c r="A602" i="2786"/>
  <c r="D602" i="2786" s="1"/>
  <c r="A603" i="2786"/>
  <c r="D603" i="2786" s="1"/>
  <c r="A604" i="2786"/>
  <c r="D604" i="2786" s="1"/>
  <c r="A605" i="2786"/>
  <c r="D605" i="2786" s="1"/>
  <c r="A606" i="2786"/>
  <c r="D606" i="2786" s="1"/>
  <c r="A607" i="2786"/>
  <c r="D607" i="2786" s="1"/>
  <c r="A608" i="2786"/>
  <c r="D608" i="2786" s="1"/>
  <c r="A609" i="2786"/>
  <c r="D609" i="2786" s="1"/>
  <c r="A610" i="2786"/>
  <c r="D610" i="2786" s="1"/>
  <c r="A611" i="2786"/>
  <c r="D611" i="2786" s="1"/>
  <c r="A612" i="2786"/>
  <c r="D612" i="2786" s="1"/>
  <c r="A613" i="2786"/>
  <c r="D613" i="2786" s="1"/>
  <c r="A614" i="2786"/>
  <c r="D614" i="2786" s="1"/>
  <c r="A615" i="2786"/>
  <c r="D615" i="2786" s="1"/>
  <c r="A616" i="2786"/>
  <c r="D616" i="2786" s="1"/>
  <c r="A617" i="2786"/>
  <c r="D617" i="2786" s="1"/>
  <c r="A618" i="2786"/>
  <c r="D618" i="2786" s="1"/>
  <c r="A619" i="2786"/>
  <c r="D619" i="2786" s="1"/>
  <c r="A620" i="2786"/>
  <c r="D620" i="2786" s="1"/>
  <c r="A621" i="2786"/>
  <c r="D621" i="2786" s="1"/>
  <c r="A622" i="2786"/>
  <c r="D622" i="2786" s="1"/>
  <c r="A623" i="2786"/>
  <c r="D623" i="2786" s="1"/>
  <c r="A624" i="2786"/>
  <c r="D624" i="2786" s="1"/>
  <c r="A625" i="2786"/>
  <c r="D625" i="2786" s="1"/>
  <c r="A626" i="2786"/>
  <c r="D626" i="2786" s="1"/>
  <c r="A627" i="2786"/>
  <c r="D627" i="2786" s="1"/>
  <c r="A628" i="2786"/>
  <c r="D628" i="2786" s="1"/>
  <c r="A629" i="2786"/>
  <c r="D629" i="2786" s="1"/>
  <c r="A630" i="2786"/>
  <c r="D630" i="2786" s="1"/>
  <c r="A631" i="2786"/>
  <c r="D631" i="2786" s="1"/>
  <c r="A632" i="2786"/>
  <c r="D632" i="2786" s="1"/>
  <c r="A633" i="2786"/>
  <c r="D633" i="2786" s="1"/>
  <c r="A634" i="2786"/>
  <c r="D634" i="2786" s="1"/>
  <c r="A635" i="2786"/>
  <c r="D635" i="2786" s="1"/>
  <c r="A636" i="2786"/>
  <c r="D636" i="2786" s="1"/>
  <c r="A637" i="2786"/>
  <c r="D637" i="2786" s="1"/>
  <c r="A638" i="2786"/>
  <c r="D638" i="2786" s="1"/>
  <c r="A639" i="2786"/>
  <c r="D639" i="2786" s="1"/>
  <c r="A640" i="2786"/>
  <c r="D640" i="2786" s="1"/>
  <c r="A641" i="2786"/>
  <c r="D641" i="2786" s="1"/>
  <c r="A642" i="2786"/>
  <c r="D642" i="2786" s="1"/>
  <c r="A643" i="2786"/>
  <c r="D643" i="2786" s="1"/>
  <c r="A644" i="2786"/>
  <c r="D644" i="2786" s="1"/>
  <c r="A645" i="2786"/>
  <c r="D645" i="2786" s="1"/>
  <c r="A646" i="2786"/>
  <c r="D646" i="2786" s="1"/>
  <c r="A647" i="2786"/>
  <c r="D647" i="2786" s="1"/>
  <c r="A648" i="2786"/>
  <c r="D648" i="2786" s="1"/>
  <c r="A649" i="2786"/>
  <c r="D649" i="2786" s="1"/>
  <c r="A650" i="2786"/>
  <c r="D650" i="2786" s="1"/>
  <c r="A651" i="2786"/>
  <c r="D651" i="2786" s="1"/>
  <c r="A652" i="2786"/>
  <c r="D652" i="2786" s="1"/>
  <c r="A653" i="2786"/>
  <c r="D653" i="2786" s="1"/>
  <c r="A654" i="2786"/>
  <c r="D654" i="2786" s="1"/>
  <c r="A655" i="2786"/>
  <c r="D655" i="2786" s="1"/>
  <c r="A656" i="2786"/>
  <c r="D656" i="2786" s="1"/>
  <c r="A657" i="2786"/>
  <c r="D657" i="2786" s="1"/>
  <c r="A658" i="2786"/>
  <c r="D658" i="2786" s="1"/>
  <c r="A659" i="2786"/>
  <c r="D659" i="2786" s="1"/>
  <c r="A660" i="2786"/>
  <c r="D660" i="2786" s="1"/>
  <c r="A661" i="2786"/>
  <c r="D661" i="2786" s="1"/>
  <c r="A662" i="2786"/>
  <c r="D662" i="2786" s="1"/>
  <c r="A663" i="2786"/>
  <c r="D663" i="2786" s="1"/>
  <c r="A664" i="2786"/>
  <c r="D664" i="2786" s="1"/>
  <c r="A665" i="2786"/>
  <c r="D665" i="2786" s="1"/>
  <c r="A666" i="2786"/>
  <c r="D666" i="2786" s="1"/>
  <c r="A667" i="2786"/>
  <c r="D667" i="2786" s="1"/>
  <c r="A668" i="2786"/>
  <c r="D668" i="2786" s="1"/>
  <c r="A669" i="2786"/>
  <c r="D669" i="2786" s="1"/>
  <c r="A670" i="2786"/>
  <c r="D670" i="2786" s="1"/>
  <c r="A671" i="2786"/>
  <c r="D671" i="2786" s="1"/>
  <c r="A672" i="2786"/>
  <c r="D672" i="2786" s="1"/>
  <c r="A673" i="2786"/>
  <c r="D673" i="2786" s="1"/>
  <c r="A674" i="2786"/>
  <c r="D674" i="2786" s="1"/>
  <c r="A675" i="2786"/>
  <c r="D675" i="2786" s="1"/>
  <c r="A676" i="2786"/>
  <c r="D676" i="2786" s="1"/>
  <c r="A677" i="2786"/>
  <c r="D677" i="2786" s="1"/>
  <c r="A678" i="2786"/>
  <c r="D678" i="2786" s="1"/>
  <c r="A679" i="2786"/>
  <c r="D679" i="2786" s="1"/>
  <c r="A680" i="2786"/>
  <c r="D680" i="2786" s="1"/>
  <c r="A681" i="2786"/>
  <c r="D681" i="2786" s="1"/>
  <c r="A682" i="2786"/>
  <c r="D682" i="2786" s="1"/>
  <c r="A683" i="2786"/>
  <c r="D683" i="2786" s="1"/>
  <c r="A684" i="2786"/>
  <c r="D684" i="2786" s="1"/>
  <c r="A685" i="2786"/>
  <c r="D685" i="2786" s="1"/>
  <c r="A686" i="2786"/>
  <c r="D686" i="2786" s="1"/>
  <c r="A687" i="2786"/>
  <c r="D687" i="2786" s="1"/>
  <c r="A688" i="2786"/>
  <c r="D688" i="2786" s="1"/>
  <c r="A689" i="2786"/>
  <c r="D689" i="2786" s="1"/>
  <c r="A690" i="2786"/>
  <c r="D690" i="2786" s="1"/>
  <c r="A691" i="2786"/>
  <c r="D691" i="2786" s="1"/>
  <c r="A692" i="2786"/>
  <c r="D692" i="2786" s="1"/>
  <c r="A693" i="2786"/>
  <c r="D693" i="2786" s="1"/>
  <c r="A694" i="2786"/>
  <c r="D694" i="2786" s="1"/>
  <c r="A695" i="2786"/>
  <c r="D695" i="2786" s="1"/>
  <c r="A696" i="2786"/>
  <c r="D696" i="2786" s="1"/>
  <c r="A697" i="2786"/>
  <c r="D697" i="2786" s="1"/>
  <c r="A698" i="2786"/>
  <c r="D698" i="2786" s="1"/>
  <c r="A699" i="2786"/>
  <c r="D699" i="2786" s="1"/>
  <c r="A700" i="2786"/>
  <c r="D700" i="2786" s="1"/>
  <c r="A701" i="2786"/>
  <c r="D701" i="2786" s="1"/>
  <c r="A702" i="2786"/>
  <c r="D702" i="2786" s="1"/>
  <c r="A703" i="2786"/>
  <c r="D703" i="2786" s="1"/>
  <c r="A704" i="2786"/>
  <c r="D704" i="2786" s="1"/>
  <c r="A705" i="2786"/>
  <c r="D705" i="2786" s="1"/>
  <c r="A706" i="2786"/>
  <c r="D706" i="2786" s="1"/>
  <c r="A707" i="2786"/>
  <c r="D707" i="2786" s="1"/>
  <c r="A708" i="2786"/>
  <c r="D708" i="2786" s="1"/>
  <c r="A709" i="2786"/>
  <c r="D709" i="2786" s="1"/>
  <c r="A710" i="2786"/>
  <c r="D710" i="2786" s="1"/>
  <c r="A711" i="2786"/>
  <c r="D711" i="2786" s="1"/>
  <c r="A712" i="2786"/>
  <c r="D712" i="2786" s="1"/>
  <c r="A713" i="2786"/>
  <c r="D713" i="2786" s="1"/>
  <c r="A714" i="2786"/>
  <c r="D714" i="2786" s="1"/>
  <c r="A715" i="2786"/>
  <c r="D715" i="2786" s="1"/>
  <c r="A716" i="2786"/>
  <c r="D716" i="2786" s="1"/>
  <c r="A717" i="2786"/>
  <c r="D717" i="2786" s="1"/>
  <c r="A718" i="2786"/>
  <c r="D718" i="2786" s="1"/>
  <c r="A719" i="2786"/>
  <c r="D719" i="2786" s="1"/>
  <c r="A720" i="2786"/>
  <c r="D720" i="2786" s="1"/>
  <c r="A721" i="2786"/>
  <c r="D721" i="2786" s="1"/>
  <c r="A722" i="2786"/>
  <c r="D722" i="2786" s="1"/>
  <c r="A723" i="2786"/>
  <c r="D723" i="2786" s="1"/>
  <c r="A724" i="2786"/>
  <c r="D724" i="2786" s="1"/>
  <c r="A725" i="2786"/>
  <c r="D725" i="2786" s="1"/>
  <c r="A726" i="2786"/>
  <c r="D726" i="2786" s="1"/>
  <c r="A727" i="2786"/>
  <c r="D727" i="2786" s="1"/>
  <c r="A728" i="2786"/>
  <c r="D728" i="2786" s="1"/>
  <c r="A729" i="2786"/>
  <c r="D729" i="2786" s="1"/>
  <c r="A730" i="2786"/>
  <c r="D730" i="2786" s="1"/>
  <c r="A731" i="2786"/>
  <c r="D731" i="2786" s="1"/>
  <c r="A732" i="2786"/>
  <c r="D732" i="2786" s="1"/>
  <c r="A733" i="2786"/>
  <c r="D733" i="2786" s="1"/>
  <c r="A734" i="2786"/>
  <c r="D734" i="2786" s="1"/>
  <c r="A735" i="2786"/>
  <c r="D735" i="2786" s="1"/>
  <c r="A736" i="2786"/>
  <c r="D736" i="2786" s="1"/>
  <c r="A737" i="2786"/>
  <c r="D737" i="2786" s="1"/>
  <c r="A738" i="2786"/>
  <c r="D738" i="2786" s="1"/>
  <c r="A739" i="2786"/>
  <c r="D739" i="2786" s="1"/>
  <c r="A740" i="2786"/>
  <c r="D740" i="2786" s="1"/>
  <c r="A741" i="2786"/>
  <c r="D741" i="2786" s="1"/>
  <c r="A742" i="2786"/>
  <c r="D742" i="2786" s="1"/>
  <c r="A743" i="2786"/>
  <c r="D743" i="2786" s="1"/>
  <c r="A744" i="2786"/>
  <c r="D744" i="2786" s="1"/>
  <c r="A745" i="2786"/>
  <c r="D745" i="2786" s="1"/>
  <c r="A746" i="2786"/>
  <c r="D746" i="2786" s="1"/>
  <c r="A747" i="2786"/>
  <c r="D747" i="2786" s="1"/>
  <c r="A748" i="2786"/>
  <c r="D748" i="2786" s="1"/>
  <c r="A749" i="2786"/>
  <c r="D749" i="2786" s="1"/>
  <c r="A750" i="2786"/>
  <c r="D750" i="2786" s="1"/>
  <c r="A751" i="2786"/>
  <c r="D751" i="2786" s="1"/>
  <c r="A752" i="2786"/>
  <c r="D752" i="2786" s="1"/>
  <c r="A753" i="2786"/>
  <c r="D753" i="2786" s="1"/>
  <c r="A754" i="2786"/>
  <c r="D754" i="2786" s="1"/>
  <c r="A755" i="2786"/>
  <c r="D755" i="2786" s="1"/>
  <c r="A756" i="2786"/>
  <c r="D756" i="2786" s="1"/>
  <c r="A757" i="2786"/>
  <c r="D757" i="2786" s="1"/>
  <c r="A758" i="2786"/>
  <c r="D758" i="2786" s="1"/>
  <c r="A759" i="2786"/>
  <c r="D759" i="2786" s="1"/>
  <c r="A760" i="2786"/>
  <c r="D760" i="2786" s="1"/>
  <c r="A761" i="2786"/>
  <c r="D761" i="2786" s="1"/>
  <c r="A762" i="2786"/>
  <c r="D762" i="2786" s="1"/>
  <c r="A763" i="2786"/>
  <c r="D763" i="2786" s="1"/>
  <c r="A764" i="2786"/>
  <c r="D764" i="2786" s="1"/>
  <c r="A765" i="2786"/>
  <c r="D765" i="2786" s="1"/>
  <c r="A766" i="2786"/>
  <c r="D766" i="2786" s="1"/>
  <c r="A767" i="2786"/>
  <c r="D767" i="2786" s="1"/>
  <c r="A768" i="2786"/>
  <c r="D768" i="2786" s="1"/>
  <c r="A769" i="2786"/>
  <c r="D769" i="2786" s="1"/>
  <c r="A770" i="2786"/>
  <c r="D770" i="2786" s="1"/>
  <c r="A771" i="2786"/>
  <c r="D771" i="2786" s="1"/>
  <c r="A772" i="2786"/>
  <c r="D772" i="2786" s="1"/>
  <c r="A773" i="2786"/>
  <c r="D773" i="2786" s="1"/>
  <c r="A774" i="2786"/>
  <c r="D774" i="2786" s="1"/>
  <c r="A775" i="2786"/>
  <c r="D775" i="2786" s="1"/>
  <c r="A776" i="2786"/>
  <c r="D776" i="2786" s="1"/>
  <c r="A777" i="2786"/>
  <c r="D777" i="2786" s="1"/>
  <c r="A778" i="2786"/>
  <c r="D778" i="2786" s="1"/>
  <c r="A779" i="2786"/>
  <c r="D779" i="2786" s="1"/>
  <c r="A780" i="2786"/>
  <c r="D780" i="2786" s="1"/>
  <c r="A781" i="2786"/>
  <c r="D781" i="2786" s="1"/>
  <c r="A782" i="2786"/>
  <c r="D782" i="2786" s="1"/>
  <c r="A783" i="2786"/>
  <c r="D783" i="2786" s="1"/>
  <c r="A784" i="2786"/>
  <c r="D784" i="2786" s="1"/>
  <c r="A785" i="2786"/>
  <c r="D785" i="2786" s="1"/>
  <c r="A786" i="2786"/>
  <c r="D786" i="2786" s="1"/>
  <c r="A787" i="2786"/>
  <c r="D787" i="2786" s="1"/>
  <c r="A788" i="2786"/>
  <c r="D788" i="2786" s="1"/>
  <c r="A789" i="2786"/>
  <c r="D789" i="2786" s="1"/>
  <c r="A790" i="2786"/>
  <c r="D790" i="2786" s="1"/>
  <c r="A791" i="2786"/>
  <c r="D791" i="2786" s="1"/>
  <c r="A792" i="2786"/>
  <c r="D792" i="2786" s="1"/>
  <c r="A793" i="2786"/>
  <c r="D793" i="2786" s="1"/>
  <c r="A794" i="2786"/>
  <c r="D794" i="2786" s="1"/>
  <c r="A795" i="2786"/>
  <c r="D795" i="2786" s="1"/>
  <c r="A796" i="2786"/>
  <c r="D796" i="2786" s="1"/>
  <c r="A797" i="2786"/>
  <c r="D797" i="2786" s="1"/>
  <c r="A798" i="2786"/>
  <c r="D798" i="2786" s="1"/>
  <c r="A799" i="2786"/>
  <c r="D799" i="2786" s="1"/>
  <c r="A800" i="2786"/>
  <c r="D800" i="2786" s="1"/>
  <c r="A801" i="2786"/>
  <c r="D801" i="2786" s="1"/>
  <c r="A802" i="2786"/>
  <c r="D802" i="2786" s="1"/>
  <c r="A803" i="2786"/>
  <c r="D803" i="2786" s="1"/>
  <c r="A804" i="2786"/>
  <c r="D804" i="2786" s="1"/>
  <c r="A805" i="2786"/>
  <c r="D805" i="2786" s="1"/>
  <c r="A806" i="2786"/>
  <c r="D806" i="2786" s="1"/>
  <c r="A807" i="2786"/>
  <c r="D807" i="2786" s="1"/>
  <c r="A808" i="2786"/>
  <c r="D808" i="2786" s="1"/>
  <c r="A809" i="2786"/>
  <c r="D809" i="2786" s="1"/>
  <c r="A810" i="2786"/>
  <c r="D810" i="2786" s="1"/>
  <c r="A811" i="2786"/>
  <c r="D811" i="2786" s="1"/>
  <c r="A812" i="2786"/>
  <c r="D812" i="2786" s="1"/>
  <c r="A813" i="2786"/>
  <c r="D813" i="2786" s="1"/>
  <c r="A814" i="2786"/>
  <c r="D814" i="2786" s="1"/>
  <c r="A815" i="2786"/>
  <c r="D815" i="2786" s="1"/>
  <c r="A816" i="2786"/>
  <c r="D816" i="2786" s="1"/>
  <c r="A817" i="2786"/>
  <c r="D817" i="2786" s="1"/>
  <c r="A818" i="2786"/>
  <c r="D818" i="2786" s="1"/>
  <c r="A819" i="2786"/>
  <c r="D819" i="2786" s="1"/>
  <c r="A820" i="2786"/>
  <c r="D820" i="2786" s="1"/>
  <c r="A821" i="2786"/>
  <c r="D821" i="2786" s="1"/>
  <c r="A822" i="2786"/>
  <c r="D822" i="2786" s="1"/>
  <c r="A823" i="2786"/>
  <c r="D823" i="2786" s="1"/>
  <c r="A824" i="2786"/>
  <c r="D824" i="2786" s="1"/>
  <c r="A825" i="2786"/>
  <c r="D825" i="2786" s="1"/>
  <c r="A826" i="2786"/>
  <c r="D826" i="2786" s="1"/>
  <c r="A827" i="2786"/>
  <c r="D827" i="2786" s="1"/>
  <c r="A828" i="2786"/>
  <c r="D828" i="2786" s="1"/>
  <c r="A829" i="2786"/>
  <c r="D829" i="2786" s="1"/>
  <c r="A830" i="2786"/>
  <c r="D830" i="2786" s="1"/>
  <c r="A831" i="2786"/>
  <c r="D831" i="2786" s="1"/>
  <c r="A832" i="2786"/>
  <c r="D832" i="2786" s="1"/>
  <c r="A833" i="2786"/>
  <c r="D833" i="2786" s="1"/>
  <c r="A834" i="2786"/>
  <c r="D834" i="2786" s="1"/>
  <c r="A835" i="2786"/>
  <c r="D835" i="2786" s="1"/>
  <c r="A836" i="2786"/>
  <c r="D836" i="2786" s="1"/>
  <c r="A837" i="2786"/>
  <c r="D837" i="2786" s="1"/>
  <c r="A838" i="2786"/>
  <c r="D838" i="2786" s="1"/>
  <c r="A839" i="2786"/>
  <c r="D839" i="2786" s="1"/>
  <c r="A840" i="2786"/>
  <c r="D840" i="2786" s="1"/>
  <c r="A841" i="2786"/>
  <c r="D841" i="2786" s="1"/>
  <c r="A842" i="2786"/>
  <c r="D842" i="2786" s="1"/>
  <c r="A843" i="2786"/>
  <c r="D843" i="2786" s="1"/>
  <c r="A844" i="2786"/>
  <c r="D844" i="2786" s="1"/>
  <c r="A845" i="2786"/>
  <c r="D845" i="2786" s="1"/>
  <c r="A846" i="2786"/>
  <c r="D846" i="2786" s="1"/>
  <c r="A847" i="2786"/>
  <c r="D847" i="2786" s="1"/>
  <c r="A848" i="2786"/>
  <c r="D848" i="2786" s="1"/>
  <c r="A849" i="2786"/>
  <c r="D849" i="2786" s="1"/>
  <c r="A850" i="2786"/>
  <c r="D850" i="2786" s="1"/>
  <c r="A851" i="2786"/>
  <c r="D851" i="2786" s="1"/>
  <c r="A852" i="2786"/>
  <c r="D852" i="2786" s="1"/>
  <c r="C5" i="2786"/>
  <c r="B5" i="2786"/>
  <c r="A5" i="2786"/>
  <c r="AD12" i="2783"/>
  <c r="AD18" i="2783"/>
  <c r="AD24" i="2783"/>
  <c r="AD30" i="2783"/>
  <c r="AD36" i="2783"/>
  <c r="AD42" i="2783"/>
  <c r="AD48" i="2783"/>
  <c r="AD54" i="2783"/>
  <c r="AD60" i="2783"/>
  <c r="AC7" i="2783"/>
  <c r="AC8" i="2783"/>
  <c r="AC9" i="2783"/>
  <c r="AC10" i="2783"/>
  <c r="AC11" i="2783"/>
  <c r="AD11" i="2783" s="1"/>
  <c r="AC12" i="2783"/>
  <c r="AC13" i="2783"/>
  <c r="AC14" i="2783"/>
  <c r="AC15" i="2783"/>
  <c r="AC16" i="2783"/>
  <c r="AC17" i="2783"/>
  <c r="AD17" i="2783" s="1"/>
  <c r="AC18" i="2783"/>
  <c r="AC19" i="2783"/>
  <c r="AC20" i="2783"/>
  <c r="AC21" i="2783"/>
  <c r="AC22" i="2783"/>
  <c r="AC23" i="2783"/>
  <c r="AD23" i="2783" s="1"/>
  <c r="AC24" i="2783"/>
  <c r="AC25" i="2783"/>
  <c r="AC26" i="2783"/>
  <c r="AC27" i="2783"/>
  <c r="AC28" i="2783"/>
  <c r="AC29" i="2783"/>
  <c r="AD29" i="2783" s="1"/>
  <c r="AC30" i="2783"/>
  <c r="AC31" i="2783"/>
  <c r="AC32" i="2783"/>
  <c r="AC33" i="2783"/>
  <c r="AC34" i="2783"/>
  <c r="AC35" i="2783"/>
  <c r="AD35" i="2783" s="1"/>
  <c r="AC36" i="2783"/>
  <c r="AC37" i="2783"/>
  <c r="AC38" i="2783"/>
  <c r="AC39" i="2783"/>
  <c r="AC40" i="2783"/>
  <c r="AC41" i="2783"/>
  <c r="AD41" i="2783" s="1"/>
  <c r="AC42" i="2783"/>
  <c r="AC43" i="2783"/>
  <c r="AC44" i="2783"/>
  <c r="AC45" i="2783"/>
  <c r="AC46" i="2783"/>
  <c r="AC47" i="2783"/>
  <c r="AD47" i="2783" s="1"/>
  <c r="AC48" i="2783"/>
  <c r="AC49" i="2783"/>
  <c r="AC50" i="2783"/>
  <c r="AC51" i="2783"/>
  <c r="AC52" i="2783"/>
  <c r="AC53" i="2783"/>
  <c r="AD53" i="2783" s="1"/>
  <c r="AC54" i="2783"/>
  <c r="AC55" i="2783"/>
  <c r="AC56" i="2783"/>
  <c r="AC57" i="2783"/>
  <c r="AC58" i="2783"/>
  <c r="AC59" i="2783"/>
  <c r="AD59" i="2783" s="1"/>
  <c r="AC60" i="2783"/>
  <c r="AC61" i="2783"/>
  <c r="AB7" i="2783"/>
  <c r="AD7" i="2783" s="1"/>
  <c r="AB8" i="2783"/>
  <c r="AD8" i="2783" s="1"/>
  <c r="AB9" i="2783"/>
  <c r="AD9" i="2783" s="1"/>
  <c r="AB10" i="2783"/>
  <c r="AD10" i="2783" s="1"/>
  <c r="AB11" i="2783"/>
  <c r="AB12" i="2783"/>
  <c r="AB13" i="2783"/>
  <c r="AD13" i="2783" s="1"/>
  <c r="AB14" i="2783"/>
  <c r="AD14" i="2783" s="1"/>
  <c r="AB15" i="2783"/>
  <c r="AD15" i="2783" s="1"/>
  <c r="AB16" i="2783"/>
  <c r="AD16" i="2783" s="1"/>
  <c r="AB17" i="2783"/>
  <c r="AB18" i="2783"/>
  <c r="AB19" i="2783"/>
  <c r="AD19" i="2783" s="1"/>
  <c r="AB20" i="2783"/>
  <c r="AD20" i="2783" s="1"/>
  <c r="AB21" i="2783"/>
  <c r="AD21" i="2783" s="1"/>
  <c r="AB22" i="2783"/>
  <c r="AD22" i="2783" s="1"/>
  <c r="AB23" i="2783"/>
  <c r="AB24" i="2783"/>
  <c r="AB25" i="2783"/>
  <c r="AD25" i="2783" s="1"/>
  <c r="AB26" i="2783"/>
  <c r="AD26" i="2783" s="1"/>
  <c r="AB27" i="2783"/>
  <c r="AD27" i="2783" s="1"/>
  <c r="AB28" i="2783"/>
  <c r="AD28" i="2783" s="1"/>
  <c r="AB29" i="2783"/>
  <c r="AB30" i="2783"/>
  <c r="AB31" i="2783"/>
  <c r="AD31" i="2783" s="1"/>
  <c r="AB32" i="2783"/>
  <c r="AD32" i="2783" s="1"/>
  <c r="AB33" i="2783"/>
  <c r="AD33" i="2783" s="1"/>
  <c r="AB34" i="2783"/>
  <c r="AD34" i="2783" s="1"/>
  <c r="AB35" i="2783"/>
  <c r="AB36" i="2783"/>
  <c r="AB37" i="2783"/>
  <c r="AD37" i="2783" s="1"/>
  <c r="AB38" i="2783"/>
  <c r="AD38" i="2783" s="1"/>
  <c r="AB39" i="2783"/>
  <c r="AD39" i="2783" s="1"/>
  <c r="AB40" i="2783"/>
  <c r="AD40" i="2783" s="1"/>
  <c r="AB41" i="2783"/>
  <c r="AB42" i="2783"/>
  <c r="AB43" i="2783"/>
  <c r="AD43" i="2783" s="1"/>
  <c r="AB44" i="2783"/>
  <c r="AD44" i="2783" s="1"/>
  <c r="AB45" i="2783"/>
  <c r="AD45" i="2783" s="1"/>
  <c r="AB46" i="2783"/>
  <c r="AD46" i="2783" s="1"/>
  <c r="AB47" i="2783"/>
  <c r="AB48" i="2783"/>
  <c r="AB49" i="2783"/>
  <c r="AD49" i="2783" s="1"/>
  <c r="AB50" i="2783"/>
  <c r="AD50" i="2783" s="1"/>
  <c r="AB51" i="2783"/>
  <c r="AD51" i="2783" s="1"/>
  <c r="AB52" i="2783"/>
  <c r="AD52" i="2783" s="1"/>
  <c r="AB53" i="2783"/>
  <c r="AB54" i="2783"/>
  <c r="AB55" i="2783"/>
  <c r="AD55" i="2783" s="1"/>
  <c r="AB56" i="2783"/>
  <c r="AD56" i="2783" s="1"/>
  <c r="AB57" i="2783"/>
  <c r="AD57" i="2783" s="1"/>
  <c r="AB58" i="2783"/>
  <c r="AD58" i="2783" s="1"/>
  <c r="AB59" i="2783"/>
  <c r="AB60" i="2783"/>
  <c r="AB61" i="2783"/>
  <c r="AD61" i="2783" s="1"/>
  <c r="AC6" i="2783"/>
  <c r="AB6" i="2783"/>
  <c r="AD6" i="2783" s="1"/>
  <c r="F2" i="2783"/>
  <c r="C6" i="2783"/>
  <c r="C7" i="2783"/>
  <c r="C8" i="2783"/>
  <c r="C9" i="2783"/>
  <c r="C10" i="2783"/>
  <c r="C11" i="2783"/>
  <c r="C12" i="2783"/>
  <c r="C13" i="2783"/>
  <c r="C14" i="2783"/>
  <c r="C15" i="2783"/>
  <c r="C16" i="2783"/>
  <c r="C17" i="2783"/>
  <c r="C18" i="2783"/>
  <c r="C19" i="2783"/>
  <c r="C20" i="2783"/>
  <c r="C21" i="2783"/>
  <c r="C22" i="2783"/>
  <c r="C23" i="2783"/>
  <c r="C24" i="2783"/>
  <c r="C25" i="2783"/>
  <c r="C26" i="2783"/>
  <c r="C27" i="2783"/>
  <c r="C28" i="2783"/>
  <c r="C29" i="2783"/>
  <c r="C30" i="2783"/>
  <c r="C31" i="2783"/>
  <c r="C32" i="2783"/>
  <c r="C33" i="2783"/>
  <c r="C34" i="2783"/>
  <c r="C35" i="2783"/>
  <c r="C36" i="2783"/>
  <c r="C37" i="2783"/>
  <c r="C38" i="2783"/>
  <c r="C39" i="2783"/>
  <c r="C40" i="2783"/>
  <c r="C41" i="2783"/>
  <c r="C42" i="2783"/>
  <c r="C43" i="2783"/>
  <c r="C44" i="2783"/>
  <c r="C45" i="2783"/>
  <c r="C46" i="2783"/>
  <c r="C47" i="2783"/>
  <c r="C48" i="2783"/>
  <c r="C49" i="2783"/>
  <c r="C50" i="2783"/>
  <c r="C51" i="2783"/>
  <c r="C52" i="2783"/>
  <c r="C53" i="2783"/>
  <c r="C54" i="2783"/>
  <c r="C55" i="2783"/>
  <c r="C56" i="2783"/>
  <c r="C57" i="2783"/>
  <c r="C58" i="2783"/>
  <c r="C59" i="2783"/>
  <c r="C60" i="2783"/>
  <c r="C61" i="2783"/>
  <c r="C62" i="2783"/>
  <c r="C63" i="2783"/>
  <c r="C64" i="2783"/>
  <c r="C65" i="2783"/>
  <c r="C66" i="2783"/>
  <c r="C67" i="2783"/>
  <c r="C68" i="2783"/>
  <c r="C69" i="2783"/>
  <c r="C70" i="2783"/>
  <c r="C71" i="2783"/>
  <c r="C72" i="2783"/>
  <c r="C73" i="2783"/>
  <c r="C74" i="2783"/>
  <c r="C75" i="2783"/>
  <c r="C76" i="2783"/>
  <c r="C77" i="2783"/>
  <c r="C78" i="2783"/>
  <c r="C79" i="2783"/>
  <c r="C80" i="2783"/>
  <c r="C81" i="2783"/>
  <c r="C82" i="2783"/>
  <c r="C83" i="2783"/>
  <c r="C84" i="2783"/>
  <c r="C85" i="2783"/>
  <c r="C86" i="2783"/>
  <c r="C87" i="2783"/>
  <c r="C88" i="2783"/>
  <c r="C89" i="2783"/>
  <c r="C90" i="2783"/>
  <c r="C91" i="2783"/>
  <c r="C92" i="2783"/>
  <c r="C93" i="2783"/>
  <c r="C94" i="2783"/>
  <c r="C95" i="2783"/>
  <c r="C96" i="2783"/>
  <c r="C97" i="2783"/>
  <c r="C98" i="2783"/>
  <c r="C99" i="2783"/>
  <c r="C100" i="2783"/>
  <c r="C101" i="2783"/>
  <c r="C102" i="2783"/>
  <c r="C103" i="2783"/>
  <c r="C104" i="2783"/>
  <c r="C105" i="2783"/>
  <c r="C106" i="2783"/>
  <c r="C107" i="2783"/>
  <c r="C108" i="2783"/>
  <c r="C109" i="2783"/>
  <c r="C110" i="2783"/>
  <c r="C111" i="2783"/>
  <c r="C112" i="2783"/>
  <c r="C113" i="2783"/>
  <c r="C114" i="2783"/>
  <c r="C115" i="2783"/>
  <c r="C116" i="2783"/>
  <c r="C117" i="2783"/>
  <c r="C118" i="2783"/>
  <c r="C119" i="2783"/>
  <c r="C120" i="2783"/>
  <c r="C121" i="2783"/>
  <c r="C122" i="2783"/>
  <c r="C123" i="2783"/>
  <c r="C124" i="2783"/>
  <c r="C125" i="2783"/>
  <c r="C126" i="2783"/>
  <c r="C127" i="2783"/>
  <c r="C128" i="2783"/>
  <c r="C129" i="2783"/>
  <c r="C130" i="2783"/>
  <c r="C131" i="2783"/>
  <c r="C132" i="2783"/>
  <c r="C133" i="2783"/>
  <c r="C134" i="2783"/>
  <c r="C135" i="2783"/>
  <c r="C136" i="2783"/>
  <c r="C137" i="2783"/>
  <c r="C138" i="2783"/>
  <c r="C139" i="2783"/>
  <c r="C140" i="2783"/>
  <c r="C141" i="2783"/>
  <c r="C142" i="2783"/>
  <c r="C143" i="2783"/>
  <c r="C144" i="2783"/>
  <c r="C145" i="2783"/>
  <c r="C146" i="2783"/>
  <c r="C147" i="2783"/>
  <c r="C148" i="2783"/>
  <c r="C149" i="2783"/>
  <c r="C150" i="2783"/>
  <c r="C151" i="2783"/>
  <c r="C152" i="2783"/>
  <c r="C153" i="2783"/>
  <c r="C154" i="2783"/>
  <c r="C155" i="2783"/>
  <c r="C156" i="2783"/>
  <c r="C157" i="2783"/>
  <c r="C158" i="2783"/>
  <c r="C159" i="2783"/>
  <c r="C160" i="2783"/>
  <c r="C161" i="2783"/>
  <c r="C162" i="2783"/>
  <c r="C163" i="2783"/>
  <c r="C164" i="2783"/>
  <c r="C165" i="2783"/>
  <c r="C166" i="2783"/>
  <c r="C167" i="2783"/>
  <c r="C168" i="2783"/>
  <c r="C169" i="2783"/>
  <c r="C170" i="2783"/>
  <c r="C171" i="2783"/>
  <c r="C172" i="2783"/>
  <c r="C173" i="2783"/>
  <c r="C174" i="2783"/>
  <c r="C175" i="2783"/>
  <c r="C176" i="2783"/>
  <c r="C177" i="2783"/>
  <c r="C178" i="2783"/>
  <c r="C179" i="2783"/>
  <c r="C180" i="2783"/>
  <c r="C181" i="2783"/>
  <c r="C182" i="2783"/>
  <c r="C183" i="2783"/>
  <c r="C184" i="2783"/>
  <c r="C185" i="2783"/>
  <c r="C186" i="2783"/>
  <c r="C187" i="2783"/>
  <c r="C188" i="2783"/>
  <c r="C189" i="2783"/>
  <c r="C190" i="2783"/>
  <c r="C191" i="2783"/>
  <c r="C192" i="2783"/>
  <c r="C193" i="2783"/>
  <c r="C194" i="2783"/>
  <c r="C195" i="2783"/>
  <c r="C196" i="2783"/>
  <c r="C197" i="2783"/>
  <c r="C198" i="2783"/>
  <c r="C199" i="2783"/>
  <c r="C200" i="2783"/>
  <c r="C201" i="2783"/>
  <c r="C202" i="2783"/>
  <c r="C203" i="2783"/>
  <c r="C204" i="2783"/>
  <c r="C205" i="2783"/>
  <c r="C206" i="2783"/>
  <c r="C207" i="2783"/>
  <c r="C208" i="2783"/>
  <c r="C209" i="2783"/>
  <c r="C210" i="2783"/>
  <c r="C211" i="2783"/>
  <c r="C212" i="2783"/>
  <c r="C213" i="2783"/>
  <c r="C214" i="2783"/>
  <c r="C215" i="2783"/>
  <c r="C216" i="2783"/>
  <c r="C217" i="2783"/>
  <c r="C218" i="2783"/>
  <c r="C219" i="2783"/>
  <c r="C220" i="2783"/>
  <c r="C221" i="2783"/>
  <c r="C222" i="2783"/>
  <c r="C223" i="2783"/>
  <c r="C224" i="2783"/>
  <c r="C225" i="2783"/>
  <c r="C226" i="2783"/>
  <c r="C227" i="2783"/>
  <c r="C228" i="2783"/>
  <c r="C229" i="2783"/>
  <c r="C230" i="2783"/>
  <c r="C231" i="2783"/>
  <c r="C232" i="2783"/>
  <c r="C233" i="2783"/>
  <c r="C234" i="2783"/>
  <c r="C235" i="2783"/>
  <c r="C236" i="2783"/>
  <c r="C237" i="2783"/>
  <c r="C238" i="2783"/>
  <c r="C239" i="2783"/>
  <c r="C240" i="2783"/>
  <c r="C241" i="2783"/>
  <c r="C242" i="2783"/>
  <c r="C243" i="2783"/>
  <c r="C244" i="2783"/>
  <c r="C245" i="2783"/>
  <c r="C246" i="2783"/>
  <c r="C247" i="2783"/>
  <c r="C248" i="2783"/>
  <c r="C249" i="2783"/>
  <c r="C250" i="2783"/>
  <c r="C251" i="2783"/>
  <c r="C252" i="2783"/>
  <c r="C253" i="2783"/>
  <c r="C254" i="2783"/>
  <c r="C255" i="2783"/>
  <c r="C256" i="2783"/>
  <c r="C257" i="2783"/>
  <c r="C258" i="2783"/>
  <c r="C259" i="2783"/>
  <c r="C260" i="2783"/>
  <c r="C261" i="2783"/>
  <c r="C262" i="2783"/>
  <c r="C263" i="2783"/>
  <c r="C264" i="2783"/>
  <c r="C265" i="2783"/>
  <c r="C266" i="2783"/>
  <c r="C267" i="2783"/>
  <c r="C268" i="2783"/>
  <c r="C269" i="2783"/>
  <c r="C270" i="2783"/>
  <c r="C271" i="2783"/>
  <c r="C272" i="2783"/>
  <c r="C273" i="2783"/>
  <c r="C274" i="2783"/>
  <c r="C275" i="2783"/>
  <c r="C276" i="2783"/>
  <c r="C277" i="2783"/>
  <c r="C278" i="2783"/>
  <c r="C279" i="2783"/>
  <c r="C280" i="2783"/>
  <c r="C281" i="2783"/>
  <c r="C282" i="2783"/>
  <c r="C283" i="2783"/>
  <c r="C284" i="2783"/>
  <c r="C285" i="2783"/>
  <c r="C286" i="2783"/>
  <c r="C287" i="2783"/>
  <c r="C288" i="2783"/>
  <c r="C289" i="2783"/>
  <c r="C290" i="2783"/>
  <c r="C291" i="2783"/>
  <c r="C292" i="2783"/>
  <c r="C293" i="2783"/>
  <c r="C294" i="2783"/>
  <c r="C295" i="2783"/>
  <c r="C296" i="2783"/>
  <c r="C297" i="2783"/>
  <c r="C298" i="2783"/>
  <c r="C299" i="2783"/>
  <c r="C300" i="2783"/>
  <c r="C301" i="2783"/>
  <c r="C302" i="2783"/>
  <c r="C303" i="2783"/>
  <c r="C304" i="2783"/>
  <c r="C305" i="2783"/>
  <c r="C306" i="2783"/>
  <c r="C307" i="2783"/>
  <c r="C308" i="2783"/>
  <c r="C309" i="2783"/>
  <c r="C310" i="2783"/>
  <c r="C311" i="2783"/>
  <c r="C312" i="2783"/>
  <c r="C313" i="2783"/>
  <c r="C314" i="2783"/>
  <c r="C315" i="2783"/>
  <c r="C316" i="2783"/>
  <c r="C317" i="2783"/>
  <c r="C318" i="2783"/>
  <c r="C319" i="2783"/>
  <c r="C320" i="2783"/>
  <c r="C321" i="2783"/>
  <c r="C322" i="2783"/>
  <c r="C323" i="2783"/>
  <c r="C324" i="2783"/>
  <c r="C325" i="2783"/>
  <c r="C326" i="2783"/>
  <c r="C327" i="2783"/>
  <c r="C328" i="2783"/>
  <c r="C329" i="2783"/>
  <c r="C330" i="2783"/>
  <c r="C331" i="2783"/>
  <c r="C332" i="2783"/>
  <c r="C333" i="2783"/>
  <c r="C334" i="2783"/>
  <c r="C335" i="2783"/>
  <c r="C336" i="2783"/>
  <c r="C337" i="2783"/>
  <c r="C338" i="2783"/>
  <c r="C339" i="2783"/>
  <c r="C340" i="2783"/>
  <c r="C341" i="2783"/>
  <c r="C342" i="2783"/>
  <c r="C343" i="2783"/>
  <c r="C344" i="2783"/>
  <c r="C345" i="2783"/>
  <c r="C346" i="2783"/>
  <c r="C347" i="2783"/>
  <c r="C348" i="2783"/>
  <c r="C349" i="2783"/>
  <c r="C350" i="2783"/>
  <c r="C351" i="2783"/>
  <c r="C352" i="2783"/>
  <c r="C353" i="2783"/>
  <c r="C354" i="2783"/>
  <c r="C355" i="2783"/>
  <c r="C356" i="2783"/>
  <c r="C357" i="2783"/>
  <c r="C358" i="2783"/>
  <c r="C359" i="2783"/>
  <c r="C360" i="2783"/>
  <c r="C361" i="2783"/>
  <c r="C362" i="2783"/>
  <c r="C363" i="2783"/>
  <c r="C364" i="2783"/>
  <c r="C365" i="2783"/>
  <c r="C366" i="2783"/>
  <c r="C367" i="2783"/>
  <c r="C368" i="2783"/>
  <c r="C369" i="2783"/>
  <c r="C370" i="2783"/>
  <c r="C371" i="2783"/>
  <c r="C372" i="2783"/>
  <c r="C373" i="2783"/>
  <c r="C374" i="2783"/>
  <c r="C375" i="2783"/>
  <c r="C376" i="2783"/>
  <c r="C377" i="2783"/>
  <c r="C378" i="2783"/>
  <c r="C379" i="2783"/>
  <c r="C380" i="2783"/>
  <c r="C381" i="2783"/>
  <c r="C382" i="2783"/>
  <c r="C383" i="2783"/>
  <c r="C384" i="2783"/>
  <c r="C385" i="2783"/>
  <c r="C386" i="2783"/>
  <c r="C387" i="2783"/>
  <c r="C388" i="2783"/>
  <c r="C389" i="2783"/>
  <c r="C390" i="2783"/>
  <c r="C391" i="2783"/>
  <c r="C392" i="2783"/>
  <c r="C393" i="2783"/>
  <c r="C394" i="2783"/>
  <c r="C395" i="2783"/>
  <c r="C396" i="2783"/>
  <c r="C397" i="2783"/>
  <c r="C398" i="2783"/>
  <c r="C399" i="2783"/>
  <c r="C400" i="2783"/>
  <c r="C401" i="2783"/>
  <c r="C402" i="2783"/>
  <c r="C403" i="2783"/>
  <c r="C404" i="2783"/>
  <c r="C405" i="2783"/>
  <c r="C406" i="2783"/>
  <c r="C407" i="2783"/>
  <c r="C408" i="2783"/>
  <c r="C409" i="2783"/>
  <c r="C410" i="2783"/>
  <c r="C411" i="2783"/>
  <c r="C412" i="2783"/>
  <c r="C413" i="2783"/>
  <c r="C414" i="2783"/>
  <c r="C415" i="2783"/>
  <c r="C416" i="2783"/>
  <c r="C417" i="2783"/>
  <c r="C418" i="2783"/>
  <c r="C419" i="2783"/>
  <c r="C420" i="2783"/>
  <c r="C421" i="2783"/>
  <c r="C422" i="2783"/>
  <c r="C423" i="2783"/>
  <c r="C424" i="2783"/>
  <c r="C425" i="2783"/>
  <c r="C426" i="2783"/>
  <c r="C427" i="2783"/>
  <c r="C428" i="2783"/>
  <c r="C429" i="2783"/>
  <c r="C430" i="2783"/>
  <c r="C431" i="2783"/>
  <c r="C432" i="2783"/>
  <c r="C433" i="2783"/>
  <c r="C434" i="2783"/>
  <c r="C435" i="2783"/>
  <c r="C436" i="2783"/>
  <c r="C437" i="2783"/>
  <c r="C438" i="2783"/>
  <c r="C439" i="2783"/>
  <c r="C440" i="2783"/>
  <c r="C441" i="2783"/>
  <c r="C442" i="2783"/>
  <c r="C443" i="2783"/>
  <c r="C444" i="2783"/>
  <c r="C445" i="2783"/>
  <c r="C446" i="2783"/>
  <c r="C447" i="2783"/>
  <c r="C448" i="2783"/>
  <c r="C449" i="2783"/>
  <c r="C450" i="2783"/>
  <c r="C451" i="2783"/>
  <c r="C452" i="2783"/>
  <c r="C453" i="2783"/>
  <c r="C454" i="2783"/>
  <c r="C455" i="2783"/>
  <c r="C456" i="2783"/>
  <c r="C457" i="2783"/>
  <c r="C458" i="2783"/>
  <c r="C459" i="2783"/>
  <c r="C460" i="2783"/>
  <c r="C461" i="2783"/>
  <c r="C462" i="2783"/>
  <c r="C463" i="2783"/>
  <c r="C464" i="2783"/>
  <c r="C465" i="2783"/>
  <c r="C466" i="2783"/>
  <c r="C467" i="2783"/>
  <c r="C468" i="2783"/>
  <c r="C469" i="2783"/>
  <c r="C470" i="2783"/>
  <c r="C471" i="2783"/>
  <c r="C472" i="2783"/>
  <c r="C473" i="2783"/>
  <c r="C474" i="2783"/>
  <c r="C475" i="2783"/>
  <c r="C476" i="2783"/>
  <c r="C477" i="2783"/>
  <c r="C478" i="2783"/>
  <c r="C479" i="2783"/>
  <c r="C480" i="2783"/>
  <c r="C481" i="2783"/>
  <c r="C482" i="2783"/>
  <c r="C483" i="2783"/>
  <c r="C484" i="2783"/>
  <c r="C485" i="2783"/>
  <c r="C486" i="2783"/>
  <c r="C487" i="2783"/>
  <c r="C488" i="2783"/>
  <c r="C489" i="2783"/>
  <c r="C490" i="2783"/>
  <c r="C491" i="2783"/>
  <c r="C492" i="2783"/>
  <c r="C493" i="2783"/>
  <c r="C494" i="2783"/>
  <c r="C495" i="2783"/>
  <c r="C496" i="2783"/>
  <c r="C497" i="2783"/>
  <c r="C498" i="2783"/>
  <c r="C499" i="2783"/>
  <c r="C500" i="2783"/>
  <c r="C501" i="2783"/>
  <c r="C502" i="2783"/>
  <c r="C503" i="2783"/>
  <c r="C504" i="2783"/>
  <c r="C505" i="2783"/>
  <c r="C506" i="2783"/>
  <c r="C507" i="2783"/>
  <c r="C508" i="2783"/>
  <c r="C509" i="2783"/>
  <c r="C510" i="2783"/>
  <c r="C511" i="2783"/>
  <c r="C512" i="2783"/>
  <c r="C513" i="2783"/>
  <c r="C514" i="2783"/>
  <c r="C515" i="2783"/>
  <c r="C516" i="2783"/>
  <c r="C517" i="2783"/>
  <c r="C518" i="2783"/>
  <c r="C519" i="2783"/>
  <c r="C520" i="2783"/>
  <c r="C521" i="2783"/>
  <c r="C522" i="2783"/>
  <c r="C523" i="2783"/>
  <c r="C524" i="2783"/>
  <c r="C525" i="2783"/>
  <c r="C526" i="2783"/>
  <c r="C527" i="2783"/>
  <c r="C528" i="2783"/>
  <c r="C529" i="2783"/>
  <c r="C530" i="2783"/>
  <c r="C531" i="2783"/>
  <c r="C532" i="2783"/>
  <c r="C533" i="2783"/>
  <c r="C534" i="2783"/>
  <c r="C535" i="2783"/>
  <c r="C536" i="2783"/>
  <c r="C537" i="2783"/>
  <c r="C538" i="2783"/>
  <c r="C539" i="2783"/>
  <c r="C540" i="2783"/>
  <c r="C541" i="2783"/>
  <c r="C542" i="2783"/>
  <c r="C543" i="2783"/>
  <c r="C544" i="2783"/>
  <c r="C545" i="2783"/>
  <c r="C546" i="2783"/>
  <c r="C547" i="2783"/>
  <c r="C548" i="2783"/>
  <c r="C549" i="2783"/>
  <c r="C550" i="2783"/>
  <c r="C551" i="2783"/>
  <c r="C552" i="2783"/>
  <c r="C553" i="2783"/>
  <c r="C554" i="2783"/>
  <c r="C555" i="2783"/>
  <c r="C556" i="2783"/>
  <c r="C557" i="2783"/>
  <c r="C558" i="2783"/>
  <c r="C559" i="2783"/>
  <c r="C560" i="2783"/>
  <c r="C561" i="2783"/>
  <c r="C562" i="2783"/>
  <c r="C563" i="2783"/>
  <c r="C564" i="2783"/>
  <c r="C565" i="2783"/>
  <c r="C566" i="2783"/>
  <c r="C567" i="2783"/>
  <c r="C568" i="2783"/>
  <c r="C569" i="2783"/>
  <c r="C570" i="2783"/>
  <c r="C571" i="2783"/>
  <c r="C572" i="2783"/>
  <c r="C573" i="2783"/>
  <c r="C574" i="2783"/>
  <c r="C575" i="2783"/>
  <c r="C576" i="2783"/>
  <c r="C577" i="2783"/>
  <c r="C578" i="2783"/>
  <c r="C579" i="2783"/>
  <c r="C580" i="2783"/>
  <c r="C581" i="2783"/>
  <c r="C582" i="2783"/>
  <c r="C583" i="2783"/>
  <c r="C584" i="2783"/>
  <c r="C585" i="2783"/>
  <c r="C586" i="2783"/>
  <c r="C587" i="2783"/>
  <c r="C588" i="2783"/>
  <c r="C589" i="2783"/>
  <c r="C590" i="2783"/>
  <c r="C591" i="2783"/>
  <c r="C592" i="2783"/>
  <c r="C593" i="2783"/>
  <c r="C594" i="2783"/>
  <c r="C595" i="2783"/>
  <c r="C596" i="2783"/>
  <c r="C597" i="2783"/>
  <c r="C598" i="2783"/>
  <c r="C599" i="2783"/>
  <c r="C600" i="2783"/>
  <c r="C601" i="2783"/>
  <c r="C602" i="2783"/>
  <c r="C603" i="2783"/>
  <c r="C604" i="2783"/>
  <c r="C605" i="2783"/>
  <c r="C606" i="2783"/>
  <c r="C607" i="2783"/>
  <c r="C608" i="2783"/>
  <c r="C609" i="2783"/>
  <c r="C610" i="2783"/>
  <c r="C611" i="2783"/>
  <c r="C612" i="2783"/>
  <c r="C613" i="2783"/>
  <c r="C614" i="2783"/>
  <c r="C615" i="2783"/>
  <c r="C616" i="2783"/>
  <c r="C617" i="2783"/>
  <c r="C618" i="2783"/>
  <c r="C619" i="2783"/>
  <c r="C620" i="2783"/>
  <c r="C621" i="2783"/>
  <c r="C622" i="2783"/>
  <c r="C623" i="2783"/>
  <c r="C624" i="2783"/>
  <c r="C625" i="2783"/>
  <c r="C626" i="2783"/>
  <c r="C627" i="2783"/>
  <c r="C628" i="2783"/>
  <c r="C629" i="2783"/>
  <c r="C630" i="2783"/>
  <c r="C631" i="2783"/>
  <c r="C632" i="2783"/>
  <c r="C633" i="2783"/>
  <c r="C634" i="2783"/>
  <c r="C635" i="2783"/>
  <c r="C636" i="2783"/>
  <c r="C637" i="2783"/>
  <c r="C638" i="2783"/>
  <c r="C639" i="2783"/>
  <c r="C640" i="2783"/>
  <c r="C641" i="2783"/>
  <c r="C642" i="2783"/>
  <c r="C643" i="2783"/>
  <c r="C644" i="2783"/>
  <c r="C645" i="2783"/>
  <c r="C646" i="2783"/>
  <c r="C647" i="2783"/>
  <c r="C648" i="2783"/>
  <c r="C649" i="2783"/>
  <c r="C650" i="2783"/>
  <c r="C651" i="2783"/>
  <c r="C652" i="2783"/>
  <c r="C653" i="2783"/>
  <c r="C654" i="2783"/>
  <c r="C655" i="2783"/>
  <c r="C656" i="2783"/>
  <c r="C657" i="2783"/>
  <c r="C658" i="2783"/>
  <c r="C659" i="2783"/>
  <c r="C660" i="2783"/>
  <c r="C661" i="2783"/>
  <c r="C662" i="2783"/>
  <c r="C663" i="2783"/>
  <c r="C664" i="2783"/>
  <c r="C665" i="2783"/>
  <c r="C666" i="2783"/>
  <c r="C667" i="2783"/>
  <c r="C668" i="2783"/>
  <c r="C669" i="2783"/>
  <c r="C670" i="2783"/>
  <c r="C671" i="2783"/>
  <c r="C672" i="2783"/>
  <c r="C673" i="2783"/>
  <c r="C674" i="2783"/>
  <c r="C675" i="2783"/>
  <c r="C676" i="2783"/>
  <c r="C677" i="2783"/>
  <c r="C678" i="2783"/>
  <c r="C679" i="2783"/>
  <c r="C680" i="2783"/>
  <c r="C681" i="2783"/>
  <c r="C682" i="2783"/>
  <c r="C683" i="2783"/>
  <c r="C684" i="2783"/>
  <c r="C685" i="2783"/>
  <c r="C686" i="2783"/>
  <c r="C687" i="2783"/>
  <c r="C688" i="2783"/>
  <c r="C689" i="2783"/>
  <c r="C690" i="2783"/>
  <c r="C691" i="2783"/>
  <c r="C692" i="2783"/>
  <c r="C693" i="2783"/>
  <c r="C694" i="2783"/>
  <c r="C695" i="2783"/>
  <c r="C696" i="2783"/>
  <c r="C697" i="2783"/>
  <c r="C698" i="2783"/>
  <c r="C699" i="2783"/>
  <c r="C700" i="2783"/>
  <c r="C701" i="2783"/>
  <c r="C702" i="2783"/>
  <c r="C703" i="2783"/>
  <c r="C704" i="2783"/>
  <c r="C705" i="2783"/>
  <c r="C706" i="2783"/>
  <c r="C707" i="2783"/>
  <c r="C708" i="2783"/>
  <c r="C709" i="2783"/>
  <c r="C710" i="2783"/>
  <c r="C711" i="2783"/>
  <c r="C712" i="2783"/>
  <c r="C713" i="2783"/>
  <c r="C714" i="2783"/>
  <c r="C715" i="2783"/>
  <c r="C716" i="2783"/>
  <c r="C717" i="2783"/>
  <c r="C718" i="2783"/>
  <c r="C719" i="2783"/>
  <c r="C720" i="2783"/>
  <c r="C721" i="2783"/>
  <c r="C722" i="2783"/>
  <c r="C723" i="2783"/>
  <c r="C724" i="2783"/>
  <c r="C725" i="2783"/>
  <c r="C726" i="2783"/>
  <c r="C727" i="2783"/>
  <c r="C728" i="2783"/>
  <c r="C729" i="2783"/>
  <c r="C730" i="2783"/>
  <c r="C731" i="2783"/>
  <c r="C732" i="2783"/>
  <c r="C733" i="2783"/>
  <c r="C734" i="2783"/>
  <c r="C735" i="2783"/>
  <c r="C736" i="2783"/>
  <c r="C737" i="2783"/>
  <c r="C738" i="2783"/>
  <c r="C739" i="2783"/>
  <c r="C740" i="2783"/>
  <c r="C741" i="2783"/>
  <c r="C742" i="2783"/>
  <c r="C743" i="2783"/>
  <c r="C744" i="2783"/>
  <c r="C745" i="2783"/>
  <c r="C746" i="2783"/>
  <c r="C747" i="2783"/>
  <c r="C748" i="2783"/>
  <c r="C749" i="2783"/>
  <c r="C750" i="2783"/>
  <c r="C751" i="2783"/>
  <c r="C752" i="2783"/>
  <c r="C753" i="2783"/>
  <c r="C754" i="2783"/>
  <c r="C755" i="2783"/>
  <c r="C756" i="2783"/>
  <c r="C757" i="2783"/>
  <c r="C758" i="2783"/>
  <c r="C759" i="2783"/>
  <c r="C760" i="2783"/>
  <c r="C761" i="2783"/>
  <c r="C762" i="2783"/>
  <c r="C763" i="2783"/>
  <c r="C764" i="2783"/>
  <c r="C765" i="2783"/>
  <c r="C766" i="2783"/>
  <c r="C767" i="2783"/>
  <c r="C768" i="2783"/>
  <c r="C769" i="2783"/>
  <c r="C770" i="2783"/>
  <c r="C771" i="2783"/>
  <c r="C772" i="2783"/>
  <c r="C773" i="2783"/>
  <c r="C774" i="2783"/>
  <c r="C775" i="2783"/>
  <c r="C776" i="2783"/>
  <c r="C777" i="2783"/>
  <c r="C778" i="2783"/>
  <c r="C779" i="2783"/>
  <c r="C780" i="2783"/>
  <c r="C781" i="2783"/>
  <c r="C782" i="2783"/>
  <c r="C783" i="2783"/>
  <c r="C784" i="2783"/>
  <c r="C785" i="2783"/>
  <c r="C786" i="2783"/>
  <c r="C787" i="2783"/>
  <c r="C788" i="2783"/>
  <c r="C789" i="2783"/>
  <c r="C790" i="2783"/>
  <c r="C791" i="2783"/>
  <c r="C792" i="2783"/>
  <c r="C793" i="2783"/>
  <c r="C794" i="2783"/>
  <c r="C795" i="2783"/>
  <c r="C796" i="2783"/>
  <c r="C797" i="2783"/>
  <c r="C798" i="2783"/>
  <c r="C799" i="2783"/>
  <c r="C800" i="2783"/>
  <c r="C801" i="2783"/>
  <c r="C802" i="2783"/>
  <c r="C803" i="2783"/>
  <c r="C804" i="2783"/>
  <c r="C805" i="2783"/>
  <c r="C806" i="2783"/>
  <c r="C807" i="2783"/>
  <c r="C808" i="2783"/>
  <c r="C809" i="2783"/>
  <c r="C810" i="2783"/>
  <c r="C811" i="2783"/>
  <c r="C812" i="2783"/>
  <c r="C813" i="2783"/>
  <c r="C814" i="2783"/>
  <c r="C815" i="2783"/>
  <c r="C816" i="2783"/>
  <c r="C817" i="2783"/>
  <c r="C818" i="2783"/>
  <c r="C819" i="2783"/>
  <c r="C820" i="2783"/>
  <c r="C821" i="2783"/>
  <c r="C822" i="2783"/>
  <c r="C823" i="2783"/>
  <c r="C824" i="2783"/>
  <c r="C825" i="2783"/>
  <c r="C826" i="2783"/>
  <c r="C827" i="2783"/>
  <c r="C828" i="2783"/>
  <c r="C829" i="2783"/>
  <c r="C830" i="2783"/>
  <c r="C831" i="2783"/>
  <c r="C832" i="2783"/>
  <c r="C833" i="2783"/>
  <c r="C834" i="2783"/>
  <c r="C835" i="2783"/>
  <c r="C836" i="2783"/>
  <c r="C837" i="2783"/>
  <c r="C838" i="2783"/>
  <c r="C839" i="2783"/>
  <c r="C840" i="2783"/>
  <c r="C841" i="2783"/>
  <c r="C842" i="2783"/>
  <c r="C843" i="2783"/>
  <c r="C844" i="2783"/>
  <c r="C845" i="2783"/>
  <c r="C846" i="2783"/>
  <c r="C847" i="2783"/>
  <c r="C848" i="2783"/>
  <c r="C849" i="2783"/>
  <c r="C850" i="2783"/>
  <c r="C851" i="2783"/>
  <c r="C852" i="2783"/>
  <c r="B6" i="2783"/>
  <c r="AU6" i="2783" s="1"/>
  <c r="B7" i="2783"/>
  <c r="B8" i="2783"/>
  <c r="AU8" i="2783" s="1"/>
  <c r="B9" i="2783"/>
  <c r="B10" i="2783"/>
  <c r="AU10" i="2783" s="1"/>
  <c r="B11" i="2783"/>
  <c r="B12" i="2783"/>
  <c r="AU12" i="2783" s="1"/>
  <c r="B13" i="2783"/>
  <c r="AT13" i="2783" s="1"/>
  <c r="B14" i="2783"/>
  <c r="AU14" i="2783" s="1"/>
  <c r="B15" i="2783"/>
  <c r="B16" i="2783"/>
  <c r="AU16" i="2783" s="1"/>
  <c r="B17" i="2783"/>
  <c r="B18" i="2783"/>
  <c r="AU18" i="2783" s="1"/>
  <c r="B19" i="2783"/>
  <c r="B20" i="2783"/>
  <c r="AU20" i="2783" s="1"/>
  <c r="B21" i="2783"/>
  <c r="B22" i="2783"/>
  <c r="AU22" i="2783" s="1"/>
  <c r="B23" i="2783"/>
  <c r="B24" i="2783"/>
  <c r="AU24" i="2783" s="1"/>
  <c r="B25" i="2783"/>
  <c r="B26" i="2783"/>
  <c r="AU26" i="2783" s="1"/>
  <c r="B27" i="2783"/>
  <c r="AT27" i="2783" s="1"/>
  <c r="B28" i="2783"/>
  <c r="AU28" i="2783" s="1"/>
  <c r="B29" i="2783"/>
  <c r="B30" i="2783"/>
  <c r="AU30" i="2783" s="1"/>
  <c r="B31" i="2783"/>
  <c r="B32" i="2783"/>
  <c r="AU32" i="2783" s="1"/>
  <c r="B33" i="2783"/>
  <c r="B34" i="2783"/>
  <c r="AU34" i="2783" s="1"/>
  <c r="B35" i="2783"/>
  <c r="B36" i="2783"/>
  <c r="AU36" i="2783" s="1"/>
  <c r="B37" i="2783"/>
  <c r="B38" i="2783"/>
  <c r="AU38" i="2783" s="1"/>
  <c r="B39" i="2783"/>
  <c r="B40" i="2783"/>
  <c r="AU40" i="2783" s="1"/>
  <c r="B41" i="2783"/>
  <c r="AT41" i="2783" s="1"/>
  <c r="B42" i="2783"/>
  <c r="AU42" i="2783" s="1"/>
  <c r="B43" i="2783"/>
  <c r="B44" i="2783"/>
  <c r="AU44" i="2783" s="1"/>
  <c r="B45" i="2783"/>
  <c r="B46" i="2783"/>
  <c r="AU46" i="2783" s="1"/>
  <c r="B47" i="2783"/>
  <c r="B48" i="2783"/>
  <c r="AU48" i="2783" s="1"/>
  <c r="B49" i="2783"/>
  <c r="AT49" i="2783" s="1"/>
  <c r="B50" i="2783"/>
  <c r="AU50" i="2783" s="1"/>
  <c r="B51" i="2783"/>
  <c r="B52" i="2783"/>
  <c r="AU52" i="2783" s="1"/>
  <c r="B53" i="2783"/>
  <c r="B54" i="2783"/>
  <c r="AU54" i="2783" s="1"/>
  <c r="B55" i="2783"/>
  <c r="B56" i="2783"/>
  <c r="AU56" i="2783" s="1"/>
  <c r="B57" i="2783"/>
  <c r="B58" i="2783"/>
  <c r="AU58" i="2783" s="1"/>
  <c r="B59" i="2783"/>
  <c r="B60" i="2783"/>
  <c r="AU60" i="2783" s="1"/>
  <c r="B61" i="2783"/>
  <c r="B62" i="2783"/>
  <c r="AU62" i="2783" s="1"/>
  <c r="B63" i="2783"/>
  <c r="AT63" i="2783" s="1"/>
  <c r="B64" i="2783"/>
  <c r="AU64" i="2783" s="1"/>
  <c r="B65" i="2783"/>
  <c r="B66" i="2783"/>
  <c r="AU66" i="2783" s="1"/>
  <c r="B67" i="2783"/>
  <c r="B68" i="2783"/>
  <c r="AU68" i="2783" s="1"/>
  <c r="B69" i="2783"/>
  <c r="B70" i="2783"/>
  <c r="AU70" i="2783" s="1"/>
  <c r="B71" i="2783"/>
  <c r="B72" i="2783"/>
  <c r="AU72" i="2783" s="1"/>
  <c r="B73" i="2783"/>
  <c r="B74" i="2783"/>
  <c r="AU74" i="2783" s="1"/>
  <c r="B75" i="2783"/>
  <c r="B76" i="2783"/>
  <c r="AU76" i="2783" s="1"/>
  <c r="B77" i="2783"/>
  <c r="AT77" i="2783" s="1"/>
  <c r="B78" i="2783"/>
  <c r="AU78" i="2783" s="1"/>
  <c r="B79" i="2783"/>
  <c r="B80" i="2783"/>
  <c r="B81" i="2783"/>
  <c r="B82" i="2783"/>
  <c r="AU82" i="2783" s="1"/>
  <c r="B83" i="2783"/>
  <c r="B84" i="2783"/>
  <c r="B85" i="2783"/>
  <c r="AT85" i="2783" s="1"/>
  <c r="B86" i="2783"/>
  <c r="B87" i="2783"/>
  <c r="B88" i="2783"/>
  <c r="B89" i="2783"/>
  <c r="B90" i="2783"/>
  <c r="B91" i="2783"/>
  <c r="B92" i="2783"/>
  <c r="B93" i="2783"/>
  <c r="B94" i="2783"/>
  <c r="B95" i="2783"/>
  <c r="B96" i="2783"/>
  <c r="B97" i="2783"/>
  <c r="B98" i="2783"/>
  <c r="B99" i="2783"/>
  <c r="AT99" i="2783" s="1"/>
  <c r="B100" i="2783"/>
  <c r="B101" i="2783"/>
  <c r="B102" i="2783"/>
  <c r="B103" i="2783"/>
  <c r="B104" i="2783"/>
  <c r="B105" i="2783"/>
  <c r="B106" i="2783"/>
  <c r="B107" i="2783"/>
  <c r="B108" i="2783"/>
  <c r="B109" i="2783"/>
  <c r="B110" i="2783"/>
  <c r="B111" i="2783"/>
  <c r="B112" i="2783"/>
  <c r="B113" i="2783"/>
  <c r="AT113" i="2783" s="1"/>
  <c r="B114" i="2783"/>
  <c r="B115" i="2783"/>
  <c r="B116" i="2783"/>
  <c r="B117" i="2783"/>
  <c r="B118" i="2783"/>
  <c r="B119" i="2783"/>
  <c r="B120" i="2783"/>
  <c r="B121" i="2783"/>
  <c r="AT121" i="2783" s="1"/>
  <c r="B122" i="2783"/>
  <c r="B123" i="2783"/>
  <c r="B124" i="2783"/>
  <c r="B125" i="2783"/>
  <c r="B126" i="2783"/>
  <c r="B127" i="2783"/>
  <c r="B128" i="2783"/>
  <c r="B129" i="2783"/>
  <c r="B130" i="2783"/>
  <c r="B131" i="2783"/>
  <c r="B132" i="2783"/>
  <c r="B133" i="2783"/>
  <c r="B134" i="2783"/>
  <c r="B135" i="2783"/>
  <c r="AT135" i="2783" s="1"/>
  <c r="B136" i="2783"/>
  <c r="B137" i="2783"/>
  <c r="B138" i="2783"/>
  <c r="B139" i="2783"/>
  <c r="B140" i="2783"/>
  <c r="B141" i="2783"/>
  <c r="B142" i="2783"/>
  <c r="B143" i="2783"/>
  <c r="B144" i="2783"/>
  <c r="B145" i="2783"/>
  <c r="B146" i="2783"/>
  <c r="B147" i="2783"/>
  <c r="B148" i="2783"/>
  <c r="B149" i="2783"/>
  <c r="AT149" i="2783" s="1"/>
  <c r="B150" i="2783"/>
  <c r="B151" i="2783"/>
  <c r="B152" i="2783"/>
  <c r="B153" i="2783"/>
  <c r="B154" i="2783"/>
  <c r="B155" i="2783"/>
  <c r="B156" i="2783"/>
  <c r="B157" i="2783"/>
  <c r="AT157" i="2783" s="1"/>
  <c r="B158" i="2783"/>
  <c r="B159" i="2783"/>
  <c r="B160" i="2783"/>
  <c r="B161" i="2783"/>
  <c r="B162" i="2783"/>
  <c r="B163" i="2783"/>
  <c r="B164" i="2783"/>
  <c r="B165" i="2783"/>
  <c r="B166" i="2783"/>
  <c r="B167" i="2783"/>
  <c r="B168" i="2783"/>
  <c r="B169" i="2783"/>
  <c r="B170" i="2783"/>
  <c r="B171" i="2783"/>
  <c r="AT171" i="2783" s="1"/>
  <c r="B172" i="2783"/>
  <c r="B173" i="2783"/>
  <c r="B174" i="2783"/>
  <c r="B175" i="2783"/>
  <c r="B176" i="2783"/>
  <c r="B177" i="2783"/>
  <c r="B178" i="2783"/>
  <c r="B179" i="2783"/>
  <c r="B180" i="2783"/>
  <c r="B181" i="2783"/>
  <c r="B182" i="2783"/>
  <c r="B183" i="2783"/>
  <c r="B184" i="2783"/>
  <c r="B185" i="2783"/>
  <c r="AT185" i="2783" s="1"/>
  <c r="B186" i="2783"/>
  <c r="B187" i="2783"/>
  <c r="B188" i="2783"/>
  <c r="B189" i="2783"/>
  <c r="B190" i="2783"/>
  <c r="B191" i="2783"/>
  <c r="B192" i="2783"/>
  <c r="B193" i="2783"/>
  <c r="AT193" i="2783" s="1"/>
  <c r="B194" i="2783"/>
  <c r="B195" i="2783"/>
  <c r="B196" i="2783"/>
  <c r="B197" i="2783"/>
  <c r="B198" i="2783"/>
  <c r="B199" i="2783"/>
  <c r="B200" i="2783"/>
  <c r="B201" i="2783"/>
  <c r="B202" i="2783"/>
  <c r="B203" i="2783"/>
  <c r="B204" i="2783"/>
  <c r="B205" i="2783"/>
  <c r="B206" i="2783"/>
  <c r="B207" i="2783"/>
  <c r="AT207" i="2783" s="1"/>
  <c r="B208" i="2783"/>
  <c r="B209" i="2783"/>
  <c r="B210" i="2783"/>
  <c r="B211" i="2783"/>
  <c r="B212" i="2783"/>
  <c r="B213" i="2783"/>
  <c r="B214" i="2783"/>
  <c r="B215" i="2783"/>
  <c r="B216" i="2783"/>
  <c r="B217" i="2783"/>
  <c r="B218" i="2783"/>
  <c r="B219" i="2783"/>
  <c r="B220" i="2783"/>
  <c r="B221" i="2783"/>
  <c r="AT221" i="2783" s="1"/>
  <c r="B222" i="2783"/>
  <c r="B223" i="2783"/>
  <c r="B224" i="2783"/>
  <c r="B225" i="2783"/>
  <c r="B226" i="2783"/>
  <c r="B227" i="2783"/>
  <c r="B228" i="2783"/>
  <c r="B229" i="2783"/>
  <c r="AT229" i="2783" s="1"/>
  <c r="B230" i="2783"/>
  <c r="B231" i="2783"/>
  <c r="B232" i="2783"/>
  <c r="B233" i="2783"/>
  <c r="B234" i="2783"/>
  <c r="B235" i="2783"/>
  <c r="B236" i="2783"/>
  <c r="B237" i="2783"/>
  <c r="B238" i="2783"/>
  <c r="B239" i="2783"/>
  <c r="B240" i="2783"/>
  <c r="B241" i="2783"/>
  <c r="B242" i="2783"/>
  <c r="B243" i="2783"/>
  <c r="AT243" i="2783" s="1"/>
  <c r="B244" i="2783"/>
  <c r="B245" i="2783"/>
  <c r="B246" i="2783"/>
  <c r="B247" i="2783"/>
  <c r="B248" i="2783"/>
  <c r="B249" i="2783"/>
  <c r="B250" i="2783"/>
  <c r="B251" i="2783"/>
  <c r="B252" i="2783"/>
  <c r="B253" i="2783"/>
  <c r="B254" i="2783"/>
  <c r="B255" i="2783"/>
  <c r="B256" i="2783"/>
  <c r="B257" i="2783"/>
  <c r="AT257" i="2783" s="1"/>
  <c r="B258" i="2783"/>
  <c r="B259" i="2783"/>
  <c r="B260" i="2783"/>
  <c r="B261" i="2783"/>
  <c r="B262" i="2783"/>
  <c r="B263" i="2783"/>
  <c r="B264" i="2783"/>
  <c r="B265" i="2783"/>
  <c r="AT265" i="2783" s="1"/>
  <c r="B266" i="2783"/>
  <c r="B267" i="2783"/>
  <c r="B268" i="2783"/>
  <c r="B269" i="2783"/>
  <c r="B270" i="2783"/>
  <c r="B271" i="2783"/>
  <c r="B272" i="2783"/>
  <c r="B273" i="2783"/>
  <c r="B274" i="2783"/>
  <c r="B275" i="2783"/>
  <c r="B276" i="2783"/>
  <c r="B277" i="2783"/>
  <c r="B278" i="2783"/>
  <c r="B279" i="2783"/>
  <c r="AT279" i="2783" s="1"/>
  <c r="B280" i="2783"/>
  <c r="B281" i="2783"/>
  <c r="B282" i="2783"/>
  <c r="B283" i="2783"/>
  <c r="B284" i="2783"/>
  <c r="B285" i="2783"/>
  <c r="B286" i="2783"/>
  <c r="B287" i="2783"/>
  <c r="B288" i="2783"/>
  <c r="B289" i="2783"/>
  <c r="B290" i="2783"/>
  <c r="B291" i="2783"/>
  <c r="B292" i="2783"/>
  <c r="B293" i="2783"/>
  <c r="AT293" i="2783" s="1"/>
  <c r="B294" i="2783"/>
  <c r="B295" i="2783"/>
  <c r="B296" i="2783"/>
  <c r="B297" i="2783"/>
  <c r="B298" i="2783"/>
  <c r="B299" i="2783"/>
  <c r="B300" i="2783"/>
  <c r="B301" i="2783"/>
  <c r="AT301" i="2783" s="1"/>
  <c r="B302" i="2783"/>
  <c r="B303" i="2783"/>
  <c r="B304" i="2783"/>
  <c r="B305" i="2783"/>
  <c r="B306" i="2783"/>
  <c r="B307" i="2783"/>
  <c r="B308" i="2783"/>
  <c r="B309" i="2783"/>
  <c r="B310" i="2783"/>
  <c r="B311" i="2783"/>
  <c r="B312" i="2783"/>
  <c r="B313" i="2783"/>
  <c r="B314" i="2783"/>
  <c r="B315" i="2783"/>
  <c r="AT315" i="2783" s="1"/>
  <c r="B316" i="2783"/>
  <c r="B317" i="2783"/>
  <c r="B318" i="2783"/>
  <c r="B319" i="2783"/>
  <c r="B320" i="2783"/>
  <c r="B321" i="2783"/>
  <c r="B322" i="2783"/>
  <c r="B323" i="2783"/>
  <c r="B324" i="2783"/>
  <c r="B325" i="2783"/>
  <c r="B326" i="2783"/>
  <c r="B327" i="2783"/>
  <c r="B328" i="2783"/>
  <c r="B329" i="2783"/>
  <c r="AT329" i="2783" s="1"/>
  <c r="B330" i="2783"/>
  <c r="B331" i="2783"/>
  <c r="B332" i="2783"/>
  <c r="B333" i="2783"/>
  <c r="B334" i="2783"/>
  <c r="B335" i="2783"/>
  <c r="B336" i="2783"/>
  <c r="B337" i="2783"/>
  <c r="AT337" i="2783" s="1"/>
  <c r="B338" i="2783"/>
  <c r="B339" i="2783"/>
  <c r="B340" i="2783"/>
  <c r="B341" i="2783"/>
  <c r="B342" i="2783"/>
  <c r="B343" i="2783"/>
  <c r="B344" i="2783"/>
  <c r="B345" i="2783"/>
  <c r="B346" i="2783"/>
  <c r="B347" i="2783"/>
  <c r="B348" i="2783"/>
  <c r="B349" i="2783"/>
  <c r="B350" i="2783"/>
  <c r="B351" i="2783"/>
  <c r="B352" i="2783"/>
  <c r="B353" i="2783"/>
  <c r="B354" i="2783"/>
  <c r="B355" i="2783"/>
  <c r="B356" i="2783"/>
  <c r="B357" i="2783"/>
  <c r="B358" i="2783"/>
  <c r="B359" i="2783"/>
  <c r="B360" i="2783"/>
  <c r="B361" i="2783"/>
  <c r="B362" i="2783"/>
  <c r="B363" i="2783"/>
  <c r="B364" i="2783"/>
  <c r="B365" i="2783"/>
  <c r="B366" i="2783"/>
  <c r="B367" i="2783"/>
  <c r="B368" i="2783"/>
  <c r="B369" i="2783"/>
  <c r="B370" i="2783"/>
  <c r="B371" i="2783"/>
  <c r="B372" i="2783"/>
  <c r="B373" i="2783"/>
  <c r="B374" i="2783"/>
  <c r="B375" i="2783"/>
  <c r="B376" i="2783"/>
  <c r="B377" i="2783"/>
  <c r="B378" i="2783"/>
  <c r="B379" i="2783"/>
  <c r="B380" i="2783"/>
  <c r="B381" i="2783"/>
  <c r="B382" i="2783"/>
  <c r="B383" i="2783"/>
  <c r="B384" i="2783"/>
  <c r="B385" i="2783"/>
  <c r="B386" i="2783"/>
  <c r="B387" i="2783"/>
  <c r="B388" i="2783"/>
  <c r="B389" i="2783"/>
  <c r="B390" i="2783"/>
  <c r="B391" i="2783"/>
  <c r="B392" i="2783"/>
  <c r="B393" i="2783"/>
  <c r="B394" i="2783"/>
  <c r="B395" i="2783"/>
  <c r="B396" i="2783"/>
  <c r="B397" i="2783"/>
  <c r="B398" i="2783"/>
  <c r="B399" i="2783"/>
  <c r="B400" i="2783"/>
  <c r="B401" i="2783"/>
  <c r="B402" i="2783"/>
  <c r="B403" i="2783"/>
  <c r="B404" i="2783"/>
  <c r="B405" i="2783"/>
  <c r="B406" i="2783"/>
  <c r="B407" i="2783"/>
  <c r="B408" i="2783"/>
  <c r="B409" i="2783"/>
  <c r="B410" i="2783"/>
  <c r="B411" i="2783"/>
  <c r="B412" i="2783"/>
  <c r="B413" i="2783"/>
  <c r="B414" i="2783"/>
  <c r="B415" i="2783"/>
  <c r="B416" i="2783"/>
  <c r="B417" i="2783"/>
  <c r="B418" i="2783"/>
  <c r="B419" i="2783"/>
  <c r="B420" i="2783"/>
  <c r="B421" i="2783"/>
  <c r="B422" i="2783"/>
  <c r="B423" i="2783"/>
  <c r="B424" i="2783"/>
  <c r="B425" i="2783"/>
  <c r="B426" i="2783"/>
  <c r="B427" i="2783"/>
  <c r="B428" i="2783"/>
  <c r="B429" i="2783"/>
  <c r="B430" i="2783"/>
  <c r="B431" i="2783"/>
  <c r="B432" i="2783"/>
  <c r="B433" i="2783"/>
  <c r="B434" i="2783"/>
  <c r="B435" i="2783"/>
  <c r="B436" i="2783"/>
  <c r="B437" i="2783"/>
  <c r="B438" i="2783"/>
  <c r="B439" i="2783"/>
  <c r="B440" i="2783"/>
  <c r="B441" i="2783"/>
  <c r="B442" i="2783"/>
  <c r="B443" i="2783"/>
  <c r="B444" i="2783"/>
  <c r="B445" i="2783"/>
  <c r="B446" i="2783"/>
  <c r="B447" i="2783"/>
  <c r="B448" i="2783"/>
  <c r="B449" i="2783"/>
  <c r="B450" i="2783"/>
  <c r="B451" i="2783"/>
  <c r="B452" i="2783"/>
  <c r="B453" i="2783"/>
  <c r="B454" i="2783"/>
  <c r="B455" i="2783"/>
  <c r="B456" i="2783"/>
  <c r="B457" i="2783"/>
  <c r="B458" i="2783"/>
  <c r="B459" i="2783"/>
  <c r="B460" i="2783"/>
  <c r="B461" i="2783"/>
  <c r="B462" i="2783"/>
  <c r="B463" i="2783"/>
  <c r="B464" i="2783"/>
  <c r="B465" i="2783"/>
  <c r="B466" i="2783"/>
  <c r="B467" i="2783"/>
  <c r="B468" i="2783"/>
  <c r="B469" i="2783"/>
  <c r="B470" i="2783"/>
  <c r="B471" i="2783"/>
  <c r="B472" i="2783"/>
  <c r="B473" i="2783"/>
  <c r="B474" i="2783"/>
  <c r="B475" i="2783"/>
  <c r="B476" i="2783"/>
  <c r="B477" i="2783"/>
  <c r="B478" i="2783"/>
  <c r="B479" i="2783"/>
  <c r="B480" i="2783"/>
  <c r="B481" i="2783"/>
  <c r="B482" i="2783"/>
  <c r="B483" i="2783"/>
  <c r="B484" i="2783"/>
  <c r="B485" i="2783"/>
  <c r="B486" i="2783"/>
  <c r="B487" i="2783"/>
  <c r="B488" i="2783"/>
  <c r="B489" i="2783"/>
  <c r="B490" i="2783"/>
  <c r="B491" i="2783"/>
  <c r="B492" i="2783"/>
  <c r="B493" i="2783"/>
  <c r="B494" i="2783"/>
  <c r="B495" i="2783"/>
  <c r="B496" i="2783"/>
  <c r="B497" i="2783"/>
  <c r="B498" i="2783"/>
  <c r="B499" i="2783"/>
  <c r="B500" i="2783"/>
  <c r="B501" i="2783"/>
  <c r="B502" i="2783"/>
  <c r="B503" i="2783"/>
  <c r="B504" i="2783"/>
  <c r="B505" i="2783"/>
  <c r="B506" i="2783"/>
  <c r="B507" i="2783"/>
  <c r="B508" i="2783"/>
  <c r="B509" i="2783"/>
  <c r="B510" i="2783"/>
  <c r="B511" i="2783"/>
  <c r="B512" i="2783"/>
  <c r="B513" i="2783"/>
  <c r="B514" i="2783"/>
  <c r="B515" i="2783"/>
  <c r="B516" i="2783"/>
  <c r="B517" i="2783"/>
  <c r="B518" i="2783"/>
  <c r="B519" i="2783"/>
  <c r="B520" i="2783"/>
  <c r="B521" i="2783"/>
  <c r="B522" i="2783"/>
  <c r="B523" i="2783"/>
  <c r="B524" i="2783"/>
  <c r="B525" i="2783"/>
  <c r="B526" i="2783"/>
  <c r="B527" i="2783"/>
  <c r="B528" i="2783"/>
  <c r="B529" i="2783"/>
  <c r="B530" i="2783"/>
  <c r="B531" i="2783"/>
  <c r="B532" i="2783"/>
  <c r="B533" i="2783"/>
  <c r="B534" i="2783"/>
  <c r="B535" i="2783"/>
  <c r="B536" i="2783"/>
  <c r="B537" i="2783"/>
  <c r="B538" i="2783"/>
  <c r="B539" i="2783"/>
  <c r="B540" i="2783"/>
  <c r="B541" i="2783"/>
  <c r="B542" i="2783"/>
  <c r="B543" i="2783"/>
  <c r="B544" i="2783"/>
  <c r="B545" i="2783"/>
  <c r="B546" i="2783"/>
  <c r="B547" i="2783"/>
  <c r="B548" i="2783"/>
  <c r="B549" i="2783"/>
  <c r="B550" i="2783"/>
  <c r="B551" i="2783"/>
  <c r="B552" i="2783"/>
  <c r="B553" i="2783"/>
  <c r="B554" i="2783"/>
  <c r="B555" i="2783"/>
  <c r="B556" i="2783"/>
  <c r="B557" i="2783"/>
  <c r="B558" i="2783"/>
  <c r="B559" i="2783"/>
  <c r="B560" i="2783"/>
  <c r="B561" i="2783"/>
  <c r="B562" i="2783"/>
  <c r="B563" i="2783"/>
  <c r="B564" i="2783"/>
  <c r="B565" i="2783"/>
  <c r="B566" i="2783"/>
  <c r="B567" i="2783"/>
  <c r="B568" i="2783"/>
  <c r="B569" i="2783"/>
  <c r="B570" i="2783"/>
  <c r="B571" i="2783"/>
  <c r="B572" i="2783"/>
  <c r="B573" i="2783"/>
  <c r="B574" i="2783"/>
  <c r="B575" i="2783"/>
  <c r="B576" i="2783"/>
  <c r="B577" i="2783"/>
  <c r="B578" i="2783"/>
  <c r="B579" i="2783"/>
  <c r="B580" i="2783"/>
  <c r="B581" i="2783"/>
  <c r="B582" i="2783"/>
  <c r="B583" i="2783"/>
  <c r="B584" i="2783"/>
  <c r="B585" i="2783"/>
  <c r="B586" i="2783"/>
  <c r="B587" i="2783"/>
  <c r="B588" i="2783"/>
  <c r="B589" i="2783"/>
  <c r="B590" i="2783"/>
  <c r="B591" i="2783"/>
  <c r="B592" i="2783"/>
  <c r="B593" i="2783"/>
  <c r="B594" i="2783"/>
  <c r="B595" i="2783"/>
  <c r="B596" i="2783"/>
  <c r="B597" i="2783"/>
  <c r="B598" i="2783"/>
  <c r="B599" i="2783"/>
  <c r="B600" i="2783"/>
  <c r="B601" i="2783"/>
  <c r="B602" i="2783"/>
  <c r="B603" i="2783"/>
  <c r="B604" i="2783"/>
  <c r="B605" i="2783"/>
  <c r="B606" i="2783"/>
  <c r="B607" i="2783"/>
  <c r="B608" i="2783"/>
  <c r="B609" i="2783"/>
  <c r="B610" i="2783"/>
  <c r="B611" i="2783"/>
  <c r="B612" i="2783"/>
  <c r="B613" i="2783"/>
  <c r="B614" i="2783"/>
  <c r="B615" i="2783"/>
  <c r="B616" i="2783"/>
  <c r="B617" i="2783"/>
  <c r="B618" i="2783"/>
  <c r="B619" i="2783"/>
  <c r="B620" i="2783"/>
  <c r="B621" i="2783"/>
  <c r="B622" i="2783"/>
  <c r="B623" i="2783"/>
  <c r="B624" i="2783"/>
  <c r="B625" i="2783"/>
  <c r="B626" i="2783"/>
  <c r="B627" i="2783"/>
  <c r="B628" i="2783"/>
  <c r="B629" i="2783"/>
  <c r="B630" i="2783"/>
  <c r="B631" i="2783"/>
  <c r="B632" i="2783"/>
  <c r="B633" i="2783"/>
  <c r="B634" i="2783"/>
  <c r="B635" i="2783"/>
  <c r="B636" i="2783"/>
  <c r="B637" i="2783"/>
  <c r="B638" i="2783"/>
  <c r="B639" i="2783"/>
  <c r="B640" i="2783"/>
  <c r="B641" i="2783"/>
  <c r="B642" i="2783"/>
  <c r="B643" i="2783"/>
  <c r="B644" i="2783"/>
  <c r="B645" i="2783"/>
  <c r="B646" i="2783"/>
  <c r="B647" i="2783"/>
  <c r="B648" i="2783"/>
  <c r="B649" i="2783"/>
  <c r="B650" i="2783"/>
  <c r="B651" i="2783"/>
  <c r="B652" i="2783"/>
  <c r="B653" i="2783"/>
  <c r="B654" i="2783"/>
  <c r="B655" i="2783"/>
  <c r="B656" i="2783"/>
  <c r="B657" i="2783"/>
  <c r="B658" i="2783"/>
  <c r="B659" i="2783"/>
  <c r="B660" i="2783"/>
  <c r="B661" i="2783"/>
  <c r="B662" i="2783"/>
  <c r="B663" i="2783"/>
  <c r="B664" i="2783"/>
  <c r="B665" i="2783"/>
  <c r="B666" i="2783"/>
  <c r="B667" i="2783"/>
  <c r="B668" i="2783"/>
  <c r="B669" i="2783"/>
  <c r="B670" i="2783"/>
  <c r="B671" i="2783"/>
  <c r="B672" i="2783"/>
  <c r="B673" i="2783"/>
  <c r="B674" i="2783"/>
  <c r="B675" i="2783"/>
  <c r="B676" i="2783"/>
  <c r="B677" i="2783"/>
  <c r="B678" i="2783"/>
  <c r="B679" i="2783"/>
  <c r="B680" i="2783"/>
  <c r="B681" i="2783"/>
  <c r="B682" i="2783"/>
  <c r="B683" i="2783"/>
  <c r="B684" i="2783"/>
  <c r="B685" i="2783"/>
  <c r="B686" i="2783"/>
  <c r="B687" i="2783"/>
  <c r="B688" i="2783"/>
  <c r="B689" i="2783"/>
  <c r="B690" i="2783"/>
  <c r="B691" i="2783"/>
  <c r="B692" i="2783"/>
  <c r="B693" i="2783"/>
  <c r="B694" i="2783"/>
  <c r="B695" i="2783"/>
  <c r="B696" i="2783"/>
  <c r="B697" i="2783"/>
  <c r="B698" i="2783"/>
  <c r="B699" i="2783"/>
  <c r="B700" i="2783"/>
  <c r="B701" i="2783"/>
  <c r="B702" i="2783"/>
  <c r="B703" i="2783"/>
  <c r="B704" i="2783"/>
  <c r="B705" i="2783"/>
  <c r="B706" i="2783"/>
  <c r="B707" i="2783"/>
  <c r="B708" i="2783"/>
  <c r="B709" i="2783"/>
  <c r="B710" i="2783"/>
  <c r="B711" i="2783"/>
  <c r="B712" i="2783"/>
  <c r="B713" i="2783"/>
  <c r="B714" i="2783"/>
  <c r="B715" i="2783"/>
  <c r="B716" i="2783"/>
  <c r="B717" i="2783"/>
  <c r="B718" i="2783"/>
  <c r="B719" i="2783"/>
  <c r="B720" i="2783"/>
  <c r="B721" i="2783"/>
  <c r="B722" i="2783"/>
  <c r="B723" i="2783"/>
  <c r="B724" i="2783"/>
  <c r="B725" i="2783"/>
  <c r="B726" i="2783"/>
  <c r="B727" i="2783"/>
  <c r="B728" i="2783"/>
  <c r="B729" i="2783"/>
  <c r="B730" i="2783"/>
  <c r="B731" i="2783"/>
  <c r="B732" i="2783"/>
  <c r="B733" i="2783"/>
  <c r="B734" i="2783"/>
  <c r="B735" i="2783"/>
  <c r="B736" i="2783"/>
  <c r="B737" i="2783"/>
  <c r="B738" i="2783"/>
  <c r="B739" i="2783"/>
  <c r="B740" i="2783"/>
  <c r="B741" i="2783"/>
  <c r="B742" i="2783"/>
  <c r="B743" i="2783"/>
  <c r="B744" i="2783"/>
  <c r="B745" i="2783"/>
  <c r="B746" i="2783"/>
  <c r="B747" i="2783"/>
  <c r="B748" i="2783"/>
  <c r="B749" i="2783"/>
  <c r="B750" i="2783"/>
  <c r="B751" i="2783"/>
  <c r="B752" i="2783"/>
  <c r="B753" i="2783"/>
  <c r="B754" i="2783"/>
  <c r="B755" i="2783"/>
  <c r="B756" i="2783"/>
  <c r="B757" i="2783"/>
  <c r="B758" i="2783"/>
  <c r="B759" i="2783"/>
  <c r="B760" i="2783"/>
  <c r="B761" i="2783"/>
  <c r="B762" i="2783"/>
  <c r="B763" i="2783"/>
  <c r="B764" i="2783"/>
  <c r="B765" i="2783"/>
  <c r="B766" i="2783"/>
  <c r="B767" i="2783"/>
  <c r="B768" i="2783"/>
  <c r="B769" i="2783"/>
  <c r="B770" i="2783"/>
  <c r="B771" i="2783"/>
  <c r="B772" i="2783"/>
  <c r="B773" i="2783"/>
  <c r="B774" i="2783"/>
  <c r="B775" i="2783"/>
  <c r="B776" i="2783"/>
  <c r="B777" i="2783"/>
  <c r="B778" i="2783"/>
  <c r="B779" i="2783"/>
  <c r="B780" i="2783"/>
  <c r="B781" i="2783"/>
  <c r="B782" i="2783"/>
  <c r="B783" i="2783"/>
  <c r="B784" i="2783"/>
  <c r="B785" i="2783"/>
  <c r="B786" i="2783"/>
  <c r="B787" i="2783"/>
  <c r="B788" i="2783"/>
  <c r="B789" i="2783"/>
  <c r="B790" i="2783"/>
  <c r="B791" i="2783"/>
  <c r="B792" i="2783"/>
  <c r="B793" i="2783"/>
  <c r="B794" i="2783"/>
  <c r="B795" i="2783"/>
  <c r="B796" i="2783"/>
  <c r="B797" i="2783"/>
  <c r="B798" i="2783"/>
  <c r="B799" i="2783"/>
  <c r="B800" i="2783"/>
  <c r="B801" i="2783"/>
  <c r="B802" i="2783"/>
  <c r="B803" i="2783"/>
  <c r="B804" i="2783"/>
  <c r="B805" i="2783"/>
  <c r="B806" i="2783"/>
  <c r="B807" i="2783"/>
  <c r="B808" i="2783"/>
  <c r="B809" i="2783"/>
  <c r="B810" i="2783"/>
  <c r="B811" i="2783"/>
  <c r="B812" i="2783"/>
  <c r="B813" i="2783"/>
  <c r="B814" i="2783"/>
  <c r="B815" i="2783"/>
  <c r="B816" i="2783"/>
  <c r="B817" i="2783"/>
  <c r="B818" i="2783"/>
  <c r="B819" i="2783"/>
  <c r="B820" i="2783"/>
  <c r="B821" i="2783"/>
  <c r="B822" i="2783"/>
  <c r="B823" i="2783"/>
  <c r="B824" i="2783"/>
  <c r="B825" i="2783"/>
  <c r="B826" i="2783"/>
  <c r="B827" i="2783"/>
  <c r="B828" i="2783"/>
  <c r="B829" i="2783"/>
  <c r="B830" i="2783"/>
  <c r="B831" i="2783"/>
  <c r="B832" i="2783"/>
  <c r="B833" i="2783"/>
  <c r="B834" i="2783"/>
  <c r="B835" i="2783"/>
  <c r="B836" i="2783"/>
  <c r="B837" i="2783"/>
  <c r="B838" i="2783"/>
  <c r="B839" i="2783"/>
  <c r="B840" i="2783"/>
  <c r="B841" i="2783"/>
  <c r="B842" i="2783"/>
  <c r="B843" i="2783"/>
  <c r="B844" i="2783"/>
  <c r="B845" i="2783"/>
  <c r="B846" i="2783"/>
  <c r="B847" i="2783"/>
  <c r="B848" i="2783"/>
  <c r="B849" i="2783"/>
  <c r="B850" i="2783"/>
  <c r="B851" i="2783"/>
  <c r="B852" i="2783"/>
  <c r="A6" i="2783"/>
  <c r="D6" i="2783" s="1"/>
  <c r="A7" i="2783"/>
  <c r="D7" i="2783" s="1"/>
  <c r="A8" i="2783"/>
  <c r="D8" i="2783" s="1"/>
  <c r="A9" i="2783"/>
  <c r="D9" i="2783" s="1"/>
  <c r="A10" i="2783"/>
  <c r="D10" i="2783" s="1"/>
  <c r="A11" i="2783"/>
  <c r="D11" i="2783" s="1"/>
  <c r="A12" i="2783"/>
  <c r="D12" i="2783" s="1"/>
  <c r="A13" i="2783"/>
  <c r="D13" i="2783" s="1"/>
  <c r="A14" i="2783"/>
  <c r="D14" i="2783" s="1"/>
  <c r="A15" i="2783"/>
  <c r="D15" i="2783" s="1"/>
  <c r="A16" i="2783"/>
  <c r="D16" i="2783" s="1"/>
  <c r="A17" i="2783"/>
  <c r="D17" i="2783" s="1"/>
  <c r="A18" i="2783"/>
  <c r="D18" i="2783" s="1"/>
  <c r="A19" i="2783"/>
  <c r="D19" i="2783" s="1"/>
  <c r="A20" i="2783"/>
  <c r="D20" i="2783" s="1"/>
  <c r="A21" i="2783"/>
  <c r="D21" i="2783" s="1"/>
  <c r="A22" i="2783"/>
  <c r="D22" i="2783" s="1"/>
  <c r="A23" i="2783"/>
  <c r="D23" i="2783" s="1"/>
  <c r="A24" i="2783"/>
  <c r="D24" i="2783" s="1"/>
  <c r="A25" i="2783"/>
  <c r="D25" i="2783" s="1"/>
  <c r="A26" i="2783"/>
  <c r="D26" i="2783" s="1"/>
  <c r="A27" i="2783"/>
  <c r="D27" i="2783" s="1"/>
  <c r="A28" i="2783"/>
  <c r="D28" i="2783" s="1"/>
  <c r="A29" i="2783"/>
  <c r="D29" i="2783" s="1"/>
  <c r="A30" i="2783"/>
  <c r="D30" i="2783" s="1"/>
  <c r="A31" i="2783"/>
  <c r="D31" i="2783" s="1"/>
  <c r="A32" i="2783"/>
  <c r="D32" i="2783" s="1"/>
  <c r="A33" i="2783"/>
  <c r="D33" i="2783" s="1"/>
  <c r="A34" i="2783"/>
  <c r="D34" i="2783" s="1"/>
  <c r="A35" i="2783"/>
  <c r="D35" i="2783" s="1"/>
  <c r="A36" i="2783"/>
  <c r="D36" i="2783" s="1"/>
  <c r="A37" i="2783"/>
  <c r="D37" i="2783" s="1"/>
  <c r="A38" i="2783"/>
  <c r="D38" i="2783" s="1"/>
  <c r="A39" i="2783"/>
  <c r="D39" i="2783" s="1"/>
  <c r="A40" i="2783"/>
  <c r="D40" i="2783" s="1"/>
  <c r="A41" i="2783"/>
  <c r="D41" i="2783" s="1"/>
  <c r="A42" i="2783"/>
  <c r="D42" i="2783" s="1"/>
  <c r="A43" i="2783"/>
  <c r="D43" i="2783" s="1"/>
  <c r="A44" i="2783"/>
  <c r="D44" i="2783" s="1"/>
  <c r="A45" i="2783"/>
  <c r="D45" i="2783" s="1"/>
  <c r="A46" i="2783"/>
  <c r="D46" i="2783" s="1"/>
  <c r="A47" i="2783"/>
  <c r="D47" i="2783" s="1"/>
  <c r="A48" i="2783"/>
  <c r="D48" i="2783" s="1"/>
  <c r="A49" i="2783"/>
  <c r="D49" i="2783" s="1"/>
  <c r="A50" i="2783"/>
  <c r="D50" i="2783" s="1"/>
  <c r="A51" i="2783"/>
  <c r="D51" i="2783" s="1"/>
  <c r="A52" i="2783"/>
  <c r="D52" i="2783" s="1"/>
  <c r="A53" i="2783"/>
  <c r="D53" i="2783" s="1"/>
  <c r="A54" i="2783"/>
  <c r="D54" i="2783" s="1"/>
  <c r="A55" i="2783"/>
  <c r="D55" i="2783" s="1"/>
  <c r="A56" i="2783"/>
  <c r="D56" i="2783" s="1"/>
  <c r="A57" i="2783"/>
  <c r="D57" i="2783" s="1"/>
  <c r="A58" i="2783"/>
  <c r="D58" i="2783" s="1"/>
  <c r="A59" i="2783"/>
  <c r="D59" i="2783" s="1"/>
  <c r="A60" i="2783"/>
  <c r="D60" i="2783" s="1"/>
  <c r="A61" i="2783"/>
  <c r="D61" i="2783" s="1"/>
  <c r="A62" i="2783"/>
  <c r="D62" i="2783" s="1"/>
  <c r="A63" i="2783"/>
  <c r="D63" i="2783" s="1"/>
  <c r="A64" i="2783"/>
  <c r="D64" i="2783" s="1"/>
  <c r="A65" i="2783"/>
  <c r="D65" i="2783" s="1"/>
  <c r="A66" i="2783"/>
  <c r="D66" i="2783" s="1"/>
  <c r="A67" i="2783"/>
  <c r="D67" i="2783" s="1"/>
  <c r="A68" i="2783"/>
  <c r="D68" i="2783" s="1"/>
  <c r="A69" i="2783"/>
  <c r="D69" i="2783" s="1"/>
  <c r="A70" i="2783"/>
  <c r="D70" i="2783" s="1"/>
  <c r="A71" i="2783"/>
  <c r="D71" i="2783" s="1"/>
  <c r="A72" i="2783"/>
  <c r="D72" i="2783" s="1"/>
  <c r="A73" i="2783"/>
  <c r="D73" i="2783" s="1"/>
  <c r="A74" i="2783"/>
  <c r="D74" i="2783" s="1"/>
  <c r="A75" i="2783"/>
  <c r="D75" i="2783" s="1"/>
  <c r="A76" i="2783"/>
  <c r="D76" i="2783" s="1"/>
  <c r="A77" i="2783"/>
  <c r="D77" i="2783" s="1"/>
  <c r="A78" i="2783"/>
  <c r="D78" i="2783" s="1"/>
  <c r="A79" i="2783"/>
  <c r="D79" i="2783" s="1"/>
  <c r="A80" i="2783"/>
  <c r="D80" i="2783" s="1"/>
  <c r="A81" i="2783"/>
  <c r="D81" i="2783" s="1"/>
  <c r="A82" i="2783"/>
  <c r="D82" i="2783" s="1"/>
  <c r="A83" i="2783"/>
  <c r="D83" i="2783" s="1"/>
  <c r="A84" i="2783"/>
  <c r="D84" i="2783" s="1"/>
  <c r="A85" i="2783"/>
  <c r="D85" i="2783" s="1"/>
  <c r="A86" i="2783"/>
  <c r="D86" i="2783" s="1"/>
  <c r="A87" i="2783"/>
  <c r="D87" i="2783" s="1"/>
  <c r="A88" i="2783"/>
  <c r="D88" i="2783" s="1"/>
  <c r="A89" i="2783"/>
  <c r="D89" i="2783" s="1"/>
  <c r="A90" i="2783"/>
  <c r="D90" i="2783" s="1"/>
  <c r="A91" i="2783"/>
  <c r="D91" i="2783" s="1"/>
  <c r="A92" i="2783"/>
  <c r="D92" i="2783" s="1"/>
  <c r="A93" i="2783"/>
  <c r="D93" i="2783" s="1"/>
  <c r="A94" i="2783"/>
  <c r="D94" i="2783" s="1"/>
  <c r="A95" i="2783"/>
  <c r="D95" i="2783" s="1"/>
  <c r="A96" i="2783"/>
  <c r="D96" i="2783" s="1"/>
  <c r="A97" i="2783"/>
  <c r="D97" i="2783" s="1"/>
  <c r="A98" i="2783"/>
  <c r="D98" i="2783" s="1"/>
  <c r="A99" i="2783"/>
  <c r="D99" i="2783" s="1"/>
  <c r="A100" i="2783"/>
  <c r="D100" i="2783" s="1"/>
  <c r="A101" i="2783"/>
  <c r="D101" i="2783" s="1"/>
  <c r="A102" i="2783"/>
  <c r="D102" i="2783" s="1"/>
  <c r="A103" i="2783"/>
  <c r="D103" i="2783" s="1"/>
  <c r="A104" i="2783"/>
  <c r="D104" i="2783" s="1"/>
  <c r="A105" i="2783"/>
  <c r="D105" i="2783" s="1"/>
  <c r="A106" i="2783"/>
  <c r="D106" i="2783" s="1"/>
  <c r="A107" i="2783"/>
  <c r="D107" i="2783" s="1"/>
  <c r="A108" i="2783"/>
  <c r="D108" i="2783" s="1"/>
  <c r="A109" i="2783"/>
  <c r="D109" i="2783" s="1"/>
  <c r="A110" i="2783"/>
  <c r="D110" i="2783" s="1"/>
  <c r="A111" i="2783"/>
  <c r="D111" i="2783" s="1"/>
  <c r="A112" i="2783"/>
  <c r="D112" i="2783" s="1"/>
  <c r="A113" i="2783"/>
  <c r="D113" i="2783" s="1"/>
  <c r="A114" i="2783"/>
  <c r="D114" i="2783" s="1"/>
  <c r="A115" i="2783"/>
  <c r="D115" i="2783" s="1"/>
  <c r="A116" i="2783"/>
  <c r="D116" i="2783" s="1"/>
  <c r="A117" i="2783"/>
  <c r="D117" i="2783" s="1"/>
  <c r="A118" i="2783"/>
  <c r="D118" i="2783" s="1"/>
  <c r="A119" i="2783"/>
  <c r="D119" i="2783" s="1"/>
  <c r="A120" i="2783"/>
  <c r="D120" i="2783" s="1"/>
  <c r="A121" i="2783"/>
  <c r="D121" i="2783" s="1"/>
  <c r="A122" i="2783"/>
  <c r="D122" i="2783" s="1"/>
  <c r="A123" i="2783"/>
  <c r="D123" i="2783" s="1"/>
  <c r="A124" i="2783"/>
  <c r="D124" i="2783" s="1"/>
  <c r="A125" i="2783"/>
  <c r="D125" i="2783" s="1"/>
  <c r="A126" i="2783"/>
  <c r="D126" i="2783" s="1"/>
  <c r="A127" i="2783"/>
  <c r="D127" i="2783" s="1"/>
  <c r="A128" i="2783"/>
  <c r="D128" i="2783" s="1"/>
  <c r="A129" i="2783"/>
  <c r="D129" i="2783" s="1"/>
  <c r="A130" i="2783"/>
  <c r="D130" i="2783" s="1"/>
  <c r="A131" i="2783"/>
  <c r="D131" i="2783" s="1"/>
  <c r="A132" i="2783"/>
  <c r="D132" i="2783" s="1"/>
  <c r="A133" i="2783"/>
  <c r="D133" i="2783" s="1"/>
  <c r="A134" i="2783"/>
  <c r="D134" i="2783" s="1"/>
  <c r="A135" i="2783"/>
  <c r="D135" i="2783" s="1"/>
  <c r="A136" i="2783"/>
  <c r="D136" i="2783" s="1"/>
  <c r="A137" i="2783"/>
  <c r="D137" i="2783" s="1"/>
  <c r="A138" i="2783"/>
  <c r="D138" i="2783" s="1"/>
  <c r="A139" i="2783"/>
  <c r="D139" i="2783" s="1"/>
  <c r="A140" i="2783"/>
  <c r="D140" i="2783" s="1"/>
  <c r="A141" i="2783"/>
  <c r="D141" i="2783" s="1"/>
  <c r="A142" i="2783"/>
  <c r="D142" i="2783" s="1"/>
  <c r="A143" i="2783"/>
  <c r="D143" i="2783" s="1"/>
  <c r="A144" i="2783"/>
  <c r="D144" i="2783" s="1"/>
  <c r="A145" i="2783"/>
  <c r="D145" i="2783" s="1"/>
  <c r="A146" i="2783"/>
  <c r="D146" i="2783" s="1"/>
  <c r="A147" i="2783"/>
  <c r="D147" i="2783" s="1"/>
  <c r="A148" i="2783"/>
  <c r="D148" i="2783" s="1"/>
  <c r="A149" i="2783"/>
  <c r="D149" i="2783" s="1"/>
  <c r="A150" i="2783"/>
  <c r="D150" i="2783" s="1"/>
  <c r="A151" i="2783"/>
  <c r="D151" i="2783" s="1"/>
  <c r="A152" i="2783"/>
  <c r="D152" i="2783" s="1"/>
  <c r="A153" i="2783"/>
  <c r="D153" i="2783" s="1"/>
  <c r="A154" i="2783"/>
  <c r="D154" i="2783" s="1"/>
  <c r="A155" i="2783"/>
  <c r="D155" i="2783" s="1"/>
  <c r="A156" i="2783"/>
  <c r="D156" i="2783" s="1"/>
  <c r="A157" i="2783"/>
  <c r="D157" i="2783" s="1"/>
  <c r="A158" i="2783"/>
  <c r="D158" i="2783" s="1"/>
  <c r="A159" i="2783"/>
  <c r="D159" i="2783" s="1"/>
  <c r="A160" i="2783"/>
  <c r="D160" i="2783" s="1"/>
  <c r="A161" i="2783"/>
  <c r="D161" i="2783" s="1"/>
  <c r="A162" i="2783"/>
  <c r="D162" i="2783" s="1"/>
  <c r="A163" i="2783"/>
  <c r="D163" i="2783" s="1"/>
  <c r="A164" i="2783"/>
  <c r="D164" i="2783" s="1"/>
  <c r="A165" i="2783"/>
  <c r="D165" i="2783" s="1"/>
  <c r="A166" i="2783"/>
  <c r="D166" i="2783" s="1"/>
  <c r="A167" i="2783"/>
  <c r="D167" i="2783" s="1"/>
  <c r="A168" i="2783"/>
  <c r="D168" i="2783" s="1"/>
  <c r="A169" i="2783"/>
  <c r="D169" i="2783" s="1"/>
  <c r="A170" i="2783"/>
  <c r="D170" i="2783" s="1"/>
  <c r="A171" i="2783"/>
  <c r="D171" i="2783" s="1"/>
  <c r="A172" i="2783"/>
  <c r="D172" i="2783" s="1"/>
  <c r="A173" i="2783"/>
  <c r="D173" i="2783" s="1"/>
  <c r="A174" i="2783"/>
  <c r="D174" i="2783" s="1"/>
  <c r="A175" i="2783"/>
  <c r="D175" i="2783" s="1"/>
  <c r="A176" i="2783"/>
  <c r="D176" i="2783" s="1"/>
  <c r="A177" i="2783"/>
  <c r="D177" i="2783" s="1"/>
  <c r="A178" i="2783"/>
  <c r="D178" i="2783" s="1"/>
  <c r="A179" i="2783"/>
  <c r="D179" i="2783" s="1"/>
  <c r="A180" i="2783"/>
  <c r="D180" i="2783" s="1"/>
  <c r="A181" i="2783"/>
  <c r="D181" i="2783" s="1"/>
  <c r="A182" i="2783"/>
  <c r="D182" i="2783" s="1"/>
  <c r="A183" i="2783"/>
  <c r="D183" i="2783" s="1"/>
  <c r="A184" i="2783"/>
  <c r="D184" i="2783" s="1"/>
  <c r="A185" i="2783"/>
  <c r="D185" i="2783" s="1"/>
  <c r="A186" i="2783"/>
  <c r="D186" i="2783" s="1"/>
  <c r="A187" i="2783"/>
  <c r="D187" i="2783" s="1"/>
  <c r="A188" i="2783"/>
  <c r="D188" i="2783" s="1"/>
  <c r="A189" i="2783"/>
  <c r="D189" i="2783" s="1"/>
  <c r="A190" i="2783"/>
  <c r="D190" i="2783" s="1"/>
  <c r="A191" i="2783"/>
  <c r="D191" i="2783" s="1"/>
  <c r="A192" i="2783"/>
  <c r="D192" i="2783" s="1"/>
  <c r="A193" i="2783"/>
  <c r="D193" i="2783" s="1"/>
  <c r="A194" i="2783"/>
  <c r="D194" i="2783" s="1"/>
  <c r="A195" i="2783"/>
  <c r="D195" i="2783" s="1"/>
  <c r="A196" i="2783"/>
  <c r="D196" i="2783" s="1"/>
  <c r="A197" i="2783"/>
  <c r="D197" i="2783" s="1"/>
  <c r="A198" i="2783"/>
  <c r="D198" i="2783" s="1"/>
  <c r="A199" i="2783"/>
  <c r="D199" i="2783" s="1"/>
  <c r="A200" i="2783"/>
  <c r="D200" i="2783" s="1"/>
  <c r="A201" i="2783"/>
  <c r="D201" i="2783" s="1"/>
  <c r="A202" i="2783"/>
  <c r="D202" i="2783" s="1"/>
  <c r="A203" i="2783"/>
  <c r="D203" i="2783" s="1"/>
  <c r="A204" i="2783"/>
  <c r="D204" i="2783" s="1"/>
  <c r="A205" i="2783"/>
  <c r="D205" i="2783" s="1"/>
  <c r="A206" i="2783"/>
  <c r="D206" i="2783" s="1"/>
  <c r="A207" i="2783"/>
  <c r="D207" i="2783" s="1"/>
  <c r="A208" i="2783"/>
  <c r="D208" i="2783" s="1"/>
  <c r="A209" i="2783"/>
  <c r="D209" i="2783" s="1"/>
  <c r="A210" i="2783"/>
  <c r="D210" i="2783" s="1"/>
  <c r="A211" i="2783"/>
  <c r="D211" i="2783" s="1"/>
  <c r="A212" i="2783"/>
  <c r="D212" i="2783" s="1"/>
  <c r="A213" i="2783"/>
  <c r="D213" i="2783" s="1"/>
  <c r="A214" i="2783"/>
  <c r="D214" i="2783" s="1"/>
  <c r="A215" i="2783"/>
  <c r="D215" i="2783" s="1"/>
  <c r="A216" i="2783"/>
  <c r="D216" i="2783" s="1"/>
  <c r="A217" i="2783"/>
  <c r="D217" i="2783" s="1"/>
  <c r="A218" i="2783"/>
  <c r="D218" i="2783" s="1"/>
  <c r="A219" i="2783"/>
  <c r="D219" i="2783" s="1"/>
  <c r="A220" i="2783"/>
  <c r="D220" i="2783" s="1"/>
  <c r="A221" i="2783"/>
  <c r="D221" i="2783" s="1"/>
  <c r="A222" i="2783"/>
  <c r="D222" i="2783" s="1"/>
  <c r="A223" i="2783"/>
  <c r="D223" i="2783" s="1"/>
  <c r="A224" i="2783"/>
  <c r="D224" i="2783" s="1"/>
  <c r="A225" i="2783"/>
  <c r="D225" i="2783" s="1"/>
  <c r="A226" i="2783"/>
  <c r="D226" i="2783" s="1"/>
  <c r="A227" i="2783"/>
  <c r="D227" i="2783" s="1"/>
  <c r="A228" i="2783"/>
  <c r="D228" i="2783" s="1"/>
  <c r="A229" i="2783"/>
  <c r="D229" i="2783" s="1"/>
  <c r="A230" i="2783"/>
  <c r="D230" i="2783" s="1"/>
  <c r="A231" i="2783"/>
  <c r="D231" i="2783" s="1"/>
  <c r="A232" i="2783"/>
  <c r="D232" i="2783" s="1"/>
  <c r="A233" i="2783"/>
  <c r="D233" i="2783" s="1"/>
  <c r="A234" i="2783"/>
  <c r="D234" i="2783" s="1"/>
  <c r="A235" i="2783"/>
  <c r="D235" i="2783" s="1"/>
  <c r="A236" i="2783"/>
  <c r="D236" i="2783" s="1"/>
  <c r="A237" i="2783"/>
  <c r="D237" i="2783" s="1"/>
  <c r="A238" i="2783"/>
  <c r="D238" i="2783" s="1"/>
  <c r="A239" i="2783"/>
  <c r="D239" i="2783" s="1"/>
  <c r="A240" i="2783"/>
  <c r="D240" i="2783" s="1"/>
  <c r="A241" i="2783"/>
  <c r="D241" i="2783" s="1"/>
  <c r="A242" i="2783"/>
  <c r="D242" i="2783" s="1"/>
  <c r="A243" i="2783"/>
  <c r="D243" i="2783" s="1"/>
  <c r="A244" i="2783"/>
  <c r="D244" i="2783" s="1"/>
  <c r="A245" i="2783"/>
  <c r="D245" i="2783" s="1"/>
  <c r="A246" i="2783"/>
  <c r="D246" i="2783" s="1"/>
  <c r="A247" i="2783"/>
  <c r="D247" i="2783" s="1"/>
  <c r="A248" i="2783"/>
  <c r="D248" i="2783" s="1"/>
  <c r="A249" i="2783"/>
  <c r="D249" i="2783" s="1"/>
  <c r="A250" i="2783"/>
  <c r="D250" i="2783" s="1"/>
  <c r="A251" i="2783"/>
  <c r="D251" i="2783" s="1"/>
  <c r="A252" i="2783"/>
  <c r="D252" i="2783" s="1"/>
  <c r="A253" i="2783"/>
  <c r="D253" i="2783" s="1"/>
  <c r="A254" i="2783"/>
  <c r="D254" i="2783" s="1"/>
  <c r="A255" i="2783"/>
  <c r="D255" i="2783" s="1"/>
  <c r="A256" i="2783"/>
  <c r="D256" i="2783" s="1"/>
  <c r="A257" i="2783"/>
  <c r="D257" i="2783" s="1"/>
  <c r="A258" i="2783"/>
  <c r="D258" i="2783" s="1"/>
  <c r="A259" i="2783"/>
  <c r="D259" i="2783" s="1"/>
  <c r="A260" i="2783"/>
  <c r="D260" i="2783" s="1"/>
  <c r="A261" i="2783"/>
  <c r="D261" i="2783" s="1"/>
  <c r="A262" i="2783"/>
  <c r="D262" i="2783" s="1"/>
  <c r="A263" i="2783"/>
  <c r="D263" i="2783" s="1"/>
  <c r="A264" i="2783"/>
  <c r="D264" i="2783" s="1"/>
  <c r="A265" i="2783"/>
  <c r="D265" i="2783" s="1"/>
  <c r="A266" i="2783"/>
  <c r="D266" i="2783" s="1"/>
  <c r="A267" i="2783"/>
  <c r="D267" i="2783" s="1"/>
  <c r="A268" i="2783"/>
  <c r="D268" i="2783" s="1"/>
  <c r="A269" i="2783"/>
  <c r="D269" i="2783" s="1"/>
  <c r="A270" i="2783"/>
  <c r="D270" i="2783" s="1"/>
  <c r="A271" i="2783"/>
  <c r="D271" i="2783" s="1"/>
  <c r="A272" i="2783"/>
  <c r="D272" i="2783" s="1"/>
  <c r="A273" i="2783"/>
  <c r="D273" i="2783" s="1"/>
  <c r="A274" i="2783"/>
  <c r="D274" i="2783" s="1"/>
  <c r="A275" i="2783"/>
  <c r="D275" i="2783" s="1"/>
  <c r="A276" i="2783"/>
  <c r="D276" i="2783" s="1"/>
  <c r="A277" i="2783"/>
  <c r="D277" i="2783" s="1"/>
  <c r="A278" i="2783"/>
  <c r="D278" i="2783" s="1"/>
  <c r="A279" i="2783"/>
  <c r="D279" i="2783" s="1"/>
  <c r="A280" i="2783"/>
  <c r="D280" i="2783" s="1"/>
  <c r="A281" i="2783"/>
  <c r="D281" i="2783" s="1"/>
  <c r="A282" i="2783"/>
  <c r="D282" i="2783" s="1"/>
  <c r="A283" i="2783"/>
  <c r="D283" i="2783" s="1"/>
  <c r="A284" i="2783"/>
  <c r="D284" i="2783" s="1"/>
  <c r="A285" i="2783"/>
  <c r="D285" i="2783" s="1"/>
  <c r="A286" i="2783"/>
  <c r="D286" i="2783" s="1"/>
  <c r="A287" i="2783"/>
  <c r="D287" i="2783" s="1"/>
  <c r="A288" i="2783"/>
  <c r="D288" i="2783" s="1"/>
  <c r="A289" i="2783"/>
  <c r="D289" i="2783" s="1"/>
  <c r="A290" i="2783"/>
  <c r="D290" i="2783" s="1"/>
  <c r="A291" i="2783"/>
  <c r="D291" i="2783" s="1"/>
  <c r="A292" i="2783"/>
  <c r="D292" i="2783" s="1"/>
  <c r="A293" i="2783"/>
  <c r="D293" i="2783" s="1"/>
  <c r="A294" i="2783"/>
  <c r="D294" i="2783" s="1"/>
  <c r="A295" i="2783"/>
  <c r="D295" i="2783" s="1"/>
  <c r="A296" i="2783"/>
  <c r="D296" i="2783" s="1"/>
  <c r="A297" i="2783"/>
  <c r="D297" i="2783" s="1"/>
  <c r="A298" i="2783"/>
  <c r="D298" i="2783" s="1"/>
  <c r="A299" i="2783"/>
  <c r="D299" i="2783" s="1"/>
  <c r="A300" i="2783"/>
  <c r="D300" i="2783" s="1"/>
  <c r="A301" i="2783"/>
  <c r="D301" i="2783" s="1"/>
  <c r="A302" i="2783"/>
  <c r="D302" i="2783" s="1"/>
  <c r="A303" i="2783"/>
  <c r="D303" i="2783" s="1"/>
  <c r="A304" i="2783"/>
  <c r="D304" i="2783" s="1"/>
  <c r="A305" i="2783"/>
  <c r="D305" i="2783" s="1"/>
  <c r="A306" i="2783"/>
  <c r="D306" i="2783" s="1"/>
  <c r="A307" i="2783"/>
  <c r="D307" i="2783" s="1"/>
  <c r="A308" i="2783"/>
  <c r="D308" i="2783" s="1"/>
  <c r="A309" i="2783"/>
  <c r="D309" i="2783" s="1"/>
  <c r="A310" i="2783"/>
  <c r="D310" i="2783" s="1"/>
  <c r="A311" i="2783"/>
  <c r="D311" i="2783" s="1"/>
  <c r="A312" i="2783"/>
  <c r="D312" i="2783" s="1"/>
  <c r="A313" i="2783"/>
  <c r="D313" i="2783" s="1"/>
  <c r="A314" i="2783"/>
  <c r="D314" i="2783" s="1"/>
  <c r="A315" i="2783"/>
  <c r="D315" i="2783" s="1"/>
  <c r="A316" i="2783"/>
  <c r="D316" i="2783" s="1"/>
  <c r="A317" i="2783"/>
  <c r="D317" i="2783" s="1"/>
  <c r="A318" i="2783"/>
  <c r="D318" i="2783" s="1"/>
  <c r="A319" i="2783"/>
  <c r="D319" i="2783" s="1"/>
  <c r="A320" i="2783"/>
  <c r="D320" i="2783" s="1"/>
  <c r="A321" i="2783"/>
  <c r="D321" i="2783" s="1"/>
  <c r="A322" i="2783"/>
  <c r="D322" i="2783" s="1"/>
  <c r="A323" i="2783"/>
  <c r="D323" i="2783" s="1"/>
  <c r="A324" i="2783"/>
  <c r="D324" i="2783" s="1"/>
  <c r="A325" i="2783"/>
  <c r="D325" i="2783" s="1"/>
  <c r="A326" i="2783"/>
  <c r="D326" i="2783" s="1"/>
  <c r="A327" i="2783"/>
  <c r="D327" i="2783" s="1"/>
  <c r="A328" i="2783"/>
  <c r="D328" i="2783" s="1"/>
  <c r="A329" i="2783"/>
  <c r="D329" i="2783" s="1"/>
  <c r="A330" i="2783"/>
  <c r="D330" i="2783" s="1"/>
  <c r="A331" i="2783"/>
  <c r="D331" i="2783" s="1"/>
  <c r="A332" i="2783"/>
  <c r="D332" i="2783" s="1"/>
  <c r="A333" i="2783"/>
  <c r="D333" i="2783" s="1"/>
  <c r="A334" i="2783"/>
  <c r="D334" i="2783" s="1"/>
  <c r="A335" i="2783"/>
  <c r="D335" i="2783" s="1"/>
  <c r="A336" i="2783"/>
  <c r="D336" i="2783" s="1"/>
  <c r="A337" i="2783"/>
  <c r="D337" i="2783" s="1"/>
  <c r="A338" i="2783"/>
  <c r="D338" i="2783" s="1"/>
  <c r="A339" i="2783"/>
  <c r="D339" i="2783" s="1"/>
  <c r="A340" i="2783"/>
  <c r="D340" i="2783" s="1"/>
  <c r="A341" i="2783"/>
  <c r="D341" i="2783" s="1"/>
  <c r="A342" i="2783"/>
  <c r="D342" i="2783" s="1"/>
  <c r="A343" i="2783"/>
  <c r="D343" i="2783" s="1"/>
  <c r="A344" i="2783"/>
  <c r="D344" i="2783" s="1"/>
  <c r="A345" i="2783"/>
  <c r="D345" i="2783" s="1"/>
  <c r="A346" i="2783"/>
  <c r="D346" i="2783" s="1"/>
  <c r="A347" i="2783"/>
  <c r="D347" i="2783" s="1"/>
  <c r="A348" i="2783"/>
  <c r="D348" i="2783" s="1"/>
  <c r="A349" i="2783"/>
  <c r="D349" i="2783" s="1"/>
  <c r="A350" i="2783"/>
  <c r="D350" i="2783" s="1"/>
  <c r="A351" i="2783"/>
  <c r="D351" i="2783" s="1"/>
  <c r="A352" i="2783"/>
  <c r="D352" i="2783" s="1"/>
  <c r="A353" i="2783"/>
  <c r="D353" i="2783" s="1"/>
  <c r="A354" i="2783"/>
  <c r="D354" i="2783" s="1"/>
  <c r="A355" i="2783"/>
  <c r="D355" i="2783" s="1"/>
  <c r="A356" i="2783"/>
  <c r="D356" i="2783" s="1"/>
  <c r="A357" i="2783"/>
  <c r="D357" i="2783" s="1"/>
  <c r="A358" i="2783"/>
  <c r="D358" i="2783" s="1"/>
  <c r="A359" i="2783"/>
  <c r="D359" i="2783" s="1"/>
  <c r="A360" i="2783"/>
  <c r="D360" i="2783" s="1"/>
  <c r="A361" i="2783"/>
  <c r="D361" i="2783" s="1"/>
  <c r="A362" i="2783"/>
  <c r="D362" i="2783" s="1"/>
  <c r="A363" i="2783"/>
  <c r="D363" i="2783" s="1"/>
  <c r="A364" i="2783"/>
  <c r="D364" i="2783" s="1"/>
  <c r="A365" i="2783"/>
  <c r="D365" i="2783" s="1"/>
  <c r="A366" i="2783"/>
  <c r="D366" i="2783" s="1"/>
  <c r="A367" i="2783"/>
  <c r="D367" i="2783" s="1"/>
  <c r="A368" i="2783"/>
  <c r="D368" i="2783" s="1"/>
  <c r="A369" i="2783"/>
  <c r="D369" i="2783" s="1"/>
  <c r="A370" i="2783"/>
  <c r="D370" i="2783" s="1"/>
  <c r="A371" i="2783"/>
  <c r="D371" i="2783" s="1"/>
  <c r="A372" i="2783"/>
  <c r="D372" i="2783" s="1"/>
  <c r="A373" i="2783"/>
  <c r="D373" i="2783" s="1"/>
  <c r="A374" i="2783"/>
  <c r="D374" i="2783" s="1"/>
  <c r="A375" i="2783"/>
  <c r="D375" i="2783" s="1"/>
  <c r="A376" i="2783"/>
  <c r="D376" i="2783" s="1"/>
  <c r="A377" i="2783"/>
  <c r="D377" i="2783" s="1"/>
  <c r="A378" i="2783"/>
  <c r="D378" i="2783" s="1"/>
  <c r="A379" i="2783"/>
  <c r="D379" i="2783" s="1"/>
  <c r="A380" i="2783"/>
  <c r="D380" i="2783" s="1"/>
  <c r="A381" i="2783"/>
  <c r="D381" i="2783" s="1"/>
  <c r="A382" i="2783"/>
  <c r="D382" i="2783" s="1"/>
  <c r="A383" i="2783"/>
  <c r="D383" i="2783" s="1"/>
  <c r="A384" i="2783"/>
  <c r="D384" i="2783" s="1"/>
  <c r="A385" i="2783"/>
  <c r="D385" i="2783" s="1"/>
  <c r="A386" i="2783"/>
  <c r="D386" i="2783" s="1"/>
  <c r="A387" i="2783"/>
  <c r="D387" i="2783" s="1"/>
  <c r="A388" i="2783"/>
  <c r="D388" i="2783" s="1"/>
  <c r="A389" i="2783"/>
  <c r="D389" i="2783" s="1"/>
  <c r="A390" i="2783"/>
  <c r="D390" i="2783" s="1"/>
  <c r="A391" i="2783"/>
  <c r="D391" i="2783" s="1"/>
  <c r="A392" i="2783"/>
  <c r="D392" i="2783" s="1"/>
  <c r="A393" i="2783"/>
  <c r="D393" i="2783" s="1"/>
  <c r="A394" i="2783"/>
  <c r="D394" i="2783" s="1"/>
  <c r="A395" i="2783"/>
  <c r="D395" i="2783" s="1"/>
  <c r="A396" i="2783"/>
  <c r="D396" i="2783" s="1"/>
  <c r="A397" i="2783"/>
  <c r="D397" i="2783" s="1"/>
  <c r="A398" i="2783"/>
  <c r="D398" i="2783" s="1"/>
  <c r="A399" i="2783"/>
  <c r="D399" i="2783" s="1"/>
  <c r="A400" i="2783"/>
  <c r="D400" i="2783" s="1"/>
  <c r="A401" i="2783"/>
  <c r="D401" i="2783" s="1"/>
  <c r="A402" i="2783"/>
  <c r="D402" i="2783" s="1"/>
  <c r="A403" i="2783"/>
  <c r="D403" i="2783" s="1"/>
  <c r="A404" i="2783"/>
  <c r="D404" i="2783" s="1"/>
  <c r="A405" i="2783"/>
  <c r="D405" i="2783" s="1"/>
  <c r="A406" i="2783"/>
  <c r="D406" i="2783" s="1"/>
  <c r="A407" i="2783"/>
  <c r="D407" i="2783" s="1"/>
  <c r="A408" i="2783"/>
  <c r="D408" i="2783" s="1"/>
  <c r="A409" i="2783"/>
  <c r="D409" i="2783" s="1"/>
  <c r="A410" i="2783"/>
  <c r="D410" i="2783" s="1"/>
  <c r="A411" i="2783"/>
  <c r="D411" i="2783" s="1"/>
  <c r="A412" i="2783"/>
  <c r="D412" i="2783" s="1"/>
  <c r="A413" i="2783"/>
  <c r="D413" i="2783" s="1"/>
  <c r="A414" i="2783"/>
  <c r="D414" i="2783" s="1"/>
  <c r="A415" i="2783"/>
  <c r="D415" i="2783" s="1"/>
  <c r="A416" i="2783"/>
  <c r="D416" i="2783" s="1"/>
  <c r="A417" i="2783"/>
  <c r="D417" i="2783" s="1"/>
  <c r="A418" i="2783"/>
  <c r="D418" i="2783" s="1"/>
  <c r="A419" i="2783"/>
  <c r="D419" i="2783" s="1"/>
  <c r="A420" i="2783"/>
  <c r="D420" i="2783" s="1"/>
  <c r="A421" i="2783"/>
  <c r="D421" i="2783" s="1"/>
  <c r="A422" i="2783"/>
  <c r="D422" i="2783" s="1"/>
  <c r="A423" i="2783"/>
  <c r="D423" i="2783" s="1"/>
  <c r="A424" i="2783"/>
  <c r="D424" i="2783" s="1"/>
  <c r="A425" i="2783"/>
  <c r="D425" i="2783" s="1"/>
  <c r="A426" i="2783"/>
  <c r="D426" i="2783" s="1"/>
  <c r="A427" i="2783"/>
  <c r="D427" i="2783" s="1"/>
  <c r="A428" i="2783"/>
  <c r="D428" i="2783" s="1"/>
  <c r="A429" i="2783"/>
  <c r="D429" i="2783" s="1"/>
  <c r="A430" i="2783"/>
  <c r="D430" i="2783" s="1"/>
  <c r="A431" i="2783"/>
  <c r="D431" i="2783" s="1"/>
  <c r="A432" i="2783"/>
  <c r="D432" i="2783" s="1"/>
  <c r="A433" i="2783"/>
  <c r="D433" i="2783" s="1"/>
  <c r="A434" i="2783"/>
  <c r="D434" i="2783" s="1"/>
  <c r="A435" i="2783"/>
  <c r="D435" i="2783" s="1"/>
  <c r="A436" i="2783"/>
  <c r="D436" i="2783" s="1"/>
  <c r="A437" i="2783"/>
  <c r="D437" i="2783" s="1"/>
  <c r="A438" i="2783"/>
  <c r="D438" i="2783" s="1"/>
  <c r="A439" i="2783"/>
  <c r="D439" i="2783" s="1"/>
  <c r="A440" i="2783"/>
  <c r="D440" i="2783" s="1"/>
  <c r="A441" i="2783"/>
  <c r="D441" i="2783" s="1"/>
  <c r="A442" i="2783"/>
  <c r="D442" i="2783" s="1"/>
  <c r="A443" i="2783"/>
  <c r="D443" i="2783" s="1"/>
  <c r="A444" i="2783"/>
  <c r="D444" i="2783" s="1"/>
  <c r="A445" i="2783"/>
  <c r="D445" i="2783" s="1"/>
  <c r="A446" i="2783"/>
  <c r="D446" i="2783" s="1"/>
  <c r="A447" i="2783"/>
  <c r="D447" i="2783" s="1"/>
  <c r="A448" i="2783"/>
  <c r="D448" i="2783" s="1"/>
  <c r="A449" i="2783"/>
  <c r="D449" i="2783" s="1"/>
  <c r="A450" i="2783"/>
  <c r="D450" i="2783" s="1"/>
  <c r="A451" i="2783"/>
  <c r="D451" i="2783" s="1"/>
  <c r="A452" i="2783"/>
  <c r="D452" i="2783" s="1"/>
  <c r="A453" i="2783"/>
  <c r="D453" i="2783" s="1"/>
  <c r="A454" i="2783"/>
  <c r="D454" i="2783" s="1"/>
  <c r="A455" i="2783"/>
  <c r="D455" i="2783" s="1"/>
  <c r="A456" i="2783"/>
  <c r="D456" i="2783" s="1"/>
  <c r="A457" i="2783"/>
  <c r="D457" i="2783" s="1"/>
  <c r="A458" i="2783"/>
  <c r="D458" i="2783" s="1"/>
  <c r="A459" i="2783"/>
  <c r="D459" i="2783" s="1"/>
  <c r="A460" i="2783"/>
  <c r="D460" i="2783" s="1"/>
  <c r="A461" i="2783"/>
  <c r="D461" i="2783" s="1"/>
  <c r="A462" i="2783"/>
  <c r="D462" i="2783" s="1"/>
  <c r="A463" i="2783"/>
  <c r="D463" i="2783" s="1"/>
  <c r="A464" i="2783"/>
  <c r="D464" i="2783" s="1"/>
  <c r="A465" i="2783"/>
  <c r="D465" i="2783" s="1"/>
  <c r="A466" i="2783"/>
  <c r="D466" i="2783" s="1"/>
  <c r="A467" i="2783"/>
  <c r="D467" i="2783" s="1"/>
  <c r="A468" i="2783"/>
  <c r="D468" i="2783" s="1"/>
  <c r="A469" i="2783"/>
  <c r="D469" i="2783" s="1"/>
  <c r="A470" i="2783"/>
  <c r="D470" i="2783" s="1"/>
  <c r="A471" i="2783"/>
  <c r="D471" i="2783" s="1"/>
  <c r="A472" i="2783"/>
  <c r="D472" i="2783" s="1"/>
  <c r="A473" i="2783"/>
  <c r="D473" i="2783" s="1"/>
  <c r="A474" i="2783"/>
  <c r="D474" i="2783" s="1"/>
  <c r="A475" i="2783"/>
  <c r="D475" i="2783" s="1"/>
  <c r="A476" i="2783"/>
  <c r="D476" i="2783" s="1"/>
  <c r="A477" i="2783"/>
  <c r="D477" i="2783" s="1"/>
  <c r="A478" i="2783"/>
  <c r="D478" i="2783" s="1"/>
  <c r="A479" i="2783"/>
  <c r="D479" i="2783" s="1"/>
  <c r="A480" i="2783"/>
  <c r="D480" i="2783" s="1"/>
  <c r="A481" i="2783"/>
  <c r="D481" i="2783" s="1"/>
  <c r="A482" i="2783"/>
  <c r="D482" i="2783" s="1"/>
  <c r="A483" i="2783"/>
  <c r="D483" i="2783" s="1"/>
  <c r="A484" i="2783"/>
  <c r="D484" i="2783" s="1"/>
  <c r="A485" i="2783"/>
  <c r="D485" i="2783" s="1"/>
  <c r="A486" i="2783"/>
  <c r="D486" i="2783" s="1"/>
  <c r="A487" i="2783"/>
  <c r="D487" i="2783" s="1"/>
  <c r="A488" i="2783"/>
  <c r="D488" i="2783" s="1"/>
  <c r="A489" i="2783"/>
  <c r="D489" i="2783" s="1"/>
  <c r="A490" i="2783"/>
  <c r="D490" i="2783" s="1"/>
  <c r="A491" i="2783"/>
  <c r="D491" i="2783" s="1"/>
  <c r="A492" i="2783"/>
  <c r="D492" i="2783" s="1"/>
  <c r="A493" i="2783"/>
  <c r="D493" i="2783" s="1"/>
  <c r="A494" i="2783"/>
  <c r="D494" i="2783" s="1"/>
  <c r="A495" i="2783"/>
  <c r="D495" i="2783" s="1"/>
  <c r="A496" i="2783"/>
  <c r="D496" i="2783" s="1"/>
  <c r="A497" i="2783"/>
  <c r="D497" i="2783" s="1"/>
  <c r="A498" i="2783"/>
  <c r="D498" i="2783" s="1"/>
  <c r="A499" i="2783"/>
  <c r="D499" i="2783" s="1"/>
  <c r="A500" i="2783"/>
  <c r="D500" i="2783" s="1"/>
  <c r="A501" i="2783"/>
  <c r="D501" i="2783" s="1"/>
  <c r="A502" i="2783"/>
  <c r="D502" i="2783" s="1"/>
  <c r="A503" i="2783"/>
  <c r="D503" i="2783" s="1"/>
  <c r="A504" i="2783"/>
  <c r="D504" i="2783" s="1"/>
  <c r="A505" i="2783"/>
  <c r="D505" i="2783" s="1"/>
  <c r="A506" i="2783"/>
  <c r="D506" i="2783" s="1"/>
  <c r="A507" i="2783"/>
  <c r="D507" i="2783" s="1"/>
  <c r="A508" i="2783"/>
  <c r="D508" i="2783" s="1"/>
  <c r="A509" i="2783"/>
  <c r="D509" i="2783" s="1"/>
  <c r="A510" i="2783"/>
  <c r="D510" i="2783" s="1"/>
  <c r="A511" i="2783"/>
  <c r="D511" i="2783" s="1"/>
  <c r="A512" i="2783"/>
  <c r="D512" i="2783" s="1"/>
  <c r="A513" i="2783"/>
  <c r="D513" i="2783" s="1"/>
  <c r="A514" i="2783"/>
  <c r="D514" i="2783" s="1"/>
  <c r="A515" i="2783"/>
  <c r="D515" i="2783" s="1"/>
  <c r="A516" i="2783"/>
  <c r="D516" i="2783" s="1"/>
  <c r="A517" i="2783"/>
  <c r="D517" i="2783" s="1"/>
  <c r="A518" i="2783"/>
  <c r="D518" i="2783" s="1"/>
  <c r="A519" i="2783"/>
  <c r="D519" i="2783" s="1"/>
  <c r="A520" i="2783"/>
  <c r="D520" i="2783" s="1"/>
  <c r="A521" i="2783"/>
  <c r="D521" i="2783" s="1"/>
  <c r="A522" i="2783"/>
  <c r="D522" i="2783" s="1"/>
  <c r="A523" i="2783"/>
  <c r="D523" i="2783" s="1"/>
  <c r="A524" i="2783"/>
  <c r="D524" i="2783" s="1"/>
  <c r="A525" i="2783"/>
  <c r="D525" i="2783" s="1"/>
  <c r="A526" i="2783"/>
  <c r="D526" i="2783" s="1"/>
  <c r="A527" i="2783"/>
  <c r="D527" i="2783" s="1"/>
  <c r="A528" i="2783"/>
  <c r="D528" i="2783" s="1"/>
  <c r="A529" i="2783"/>
  <c r="D529" i="2783" s="1"/>
  <c r="A530" i="2783"/>
  <c r="D530" i="2783" s="1"/>
  <c r="A531" i="2783"/>
  <c r="D531" i="2783" s="1"/>
  <c r="A532" i="2783"/>
  <c r="D532" i="2783" s="1"/>
  <c r="A533" i="2783"/>
  <c r="D533" i="2783" s="1"/>
  <c r="A534" i="2783"/>
  <c r="D534" i="2783" s="1"/>
  <c r="A535" i="2783"/>
  <c r="D535" i="2783" s="1"/>
  <c r="A536" i="2783"/>
  <c r="D536" i="2783" s="1"/>
  <c r="A537" i="2783"/>
  <c r="D537" i="2783" s="1"/>
  <c r="A538" i="2783"/>
  <c r="D538" i="2783" s="1"/>
  <c r="A539" i="2783"/>
  <c r="D539" i="2783" s="1"/>
  <c r="A540" i="2783"/>
  <c r="D540" i="2783" s="1"/>
  <c r="A541" i="2783"/>
  <c r="D541" i="2783" s="1"/>
  <c r="A542" i="2783"/>
  <c r="D542" i="2783" s="1"/>
  <c r="A543" i="2783"/>
  <c r="D543" i="2783" s="1"/>
  <c r="A544" i="2783"/>
  <c r="D544" i="2783" s="1"/>
  <c r="A545" i="2783"/>
  <c r="D545" i="2783" s="1"/>
  <c r="A546" i="2783"/>
  <c r="D546" i="2783" s="1"/>
  <c r="A547" i="2783"/>
  <c r="D547" i="2783" s="1"/>
  <c r="A548" i="2783"/>
  <c r="D548" i="2783" s="1"/>
  <c r="A549" i="2783"/>
  <c r="D549" i="2783" s="1"/>
  <c r="A550" i="2783"/>
  <c r="D550" i="2783" s="1"/>
  <c r="A551" i="2783"/>
  <c r="D551" i="2783" s="1"/>
  <c r="A552" i="2783"/>
  <c r="D552" i="2783" s="1"/>
  <c r="A553" i="2783"/>
  <c r="D553" i="2783" s="1"/>
  <c r="A554" i="2783"/>
  <c r="D554" i="2783" s="1"/>
  <c r="A555" i="2783"/>
  <c r="D555" i="2783" s="1"/>
  <c r="A556" i="2783"/>
  <c r="D556" i="2783" s="1"/>
  <c r="A557" i="2783"/>
  <c r="D557" i="2783" s="1"/>
  <c r="A558" i="2783"/>
  <c r="D558" i="2783" s="1"/>
  <c r="A559" i="2783"/>
  <c r="D559" i="2783" s="1"/>
  <c r="A560" i="2783"/>
  <c r="D560" i="2783" s="1"/>
  <c r="A561" i="2783"/>
  <c r="D561" i="2783" s="1"/>
  <c r="A562" i="2783"/>
  <c r="D562" i="2783" s="1"/>
  <c r="A563" i="2783"/>
  <c r="D563" i="2783" s="1"/>
  <c r="A564" i="2783"/>
  <c r="D564" i="2783" s="1"/>
  <c r="A565" i="2783"/>
  <c r="D565" i="2783" s="1"/>
  <c r="A566" i="2783"/>
  <c r="D566" i="2783" s="1"/>
  <c r="A567" i="2783"/>
  <c r="D567" i="2783" s="1"/>
  <c r="A568" i="2783"/>
  <c r="D568" i="2783" s="1"/>
  <c r="A569" i="2783"/>
  <c r="D569" i="2783" s="1"/>
  <c r="A570" i="2783"/>
  <c r="D570" i="2783" s="1"/>
  <c r="A571" i="2783"/>
  <c r="D571" i="2783" s="1"/>
  <c r="A572" i="2783"/>
  <c r="D572" i="2783" s="1"/>
  <c r="A573" i="2783"/>
  <c r="D573" i="2783" s="1"/>
  <c r="A574" i="2783"/>
  <c r="D574" i="2783" s="1"/>
  <c r="A575" i="2783"/>
  <c r="D575" i="2783" s="1"/>
  <c r="A576" i="2783"/>
  <c r="D576" i="2783" s="1"/>
  <c r="A577" i="2783"/>
  <c r="D577" i="2783" s="1"/>
  <c r="A578" i="2783"/>
  <c r="D578" i="2783" s="1"/>
  <c r="A579" i="2783"/>
  <c r="D579" i="2783" s="1"/>
  <c r="A580" i="2783"/>
  <c r="D580" i="2783" s="1"/>
  <c r="A581" i="2783"/>
  <c r="D581" i="2783" s="1"/>
  <c r="A582" i="2783"/>
  <c r="D582" i="2783" s="1"/>
  <c r="A583" i="2783"/>
  <c r="D583" i="2783" s="1"/>
  <c r="A584" i="2783"/>
  <c r="D584" i="2783" s="1"/>
  <c r="A585" i="2783"/>
  <c r="D585" i="2783" s="1"/>
  <c r="A586" i="2783"/>
  <c r="D586" i="2783" s="1"/>
  <c r="A587" i="2783"/>
  <c r="D587" i="2783" s="1"/>
  <c r="A588" i="2783"/>
  <c r="D588" i="2783" s="1"/>
  <c r="A589" i="2783"/>
  <c r="D589" i="2783" s="1"/>
  <c r="A590" i="2783"/>
  <c r="D590" i="2783" s="1"/>
  <c r="A591" i="2783"/>
  <c r="D591" i="2783" s="1"/>
  <c r="A592" i="2783"/>
  <c r="D592" i="2783" s="1"/>
  <c r="A593" i="2783"/>
  <c r="D593" i="2783" s="1"/>
  <c r="A594" i="2783"/>
  <c r="D594" i="2783" s="1"/>
  <c r="A595" i="2783"/>
  <c r="D595" i="2783" s="1"/>
  <c r="A596" i="2783"/>
  <c r="D596" i="2783" s="1"/>
  <c r="A597" i="2783"/>
  <c r="D597" i="2783" s="1"/>
  <c r="A598" i="2783"/>
  <c r="D598" i="2783" s="1"/>
  <c r="A599" i="2783"/>
  <c r="D599" i="2783" s="1"/>
  <c r="A600" i="2783"/>
  <c r="D600" i="2783" s="1"/>
  <c r="A601" i="2783"/>
  <c r="D601" i="2783" s="1"/>
  <c r="A602" i="2783"/>
  <c r="D602" i="2783" s="1"/>
  <c r="A603" i="2783"/>
  <c r="D603" i="2783" s="1"/>
  <c r="A604" i="2783"/>
  <c r="D604" i="2783" s="1"/>
  <c r="A605" i="2783"/>
  <c r="D605" i="2783" s="1"/>
  <c r="A606" i="2783"/>
  <c r="D606" i="2783" s="1"/>
  <c r="A607" i="2783"/>
  <c r="D607" i="2783" s="1"/>
  <c r="A608" i="2783"/>
  <c r="D608" i="2783" s="1"/>
  <c r="A609" i="2783"/>
  <c r="D609" i="2783" s="1"/>
  <c r="A610" i="2783"/>
  <c r="D610" i="2783" s="1"/>
  <c r="A611" i="2783"/>
  <c r="D611" i="2783" s="1"/>
  <c r="A612" i="2783"/>
  <c r="D612" i="2783" s="1"/>
  <c r="A613" i="2783"/>
  <c r="D613" i="2783" s="1"/>
  <c r="A614" i="2783"/>
  <c r="D614" i="2783" s="1"/>
  <c r="A615" i="2783"/>
  <c r="D615" i="2783" s="1"/>
  <c r="A616" i="2783"/>
  <c r="D616" i="2783" s="1"/>
  <c r="A617" i="2783"/>
  <c r="D617" i="2783" s="1"/>
  <c r="A618" i="2783"/>
  <c r="D618" i="2783" s="1"/>
  <c r="A619" i="2783"/>
  <c r="D619" i="2783" s="1"/>
  <c r="A620" i="2783"/>
  <c r="D620" i="2783" s="1"/>
  <c r="A621" i="2783"/>
  <c r="D621" i="2783" s="1"/>
  <c r="A622" i="2783"/>
  <c r="D622" i="2783" s="1"/>
  <c r="A623" i="2783"/>
  <c r="D623" i="2783" s="1"/>
  <c r="A624" i="2783"/>
  <c r="D624" i="2783" s="1"/>
  <c r="A625" i="2783"/>
  <c r="D625" i="2783" s="1"/>
  <c r="A626" i="2783"/>
  <c r="D626" i="2783" s="1"/>
  <c r="A627" i="2783"/>
  <c r="D627" i="2783" s="1"/>
  <c r="A628" i="2783"/>
  <c r="D628" i="2783" s="1"/>
  <c r="A629" i="2783"/>
  <c r="D629" i="2783" s="1"/>
  <c r="A630" i="2783"/>
  <c r="D630" i="2783" s="1"/>
  <c r="A631" i="2783"/>
  <c r="D631" i="2783" s="1"/>
  <c r="A632" i="2783"/>
  <c r="D632" i="2783" s="1"/>
  <c r="A633" i="2783"/>
  <c r="D633" i="2783" s="1"/>
  <c r="A634" i="2783"/>
  <c r="D634" i="2783" s="1"/>
  <c r="A635" i="2783"/>
  <c r="D635" i="2783" s="1"/>
  <c r="A636" i="2783"/>
  <c r="D636" i="2783" s="1"/>
  <c r="A637" i="2783"/>
  <c r="D637" i="2783" s="1"/>
  <c r="A638" i="2783"/>
  <c r="D638" i="2783" s="1"/>
  <c r="A639" i="2783"/>
  <c r="D639" i="2783" s="1"/>
  <c r="A640" i="2783"/>
  <c r="D640" i="2783" s="1"/>
  <c r="A641" i="2783"/>
  <c r="D641" i="2783" s="1"/>
  <c r="A642" i="2783"/>
  <c r="D642" i="2783" s="1"/>
  <c r="A643" i="2783"/>
  <c r="D643" i="2783" s="1"/>
  <c r="A644" i="2783"/>
  <c r="D644" i="2783" s="1"/>
  <c r="A645" i="2783"/>
  <c r="D645" i="2783" s="1"/>
  <c r="A646" i="2783"/>
  <c r="D646" i="2783" s="1"/>
  <c r="A647" i="2783"/>
  <c r="D647" i="2783" s="1"/>
  <c r="A648" i="2783"/>
  <c r="D648" i="2783" s="1"/>
  <c r="A649" i="2783"/>
  <c r="D649" i="2783" s="1"/>
  <c r="A650" i="2783"/>
  <c r="D650" i="2783" s="1"/>
  <c r="A651" i="2783"/>
  <c r="D651" i="2783" s="1"/>
  <c r="A652" i="2783"/>
  <c r="D652" i="2783" s="1"/>
  <c r="A653" i="2783"/>
  <c r="D653" i="2783" s="1"/>
  <c r="A654" i="2783"/>
  <c r="D654" i="2783" s="1"/>
  <c r="A655" i="2783"/>
  <c r="D655" i="2783" s="1"/>
  <c r="A656" i="2783"/>
  <c r="D656" i="2783" s="1"/>
  <c r="A657" i="2783"/>
  <c r="D657" i="2783" s="1"/>
  <c r="A658" i="2783"/>
  <c r="D658" i="2783" s="1"/>
  <c r="A659" i="2783"/>
  <c r="D659" i="2783" s="1"/>
  <c r="A660" i="2783"/>
  <c r="D660" i="2783" s="1"/>
  <c r="A661" i="2783"/>
  <c r="D661" i="2783" s="1"/>
  <c r="A662" i="2783"/>
  <c r="D662" i="2783" s="1"/>
  <c r="A663" i="2783"/>
  <c r="D663" i="2783" s="1"/>
  <c r="A664" i="2783"/>
  <c r="D664" i="2783" s="1"/>
  <c r="A665" i="2783"/>
  <c r="D665" i="2783" s="1"/>
  <c r="A666" i="2783"/>
  <c r="D666" i="2783" s="1"/>
  <c r="A667" i="2783"/>
  <c r="D667" i="2783" s="1"/>
  <c r="A668" i="2783"/>
  <c r="D668" i="2783" s="1"/>
  <c r="A669" i="2783"/>
  <c r="D669" i="2783" s="1"/>
  <c r="A670" i="2783"/>
  <c r="D670" i="2783" s="1"/>
  <c r="A671" i="2783"/>
  <c r="D671" i="2783" s="1"/>
  <c r="A672" i="2783"/>
  <c r="D672" i="2783" s="1"/>
  <c r="A673" i="2783"/>
  <c r="D673" i="2783" s="1"/>
  <c r="A674" i="2783"/>
  <c r="D674" i="2783" s="1"/>
  <c r="A675" i="2783"/>
  <c r="D675" i="2783" s="1"/>
  <c r="A676" i="2783"/>
  <c r="D676" i="2783" s="1"/>
  <c r="A677" i="2783"/>
  <c r="D677" i="2783" s="1"/>
  <c r="A678" i="2783"/>
  <c r="D678" i="2783" s="1"/>
  <c r="A679" i="2783"/>
  <c r="D679" i="2783" s="1"/>
  <c r="A680" i="2783"/>
  <c r="D680" i="2783" s="1"/>
  <c r="A681" i="2783"/>
  <c r="D681" i="2783" s="1"/>
  <c r="A682" i="2783"/>
  <c r="D682" i="2783" s="1"/>
  <c r="A683" i="2783"/>
  <c r="D683" i="2783" s="1"/>
  <c r="A684" i="2783"/>
  <c r="D684" i="2783" s="1"/>
  <c r="A685" i="2783"/>
  <c r="D685" i="2783" s="1"/>
  <c r="A686" i="2783"/>
  <c r="D686" i="2783" s="1"/>
  <c r="A687" i="2783"/>
  <c r="D687" i="2783" s="1"/>
  <c r="A688" i="2783"/>
  <c r="D688" i="2783" s="1"/>
  <c r="A689" i="2783"/>
  <c r="D689" i="2783" s="1"/>
  <c r="A690" i="2783"/>
  <c r="D690" i="2783" s="1"/>
  <c r="A691" i="2783"/>
  <c r="D691" i="2783" s="1"/>
  <c r="A692" i="2783"/>
  <c r="D692" i="2783" s="1"/>
  <c r="A693" i="2783"/>
  <c r="D693" i="2783" s="1"/>
  <c r="A694" i="2783"/>
  <c r="D694" i="2783" s="1"/>
  <c r="A695" i="2783"/>
  <c r="D695" i="2783" s="1"/>
  <c r="A696" i="2783"/>
  <c r="D696" i="2783" s="1"/>
  <c r="A697" i="2783"/>
  <c r="D697" i="2783" s="1"/>
  <c r="A698" i="2783"/>
  <c r="D698" i="2783" s="1"/>
  <c r="A699" i="2783"/>
  <c r="D699" i="2783" s="1"/>
  <c r="A700" i="2783"/>
  <c r="D700" i="2783" s="1"/>
  <c r="A701" i="2783"/>
  <c r="D701" i="2783" s="1"/>
  <c r="A702" i="2783"/>
  <c r="D702" i="2783" s="1"/>
  <c r="A703" i="2783"/>
  <c r="D703" i="2783" s="1"/>
  <c r="A704" i="2783"/>
  <c r="D704" i="2783" s="1"/>
  <c r="A705" i="2783"/>
  <c r="D705" i="2783" s="1"/>
  <c r="A706" i="2783"/>
  <c r="D706" i="2783" s="1"/>
  <c r="A707" i="2783"/>
  <c r="D707" i="2783" s="1"/>
  <c r="A708" i="2783"/>
  <c r="D708" i="2783" s="1"/>
  <c r="A709" i="2783"/>
  <c r="D709" i="2783" s="1"/>
  <c r="A710" i="2783"/>
  <c r="D710" i="2783" s="1"/>
  <c r="A711" i="2783"/>
  <c r="D711" i="2783" s="1"/>
  <c r="A712" i="2783"/>
  <c r="D712" i="2783" s="1"/>
  <c r="A713" i="2783"/>
  <c r="D713" i="2783" s="1"/>
  <c r="A714" i="2783"/>
  <c r="D714" i="2783" s="1"/>
  <c r="A715" i="2783"/>
  <c r="D715" i="2783" s="1"/>
  <c r="A716" i="2783"/>
  <c r="D716" i="2783" s="1"/>
  <c r="A717" i="2783"/>
  <c r="D717" i="2783" s="1"/>
  <c r="A718" i="2783"/>
  <c r="D718" i="2783" s="1"/>
  <c r="A719" i="2783"/>
  <c r="D719" i="2783" s="1"/>
  <c r="A720" i="2783"/>
  <c r="D720" i="2783" s="1"/>
  <c r="A721" i="2783"/>
  <c r="D721" i="2783" s="1"/>
  <c r="A722" i="2783"/>
  <c r="D722" i="2783" s="1"/>
  <c r="A723" i="2783"/>
  <c r="D723" i="2783" s="1"/>
  <c r="A724" i="2783"/>
  <c r="D724" i="2783" s="1"/>
  <c r="A725" i="2783"/>
  <c r="D725" i="2783" s="1"/>
  <c r="A726" i="2783"/>
  <c r="D726" i="2783" s="1"/>
  <c r="A727" i="2783"/>
  <c r="D727" i="2783" s="1"/>
  <c r="A728" i="2783"/>
  <c r="D728" i="2783" s="1"/>
  <c r="A729" i="2783"/>
  <c r="D729" i="2783" s="1"/>
  <c r="A730" i="2783"/>
  <c r="D730" i="2783" s="1"/>
  <c r="A731" i="2783"/>
  <c r="D731" i="2783" s="1"/>
  <c r="A732" i="2783"/>
  <c r="D732" i="2783" s="1"/>
  <c r="A733" i="2783"/>
  <c r="D733" i="2783" s="1"/>
  <c r="A734" i="2783"/>
  <c r="D734" i="2783" s="1"/>
  <c r="A735" i="2783"/>
  <c r="D735" i="2783" s="1"/>
  <c r="A736" i="2783"/>
  <c r="D736" i="2783" s="1"/>
  <c r="A737" i="2783"/>
  <c r="D737" i="2783" s="1"/>
  <c r="A738" i="2783"/>
  <c r="D738" i="2783" s="1"/>
  <c r="A739" i="2783"/>
  <c r="D739" i="2783" s="1"/>
  <c r="A740" i="2783"/>
  <c r="D740" i="2783" s="1"/>
  <c r="A741" i="2783"/>
  <c r="D741" i="2783" s="1"/>
  <c r="A742" i="2783"/>
  <c r="D742" i="2783" s="1"/>
  <c r="A743" i="2783"/>
  <c r="D743" i="2783" s="1"/>
  <c r="A744" i="2783"/>
  <c r="D744" i="2783" s="1"/>
  <c r="A745" i="2783"/>
  <c r="D745" i="2783" s="1"/>
  <c r="A746" i="2783"/>
  <c r="D746" i="2783" s="1"/>
  <c r="A747" i="2783"/>
  <c r="D747" i="2783" s="1"/>
  <c r="A748" i="2783"/>
  <c r="D748" i="2783" s="1"/>
  <c r="A749" i="2783"/>
  <c r="D749" i="2783" s="1"/>
  <c r="A750" i="2783"/>
  <c r="D750" i="2783" s="1"/>
  <c r="A751" i="2783"/>
  <c r="D751" i="2783" s="1"/>
  <c r="A752" i="2783"/>
  <c r="D752" i="2783" s="1"/>
  <c r="A753" i="2783"/>
  <c r="D753" i="2783" s="1"/>
  <c r="A754" i="2783"/>
  <c r="D754" i="2783" s="1"/>
  <c r="A755" i="2783"/>
  <c r="D755" i="2783" s="1"/>
  <c r="A756" i="2783"/>
  <c r="D756" i="2783" s="1"/>
  <c r="A757" i="2783"/>
  <c r="D757" i="2783" s="1"/>
  <c r="A758" i="2783"/>
  <c r="D758" i="2783" s="1"/>
  <c r="A759" i="2783"/>
  <c r="D759" i="2783" s="1"/>
  <c r="A760" i="2783"/>
  <c r="D760" i="2783" s="1"/>
  <c r="A761" i="2783"/>
  <c r="D761" i="2783" s="1"/>
  <c r="A762" i="2783"/>
  <c r="D762" i="2783" s="1"/>
  <c r="A763" i="2783"/>
  <c r="D763" i="2783" s="1"/>
  <c r="A764" i="2783"/>
  <c r="D764" i="2783" s="1"/>
  <c r="A765" i="2783"/>
  <c r="D765" i="2783" s="1"/>
  <c r="A766" i="2783"/>
  <c r="D766" i="2783" s="1"/>
  <c r="A767" i="2783"/>
  <c r="D767" i="2783" s="1"/>
  <c r="A768" i="2783"/>
  <c r="D768" i="2783" s="1"/>
  <c r="A769" i="2783"/>
  <c r="D769" i="2783" s="1"/>
  <c r="A770" i="2783"/>
  <c r="D770" i="2783" s="1"/>
  <c r="A771" i="2783"/>
  <c r="D771" i="2783" s="1"/>
  <c r="A772" i="2783"/>
  <c r="D772" i="2783" s="1"/>
  <c r="A773" i="2783"/>
  <c r="D773" i="2783" s="1"/>
  <c r="A774" i="2783"/>
  <c r="D774" i="2783" s="1"/>
  <c r="A775" i="2783"/>
  <c r="D775" i="2783" s="1"/>
  <c r="A776" i="2783"/>
  <c r="D776" i="2783" s="1"/>
  <c r="A777" i="2783"/>
  <c r="D777" i="2783" s="1"/>
  <c r="A778" i="2783"/>
  <c r="D778" i="2783" s="1"/>
  <c r="A779" i="2783"/>
  <c r="D779" i="2783" s="1"/>
  <c r="A780" i="2783"/>
  <c r="D780" i="2783" s="1"/>
  <c r="A781" i="2783"/>
  <c r="D781" i="2783" s="1"/>
  <c r="A782" i="2783"/>
  <c r="D782" i="2783" s="1"/>
  <c r="A783" i="2783"/>
  <c r="D783" i="2783" s="1"/>
  <c r="A784" i="2783"/>
  <c r="D784" i="2783" s="1"/>
  <c r="A785" i="2783"/>
  <c r="D785" i="2783" s="1"/>
  <c r="A786" i="2783"/>
  <c r="D786" i="2783" s="1"/>
  <c r="A787" i="2783"/>
  <c r="D787" i="2783" s="1"/>
  <c r="A788" i="2783"/>
  <c r="D788" i="2783" s="1"/>
  <c r="A789" i="2783"/>
  <c r="D789" i="2783" s="1"/>
  <c r="A790" i="2783"/>
  <c r="D790" i="2783" s="1"/>
  <c r="A791" i="2783"/>
  <c r="D791" i="2783" s="1"/>
  <c r="A792" i="2783"/>
  <c r="D792" i="2783" s="1"/>
  <c r="A793" i="2783"/>
  <c r="D793" i="2783" s="1"/>
  <c r="A794" i="2783"/>
  <c r="D794" i="2783" s="1"/>
  <c r="A795" i="2783"/>
  <c r="D795" i="2783" s="1"/>
  <c r="A796" i="2783"/>
  <c r="D796" i="2783" s="1"/>
  <c r="A797" i="2783"/>
  <c r="D797" i="2783" s="1"/>
  <c r="A798" i="2783"/>
  <c r="D798" i="2783" s="1"/>
  <c r="A799" i="2783"/>
  <c r="D799" i="2783" s="1"/>
  <c r="A800" i="2783"/>
  <c r="D800" i="2783" s="1"/>
  <c r="A801" i="2783"/>
  <c r="D801" i="2783" s="1"/>
  <c r="A802" i="2783"/>
  <c r="D802" i="2783" s="1"/>
  <c r="A803" i="2783"/>
  <c r="D803" i="2783" s="1"/>
  <c r="A804" i="2783"/>
  <c r="D804" i="2783" s="1"/>
  <c r="A805" i="2783"/>
  <c r="D805" i="2783" s="1"/>
  <c r="A806" i="2783"/>
  <c r="D806" i="2783" s="1"/>
  <c r="A807" i="2783"/>
  <c r="D807" i="2783" s="1"/>
  <c r="A808" i="2783"/>
  <c r="D808" i="2783" s="1"/>
  <c r="A809" i="2783"/>
  <c r="D809" i="2783" s="1"/>
  <c r="A810" i="2783"/>
  <c r="D810" i="2783" s="1"/>
  <c r="A811" i="2783"/>
  <c r="D811" i="2783" s="1"/>
  <c r="A812" i="2783"/>
  <c r="D812" i="2783" s="1"/>
  <c r="A813" i="2783"/>
  <c r="D813" i="2783" s="1"/>
  <c r="A814" i="2783"/>
  <c r="D814" i="2783" s="1"/>
  <c r="A815" i="2783"/>
  <c r="D815" i="2783" s="1"/>
  <c r="A816" i="2783"/>
  <c r="D816" i="2783" s="1"/>
  <c r="A817" i="2783"/>
  <c r="D817" i="2783" s="1"/>
  <c r="A818" i="2783"/>
  <c r="D818" i="2783" s="1"/>
  <c r="A819" i="2783"/>
  <c r="D819" i="2783" s="1"/>
  <c r="A820" i="2783"/>
  <c r="D820" i="2783" s="1"/>
  <c r="A821" i="2783"/>
  <c r="D821" i="2783" s="1"/>
  <c r="A822" i="2783"/>
  <c r="D822" i="2783" s="1"/>
  <c r="A823" i="2783"/>
  <c r="D823" i="2783" s="1"/>
  <c r="A824" i="2783"/>
  <c r="D824" i="2783" s="1"/>
  <c r="A825" i="2783"/>
  <c r="D825" i="2783" s="1"/>
  <c r="A826" i="2783"/>
  <c r="D826" i="2783" s="1"/>
  <c r="A827" i="2783"/>
  <c r="D827" i="2783" s="1"/>
  <c r="A828" i="2783"/>
  <c r="D828" i="2783" s="1"/>
  <c r="A829" i="2783"/>
  <c r="D829" i="2783" s="1"/>
  <c r="A830" i="2783"/>
  <c r="D830" i="2783" s="1"/>
  <c r="A831" i="2783"/>
  <c r="D831" i="2783" s="1"/>
  <c r="A832" i="2783"/>
  <c r="D832" i="2783" s="1"/>
  <c r="A833" i="2783"/>
  <c r="D833" i="2783" s="1"/>
  <c r="A834" i="2783"/>
  <c r="D834" i="2783" s="1"/>
  <c r="A835" i="2783"/>
  <c r="D835" i="2783" s="1"/>
  <c r="A836" i="2783"/>
  <c r="D836" i="2783" s="1"/>
  <c r="A837" i="2783"/>
  <c r="D837" i="2783" s="1"/>
  <c r="A838" i="2783"/>
  <c r="D838" i="2783" s="1"/>
  <c r="A839" i="2783"/>
  <c r="D839" i="2783" s="1"/>
  <c r="A840" i="2783"/>
  <c r="D840" i="2783" s="1"/>
  <c r="A841" i="2783"/>
  <c r="D841" i="2783" s="1"/>
  <c r="A842" i="2783"/>
  <c r="D842" i="2783" s="1"/>
  <c r="A843" i="2783"/>
  <c r="D843" i="2783" s="1"/>
  <c r="A844" i="2783"/>
  <c r="D844" i="2783" s="1"/>
  <c r="A845" i="2783"/>
  <c r="D845" i="2783" s="1"/>
  <c r="A846" i="2783"/>
  <c r="D846" i="2783" s="1"/>
  <c r="A847" i="2783"/>
  <c r="D847" i="2783" s="1"/>
  <c r="A848" i="2783"/>
  <c r="D848" i="2783" s="1"/>
  <c r="A849" i="2783"/>
  <c r="D849" i="2783" s="1"/>
  <c r="A850" i="2783"/>
  <c r="D850" i="2783" s="1"/>
  <c r="A851" i="2783"/>
  <c r="D851" i="2783" s="1"/>
  <c r="A852" i="2783"/>
  <c r="D852" i="2783" s="1"/>
  <c r="D5" i="2783"/>
  <c r="C5" i="2783"/>
  <c r="B5" i="2783"/>
  <c r="A5" i="2783"/>
  <c r="AU10" i="2780"/>
  <c r="AU16" i="2780"/>
  <c r="AU22" i="2780"/>
  <c r="AU28" i="2780"/>
  <c r="AU34" i="2780"/>
  <c r="AU40" i="2780"/>
  <c r="AU46" i="2780"/>
  <c r="AU52" i="2780"/>
  <c r="AU58" i="2780"/>
  <c r="AU64" i="2780"/>
  <c r="AU70" i="2780"/>
  <c r="AU76" i="2780"/>
  <c r="AU82" i="2780"/>
  <c r="AU88" i="2780"/>
  <c r="AU94" i="2780"/>
  <c r="AU100" i="2780"/>
  <c r="AU106" i="2780"/>
  <c r="AU112" i="2780"/>
  <c r="AU118" i="2780"/>
  <c r="AU124" i="2780"/>
  <c r="AU130" i="2780"/>
  <c r="AU136" i="2780"/>
  <c r="AU142" i="2780"/>
  <c r="AU148" i="2780"/>
  <c r="AU154" i="2780"/>
  <c r="AU160" i="2780"/>
  <c r="AU166" i="2780"/>
  <c r="AU172" i="2780"/>
  <c r="AU178" i="2780"/>
  <c r="AU184" i="2780"/>
  <c r="AU190" i="2780"/>
  <c r="AU196" i="2780"/>
  <c r="AU202" i="2780"/>
  <c r="AU208" i="2780"/>
  <c r="AU214" i="2780"/>
  <c r="AU220" i="2780"/>
  <c r="AU226" i="2780"/>
  <c r="AU232" i="2780"/>
  <c r="AU238" i="2780"/>
  <c r="AU244" i="2780"/>
  <c r="AU250" i="2780"/>
  <c r="AU256" i="2780"/>
  <c r="AU262" i="2780"/>
  <c r="AU268" i="2780"/>
  <c r="AU274" i="2780"/>
  <c r="AU280" i="2780"/>
  <c r="AU286" i="2780"/>
  <c r="AU292" i="2780"/>
  <c r="AU298" i="2780"/>
  <c r="AU304" i="2780"/>
  <c r="AU310" i="2780"/>
  <c r="AU316" i="2780"/>
  <c r="AU322" i="2780"/>
  <c r="AU328" i="2780"/>
  <c r="AD9" i="2780"/>
  <c r="AD15" i="2780"/>
  <c r="AD21" i="2780"/>
  <c r="AD27" i="2780"/>
  <c r="AD33" i="2780"/>
  <c r="AD39" i="2780"/>
  <c r="AD45" i="2780"/>
  <c r="AD51" i="2780"/>
  <c r="AD57" i="2780"/>
  <c r="AC7" i="2780"/>
  <c r="AC8" i="2780"/>
  <c r="AD8" i="2780" s="1"/>
  <c r="AC9" i="2780"/>
  <c r="AC10" i="2780"/>
  <c r="AD10" i="2780" s="1"/>
  <c r="AC11" i="2780"/>
  <c r="AC12" i="2780"/>
  <c r="AC13" i="2780"/>
  <c r="AC14" i="2780"/>
  <c r="AD14" i="2780" s="1"/>
  <c r="AC15" i="2780"/>
  <c r="AC16" i="2780"/>
  <c r="AD16" i="2780" s="1"/>
  <c r="AC17" i="2780"/>
  <c r="AC18" i="2780"/>
  <c r="AC19" i="2780"/>
  <c r="AC20" i="2780"/>
  <c r="AD20" i="2780" s="1"/>
  <c r="AC21" i="2780"/>
  <c r="AC22" i="2780"/>
  <c r="AD22" i="2780" s="1"/>
  <c r="AC23" i="2780"/>
  <c r="AC24" i="2780"/>
  <c r="AC25" i="2780"/>
  <c r="AC26" i="2780"/>
  <c r="AD26" i="2780" s="1"/>
  <c r="AC27" i="2780"/>
  <c r="AC28" i="2780"/>
  <c r="AD28" i="2780" s="1"/>
  <c r="AC29" i="2780"/>
  <c r="AC30" i="2780"/>
  <c r="AC31" i="2780"/>
  <c r="AC32" i="2780"/>
  <c r="AD32" i="2780" s="1"/>
  <c r="AC33" i="2780"/>
  <c r="AC34" i="2780"/>
  <c r="AD34" i="2780" s="1"/>
  <c r="AC35" i="2780"/>
  <c r="AC36" i="2780"/>
  <c r="AC37" i="2780"/>
  <c r="AC38" i="2780"/>
  <c r="AD38" i="2780" s="1"/>
  <c r="AC39" i="2780"/>
  <c r="AC40" i="2780"/>
  <c r="AD40" i="2780" s="1"/>
  <c r="AC41" i="2780"/>
  <c r="AC42" i="2780"/>
  <c r="AC43" i="2780"/>
  <c r="AC44" i="2780"/>
  <c r="AD44" i="2780" s="1"/>
  <c r="AC45" i="2780"/>
  <c r="AC46" i="2780"/>
  <c r="AD46" i="2780" s="1"/>
  <c r="AC47" i="2780"/>
  <c r="AC48" i="2780"/>
  <c r="AC49" i="2780"/>
  <c r="AC50" i="2780"/>
  <c r="AD50" i="2780" s="1"/>
  <c r="AC51" i="2780"/>
  <c r="AC52" i="2780"/>
  <c r="AD52" i="2780" s="1"/>
  <c r="AC53" i="2780"/>
  <c r="AC54" i="2780"/>
  <c r="AC55" i="2780"/>
  <c r="AC56" i="2780"/>
  <c r="AD56" i="2780" s="1"/>
  <c r="AC57" i="2780"/>
  <c r="AC58" i="2780"/>
  <c r="AD58" i="2780" s="1"/>
  <c r="AC59" i="2780"/>
  <c r="AC60" i="2780"/>
  <c r="AC61" i="2780"/>
  <c r="AB7" i="2780"/>
  <c r="AD7" i="2780" s="1"/>
  <c r="AB8" i="2780"/>
  <c r="AB9" i="2780"/>
  <c r="AB10" i="2780"/>
  <c r="AB11" i="2780"/>
  <c r="AD11" i="2780" s="1"/>
  <c r="AB12" i="2780"/>
  <c r="AD12" i="2780" s="1"/>
  <c r="AB13" i="2780"/>
  <c r="AD13" i="2780" s="1"/>
  <c r="AB14" i="2780"/>
  <c r="AB15" i="2780"/>
  <c r="AB16" i="2780"/>
  <c r="AB17" i="2780"/>
  <c r="AD17" i="2780" s="1"/>
  <c r="AB18" i="2780"/>
  <c r="AD18" i="2780" s="1"/>
  <c r="AB19" i="2780"/>
  <c r="AD19" i="2780" s="1"/>
  <c r="AB20" i="2780"/>
  <c r="AB21" i="2780"/>
  <c r="AB22" i="2780"/>
  <c r="AB23" i="2780"/>
  <c r="AD23" i="2780" s="1"/>
  <c r="AB24" i="2780"/>
  <c r="AD24" i="2780" s="1"/>
  <c r="AB25" i="2780"/>
  <c r="AD25" i="2780" s="1"/>
  <c r="AB26" i="2780"/>
  <c r="AB27" i="2780"/>
  <c r="AB28" i="2780"/>
  <c r="AB29" i="2780"/>
  <c r="AD29" i="2780" s="1"/>
  <c r="AB30" i="2780"/>
  <c r="AD30" i="2780" s="1"/>
  <c r="AB31" i="2780"/>
  <c r="AD31" i="2780" s="1"/>
  <c r="AB32" i="2780"/>
  <c r="AB33" i="2780"/>
  <c r="AB34" i="2780"/>
  <c r="AB35" i="2780"/>
  <c r="AD35" i="2780" s="1"/>
  <c r="AB36" i="2780"/>
  <c r="AD36" i="2780" s="1"/>
  <c r="AB37" i="2780"/>
  <c r="AD37" i="2780" s="1"/>
  <c r="AB38" i="2780"/>
  <c r="AB39" i="2780"/>
  <c r="AB40" i="2780"/>
  <c r="AB41" i="2780"/>
  <c r="AD41" i="2780" s="1"/>
  <c r="AB42" i="2780"/>
  <c r="AD42" i="2780" s="1"/>
  <c r="AB43" i="2780"/>
  <c r="AD43" i="2780" s="1"/>
  <c r="AB44" i="2780"/>
  <c r="AB45" i="2780"/>
  <c r="AB46" i="2780"/>
  <c r="AB47" i="2780"/>
  <c r="AD47" i="2780" s="1"/>
  <c r="AB48" i="2780"/>
  <c r="AD48" i="2780" s="1"/>
  <c r="AB49" i="2780"/>
  <c r="AD49" i="2780" s="1"/>
  <c r="AB50" i="2780"/>
  <c r="AB51" i="2780"/>
  <c r="AB52" i="2780"/>
  <c r="AB53" i="2780"/>
  <c r="AD53" i="2780" s="1"/>
  <c r="AB54" i="2780"/>
  <c r="AD54" i="2780" s="1"/>
  <c r="AB55" i="2780"/>
  <c r="AD55" i="2780" s="1"/>
  <c r="AB56" i="2780"/>
  <c r="AB57" i="2780"/>
  <c r="AB58" i="2780"/>
  <c r="AB59" i="2780"/>
  <c r="AD59" i="2780" s="1"/>
  <c r="AB60" i="2780"/>
  <c r="AD60" i="2780" s="1"/>
  <c r="AB61" i="2780"/>
  <c r="AD61" i="2780" s="1"/>
  <c r="AC6" i="2780"/>
  <c r="AD6" i="2780" s="1"/>
  <c r="AB6" i="2780"/>
  <c r="F2" i="2780"/>
  <c r="C6" i="2780"/>
  <c r="C7" i="2780"/>
  <c r="C8" i="2780"/>
  <c r="C9" i="2780"/>
  <c r="C10" i="2780"/>
  <c r="C11" i="2780"/>
  <c r="C12" i="2780"/>
  <c r="C13" i="2780"/>
  <c r="C14" i="2780"/>
  <c r="C15" i="2780"/>
  <c r="C16" i="2780"/>
  <c r="C17" i="2780"/>
  <c r="C18" i="2780"/>
  <c r="C19" i="2780"/>
  <c r="C20" i="2780"/>
  <c r="C21" i="2780"/>
  <c r="C22" i="2780"/>
  <c r="C23" i="2780"/>
  <c r="C24" i="2780"/>
  <c r="C25" i="2780"/>
  <c r="C26" i="2780"/>
  <c r="C27" i="2780"/>
  <c r="C28" i="2780"/>
  <c r="C29" i="2780"/>
  <c r="C30" i="2780"/>
  <c r="C31" i="2780"/>
  <c r="C32" i="2780"/>
  <c r="C33" i="2780"/>
  <c r="C34" i="2780"/>
  <c r="C35" i="2780"/>
  <c r="C36" i="2780"/>
  <c r="C37" i="2780"/>
  <c r="C38" i="2780"/>
  <c r="C39" i="2780"/>
  <c r="C40" i="2780"/>
  <c r="C41" i="2780"/>
  <c r="C42" i="2780"/>
  <c r="C43" i="2780"/>
  <c r="C44" i="2780"/>
  <c r="C45" i="2780"/>
  <c r="C46" i="2780"/>
  <c r="C47" i="2780"/>
  <c r="C48" i="2780"/>
  <c r="C49" i="2780"/>
  <c r="C50" i="2780"/>
  <c r="C51" i="2780"/>
  <c r="C52" i="2780"/>
  <c r="C53" i="2780"/>
  <c r="C54" i="2780"/>
  <c r="C55" i="2780"/>
  <c r="C56" i="2780"/>
  <c r="C57" i="2780"/>
  <c r="C58" i="2780"/>
  <c r="C59" i="2780"/>
  <c r="C60" i="2780"/>
  <c r="C61" i="2780"/>
  <c r="C62" i="2780"/>
  <c r="C63" i="2780"/>
  <c r="C64" i="2780"/>
  <c r="C65" i="2780"/>
  <c r="C66" i="2780"/>
  <c r="C67" i="2780"/>
  <c r="C68" i="2780"/>
  <c r="C69" i="2780"/>
  <c r="C70" i="2780"/>
  <c r="C71" i="2780"/>
  <c r="C72" i="2780"/>
  <c r="C73" i="2780"/>
  <c r="C74" i="2780"/>
  <c r="C75" i="2780"/>
  <c r="C76" i="2780"/>
  <c r="C77" i="2780"/>
  <c r="C78" i="2780"/>
  <c r="C79" i="2780"/>
  <c r="C80" i="2780"/>
  <c r="C81" i="2780"/>
  <c r="C82" i="2780"/>
  <c r="C83" i="2780"/>
  <c r="C84" i="2780"/>
  <c r="C85" i="2780"/>
  <c r="C86" i="2780"/>
  <c r="C87" i="2780"/>
  <c r="C88" i="2780"/>
  <c r="C89" i="2780"/>
  <c r="C90" i="2780"/>
  <c r="C91" i="2780"/>
  <c r="C92" i="2780"/>
  <c r="C93" i="2780"/>
  <c r="C94" i="2780"/>
  <c r="C95" i="2780"/>
  <c r="C96" i="2780"/>
  <c r="C97" i="2780"/>
  <c r="C98" i="2780"/>
  <c r="C99" i="2780"/>
  <c r="C100" i="2780"/>
  <c r="C101" i="2780"/>
  <c r="C102" i="2780"/>
  <c r="C103" i="2780"/>
  <c r="C104" i="2780"/>
  <c r="C105" i="2780"/>
  <c r="C106" i="2780"/>
  <c r="C107" i="2780"/>
  <c r="C108" i="2780"/>
  <c r="C109" i="2780"/>
  <c r="C110" i="2780"/>
  <c r="C111" i="2780"/>
  <c r="C112" i="2780"/>
  <c r="C113" i="2780"/>
  <c r="C114" i="2780"/>
  <c r="C115" i="2780"/>
  <c r="C116" i="2780"/>
  <c r="C117" i="2780"/>
  <c r="C118" i="2780"/>
  <c r="C119" i="2780"/>
  <c r="C120" i="2780"/>
  <c r="C121" i="2780"/>
  <c r="C122" i="2780"/>
  <c r="C123" i="2780"/>
  <c r="C124" i="2780"/>
  <c r="C125" i="2780"/>
  <c r="C126" i="2780"/>
  <c r="C127" i="2780"/>
  <c r="C128" i="2780"/>
  <c r="C129" i="2780"/>
  <c r="C130" i="2780"/>
  <c r="C131" i="2780"/>
  <c r="C132" i="2780"/>
  <c r="C133" i="2780"/>
  <c r="C134" i="2780"/>
  <c r="C135" i="2780"/>
  <c r="C136" i="2780"/>
  <c r="C137" i="2780"/>
  <c r="C138" i="2780"/>
  <c r="C139" i="2780"/>
  <c r="C140" i="2780"/>
  <c r="C141" i="2780"/>
  <c r="C142" i="2780"/>
  <c r="C143" i="2780"/>
  <c r="C144" i="2780"/>
  <c r="C145" i="2780"/>
  <c r="C146" i="2780"/>
  <c r="C147" i="2780"/>
  <c r="C148" i="2780"/>
  <c r="C149" i="2780"/>
  <c r="C150" i="2780"/>
  <c r="C151" i="2780"/>
  <c r="C152" i="2780"/>
  <c r="C153" i="2780"/>
  <c r="C154" i="2780"/>
  <c r="C155" i="2780"/>
  <c r="C156" i="2780"/>
  <c r="C157" i="2780"/>
  <c r="C158" i="2780"/>
  <c r="C159" i="2780"/>
  <c r="C160" i="2780"/>
  <c r="C161" i="2780"/>
  <c r="C162" i="2780"/>
  <c r="C163" i="2780"/>
  <c r="C164" i="2780"/>
  <c r="C165" i="2780"/>
  <c r="C166" i="2780"/>
  <c r="C167" i="2780"/>
  <c r="C168" i="2780"/>
  <c r="C169" i="2780"/>
  <c r="C170" i="2780"/>
  <c r="C171" i="2780"/>
  <c r="C172" i="2780"/>
  <c r="C173" i="2780"/>
  <c r="C174" i="2780"/>
  <c r="C175" i="2780"/>
  <c r="C176" i="2780"/>
  <c r="C177" i="2780"/>
  <c r="C178" i="2780"/>
  <c r="C179" i="2780"/>
  <c r="C180" i="2780"/>
  <c r="C181" i="2780"/>
  <c r="C182" i="2780"/>
  <c r="C183" i="2780"/>
  <c r="C184" i="2780"/>
  <c r="C185" i="2780"/>
  <c r="C186" i="2780"/>
  <c r="C187" i="2780"/>
  <c r="C188" i="2780"/>
  <c r="C189" i="2780"/>
  <c r="C190" i="2780"/>
  <c r="C191" i="2780"/>
  <c r="C192" i="2780"/>
  <c r="C193" i="2780"/>
  <c r="C194" i="2780"/>
  <c r="C195" i="2780"/>
  <c r="C196" i="2780"/>
  <c r="C197" i="2780"/>
  <c r="C198" i="2780"/>
  <c r="C199" i="2780"/>
  <c r="C200" i="2780"/>
  <c r="C201" i="2780"/>
  <c r="C202" i="2780"/>
  <c r="C203" i="2780"/>
  <c r="C204" i="2780"/>
  <c r="C205" i="2780"/>
  <c r="C206" i="2780"/>
  <c r="C207" i="2780"/>
  <c r="C208" i="2780"/>
  <c r="C209" i="2780"/>
  <c r="C210" i="2780"/>
  <c r="C211" i="2780"/>
  <c r="C212" i="2780"/>
  <c r="C213" i="2780"/>
  <c r="C214" i="2780"/>
  <c r="C215" i="2780"/>
  <c r="C216" i="2780"/>
  <c r="C217" i="2780"/>
  <c r="C218" i="2780"/>
  <c r="C219" i="2780"/>
  <c r="C220" i="2780"/>
  <c r="C221" i="2780"/>
  <c r="C222" i="2780"/>
  <c r="C223" i="2780"/>
  <c r="C224" i="2780"/>
  <c r="C225" i="2780"/>
  <c r="C226" i="2780"/>
  <c r="C227" i="2780"/>
  <c r="C228" i="2780"/>
  <c r="C229" i="2780"/>
  <c r="C230" i="2780"/>
  <c r="C231" i="2780"/>
  <c r="C232" i="2780"/>
  <c r="C233" i="2780"/>
  <c r="C234" i="2780"/>
  <c r="C235" i="2780"/>
  <c r="C236" i="2780"/>
  <c r="C237" i="2780"/>
  <c r="C238" i="2780"/>
  <c r="C239" i="2780"/>
  <c r="C240" i="2780"/>
  <c r="C241" i="2780"/>
  <c r="C242" i="2780"/>
  <c r="C243" i="2780"/>
  <c r="C244" i="2780"/>
  <c r="C245" i="2780"/>
  <c r="C246" i="2780"/>
  <c r="C247" i="2780"/>
  <c r="C248" i="2780"/>
  <c r="C249" i="2780"/>
  <c r="C250" i="2780"/>
  <c r="C251" i="2780"/>
  <c r="C252" i="2780"/>
  <c r="C253" i="2780"/>
  <c r="C254" i="2780"/>
  <c r="C255" i="2780"/>
  <c r="C256" i="2780"/>
  <c r="C257" i="2780"/>
  <c r="C258" i="2780"/>
  <c r="C259" i="2780"/>
  <c r="C260" i="2780"/>
  <c r="C261" i="2780"/>
  <c r="C262" i="2780"/>
  <c r="C263" i="2780"/>
  <c r="C264" i="2780"/>
  <c r="C265" i="2780"/>
  <c r="C266" i="2780"/>
  <c r="C267" i="2780"/>
  <c r="C268" i="2780"/>
  <c r="C269" i="2780"/>
  <c r="C270" i="2780"/>
  <c r="C271" i="2780"/>
  <c r="C272" i="2780"/>
  <c r="C273" i="2780"/>
  <c r="C274" i="2780"/>
  <c r="C275" i="2780"/>
  <c r="C276" i="2780"/>
  <c r="C277" i="2780"/>
  <c r="C278" i="2780"/>
  <c r="C279" i="2780"/>
  <c r="C280" i="2780"/>
  <c r="C281" i="2780"/>
  <c r="C282" i="2780"/>
  <c r="C283" i="2780"/>
  <c r="C284" i="2780"/>
  <c r="C285" i="2780"/>
  <c r="C286" i="2780"/>
  <c r="C287" i="2780"/>
  <c r="C288" i="2780"/>
  <c r="C289" i="2780"/>
  <c r="C290" i="2780"/>
  <c r="C291" i="2780"/>
  <c r="C292" i="2780"/>
  <c r="C293" i="2780"/>
  <c r="C294" i="2780"/>
  <c r="C295" i="2780"/>
  <c r="C296" i="2780"/>
  <c r="C297" i="2780"/>
  <c r="C298" i="2780"/>
  <c r="C299" i="2780"/>
  <c r="C300" i="2780"/>
  <c r="C301" i="2780"/>
  <c r="C302" i="2780"/>
  <c r="C303" i="2780"/>
  <c r="C304" i="2780"/>
  <c r="C305" i="2780"/>
  <c r="C306" i="2780"/>
  <c r="C307" i="2780"/>
  <c r="C308" i="2780"/>
  <c r="C309" i="2780"/>
  <c r="C310" i="2780"/>
  <c r="C311" i="2780"/>
  <c r="C312" i="2780"/>
  <c r="C313" i="2780"/>
  <c r="C314" i="2780"/>
  <c r="C315" i="2780"/>
  <c r="C316" i="2780"/>
  <c r="C317" i="2780"/>
  <c r="C318" i="2780"/>
  <c r="C319" i="2780"/>
  <c r="C320" i="2780"/>
  <c r="C321" i="2780"/>
  <c r="C322" i="2780"/>
  <c r="C323" i="2780"/>
  <c r="C324" i="2780"/>
  <c r="C325" i="2780"/>
  <c r="C326" i="2780"/>
  <c r="C327" i="2780"/>
  <c r="C328" i="2780"/>
  <c r="C329" i="2780"/>
  <c r="C330" i="2780"/>
  <c r="C331" i="2780"/>
  <c r="C332" i="2780"/>
  <c r="C333" i="2780"/>
  <c r="C334" i="2780"/>
  <c r="C335" i="2780"/>
  <c r="C336" i="2780"/>
  <c r="C337" i="2780"/>
  <c r="C338" i="2780"/>
  <c r="C339" i="2780"/>
  <c r="C340" i="2780"/>
  <c r="C341" i="2780"/>
  <c r="C342" i="2780"/>
  <c r="C343" i="2780"/>
  <c r="C344" i="2780"/>
  <c r="C345" i="2780"/>
  <c r="C346" i="2780"/>
  <c r="C347" i="2780"/>
  <c r="C348" i="2780"/>
  <c r="C349" i="2780"/>
  <c r="C350" i="2780"/>
  <c r="C351" i="2780"/>
  <c r="C352" i="2780"/>
  <c r="C353" i="2780"/>
  <c r="C354" i="2780"/>
  <c r="C355" i="2780"/>
  <c r="C356" i="2780"/>
  <c r="C357" i="2780"/>
  <c r="C358" i="2780"/>
  <c r="C359" i="2780"/>
  <c r="C360" i="2780"/>
  <c r="C361" i="2780"/>
  <c r="C362" i="2780"/>
  <c r="C363" i="2780"/>
  <c r="C364" i="2780"/>
  <c r="C365" i="2780"/>
  <c r="C366" i="2780"/>
  <c r="C367" i="2780"/>
  <c r="C368" i="2780"/>
  <c r="C369" i="2780"/>
  <c r="C370" i="2780"/>
  <c r="C371" i="2780"/>
  <c r="C372" i="2780"/>
  <c r="C373" i="2780"/>
  <c r="C374" i="2780"/>
  <c r="C375" i="2780"/>
  <c r="C376" i="2780"/>
  <c r="C377" i="2780"/>
  <c r="C378" i="2780"/>
  <c r="C379" i="2780"/>
  <c r="C380" i="2780"/>
  <c r="C381" i="2780"/>
  <c r="C382" i="2780"/>
  <c r="C383" i="2780"/>
  <c r="C384" i="2780"/>
  <c r="C385" i="2780"/>
  <c r="C386" i="2780"/>
  <c r="C387" i="2780"/>
  <c r="C388" i="2780"/>
  <c r="C389" i="2780"/>
  <c r="C390" i="2780"/>
  <c r="C391" i="2780"/>
  <c r="C392" i="2780"/>
  <c r="C393" i="2780"/>
  <c r="C394" i="2780"/>
  <c r="C395" i="2780"/>
  <c r="C396" i="2780"/>
  <c r="C397" i="2780"/>
  <c r="C398" i="2780"/>
  <c r="C399" i="2780"/>
  <c r="C400" i="2780"/>
  <c r="C401" i="2780"/>
  <c r="C402" i="2780"/>
  <c r="C403" i="2780"/>
  <c r="C404" i="2780"/>
  <c r="C405" i="2780"/>
  <c r="C406" i="2780"/>
  <c r="C407" i="2780"/>
  <c r="C408" i="2780"/>
  <c r="C409" i="2780"/>
  <c r="C410" i="2780"/>
  <c r="C411" i="2780"/>
  <c r="C412" i="2780"/>
  <c r="C413" i="2780"/>
  <c r="C414" i="2780"/>
  <c r="C415" i="2780"/>
  <c r="C416" i="2780"/>
  <c r="C417" i="2780"/>
  <c r="C418" i="2780"/>
  <c r="C419" i="2780"/>
  <c r="C420" i="2780"/>
  <c r="C421" i="2780"/>
  <c r="C422" i="2780"/>
  <c r="B6" i="2780"/>
  <c r="AT6" i="2780" s="1"/>
  <c r="B7" i="2780"/>
  <c r="AU7" i="2780" s="1"/>
  <c r="B8" i="2780"/>
  <c r="AU8" i="2780" s="1"/>
  <c r="B9" i="2780"/>
  <c r="B10" i="2780"/>
  <c r="AT10" i="2780" s="1"/>
  <c r="B11" i="2780"/>
  <c r="AT11" i="2780" s="1"/>
  <c r="B12" i="2780"/>
  <c r="AT12" i="2780" s="1"/>
  <c r="B13" i="2780"/>
  <c r="AU13" i="2780" s="1"/>
  <c r="B14" i="2780"/>
  <c r="AU14" i="2780" s="1"/>
  <c r="B15" i="2780"/>
  <c r="B16" i="2780"/>
  <c r="AT16" i="2780" s="1"/>
  <c r="B17" i="2780"/>
  <c r="AT17" i="2780" s="1"/>
  <c r="B18" i="2780"/>
  <c r="AT18" i="2780" s="1"/>
  <c r="B19" i="2780"/>
  <c r="AU19" i="2780" s="1"/>
  <c r="B20" i="2780"/>
  <c r="AU20" i="2780" s="1"/>
  <c r="B21" i="2780"/>
  <c r="B22" i="2780"/>
  <c r="AT22" i="2780" s="1"/>
  <c r="B23" i="2780"/>
  <c r="AT23" i="2780" s="1"/>
  <c r="B24" i="2780"/>
  <c r="AT24" i="2780" s="1"/>
  <c r="B25" i="2780"/>
  <c r="AU25" i="2780" s="1"/>
  <c r="B26" i="2780"/>
  <c r="AU26" i="2780" s="1"/>
  <c r="B27" i="2780"/>
  <c r="B28" i="2780"/>
  <c r="AT28" i="2780" s="1"/>
  <c r="B29" i="2780"/>
  <c r="AT29" i="2780" s="1"/>
  <c r="B30" i="2780"/>
  <c r="AT30" i="2780" s="1"/>
  <c r="B31" i="2780"/>
  <c r="AU31" i="2780" s="1"/>
  <c r="B32" i="2780"/>
  <c r="AU32" i="2780" s="1"/>
  <c r="B33" i="2780"/>
  <c r="B34" i="2780"/>
  <c r="AT34" i="2780" s="1"/>
  <c r="B35" i="2780"/>
  <c r="AT35" i="2780" s="1"/>
  <c r="B36" i="2780"/>
  <c r="AT36" i="2780" s="1"/>
  <c r="B37" i="2780"/>
  <c r="AU37" i="2780" s="1"/>
  <c r="B38" i="2780"/>
  <c r="AU38" i="2780" s="1"/>
  <c r="B39" i="2780"/>
  <c r="B40" i="2780"/>
  <c r="AT40" i="2780" s="1"/>
  <c r="B41" i="2780"/>
  <c r="AT41" i="2780" s="1"/>
  <c r="B42" i="2780"/>
  <c r="AT42" i="2780" s="1"/>
  <c r="B43" i="2780"/>
  <c r="AU43" i="2780" s="1"/>
  <c r="B44" i="2780"/>
  <c r="B45" i="2780"/>
  <c r="B46" i="2780"/>
  <c r="AT46" i="2780" s="1"/>
  <c r="B47" i="2780"/>
  <c r="AT47" i="2780" s="1"/>
  <c r="B48" i="2780"/>
  <c r="AT48" i="2780" s="1"/>
  <c r="B49" i="2780"/>
  <c r="AU49" i="2780" s="1"/>
  <c r="B50" i="2780"/>
  <c r="B51" i="2780"/>
  <c r="B52" i="2780"/>
  <c r="AT52" i="2780" s="1"/>
  <c r="B53" i="2780"/>
  <c r="AT53" i="2780" s="1"/>
  <c r="B54" i="2780"/>
  <c r="AT54" i="2780" s="1"/>
  <c r="B55" i="2780"/>
  <c r="AU55" i="2780" s="1"/>
  <c r="B56" i="2780"/>
  <c r="B57" i="2780"/>
  <c r="B58" i="2780"/>
  <c r="AT58" i="2780" s="1"/>
  <c r="B59" i="2780"/>
  <c r="AT59" i="2780" s="1"/>
  <c r="B60" i="2780"/>
  <c r="AT60" i="2780" s="1"/>
  <c r="B61" i="2780"/>
  <c r="AU61" i="2780" s="1"/>
  <c r="B62" i="2780"/>
  <c r="B63" i="2780"/>
  <c r="B64" i="2780"/>
  <c r="AT64" i="2780" s="1"/>
  <c r="B65" i="2780"/>
  <c r="AT65" i="2780" s="1"/>
  <c r="B66" i="2780"/>
  <c r="AT66" i="2780" s="1"/>
  <c r="B67" i="2780"/>
  <c r="AU67" i="2780" s="1"/>
  <c r="B68" i="2780"/>
  <c r="B69" i="2780"/>
  <c r="B70" i="2780"/>
  <c r="AT70" i="2780" s="1"/>
  <c r="B71" i="2780"/>
  <c r="AT71" i="2780" s="1"/>
  <c r="B72" i="2780"/>
  <c r="AT72" i="2780" s="1"/>
  <c r="B73" i="2780"/>
  <c r="AU73" i="2780" s="1"/>
  <c r="B74" i="2780"/>
  <c r="B75" i="2780"/>
  <c r="B76" i="2780"/>
  <c r="AT76" i="2780" s="1"/>
  <c r="B77" i="2780"/>
  <c r="AT77" i="2780" s="1"/>
  <c r="B78" i="2780"/>
  <c r="AT78" i="2780" s="1"/>
  <c r="B79" i="2780"/>
  <c r="AU79" i="2780" s="1"/>
  <c r="B80" i="2780"/>
  <c r="B81" i="2780"/>
  <c r="B82" i="2780"/>
  <c r="AT82" i="2780" s="1"/>
  <c r="B83" i="2780"/>
  <c r="AT83" i="2780" s="1"/>
  <c r="B84" i="2780"/>
  <c r="AT84" i="2780" s="1"/>
  <c r="B85" i="2780"/>
  <c r="AU85" i="2780" s="1"/>
  <c r="B86" i="2780"/>
  <c r="B87" i="2780"/>
  <c r="B88" i="2780"/>
  <c r="AT88" i="2780" s="1"/>
  <c r="B89" i="2780"/>
  <c r="AT89" i="2780" s="1"/>
  <c r="B90" i="2780"/>
  <c r="AT90" i="2780" s="1"/>
  <c r="B91" i="2780"/>
  <c r="AU91" i="2780" s="1"/>
  <c r="B92" i="2780"/>
  <c r="B93" i="2780"/>
  <c r="B94" i="2780"/>
  <c r="AT94" i="2780" s="1"/>
  <c r="B95" i="2780"/>
  <c r="AT95" i="2780" s="1"/>
  <c r="B96" i="2780"/>
  <c r="AT96" i="2780" s="1"/>
  <c r="B97" i="2780"/>
  <c r="AU97" i="2780" s="1"/>
  <c r="B98" i="2780"/>
  <c r="B99" i="2780"/>
  <c r="B100" i="2780"/>
  <c r="AT100" i="2780" s="1"/>
  <c r="B101" i="2780"/>
  <c r="AT101" i="2780" s="1"/>
  <c r="B102" i="2780"/>
  <c r="AT102" i="2780" s="1"/>
  <c r="B103" i="2780"/>
  <c r="AU103" i="2780" s="1"/>
  <c r="B104" i="2780"/>
  <c r="B105" i="2780"/>
  <c r="B106" i="2780"/>
  <c r="AT106" i="2780" s="1"/>
  <c r="B107" i="2780"/>
  <c r="B108" i="2780"/>
  <c r="AT108" i="2780" s="1"/>
  <c r="B109" i="2780"/>
  <c r="AU109" i="2780" s="1"/>
  <c r="B110" i="2780"/>
  <c r="B111" i="2780"/>
  <c r="B112" i="2780"/>
  <c r="AT112" i="2780" s="1"/>
  <c r="B113" i="2780"/>
  <c r="B114" i="2780"/>
  <c r="AT114" i="2780" s="1"/>
  <c r="B115" i="2780"/>
  <c r="AU115" i="2780" s="1"/>
  <c r="B116" i="2780"/>
  <c r="B117" i="2780"/>
  <c r="B118" i="2780"/>
  <c r="AT118" i="2780" s="1"/>
  <c r="B119" i="2780"/>
  <c r="B120" i="2780"/>
  <c r="AT120" i="2780" s="1"/>
  <c r="B121" i="2780"/>
  <c r="AU121" i="2780" s="1"/>
  <c r="B122" i="2780"/>
  <c r="B123" i="2780"/>
  <c r="B124" i="2780"/>
  <c r="AT124" i="2780" s="1"/>
  <c r="B125" i="2780"/>
  <c r="B126" i="2780"/>
  <c r="AT126" i="2780" s="1"/>
  <c r="B127" i="2780"/>
  <c r="AU127" i="2780" s="1"/>
  <c r="B128" i="2780"/>
  <c r="B129" i="2780"/>
  <c r="B130" i="2780"/>
  <c r="AT130" i="2780" s="1"/>
  <c r="B131" i="2780"/>
  <c r="B132" i="2780"/>
  <c r="AT132" i="2780" s="1"/>
  <c r="B133" i="2780"/>
  <c r="AU133" i="2780" s="1"/>
  <c r="B134" i="2780"/>
  <c r="B135" i="2780"/>
  <c r="B136" i="2780"/>
  <c r="AT136" i="2780" s="1"/>
  <c r="B137" i="2780"/>
  <c r="B138" i="2780"/>
  <c r="AT138" i="2780" s="1"/>
  <c r="B139" i="2780"/>
  <c r="B140" i="2780"/>
  <c r="B141" i="2780"/>
  <c r="B142" i="2780"/>
  <c r="AT142" i="2780" s="1"/>
  <c r="B143" i="2780"/>
  <c r="B144" i="2780"/>
  <c r="AT144" i="2780" s="1"/>
  <c r="B145" i="2780"/>
  <c r="B146" i="2780"/>
  <c r="B147" i="2780"/>
  <c r="B148" i="2780"/>
  <c r="AT148" i="2780" s="1"/>
  <c r="B149" i="2780"/>
  <c r="B150" i="2780"/>
  <c r="AT150" i="2780" s="1"/>
  <c r="B151" i="2780"/>
  <c r="B152" i="2780"/>
  <c r="B153" i="2780"/>
  <c r="B154" i="2780"/>
  <c r="AT154" i="2780" s="1"/>
  <c r="B155" i="2780"/>
  <c r="B156" i="2780"/>
  <c r="AT156" i="2780" s="1"/>
  <c r="B157" i="2780"/>
  <c r="B158" i="2780"/>
  <c r="B159" i="2780"/>
  <c r="B160" i="2780"/>
  <c r="AT160" i="2780" s="1"/>
  <c r="B161" i="2780"/>
  <c r="B162" i="2780"/>
  <c r="AT162" i="2780" s="1"/>
  <c r="B163" i="2780"/>
  <c r="B164" i="2780"/>
  <c r="B165" i="2780"/>
  <c r="B166" i="2780"/>
  <c r="AT166" i="2780" s="1"/>
  <c r="B167" i="2780"/>
  <c r="B168" i="2780"/>
  <c r="AT168" i="2780" s="1"/>
  <c r="B169" i="2780"/>
  <c r="B170" i="2780"/>
  <c r="B171" i="2780"/>
  <c r="B172" i="2780"/>
  <c r="AT172" i="2780" s="1"/>
  <c r="B173" i="2780"/>
  <c r="B174" i="2780"/>
  <c r="AT174" i="2780" s="1"/>
  <c r="B175" i="2780"/>
  <c r="B176" i="2780"/>
  <c r="B177" i="2780"/>
  <c r="B178" i="2780"/>
  <c r="AT178" i="2780" s="1"/>
  <c r="B179" i="2780"/>
  <c r="B180" i="2780"/>
  <c r="AT180" i="2780" s="1"/>
  <c r="B181" i="2780"/>
  <c r="B182" i="2780"/>
  <c r="B183" i="2780"/>
  <c r="B184" i="2780"/>
  <c r="AT184" i="2780" s="1"/>
  <c r="B185" i="2780"/>
  <c r="B186" i="2780"/>
  <c r="AT186" i="2780" s="1"/>
  <c r="B187" i="2780"/>
  <c r="B188" i="2780"/>
  <c r="B189" i="2780"/>
  <c r="B190" i="2780"/>
  <c r="AT190" i="2780" s="1"/>
  <c r="B191" i="2780"/>
  <c r="B192" i="2780"/>
  <c r="AT192" i="2780" s="1"/>
  <c r="B193" i="2780"/>
  <c r="B194" i="2780"/>
  <c r="B195" i="2780"/>
  <c r="B196" i="2780"/>
  <c r="AT196" i="2780" s="1"/>
  <c r="B197" i="2780"/>
  <c r="B198" i="2780"/>
  <c r="AT198" i="2780" s="1"/>
  <c r="B199" i="2780"/>
  <c r="B200" i="2780"/>
  <c r="B201" i="2780"/>
  <c r="B202" i="2780"/>
  <c r="AT202" i="2780" s="1"/>
  <c r="B203" i="2780"/>
  <c r="B204" i="2780"/>
  <c r="AT204" i="2780" s="1"/>
  <c r="B205" i="2780"/>
  <c r="B206" i="2780"/>
  <c r="B207" i="2780"/>
  <c r="B208" i="2780"/>
  <c r="AT208" i="2780" s="1"/>
  <c r="B209" i="2780"/>
  <c r="B210" i="2780"/>
  <c r="AT210" i="2780" s="1"/>
  <c r="B211" i="2780"/>
  <c r="B212" i="2780"/>
  <c r="B213" i="2780"/>
  <c r="B214" i="2780"/>
  <c r="AT214" i="2780" s="1"/>
  <c r="B215" i="2780"/>
  <c r="B216" i="2780"/>
  <c r="AT216" i="2780" s="1"/>
  <c r="B217" i="2780"/>
  <c r="B218" i="2780"/>
  <c r="B219" i="2780"/>
  <c r="B220" i="2780"/>
  <c r="AT220" i="2780" s="1"/>
  <c r="B221" i="2780"/>
  <c r="B222" i="2780"/>
  <c r="AT222" i="2780" s="1"/>
  <c r="B223" i="2780"/>
  <c r="B224" i="2780"/>
  <c r="B225" i="2780"/>
  <c r="B226" i="2780"/>
  <c r="AT226" i="2780" s="1"/>
  <c r="B227" i="2780"/>
  <c r="B228" i="2780"/>
  <c r="AT228" i="2780" s="1"/>
  <c r="B229" i="2780"/>
  <c r="B230" i="2780"/>
  <c r="B231" i="2780"/>
  <c r="B232" i="2780"/>
  <c r="AT232" i="2780" s="1"/>
  <c r="B233" i="2780"/>
  <c r="B234" i="2780"/>
  <c r="AT234" i="2780" s="1"/>
  <c r="B235" i="2780"/>
  <c r="B236" i="2780"/>
  <c r="B237" i="2780"/>
  <c r="B238" i="2780"/>
  <c r="AT238" i="2780" s="1"/>
  <c r="B239" i="2780"/>
  <c r="B240" i="2780"/>
  <c r="AT240" i="2780" s="1"/>
  <c r="B241" i="2780"/>
  <c r="B242" i="2780"/>
  <c r="B243" i="2780"/>
  <c r="B244" i="2780"/>
  <c r="AT244" i="2780" s="1"/>
  <c r="B245" i="2780"/>
  <c r="B246" i="2780"/>
  <c r="AT246" i="2780" s="1"/>
  <c r="B247" i="2780"/>
  <c r="B248" i="2780"/>
  <c r="B249" i="2780"/>
  <c r="B250" i="2780"/>
  <c r="AT250" i="2780" s="1"/>
  <c r="B251" i="2780"/>
  <c r="B252" i="2780"/>
  <c r="AT252" i="2780" s="1"/>
  <c r="B253" i="2780"/>
  <c r="B254" i="2780"/>
  <c r="B255" i="2780"/>
  <c r="B256" i="2780"/>
  <c r="AT256" i="2780" s="1"/>
  <c r="B257" i="2780"/>
  <c r="B258" i="2780"/>
  <c r="AT258" i="2780" s="1"/>
  <c r="B259" i="2780"/>
  <c r="B260" i="2780"/>
  <c r="B261" i="2780"/>
  <c r="B262" i="2780"/>
  <c r="AT262" i="2780" s="1"/>
  <c r="B263" i="2780"/>
  <c r="B264" i="2780"/>
  <c r="AT264" i="2780" s="1"/>
  <c r="B265" i="2780"/>
  <c r="B266" i="2780"/>
  <c r="B267" i="2780"/>
  <c r="B268" i="2780"/>
  <c r="AT268" i="2780" s="1"/>
  <c r="B269" i="2780"/>
  <c r="B270" i="2780"/>
  <c r="AT270" i="2780" s="1"/>
  <c r="B271" i="2780"/>
  <c r="B272" i="2780"/>
  <c r="B273" i="2780"/>
  <c r="B274" i="2780"/>
  <c r="AT274" i="2780" s="1"/>
  <c r="B275" i="2780"/>
  <c r="B276" i="2780"/>
  <c r="AT276" i="2780" s="1"/>
  <c r="B277" i="2780"/>
  <c r="B278" i="2780"/>
  <c r="B279" i="2780"/>
  <c r="B280" i="2780"/>
  <c r="AT280" i="2780" s="1"/>
  <c r="B281" i="2780"/>
  <c r="B282" i="2780"/>
  <c r="AT282" i="2780" s="1"/>
  <c r="B283" i="2780"/>
  <c r="B284" i="2780"/>
  <c r="B285" i="2780"/>
  <c r="B286" i="2780"/>
  <c r="AT286" i="2780" s="1"/>
  <c r="B287" i="2780"/>
  <c r="B288" i="2780"/>
  <c r="AT288" i="2780" s="1"/>
  <c r="B289" i="2780"/>
  <c r="B290" i="2780"/>
  <c r="B291" i="2780"/>
  <c r="B292" i="2780"/>
  <c r="AT292" i="2780" s="1"/>
  <c r="B293" i="2780"/>
  <c r="B294" i="2780"/>
  <c r="AT294" i="2780" s="1"/>
  <c r="B295" i="2780"/>
  <c r="B296" i="2780"/>
  <c r="B297" i="2780"/>
  <c r="B298" i="2780"/>
  <c r="AT298" i="2780" s="1"/>
  <c r="B299" i="2780"/>
  <c r="B300" i="2780"/>
  <c r="AT300" i="2780" s="1"/>
  <c r="B301" i="2780"/>
  <c r="B302" i="2780"/>
  <c r="B303" i="2780"/>
  <c r="B304" i="2780"/>
  <c r="AT304" i="2780" s="1"/>
  <c r="B305" i="2780"/>
  <c r="B306" i="2780"/>
  <c r="AT306" i="2780" s="1"/>
  <c r="B307" i="2780"/>
  <c r="B308" i="2780"/>
  <c r="B309" i="2780"/>
  <c r="B310" i="2780"/>
  <c r="AT310" i="2780" s="1"/>
  <c r="B311" i="2780"/>
  <c r="B312" i="2780"/>
  <c r="AT312" i="2780" s="1"/>
  <c r="B313" i="2780"/>
  <c r="B314" i="2780"/>
  <c r="B315" i="2780"/>
  <c r="B316" i="2780"/>
  <c r="AT316" i="2780" s="1"/>
  <c r="B317" i="2780"/>
  <c r="B318" i="2780"/>
  <c r="AT318" i="2780" s="1"/>
  <c r="B319" i="2780"/>
  <c r="B320" i="2780"/>
  <c r="B321" i="2780"/>
  <c r="B322" i="2780"/>
  <c r="AT322" i="2780" s="1"/>
  <c r="B323" i="2780"/>
  <c r="B324" i="2780"/>
  <c r="AT324" i="2780" s="1"/>
  <c r="B325" i="2780"/>
  <c r="B326" i="2780"/>
  <c r="B327" i="2780"/>
  <c r="B328" i="2780"/>
  <c r="AT328" i="2780" s="1"/>
  <c r="B329" i="2780"/>
  <c r="B330" i="2780"/>
  <c r="AT330" i="2780" s="1"/>
  <c r="B331" i="2780"/>
  <c r="B332" i="2780"/>
  <c r="B333" i="2780"/>
  <c r="B334" i="2780"/>
  <c r="B335" i="2780"/>
  <c r="B336" i="2780"/>
  <c r="AT336" i="2780" s="1"/>
  <c r="B337" i="2780"/>
  <c r="B338" i="2780"/>
  <c r="B339" i="2780"/>
  <c r="B340" i="2780"/>
  <c r="B341" i="2780"/>
  <c r="B342" i="2780"/>
  <c r="AT342" i="2780" s="1"/>
  <c r="B343" i="2780"/>
  <c r="B344" i="2780"/>
  <c r="B345" i="2780"/>
  <c r="B346" i="2780"/>
  <c r="B347" i="2780"/>
  <c r="B348" i="2780"/>
  <c r="AT348" i="2780" s="1"/>
  <c r="B349" i="2780"/>
  <c r="B350" i="2780"/>
  <c r="B351" i="2780"/>
  <c r="B352" i="2780"/>
  <c r="B353" i="2780"/>
  <c r="B354" i="2780"/>
  <c r="AT354" i="2780" s="1"/>
  <c r="B355" i="2780"/>
  <c r="B356" i="2780"/>
  <c r="B357" i="2780"/>
  <c r="B358" i="2780"/>
  <c r="B359" i="2780"/>
  <c r="B360" i="2780"/>
  <c r="AT360" i="2780" s="1"/>
  <c r="B361" i="2780"/>
  <c r="B362" i="2780"/>
  <c r="B363" i="2780"/>
  <c r="B364" i="2780"/>
  <c r="B365" i="2780"/>
  <c r="B366" i="2780"/>
  <c r="AT366" i="2780" s="1"/>
  <c r="B367" i="2780"/>
  <c r="B368" i="2780"/>
  <c r="B369" i="2780"/>
  <c r="B370" i="2780"/>
  <c r="B371" i="2780"/>
  <c r="B372" i="2780"/>
  <c r="AT372" i="2780" s="1"/>
  <c r="B373" i="2780"/>
  <c r="B374" i="2780"/>
  <c r="B375" i="2780"/>
  <c r="B376" i="2780"/>
  <c r="B377" i="2780"/>
  <c r="B378" i="2780"/>
  <c r="AT378" i="2780" s="1"/>
  <c r="B379" i="2780"/>
  <c r="B380" i="2780"/>
  <c r="B381" i="2780"/>
  <c r="B382" i="2780"/>
  <c r="B383" i="2780"/>
  <c r="B384" i="2780"/>
  <c r="AT384" i="2780" s="1"/>
  <c r="B385" i="2780"/>
  <c r="B386" i="2780"/>
  <c r="B387" i="2780"/>
  <c r="B388" i="2780"/>
  <c r="B389" i="2780"/>
  <c r="B390" i="2780"/>
  <c r="B391" i="2780"/>
  <c r="B392" i="2780"/>
  <c r="B393" i="2780"/>
  <c r="B394" i="2780"/>
  <c r="B395" i="2780"/>
  <c r="B396" i="2780"/>
  <c r="B397" i="2780"/>
  <c r="B398" i="2780"/>
  <c r="B399" i="2780"/>
  <c r="B400" i="2780"/>
  <c r="B401" i="2780"/>
  <c r="B402" i="2780"/>
  <c r="B403" i="2780"/>
  <c r="B404" i="2780"/>
  <c r="B405" i="2780"/>
  <c r="B406" i="2780"/>
  <c r="B407" i="2780"/>
  <c r="B408" i="2780"/>
  <c r="B409" i="2780"/>
  <c r="B410" i="2780"/>
  <c r="B411" i="2780"/>
  <c r="B412" i="2780"/>
  <c r="B413" i="2780"/>
  <c r="B414" i="2780"/>
  <c r="B415" i="2780"/>
  <c r="B416" i="2780"/>
  <c r="B417" i="2780"/>
  <c r="B418" i="2780"/>
  <c r="B419" i="2780"/>
  <c r="B420" i="2780"/>
  <c r="B421" i="2780"/>
  <c r="B422" i="2780"/>
  <c r="A6" i="2780"/>
  <c r="D6" i="2780" s="1"/>
  <c r="A7" i="2780"/>
  <c r="D7" i="2780" s="1"/>
  <c r="A8" i="2780"/>
  <c r="D8" i="2780" s="1"/>
  <c r="A9" i="2780"/>
  <c r="D9" i="2780" s="1"/>
  <c r="A10" i="2780"/>
  <c r="D10" i="2780" s="1"/>
  <c r="A11" i="2780"/>
  <c r="D11" i="2780" s="1"/>
  <c r="A12" i="2780"/>
  <c r="D12" i="2780" s="1"/>
  <c r="A13" i="2780"/>
  <c r="D13" i="2780" s="1"/>
  <c r="A14" i="2780"/>
  <c r="D14" i="2780" s="1"/>
  <c r="A15" i="2780"/>
  <c r="D15" i="2780" s="1"/>
  <c r="A16" i="2780"/>
  <c r="D16" i="2780" s="1"/>
  <c r="A17" i="2780"/>
  <c r="D17" i="2780" s="1"/>
  <c r="A18" i="2780"/>
  <c r="D18" i="2780" s="1"/>
  <c r="A19" i="2780"/>
  <c r="D19" i="2780" s="1"/>
  <c r="A20" i="2780"/>
  <c r="D20" i="2780" s="1"/>
  <c r="A21" i="2780"/>
  <c r="D21" i="2780" s="1"/>
  <c r="A22" i="2780"/>
  <c r="D22" i="2780" s="1"/>
  <c r="A23" i="2780"/>
  <c r="D23" i="2780" s="1"/>
  <c r="A24" i="2780"/>
  <c r="D24" i="2780" s="1"/>
  <c r="A25" i="2780"/>
  <c r="D25" i="2780" s="1"/>
  <c r="A26" i="2780"/>
  <c r="D26" i="2780" s="1"/>
  <c r="A27" i="2780"/>
  <c r="D27" i="2780" s="1"/>
  <c r="A28" i="2780"/>
  <c r="D28" i="2780" s="1"/>
  <c r="A29" i="2780"/>
  <c r="D29" i="2780" s="1"/>
  <c r="A30" i="2780"/>
  <c r="D30" i="2780" s="1"/>
  <c r="A31" i="2780"/>
  <c r="D31" i="2780" s="1"/>
  <c r="A32" i="2780"/>
  <c r="D32" i="2780" s="1"/>
  <c r="A33" i="2780"/>
  <c r="D33" i="2780" s="1"/>
  <c r="A34" i="2780"/>
  <c r="D34" i="2780" s="1"/>
  <c r="A35" i="2780"/>
  <c r="D35" i="2780" s="1"/>
  <c r="A36" i="2780"/>
  <c r="D36" i="2780" s="1"/>
  <c r="A37" i="2780"/>
  <c r="D37" i="2780" s="1"/>
  <c r="A38" i="2780"/>
  <c r="D38" i="2780" s="1"/>
  <c r="A39" i="2780"/>
  <c r="D39" i="2780" s="1"/>
  <c r="A40" i="2780"/>
  <c r="D40" i="2780" s="1"/>
  <c r="A41" i="2780"/>
  <c r="D41" i="2780" s="1"/>
  <c r="A42" i="2780"/>
  <c r="D42" i="2780" s="1"/>
  <c r="A43" i="2780"/>
  <c r="D43" i="2780" s="1"/>
  <c r="A44" i="2780"/>
  <c r="D44" i="2780" s="1"/>
  <c r="A45" i="2780"/>
  <c r="D45" i="2780" s="1"/>
  <c r="A46" i="2780"/>
  <c r="D46" i="2780" s="1"/>
  <c r="A47" i="2780"/>
  <c r="D47" i="2780" s="1"/>
  <c r="A48" i="2780"/>
  <c r="D48" i="2780" s="1"/>
  <c r="A49" i="2780"/>
  <c r="D49" i="2780" s="1"/>
  <c r="A50" i="2780"/>
  <c r="D50" i="2780" s="1"/>
  <c r="A51" i="2780"/>
  <c r="D51" i="2780" s="1"/>
  <c r="A52" i="2780"/>
  <c r="D52" i="2780" s="1"/>
  <c r="A53" i="2780"/>
  <c r="D53" i="2780" s="1"/>
  <c r="A54" i="2780"/>
  <c r="D54" i="2780" s="1"/>
  <c r="A55" i="2780"/>
  <c r="D55" i="2780" s="1"/>
  <c r="A56" i="2780"/>
  <c r="D56" i="2780" s="1"/>
  <c r="A57" i="2780"/>
  <c r="D57" i="2780" s="1"/>
  <c r="A58" i="2780"/>
  <c r="D58" i="2780" s="1"/>
  <c r="A59" i="2780"/>
  <c r="D59" i="2780" s="1"/>
  <c r="A60" i="2780"/>
  <c r="D60" i="2780" s="1"/>
  <c r="A61" i="2780"/>
  <c r="D61" i="2780" s="1"/>
  <c r="A62" i="2780"/>
  <c r="D62" i="2780" s="1"/>
  <c r="A63" i="2780"/>
  <c r="D63" i="2780" s="1"/>
  <c r="A64" i="2780"/>
  <c r="D64" i="2780" s="1"/>
  <c r="A65" i="2780"/>
  <c r="D65" i="2780" s="1"/>
  <c r="A66" i="2780"/>
  <c r="D66" i="2780" s="1"/>
  <c r="A67" i="2780"/>
  <c r="D67" i="2780" s="1"/>
  <c r="A68" i="2780"/>
  <c r="D68" i="2780" s="1"/>
  <c r="A69" i="2780"/>
  <c r="D69" i="2780" s="1"/>
  <c r="A70" i="2780"/>
  <c r="D70" i="2780" s="1"/>
  <c r="A71" i="2780"/>
  <c r="D71" i="2780" s="1"/>
  <c r="A72" i="2780"/>
  <c r="D72" i="2780" s="1"/>
  <c r="A73" i="2780"/>
  <c r="D73" i="2780" s="1"/>
  <c r="A74" i="2780"/>
  <c r="D74" i="2780" s="1"/>
  <c r="A75" i="2780"/>
  <c r="D75" i="2780" s="1"/>
  <c r="A76" i="2780"/>
  <c r="D76" i="2780" s="1"/>
  <c r="A77" i="2780"/>
  <c r="D77" i="2780" s="1"/>
  <c r="A78" i="2780"/>
  <c r="D78" i="2780" s="1"/>
  <c r="A79" i="2780"/>
  <c r="D79" i="2780" s="1"/>
  <c r="A80" i="2780"/>
  <c r="D80" i="2780" s="1"/>
  <c r="A81" i="2780"/>
  <c r="D81" i="2780" s="1"/>
  <c r="A82" i="2780"/>
  <c r="D82" i="2780" s="1"/>
  <c r="A83" i="2780"/>
  <c r="D83" i="2780" s="1"/>
  <c r="A84" i="2780"/>
  <c r="D84" i="2780" s="1"/>
  <c r="A85" i="2780"/>
  <c r="D85" i="2780" s="1"/>
  <c r="A86" i="2780"/>
  <c r="D86" i="2780" s="1"/>
  <c r="A87" i="2780"/>
  <c r="D87" i="2780" s="1"/>
  <c r="A88" i="2780"/>
  <c r="D88" i="2780" s="1"/>
  <c r="A89" i="2780"/>
  <c r="D89" i="2780" s="1"/>
  <c r="A90" i="2780"/>
  <c r="D90" i="2780" s="1"/>
  <c r="A91" i="2780"/>
  <c r="D91" i="2780" s="1"/>
  <c r="A92" i="2780"/>
  <c r="D92" i="2780" s="1"/>
  <c r="A93" i="2780"/>
  <c r="D93" i="2780" s="1"/>
  <c r="A94" i="2780"/>
  <c r="D94" i="2780" s="1"/>
  <c r="A95" i="2780"/>
  <c r="D95" i="2780" s="1"/>
  <c r="A96" i="2780"/>
  <c r="D96" i="2780" s="1"/>
  <c r="A97" i="2780"/>
  <c r="D97" i="2780" s="1"/>
  <c r="A98" i="2780"/>
  <c r="D98" i="2780" s="1"/>
  <c r="A99" i="2780"/>
  <c r="D99" i="2780" s="1"/>
  <c r="A100" i="2780"/>
  <c r="D100" i="2780" s="1"/>
  <c r="A101" i="2780"/>
  <c r="D101" i="2780" s="1"/>
  <c r="A102" i="2780"/>
  <c r="D102" i="2780" s="1"/>
  <c r="A103" i="2780"/>
  <c r="D103" i="2780" s="1"/>
  <c r="A104" i="2780"/>
  <c r="D104" i="2780" s="1"/>
  <c r="A105" i="2780"/>
  <c r="D105" i="2780" s="1"/>
  <c r="A106" i="2780"/>
  <c r="D106" i="2780" s="1"/>
  <c r="A107" i="2780"/>
  <c r="D107" i="2780" s="1"/>
  <c r="A108" i="2780"/>
  <c r="D108" i="2780" s="1"/>
  <c r="A109" i="2780"/>
  <c r="D109" i="2780" s="1"/>
  <c r="A110" i="2780"/>
  <c r="D110" i="2780" s="1"/>
  <c r="A111" i="2780"/>
  <c r="D111" i="2780" s="1"/>
  <c r="A112" i="2780"/>
  <c r="D112" i="2780" s="1"/>
  <c r="A113" i="2780"/>
  <c r="D113" i="2780" s="1"/>
  <c r="A114" i="2780"/>
  <c r="D114" i="2780" s="1"/>
  <c r="A115" i="2780"/>
  <c r="D115" i="2780" s="1"/>
  <c r="A116" i="2780"/>
  <c r="D116" i="2780" s="1"/>
  <c r="A117" i="2780"/>
  <c r="D117" i="2780" s="1"/>
  <c r="A118" i="2780"/>
  <c r="D118" i="2780" s="1"/>
  <c r="A119" i="2780"/>
  <c r="D119" i="2780" s="1"/>
  <c r="A120" i="2780"/>
  <c r="D120" i="2780" s="1"/>
  <c r="A121" i="2780"/>
  <c r="D121" i="2780" s="1"/>
  <c r="A122" i="2780"/>
  <c r="D122" i="2780" s="1"/>
  <c r="A123" i="2780"/>
  <c r="D123" i="2780" s="1"/>
  <c r="A124" i="2780"/>
  <c r="D124" i="2780" s="1"/>
  <c r="A125" i="2780"/>
  <c r="D125" i="2780" s="1"/>
  <c r="A126" i="2780"/>
  <c r="D126" i="2780" s="1"/>
  <c r="A127" i="2780"/>
  <c r="D127" i="2780" s="1"/>
  <c r="A128" i="2780"/>
  <c r="D128" i="2780" s="1"/>
  <c r="A129" i="2780"/>
  <c r="D129" i="2780" s="1"/>
  <c r="A130" i="2780"/>
  <c r="D130" i="2780" s="1"/>
  <c r="A131" i="2780"/>
  <c r="D131" i="2780" s="1"/>
  <c r="A132" i="2780"/>
  <c r="D132" i="2780" s="1"/>
  <c r="A133" i="2780"/>
  <c r="D133" i="2780" s="1"/>
  <c r="A134" i="2780"/>
  <c r="D134" i="2780" s="1"/>
  <c r="A135" i="2780"/>
  <c r="D135" i="2780" s="1"/>
  <c r="A136" i="2780"/>
  <c r="D136" i="2780" s="1"/>
  <c r="A137" i="2780"/>
  <c r="D137" i="2780" s="1"/>
  <c r="A138" i="2780"/>
  <c r="D138" i="2780" s="1"/>
  <c r="A139" i="2780"/>
  <c r="D139" i="2780" s="1"/>
  <c r="A140" i="2780"/>
  <c r="D140" i="2780" s="1"/>
  <c r="A141" i="2780"/>
  <c r="D141" i="2780" s="1"/>
  <c r="A142" i="2780"/>
  <c r="D142" i="2780" s="1"/>
  <c r="A143" i="2780"/>
  <c r="D143" i="2780" s="1"/>
  <c r="A144" i="2780"/>
  <c r="D144" i="2780" s="1"/>
  <c r="A145" i="2780"/>
  <c r="D145" i="2780" s="1"/>
  <c r="A146" i="2780"/>
  <c r="D146" i="2780" s="1"/>
  <c r="A147" i="2780"/>
  <c r="D147" i="2780" s="1"/>
  <c r="A148" i="2780"/>
  <c r="D148" i="2780" s="1"/>
  <c r="A149" i="2780"/>
  <c r="D149" i="2780" s="1"/>
  <c r="A150" i="2780"/>
  <c r="D150" i="2780" s="1"/>
  <c r="A151" i="2780"/>
  <c r="D151" i="2780" s="1"/>
  <c r="A152" i="2780"/>
  <c r="D152" i="2780" s="1"/>
  <c r="A153" i="2780"/>
  <c r="D153" i="2780" s="1"/>
  <c r="A154" i="2780"/>
  <c r="D154" i="2780" s="1"/>
  <c r="A155" i="2780"/>
  <c r="D155" i="2780" s="1"/>
  <c r="A156" i="2780"/>
  <c r="D156" i="2780" s="1"/>
  <c r="A157" i="2780"/>
  <c r="D157" i="2780" s="1"/>
  <c r="A158" i="2780"/>
  <c r="D158" i="2780" s="1"/>
  <c r="A159" i="2780"/>
  <c r="D159" i="2780" s="1"/>
  <c r="A160" i="2780"/>
  <c r="D160" i="2780" s="1"/>
  <c r="A161" i="2780"/>
  <c r="D161" i="2780" s="1"/>
  <c r="A162" i="2780"/>
  <c r="D162" i="2780" s="1"/>
  <c r="A163" i="2780"/>
  <c r="D163" i="2780" s="1"/>
  <c r="A164" i="2780"/>
  <c r="D164" i="2780" s="1"/>
  <c r="A165" i="2780"/>
  <c r="D165" i="2780" s="1"/>
  <c r="A166" i="2780"/>
  <c r="D166" i="2780" s="1"/>
  <c r="A167" i="2780"/>
  <c r="D167" i="2780" s="1"/>
  <c r="A168" i="2780"/>
  <c r="D168" i="2780" s="1"/>
  <c r="A169" i="2780"/>
  <c r="D169" i="2780" s="1"/>
  <c r="A170" i="2780"/>
  <c r="D170" i="2780" s="1"/>
  <c r="A171" i="2780"/>
  <c r="D171" i="2780" s="1"/>
  <c r="A172" i="2780"/>
  <c r="D172" i="2780" s="1"/>
  <c r="A173" i="2780"/>
  <c r="D173" i="2780" s="1"/>
  <c r="A174" i="2780"/>
  <c r="D174" i="2780" s="1"/>
  <c r="A175" i="2780"/>
  <c r="D175" i="2780" s="1"/>
  <c r="A176" i="2780"/>
  <c r="D176" i="2780" s="1"/>
  <c r="A177" i="2780"/>
  <c r="D177" i="2780" s="1"/>
  <c r="A178" i="2780"/>
  <c r="D178" i="2780" s="1"/>
  <c r="A179" i="2780"/>
  <c r="D179" i="2780" s="1"/>
  <c r="A180" i="2780"/>
  <c r="D180" i="2780" s="1"/>
  <c r="A181" i="2780"/>
  <c r="D181" i="2780" s="1"/>
  <c r="A182" i="2780"/>
  <c r="D182" i="2780" s="1"/>
  <c r="A183" i="2780"/>
  <c r="D183" i="2780" s="1"/>
  <c r="A184" i="2780"/>
  <c r="D184" i="2780" s="1"/>
  <c r="A185" i="2780"/>
  <c r="D185" i="2780" s="1"/>
  <c r="A186" i="2780"/>
  <c r="D186" i="2780" s="1"/>
  <c r="A187" i="2780"/>
  <c r="D187" i="2780" s="1"/>
  <c r="A188" i="2780"/>
  <c r="D188" i="2780" s="1"/>
  <c r="A189" i="2780"/>
  <c r="D189" i="2780" s="1"/>
  <c r="A190" i="2780"/>
  <c r="D190" i="2780" s="1"/>
  <c r="A191" i="2780"/>
  <c r="D191" i="2780" s="1"/>
  <c r="A192" i="2780"/>
  <c r="D192" i="2780" s="1"/>
  <c r="A193" i="2780"/>
  <c r="D193" i="2780" s="1"/>
  <c r="A194" i="2780"/>
  <c r="D194" i="2780" s="1"/>
  <c r="A195" i="2780"/>
  <c r="D195" i="2780" s="1"/>
  <c r="A196" i="2780"/>
  <c r="D196" i="2780" s="1"/>
  <c r="A197" i="2780"/>
  <c r="D197" i="2780" s="1"/>
  <c r="A198" i="2780"/>
  <c r="D198" i="2780" s="1"/>
  <c r="A199" i="2780"/>
  <c r="D199" i="2780" s="1"/>
  <c r="A200" i="2780"/>
  <c r="D200" i="2780" s="1"/>
  <c r="A201" i="2780"/>
  <c r="D201" i="2780" s="1"/>
  <c r="A202" i="2780"/>
  <c r="D202" i="2780" s="1"/>
  <c r="A203" i="2780"/>
  <c r="D203" i="2780" s="1"/>
  <c r="A204" i="2780"/>
  <c r="D204" i="2780" s="1"/>
  <c r="A205" i="2780"/>
  <c r="D205" i="2780" s="1"/>
  <c r="A206" i="2780"/>
  <c r="D206" i="2780" s="1"/>
  <c r="A207" i="2780"/>
  <c r="D207" i="2780" s="1"/>
  <c r="A208" i="2780"/>
  <c r="D208" i="2780" s="1"/>
  <c r="A209" i="2780"/>
  <c r="D209" i="2780" s="1"/>
  <c r="A210" i="2780"/>
  <c r="D210" i="2780" s="1"/>
  <c r="A211" i="2780"/>
  <c r="D211" i="2780" s="1"/>
  <c r="A212" i="2780"/>
  <c r="D212" i="2780" s="1"/>
  <c r="A213" i="2780"/>
  <c r="D213" i="2780" s="1"/>
  <c r="A214" i="2780"/>
  <c r="D214" i="2780" s="1"/>
  <c r="A215" i="2780"/>
  <c r="D215" i="2780" s="1"/>
  <c r="A216" i="2780"/>
  <c r="D216" i="2780" s="1"/>
  <c r="A217" i="2780"/>
  <c r="D217" i="2780" s="1"/>
  <c r="A218" i="2780"/>
  <c r="D218" i="2780" s="1"/>
  <c r="A219" i="2780"/>
  <c r="D219" i="2780" s="1"/>
  <c r="A220" i="2780"/>
  <c r="D220" i="2780" s="1"/>
  <c r="A221" i="2780"/>
  <c r="D221" i="2780" s="1"/>
  <c r="A222" i="2780"/>
  <c r="D222" i="2780" s="1"/>
  <c r="A223" i="2780"/>
  <c r="D223" i="2780" s="1"/>
  <c r="A224" i="2780"/>
  <c r="D224" i="2780" s="1"/>
  <c r="A225" i="2780"/>
  <c r="D225" i="2780" s="1"/>
  <c r="A226" i="2780"/>
  <c r="D226" i="2780" s="1"/>
  <c r="A227" i="2780"/>
  <c r="D227" i="2780" s="1"/>
  <c r="A228" i="2780"/>
  <c r="D228" i="2780" s="1"/>
  <c r="A229" i="2780"/>
  <c r="D229" i="2780" s="1"/>
  <c r="A230" i="2780"/>
  <c r="D230" i="2780" s="1"/>
  <c r="A231" i="2780"/>
  <c r="D231" i="2780" s="1"/>
  <c r="A232" i="2780"/>
  <c r="D232" i="2780" s="1"/>
  <c r="A233" i="2780"/>
  <c r="D233" i="2780" s="1"/>
  <c r="A234" i="2780"/>
  <c r="D234" i="2780" s="1"/>
  <c r="A235" i="2780"/>
  <c r="D235" i="2780" s="1"/>
  <c r="A236" i="2780"/>
  <c r="D236" i="2780" s="1"/>
  <c r="A237" i="2780"/>
  <c r="D237" i="2780" s="1"/>
  <c r="A238" i="2780"/>
  <c r="D238" i="2780" s="1"/>
  <c r="A239" i="2780"/>
  <c r="D239" i="2780" s="1"/>
  <c r="A240" i="2780"/>
  <c r="D240" i="2780" s="1"/>
  <c r="A241" i="2780"/>
  <c r="D241" i="2780" s="1"/>
  <c r="A242" i="2780"/>
  <c r="D242" i="2780" s="1"/>
  <c r="A243" i="2780"/>
  <c r="D243" i="2780" s="1"/>
  <c r="A244" i="2780"/>
  <c r="D244" i="2780" s="1"/>
  <c r="A245" i="2780"/>
  <c r="D245" i="2780" s="1"/>
  <c r="A246" i="2780"/>
  <c r="D246" i="2780" s="1"/>
  <c r="A247" i="2780"/>
  <c r="D247" i="2780" s="1"/>
  <c r="A248" i="2780"/>
  <c r="D248" i="2780" s="1"/>
  <c r="A249" i="2780"/>
  <c r="D249" i="2780" s="1"/>
  <c r="A250" i="2780"/>
  <c r="D250" i="2780" s="1"/>
  <c r="A251" i="2780"/>
  <c r="D251" i="2780" s="1"/>
  <c r="A252" i="2780"/>
  <c r="D252" i="2780" s="1"/>
  <c r="A253" i="2780"/>
  <c r="D253" i="2780" s="1"/>
  <c r="A254" i="2780"/>
  <c r="D254" i="2780" s="1"/>
  <c r="A255" i="2780"/>
  <c r="D255" i="2780" s="1"/>
  <c r="A256" i="2780"/>
  <c r="D256" i="2780" s="1"/>
  <c r="A257" i="2780"/>
  <c r="D257" i="2780" s="1"/>
  <c r="A258" i="2780"/>
  <c r="D258" i="2780" s="1"/>
  <c r="A259" i="2780"/>
  <c r="D259" i="2780" s="1"/>
  <c r="A260" i="2780"/>
  <c r="D260" i="2780" s="1"/>
  <c r="A261" i="2780"/>
  <c r="D261" i="2780" s="1"/>
  <c r="A262" i="2780"/>
  <c r="D262" i="2780" s="1"/>
  <c r="A263" i="2780"/>
  <c r="D263" i="2780" s="1"/>
  <c r="A264" i="2780"/>
  <c r="D264" i="2780" s="1"/>
  <c r="A265" i="2780"/>
  <c r="D265" i="2780" s="1"/>
  <c r="A266" i="2780"/>
  <c r="D266" i="2780" s="1"/>
  <c r="A267" i="2780"/>
  <c r="D267" i="2780" s="1"/>
  <c r="A268" i="2780"/>
  <c r="D268" i="2780" s="1"/>
  <c r="A269" i="2780"/>
  <c r="D269" i="2780" s="1"/>
  <c r="A270" i="2780"/>
  <c r="D270" i="2780" s="1"/>
  <c r="A271" i="2780"/>
  <c r="D271" i="2780" s="1"/>
  <c r="A272" i="2780"/>
  <c r="D272" i="2780" s="1"/>
  <c r="A273" i="2780"/>
  <c r="D273" i="2780" s="1"/>
  <c r="A274" i="2780"/>
  <c r="D274" i="2780" s="1"/>
  <c r="A275" i="2780"/>
  <c r="D275" i="2780" s="1"/>
  <c r="A276" i="2780"/>
  <c r="D276" i="2780" s="1"/>
  <c r="A277" i="2780"/>
  <c r="D277" i="2780" s="1"/>
  <c r="A278" i="2780"/>
  <c r="D278" i="2780" s="1"/>
  <c r="A279" i="2780"/>
  <c r="D279" i="2780" s="1"/>
  <c r="A280" i="2780"/>
  <c r="D280" i="2780" s="1"/>
  <c r="A281" i="2780"/>
  <c r="D281" i="2780" s="1"/>
  <c r="A282" i="2780"/>
  <c r="D282" i="2780" s="1"/>
  <c r="A283" i="2780"/>
  <c r="D283" i="2780" s="1"/>
  <c r="A284" i="2780"/>
  <c r="D284" i="2780" s="1"/>
  <c r="A285" i="2780"/>
  <c r="D285" i="2780" s="1"/>
  <c r="A286" i="2780"/>
  <c r="D286" i="2780" s="1"/>
  <c r="A287" i="2780"/>
  <c r="D287" i="2780" s="1"/>
  <c r="A288" i="2780"/>
  <c r="D288" i="2780" s="1"/>
  <c r="A289" i="2780"/>
  <c r="D289" i="2780" s="1"/>
  <c r="A290" i="2780"/>
  <c r="D290" i="2780" s="1"/>
  <c r="A291" i="2780"/>
  <c r="D291" i="2780" s="1"/>
  <c r="A292" i="2780"/>
  <c r="D292" i="2780" s="1"/>
  <c r="A293" i="2780"/>
  <c r="D293" i="2780" s="1"/>
  <c r="A294" i="2780"/>
  <c r="D294" i="2780" s="1"/>
  <c r="A295" i="2780"/>
  <c r="D295" i="2780" s="1"/>
  <c r="A296" i="2780"/>
  <c r="D296" i="2780" s="1"/>
  <c r="A297" i="2780"/>
  <c r="D297" i="2780" s="1"/>
  <c r="A298" i="2780"/>
  <c r="D298" i="2780" s="1"/>
  <c r="A299" i="2780"/>
  <c r="D299" i="2780" s="1"/>
  <c r="A300" i="2780"/>
  <c r="D300" i="2780" s="1"/>
  <c r="A301" i="2780"/>
  <c r="D301" i="2780" s="1"/>
  <c r="A302" i="2780"/>
  <c r="D302" i="2780" s="1"/>
  <c r="A303" i="2780"/>
  <c r="D303" i="2780" s="1"/>
  <c r="A304" i="2780"/>
  <c r="D304" i="2780" s="1"/>
  <c r="A305" i="2780"/>
  <c r="D305" i="2780" s="1"/>
  <c r="A306" i="2780"/>
  <c r="D306" i="2780" s="1"/>
  <c r="A307" i="2780"/>
  <c r="D307" i="2780" s="1"/>
  <c r="A308" i="2780"/>
  <c r="D308" i="2780" s="1"/>
  <c r="A309" i="2780"/>
  <c r="D309" i="2780" s="1"/>
  <c r="A310" i="2780"/>
  <c r="D310" i="2780" s="1"/>
  <c r="A311" i="2780"/>
  <c r="D311" i="2780" s="1"/>
  <c r="A312" i="2780"/>
  <c r="D312" i="2780" s="1"/>
  <c r="A313" i="2780"/>
  <c r="D313" i="2780" s="1"/>
  <c r="A314" i="2780"/>
  <c r="D314" i="2780" s="1"/>
  <c r="A315" i="2780"/>
  <c r="D315" i="2780" s="1"/>
  <c r="A316" i="2780"/>
  <c r="D316" i="2780" s="1"/>
  <c r="A317" i="2780"/>
  <c r="D317" i="2780" s="1"/>
  <c r="A318" i="2780"/>
  <c r="D318" i="2780" s="1"/>
  <c r="A319" i="2780"/>
  <c r="D319" i="2780" s="1"/>
  <c r="A320" i="2780"/>
  <c r="D320" i="2780" s="1"/>
  <c r="A321" i="2780"/>
  <c r="D321" i="2780" s="1"/>
  <c r="A322" i="2780"/>
  <c r="D322" i="2780" s="1"/>
  <c r="A323" i="2780"/>
  <c r="D323" i="2780" s="1"/>
  <c r="A324" i="2780"/>
  <c r="D324" i="2780" s="1"/>
  <c r="A325" i="2780"/>
  <c r="D325" i="2780" s="1"/>
  <c r="A326" i="2780"/>
  <c r="D326" i="2780" s="1"/>
  <c r="A327" i="2780"/>
  <c r="D327" i="2780" s="1"/>
  <c r="A328" i="2780"/>
  <c r="D328" i="2780" s="1"/>
  <c r="A329" i="2780"/>
  <c r="D329" i="2780" s="1"/>
  <c r="A330" i="2780"/>
  <c r="D330" i="2780" s="1"/>
  <c r="A331" i="2780"/>
  <c r="D331" i="2780" s="1"/>
  <c r="A332" i="2780"/>
  <c r="D332" i="2780" s="1"/>
  <c r="A333" i="2780"/>
  <c r="D333" i="2780" s="1"/>
  <c r="A334" i="2780"/>
  <c r="D334" i="2780" s="1"/>
  <c r="A335" i="2780"/>
  <c r="D335" i="2780" s="1"/>
  <c r="A336" i="2780"/>
  <c r="D336" i="2780" s="1"/>
  <c r="A337" i="2780"/>
  <c r="D337" i="2780" s="1"/>
  <c r="A338" i="2780"/>
  <c r="D338" i="2780" s="1"/>
  <c r="A339" i="2780"/>
  <c r="D339" i="2780" s="1"/>
  <c r="A340" i="2780"/>
  <c r="D340" i="2780" s="1"/>
  <c r="A341" i="2780"/>
  <c r="D341" i="2780" s="1"/>
  <c r="A342" i="2780"/>
  <c r="D342" i="2780" s="1"/>
  <c r="A343" i="2780"/>
  <c r="D343" i="2780" s="1"/>
  <c r="A344" i="2780"/>
  <c r="D344" i="2780" s="1"/>
  <c r="A345" i="2780"/>
  <c r="D345" i="2780" s="1"/>
  <c r="A346" i="2780"/>
  <c r="D346" i="2780" s="1"/>
  <c r="A347" i="2780"/>
  <c r="D347" i="2780" s="1"/>
  <c r="A348" i="2780"/>
  <c r="D348" i="2780" s="1"/>
  <c r="A349" i="2780"/>
  <c r="D349" i="2780" s="1"/>
  <c r="A350" i="2780"/>
  <c r="D350" i="2780" s="1"/>
  <c r="A351" i="2780"/>
  <c r="D351" i="2780" s="1"/>
  <c r="A352" i="2780"/>
  <c r="D352" i="2780" s="1"/>
  <c r="A353" i="2780"/>
  <c r="D353" i="2780" s="1"/>
  <c r="A354" i="2780"/>
  <c r="D354" i="2780" s="1"/>
  <c r="A355" i="2780"/>
  <c r="D355" i="2780" s="1"/>
  <c r="A356" i="2780"/>
  <c r="D356" i="2780" s="1"/>
  <c r="A357" i="2780"/>
  <c r="D357" i="2780" s="1"/>
  <c r="A358" i="2780"/>
  <c r="D358" i="2780" s="1"/>
  <c r="A359" i="2780"/>
  <c r="D359" i="2780" s="1"/>
  <c r="A360" i="2780"/>
  <c r="D360" i="2780" s="1"/>
  <c r="A361" i="2780"/>
  <c r="D361" i="2780" s="1"/>
  <c r="A362" i="2780"/>
  <c r="D362" i="2780" s="1"/>
  <c r="A363" i="2780"/>
  <c r="D363" i="2780" s="1"/>
  <c r="A364" i="2780"/>
  <c r="D364" i="2780" s="1"/>
  <c r="A365" i="2780"/>
  <c r="D365" i="2780" s="1"/>
  <c r="A366" i="2780"/>
  <c r="D366" i="2780" s="1"/>
  <c r="A367" i="2780"/>
  <c r="D367" i="2780" s="1"/>
  <c r="A368" i="2780"/>
  <c r="D368" i="2780" s="1"/>
  <c r="A369" i="2780"/>
  <c r="D369" i="2780" s="1"/>
  <c r="A370" i="2780"/>
  <c r="D370" i="2780" s="1"/>
  <c r="A371" i="2780"/>
  <c r="D371" i="2780" s="1"/>
  <c r="A372" i="2780"/>
  <c r="D372" i="2780" s="1"/>
  <c r="A373" i="2780"/>
  <c r="D373" i="2780" s="1"/>
  <c r="A374" i="2780"/>
  <c r="D374" i="2780" s="1"/>
  <c r="A375" i="2780"/>
  <c r="D375" i="2780" s="1"/>
  <c r="A376" i="2780"/>
  <c r="D376" i="2780" s="1"/>
  <c r="A377" i="2780"/>
  <c r="D377" i="2780" s="1"/>
  <c r="A378" i="2780"/>
  <c r="D378" i="2780" s="1"/>
  <c r="A379" i="2780"/>
  <c r="D379" i="2780" s="1"/>
  <c r="A380" i="2780"/>
  <c r="D380" i="2780" s="1"/>
  <c r="A381" i="2780"/>
  <c r="D381" i="2780" s="1"/>
  <c r="A382" i="2780"/>
  <c r="D382" i="2780" s="1"/>
  <c r="A383" i="2780"/>
  <c r="D383" i="2780" s="1"/>
  <c r="A384" i="2780"/>
  <c r="D384" i="2780" s="1"/>
  <c r="A385" i="2780"/>
  <c r="D385" i="2780" s="1"/>
  <c r="A386" i="2780"/>
  <c r="D386" i="2780" s="1"/>
  <c r="A387" i="2780"/>
  <c r="D387" i="2780" s="1"/>
  <c r="A388" i="2780"/>
  <c r="D388" i="2780" s="1"/>
  <c r="A389" i="2780"/>
  <c r="D389" i="2780" s="1"/>
  <c r="A390" i="2780"/>
  <c r="D390" i="2780" s="1"/>
  <c r="A391" i="2780"/>
  <c r="D391" i="2780" s="1"/>
  <c r="A392" i="2780"/>
  <c r="D392" i="2780" s="1"/>
  <c r="A393" i="2780"/>
  <c r="D393" i="2780" s="1"/>
  <c r="A394" i="2780"/>
  <c r="D394" i="2780" s="1"/>
  <c r="A395" i="2780"/>
  <c r="D395" i="2780" s="1"/>
  <c r="A396" i="2780"/>
  <c r="D396" i="2780" s="1"/>
  <c r="A397" i="2780"/>
  <c r="D397" i="2780" s="1"/>
  <c r="A398" i="2780"/>
  <c r="D398" i="2780" s="1"/>
  <c r="A399" i="2780"/>
  <c r="D399" i="2780" s="1"/>
  <c r="A400" i="2780"/>
  <c r="D400" i="2780" s="1"/>
  <c r="A401" i="2780"/>
  <c r="D401" i="2780" s="1"/>
  <c r="A402" i="2780"/>
  <c r="D402" i="2780" s="1"/>
  <c r="A403" i="2780"/>
  <c r="D403" i="2780" s="1"/>
  <c r="A404" i="2780"/>
  <c r="D404" i="2780" s="1"/>
  <c r="A405" i="2780"/>
  <c r="D405" i="2780" s="1"/>
  <c r="A406" i="2780"/>
  <c r="D406" i="2780" s="1"/>
  <c r="A407" i="2780"/>
  <c r="D407" i="2780" s="1"/>
  <c r="A408" i="2780"/>
  <c r="D408" i="2780" s="1"/>
  <c r="A409" i="2780"/>
  <c r="D409" i="2780" s="1"/>
  <c r="A410" i="2780"/>
  <c r="D410" i="2780" s="1"/>
  <c r="A411" i="2780"/>
  <c r="D411" i="2780" s="1"/>
  <c r="A412" i="2780"/>
  <c r="D412" i="2780" s="1"/>
  <c r="A413" i="2780"/>
  <c r="D413" i="2780" s="1"/>
  <c r="A414" i="2780"/>
  <c r="D414" i="2780" s="1"/>
  <c r="A415" i="2780"/>
  <c r="D415" i="2780" s="1"/>
  <c r="A416" i="2780"/>
  <c r="D416" i="2780" s="1"/>
  <c r="A417" i="2780"/>
  <c r="D417" i="2780" s="1"/>
  <c r="A418" i="2780"/>
  <c r="D418" i="2780" s="1"/>
  <c r="A419" i="2780"/>
  <c r="D419" i="2780" s="1"/>
  <c r="A420" i="2780"/>
  <c r="D420" i="2780" s="1"/>
  <c r="A421" i="2780"/>
  <c r="D421" i="2780" s="1"/>
  <c r="A422" i="2780"/>
  <c r="D422" i="2780" s="1"/>
  <c r="D5" i="2780"/>
  <c r="C5" i="2780"/>
  <c r="B5" i="2780"/>
  <c r="A5" i="2780"/>
  <c r="AU9" i="2777"/>
  <c r="AU15" i="2777"/>
  <c r="AU21" i="2777"/>
  <c r="AU27" i="2777"/>
  <c r="AU33" i="2777"/>
  <c r="AU39" i="2777"/>
  <c r="AU45" i="2777"/>
  <c r="AU51" i="2777"/>
  <c r="AU57" i="2777"/>
  <c r="AU63" i="2777"/>
  <c r="AU69" i="2777"/>
  <c r="AU75" i="2777"/>
  <c r="AU81" i="2777"/>
  <c r="AU87" i="2777"/>
  <c r="AU93" i="2777"/>
  <c r="AU99" i="2777"/>
  <c r="AU105" i="2777"/>
  <c r="AU111" i="2777"/>
  <c r="AU117" i="2777"/>
  <c r="AU123" i="2777"/>
  <c r="AU129" i="2777"/>
  <c r="AU135" i="2777"/>
  <c r="AU141" i="2777"/>
  <c r="AU147" i="2777"/>
  <c r="AU153" i="2777"/>
  <c r="AU159" i="2777"/>
  <c r="AU165" i="2777"/>
  <c r="AU171" i="2777"/>
  <c r="AU177" i="2777"/>
  <c r="AU183" i="2777"/>
  <c r="AU189" i="2777"/>
  <c r="AU195" i="2777"/>
  <c r="AU201" i="2777"/>
  <c r="AU207" i="2777"/>
  <c r="AU213" i="2777"/>
  <c r="AU219" i="2777"/>
  <c r="AU225" i="2777"/>
  <c r="AU231" i="2777"/>
  <c r="AU237" i="2777"/>
  <c r="AU243" i="2777"/>
  <c r="AU249" i="2777"/>
  <c r="AU255" i="2777"/>
  <c r="AU261" i="2777"/>
  <c r="AU267" i="2777"/>
  <c r="AU273" i="2777"/>
  <c r="AU279" i="2777"/>
  <c r="AU285" i="2777"/>
  <c r="AU291" i="2777"/>
  <c r="AU297" i="2777"/>
  <c r="AU303" i="2777"/>
  <c r="AU309" i="2777"/>
  <c r="AU315" i="2777"/>
  <c r="AU321" i="2777"/>
  <c r="AU327" i="2777"/>
  <c r="AU333" i="2777"/>
  <c r="AU339" i="2777"/>
  <c r="AU345" i="2777"/>
  <c r="AU351" i="2777"/>
  <c r="AU357" i="2777"/>
  <c r="AU363" i="2777"/>
  <c r="AU369" i="2777"/>
  <c r="AU375" i="2777"/>
  <c r="AU381" i="2777"/>
  <c r="AU387" i="2777"/>
  <c r="AU393" i="2777"/>
  <c r="AU399" i="2777"/>
  <c r="AU405" i="2777"/>
  <c r="AU411" i="2777"/>
  <c r="AU417" i="2777"/>
  <c r="AU423" i="2777"/>
  <c r="AU429" i="2777"/>
  <c r="AU435" i="2777"/>
  <c r="AT6" i="2777"/>
  <c r="AT9" i="2777"/>
  <c r="AT10" i="2777"/>
  <c r="AT11" i="2777"/>
  <c r="AT15" i="2777"/>
  <c r="AT16" i="2777"/>
  <c r="AT21" i="2777"/>
  <c r="AT22" i="2777"/>
  <c r="AT24" i="2777"/>
  <c r="AT27" i="2777"/>
  <c r="AT28" i="2777"/>
  <c r="AT29" i="2777"/>
  <c r="AT33" i="2777"/>
  <c r="AT34" i="2777"/>
  <c r="AT39" i="2777"/>
  <c r="AT40" i="2777"/>
  <c r="AT42" i="2777"/>
  <c r="AT45" i="2777"/>
  <c r="AT46" i="2777"/>
  <c r="AT47" i="2777"/>
  <c r="AT51" i="2777"/>
  <c r="AT52" i="2777"/>
  <c r="AT57" i="2777"/>
  <c r="AT58" i="2777"/>
  <c r="AT60" i="2777"/>
  <c r="AT63" i="2777"/>
  <c r="AT64" i="2777"/>
  <c r="AT65" i="2777"/>
  <c r="AT69" i="2777"/>
  <c r="AT70" i="2777"/>
  <c r="AT75" i="2777"/>
  <c r="AT76" i="2777"/>
  <c r="AT78" i="2777"/>
  <c r="AT81" i="2777"/>
  <c r="AT82" i="2777"/>
  <c r="AT83" i="2777"/>
  <c r="AT87" i="2777"/>
  <c r="AT88" i="2777"/>
  <c r="AT93" i="2777"/>
  <c r="AT94" i="2777"/>
  <c r="AT96" i="2777"/>
  <c r="AT99" i="2777"/>
  <c r="AT100" i="2777"/>
  <c r="AT101" i="2777"/>
  <c r="AT105" i="2777"/>
  <c r="AT106" i="2777"/>
  <c r="AT111" i="2777"/>
  <c r="AT112" i="2777"/>
  <c r="AT114" i="2777"/>
  <c r="AT117" i="2777"/>
  <c r="AT118" i="2777"/>
  <c r="AT119" i="2777"/>
  <c r="AT123" i="2777"/>
  <c r="AT124" i="2777"/>
  <c r="AT129" i="2777"/>
  <c r="AT130" i="2777"/>
  <c r="AT132" i="2777"/>
  <c r="AT135" i="2777"/>
  <c r="AT136" i="2777"/>
  <c r="AT137" i="2777"/>
  <c r="AT141" i="2777"/>
  <c r="AT142" i="2777"/>
  <c r="AT147" i="2777"/>
  <c r="AT148" i="2777"/>
  <c r="AT150" i="2777"/>
  <c r="AT153" i="2777"/>
  <c r="AT154" i="2777"/>
  <c r="AT155" i="2777"/>
  <c r="AT159" i="2777"/>
  <c r="AT160" i="2777"/>
  <c r="AT165" i="2777"/>
  <c r="AT166" i="2777"/>
  <c r="AT168" i="2777"/>
  <c r="AT171" i="2777"/>
  <c r="AT172" i="2777"/>
  <c r="AT173" i="2777"/>
  <c r="AT177" i="2777"/>
  <c r="AT178" i="2777"/>
  <c r="AT183" i="2777"/>
  <c r="AT184" i="2777"/>
  <c r="AT186" i="2777"/>
  <c r="AT189" i="2777"/>
  <c r="AT190" i="2777"/>
  <c r="AT191" i="2777"/>
  <c r="AT195" i="2777"/>
  <c r="AT196" i="2777"/>
  <c r="AT201" i="2777"/>
  <c r="AT202" i="2777"/>
  <c r="AT204" i="2777"/>
  <c r="AT207" i="2777"/>
  <c r="AT208" i="2777"/>
  <c r="AT213" i="2777"/>
  <c r="AT214" i="2777"/>
  <c r="AT219" i="2777"/>
  <c r="AT220" i="2777"/>
  <c r="AT222" i="2777"/>
  <c r="AT225" i="2777"/>
  <c r="AT226" i="2777"/>
  <c r="AT231" i="2777"/>
  <c r="AT232" i="2777"/>
  <c r="AT237" i="2777"/>
  <c r="AT238" i="2777"/>
  <c r="AT240" i="2777"/>
  <c r="AT243" i="2777"/>
  <c r="AT244" i="2777"/>
  <c r="AT249" i="2777"/>
  <c r="AT250" i="2777"/>
  <c r="AT255" i="2777"/>
  <c r="AT256" i="2777"/>
  <c r="AT258" i="2777"/>
  <c r="AT261" i="2777"/>
  <c r="AT262" i="2777"/>
  <c r="AT267" i="2777"/>
  <c r="AT268" i="2777"/>
  <c r="AT273" i="2777"/>
  <c r="AT274" i="2777"/>
  <c r="AT276" i="2777"/>
  <c r="AT279" i="2777"/>
  <c r="AT280" i="2777"/>
  <c r="AT285" i="2777"/>
  <c r="AT286" i="2777"/>
  <c r="AT291" i="2777"/>
  <c r="AT292" i="2777"/>
  <c r="AT294" i="2777"/>
  <c r="AT297" i="2777"/>
  <c r="AT298" i="2777"/>
  <c r="AT303" i="2777"/>
  <c r="AT304" i="2777"/>
  <c r="AT309" i="2777"/>
  <c r="AT310" i="2777"/>
  <c r="AT312" i="2777"/>
  <c r="AT315" i="2777"/>
  <c r="AT316" i="2777"/>
  <c r="AT321" i="2777"/>
  <c r="AT322" i="2777"/>
  <c r="AT327" i="2777"/>
  <c r="AT328" i="2777"/>
  <c r="AT330" i="2777"/>
  <c r="AT333" i="2777"/>
  <c r="AT334" i="2777"/>
  <c r="AT339" i="2777"/>
  <c r="AT340" i="2777"/>
  <c r="AT345" i="2777"/>
  <c r="AT346" i="2777"/>
  <c r="AT348" i="2777"/>
  <c r="AT351" i="2777"/>
  <c r="AT352" i="2777"/>
  <c r="AT357" i="2777"/>
  <c r="AT358" i="2777"/>
  <c r="AT363" i="2777"/>
  <c r="AT364" i="2777"/>
  <c r="AT366" i="2777"/>
  <c r="AT369" i="2777"/>
  <c r="AT370" i="2777"/>
  <c r="AT375" i="2777"/>
  <c r="AT376" i="2777"/>
  <c r="AT381" i="2777"/>
  <c r="AT382" i="2777"/>
  <c r="AT384" i="2777"/>
  <c r="AT387" i="2777"/>
  <c r="AT388" i="2777"/>
  <c r="AT393" i="2777"/>
  <c r="AT394" i="2777"/>
  <c r="AT399" i="2777"/>
  <c r="AT400" i="2777"/>
  <c r="AT402" i="2777"/>
  <c r="AT405" i="2777"/>
  <c r="AT406" i="2777"/>
  <c r="AT411" i="2777"/>
  <c r="AT412" i="2777"/>
  <c r="AT417" i="2777"/>
  <c r="AT418" i="2777"/>
  <c r="AT420" i="2777"/>
  <c r="AT423" i="2777"/>
  <c r="AT424" i="2777"/>
  <c r="AT429" i="2777"/>
  <c r="AT430" i="2777"/>
  <c r="AT435" i="2777"/>
  <c r="AT436" i="2777"/>
  <c r="AT438" i="2777"/>
  <c r="AJ8" i="2777"/>
  <c r="AL8" i="2777" s="1"/>
  <c r="AF8" i="2777"/>
  <c r="AE7" i="2777"/>
  <c r="AE8" i="2777"/>
  <c r="AI8" i="2777" s="1"/>
  <c r="AE15" i="2777"/>
  <c r="AD7" i="2777"/>
  <c r="AD8" i="2777"/>
  <c r="AD12" i="2777"/>
  <c r="AD13" i="2777"/>
  <c r="AD14" i="2777"/>
  <c r="AD19" i="2777"/>
  <c r="AD20" i="2777"/>
  <c r="AD24" i="2777"/>
  <c r="AD25" i="2777"/>
  <c r="AD26" i="2777"/>
  <c r="AD30" i="2777"/>
  <c r="AD31" i="2777"/>
  <c r="AD32" i="2777"/>
  <c r="AE32" i="2777" s="1"/>
  <c r="AD37" i="2777"/>
  <c r="AD38" i="2777"/>
  <c r="AD42" i="2777"/>
  <c r="AE42" i="2777" s="1"/>
  <c r="AD43" i="2777"/>
  <c r="AD44" i="2777"/>
  <c r="AD48" i="2777"/>
  <c r="AD49" i="2777"/>
  <c r="AD50" i="2777"/>
  <c r="AD55" i="2777"/>
  <c r="AE55" i="2777" s="1"/>
  <c r="AD56" i="2777"/>
  <c r="AD60" i="2777"/>
  <c r="AD61" i="2777"/>
  <c r="AC7" i="2777"/>
  <c r="AC8" i="2777"/>
  <c r="AC9" i="2777"/>
  <c r="AC10" i="2777"/>
  <c r="AC11" i="2777"/>
  <c r="AD11" i="2777" s="1"/>
  <c r="AC12" i="2777"/>
  <c r="AC13" i="2777"/>
  <c r="AC14" i="2777"/>
  <c r="AC15" i="2777"/>
  <c r="AC16" i="2777"/>
  <c r="AC17" i="2777"/>
  <c r="AC18" i="2777"/>
  <c r="AC19" i="2777"/>
  <c r="AC20" i="2777"/>
  <c r="AC21" i="2777"/>
  <c r="AC22" i="2777"/>
  <c r="AC23" i="2777"/>
  <c r="AC24" i="2777"/>
  <c r="AC25" i="2777"/>
  <c r="AC26" i="2777"/>
  <c r="AC27" i="2777"/>
  <c r="AC28" i="2777"/>
  <c r="AC29" i="2777"/>
  <c r="AD29" i="2777" s="1"/>
  <c r="AC30" i="2777"/>
  <c r="AC31" i="2777"/>
  <c r="AC32" i="2777"/>
  <c r="AC33" i="2777"/>
  <c r="AC34" i="2777"/>
  <c r="AC35" i="2777"/>
  <c r="AC36" i="2777"/>
  <c r="AC37" i="2777"/>
  <c r="AC38" i="2777"/>
  <c r="AC39" i="2777"/>
  <c r="AC40" i="2777"/>
  <c r="AC41" i="2777"/>
  <c r="AC42" i="2777"/>
  <c r="AC43" i="2777"/>
  <c r="AC44" i="2777"/>
  <c r="AC45" i="2777"/>
  <c r="AC46" i="2777"/>
  <c r="AC47" i="2777"/>
  <c r="AD47" i="2777" s="1"/>
  <c r="AC48" i="2777"/>
  <c r="AC49" i="2777"/>
  <c r="AC50" i="2777"/>
  <c r="AC51" i="2777"/>
  <c r="AC52" i="2777"/>
  <c r="AC53" i="2777"/>
  <c r="AC54" i="2777"/>
  <c r="AC55" i="2777"/>
  <c r="AC56" i="2777"/>
  <c r="AC57" i="2777"/>
  <c r="AC58" i="2777"/>
  <c r="AC59" i="2777"/>
  <c r="AC60" i="2777"/>
  <c r="AC61" i="2777"/>
  <c r="AB7" i="2777"/>
  <c r="AB8" i="2777"/>
  <c r="AB9" i="2777"/>
  <c r="AD9" i="2777" s="1"/>
  <c r="AE9" i="2777" s="1"/>
  <c r="AB10" i="2777"/>
  <c r="AD10" i="2777" s="1"/>
  <c r="AE10" i="2777" s="1"/>
  <c r="AB11" i="2777"/>
  <c r="AB12" i="2777"/>
  <c r="AB13" i="2777"/>
  <c r="AB14" i="2777"/>
  <c r="AB15" i="2777"/>
  <c r="AD15" i="2777" s="1"/>
  <c r="AB16" i="2777"/>
  <c r="AD16" i="2777" s="1"/>
  <c r="AB17" i="2777"/>
  <c r="AD17" i="2777" s="1"/>
  <c r="AE17" i="2777" s="1"/>
  <c r="AB18" i="2777"/>
  <c r="AD18" i="2777" s="1"/>
  <c r="AB19" i="2777"/>
  <c r="AB20" i="2777"/>
  <c r="AB21" i="2777"/>
  <c r="AD21" i="2777" s="1"/>
  <c r="AB22" i="2777"/>
  <c r="AD22" i="2777" s="1"/>
  <c r="AB23" i="2777"/>
  <c r="AD23" i="2777" s="1"/>
  <c r="AE23" i="2777" s="1"/>
  <c r="AB24" i="2777"/>
  <c r="AB25" i="2777"/>
  <c r="AB26" i="2777"/>
  <c r="AB27" i="2777"/>
  <c r="AD27" i="2777" s="1"/>
  <c r="AB28" i="2777"/>
  <c r="AD28" i="2777" s="1"/>
  <c r="AB29" i="2777"/>
  <c r="AB30" i="2777"/>
  <c r="AB31" i="2777"/>
  <c r="AB32" i="2777"/>
  <c r="AB33" i="2777"/>
  <c r="AD33" i="2777" s="1"/>
  <c r="AB34" i="2777"/>
  <c r="AD34" i="2777" s="1"/>
  <c r="AB35" i="2777"/>
  <c r="AD35" i="2777" s="1"/>
  <c r="AE35" i="2777" s="1"/>
  <c r="AB36" i="2777"/>
  <c r="AD36" i="2777" s="1"/>
  <c r="AB37" i="2777"/>
  <c r="AB38" i="2777"/>
  <c r="AB39" i="2777"/>
  <c r="AD39" i="2777" s="1"/>
  <c r="AB40" i="2777"/>
  <c r="AD40" i="2777" s="1"/>
  <c r="AB41" i="2777"/>
  <c r="AD41" i="2777" s="1"/>
  <c r="AE41" i="2777" s="1"/>
  <c r="AB42" i="2777"/>
  <c r="AB43" i="2777"/>
  <c r="AB44" i="2777"/>
  <c r="AB45" i="2777"/>
  <c r="AD45" i="2777" s="1"/>
  <c r="AB46" i="2777"/>
  <c r="AD46" i="2777" s="1"/>
  <c r="AB47" i="2777"/>
  <c r="AB48" i="2777"/>
  <c r="AB49" i="2777"/>
  <c r="AB50" i="2777"/>
  <c r="AB51" i="2777"/>
  <c r="AD51" i="2777" s="1"/>
  <c r="AB52" i="2777"/>
  <c r="AD52" i="2777" s="1"/>
  <c r="AB53" i="2777"/>
  <c r="AD53" i="2777" s="1"/>
  <c r="AE53" i="2777" s="1"/>
  <c r="AB54" i="2777"/>
  <c r="AD54" i="2777" s="1"/>
  <c r="AB55" i="2777"/>
  <c r="AB56" i="2777"/>
  <c r="AB57" i="2777"/>
  <c r="AD57" i="2777" s="1"/>
  <c r="AB58" i="2777"/>
  <c r="AD58" i="2777" s="1"/>
  <c r="AB59" i="2777"/>
  <c r="AD59" i="2777" s="1"/>
  <c r="AE59" i="2777" s="1"/>
  <c r="AB60" i="2777"/>
  <c r="AB61" i="2777"/>
  <c r="AF6" i="2777"/>
  <c r="AG6" i="2777" s="1"/>
  <c r="AE6" i="2777"/>
  <c r="AI6" i="2777" s="1"/>
  <c r="AD6" i="2777"/>
  <c r="AC6" i="2777"/>
  <c r="AB6" i="2777"/>
  <c r="F2" i="2777"/>
  <c r="D6" i="2777"/>
  <c r="D7" i="2777"/>
  <c r="D11" i="2777"/>
  <c r="D12" i="2777"/>
  <c r="D13" i="2777"/>
  <c r="D18" i="2777"/>
  <c r="D19" i="2777"/>
  <c r="D24" i="2777"/>
  <c r="D25" i="2777"/>
  <c r="D30" i="2777"/>
  <c r="D31" i="2777"/>
  <c r="D36" i="2777"/>
  <c r="D37" i="2777"/>
  <c r="D42" i="2777"/>
  <c r="D43" i="2777"/>
  <c r="D48" i="2777"/>
  <c r="D49" i="2777"/>
  <c r="D54" i="2777"/>
  <c r="D55" i="2777"/>
  <c r="D60" i="2777"/>
  <c r="D61" i="2777"/>
  <c r="D65" i="2777"/>
  <c r="D66" i="2777"/>
  <c r="D67" i="2777"/>
  <c r="D72" i="2777"/>
  <c r="D73" i="2777"/>
  <c r="D78" i="2777"/>
  <c r="D79" i="2777"/>
  <c r="D84" i="2777"/>
  <c r="D85" i="2777"/>
  <c r="D90" i="2777"/>
  <c r="D91" i="2777"/>
  <c r="D96" i="2777"/>
  <c r="D97" i="2777"/>
  <c r="D102" i="2777"/>
  <c r="D103" i="2777"/>
  <c r="D108" i="2777"/>
  <c r="D109" i="2777"/>
  <c r="D114" i="2777"/>
  <c r="D115" i="2777"/>
  <c r="D119" i="2777"/>
  <c r="D120" i="2777"/>
  <c r="D121" i="2777"/>
  <c r="D126" i="2777"/>
  <c r="D127" i="2777"/>
  <c r="D132" i="2777"/>
  <c r="D133" i="2777"/>
  <c r="D138" i="2777"/>
  <c r="D139" i="2777"/>
  <c r="D144" i="2777"/>
  <c r="D145" i="2777"/>
  <c r="D150" i="2777"/>
  <c r="D151" i="2777"/>
  <c r="D156" i="2777"/>
  <c r="D157" i="2777"/>
  <c r="D162" i="2777"/>
  <c r="D163" i="2777"/>
  <c r="D168" i="2777"/>
  <c r="D169" i="2777"/>
  <c r="D173" i="2777"/>
  <c r="D174" i="2777"/>
  <c r="D175" i="2777"/>
  <c r="D180" i="2777"/>
  <c r="D181" i="2777"/>
  <c r="D186" i="2777"/>
  <c r="D187" i="2777"/>
  <c r="D192" i="2777"/>
  <c r="D193" i="2777"/>
  <c r="D198" i="2777"/>
  <c r="D199" i="2777"/>
  <c r="D204" i="2777"/>
  <c r="D205" i="2777"/>
  <c r="D210" i="2777"/>
  <c r="D211" i="2777"/>
  <c r="D216" i="2777"/>
  <c r="D217" i="2777"/>
  <c r="D222" i="2777"/>
  <c r="D223" i="2777"/>
  <c r="D227" i="2777"/>
  <c r="D228" i="2777"/>
  <c r="D229" i="2777"/>
  <c r="D234" i="2777"/>
  <c r="D235" i="2777"/>
  <c r="D240" i="2777"/>
  <c r="D241" i="2777"/>
  <c r="D246" i="2777"/>
  <c r="D247" i="2777"/>
  <c r="D252" i="2777"/>
  <c r="D253" i="2777"/>
  <c r="D258" i="2777"/>
  <c r="D259" i="2777"/>
  <c r="D264" i="2777"/>
  <c r="D265" i="2777"/>
  <c r="D270" i="2777"/>
  <c r="D271" i="2777"/>
  <c r="D276" i="2777"/>
  <c r="D277" i="2777"/>
  <c r="D281" i="2777"/>
  <c r="D282" i="2777"/>
  <c r="D283" i="2777"/>
  <c r="D288" i="2777"/>
  <c r="D289" i="2777"/>
  <c r="D294" i="2777"/>
  <c r="D295" i="2777"/>
  <c r="D300" i="2777"/>
  <c r="D301" i="2777"/>
  <c r="D306" i="2777"/>
  <c r="D307" i="2777"/>
  <c r="D312" i="2777"/>
  <c r="D313" i="2777"/>
  <c r="D318" i="2777"/>
  <c r="D319" i="2777"/>
  <c r="D324" i="2777"/>
  <c r="D325" i="2777"/>
  <c r="D330" i="2777"/>
  <c r="D331" i="2777"/>
  <c r="D335" i="2777"/>
  <c r="D336" i="2777"/>
  <c r="D337" i="2777"/>
  <c r="D342" i="2777"/>
  <c r="D343" i="2777"/>
  <c r="D348" i="2777"/>
  <c r="D349" i="2777"/>
  <c r="D354" i="2777"/>
  <c r="D355" i="2777"/>
  <c r="D360" i="2777"/>
  <c r="D361" i="2777"/>
  <c r="D366" i="2777"/>
  <c r="D367" i="2777"/>
  <c r="D372" i="2777"/>
  <c r="D373" i="2777"/>
  <c r="D378" i="2777"/>
  <c r="D379" i="2777"/>
  <c r="D384" i="2777"/>
  <c r="D385" i="2777"/>
  <c r="D389" i="2777"/>
  <c r="D390" i="2777"/>
  <c r="D391" i="2777"/>
  <c r="D396" i="2777"/>
  <c r="D397" i="2777"/>
  <c r="D402" i="2777"/>
  <c r="D403" i="2777"/>
  <c r="D408" i="2777"/>
  <c r="D409" i="2777"/>
  <c r="D414" i="2777"/>
  <c r="D415" i="2777"/>
  <c r="D420" i="2777"/>
  <c r="D421" i="2777"/>
  <c r="D426" i="2777"/>
  <c r="D427" i="2777"/>
  <c r="D432" i="2777"/>
  <c r="D433" i="2777"/>
  <c r="D438" i="2777"/>
  <c r="D439" i="2777"/>
  <c r="C6" i="2777"/>
  <c r="C7" i="2777"/>
  <c r="C8" i="2777"/>
  <c r="C9" i="2777"/>
  <c r="C10" i="2777"/>
  <c r="C11" i="2777"/>
  <c r="C12" i="2777"/>
  <c r="C13" i="2777"/>
  <c r="C14" i="2777"/>
  <c r="C15" i="2777"/>
  <c r="C16" i="2777"/>
  <c r="C17" i="2777"/>
  <c r="C18" i="2777"/>
  <c r="C19" i="2777"/>
  <c r="C20" i="2777"/>
  <c r="C21" i="2777"/>
  <c r="C22" i="2777"/>
  <c r="C23" i="2777"/>
  <c r="C24" i="2777"/>
  <c r="C25" i="2777"/>
  <c r="C26" i="2777"/>
  <c r="C27" i="2777"/>
  <c r="C28" i="2777"/>
  <c r="C29" i="2777"/>
  <c r="C30" i="2777"/>
  <c r="C31" i="2777"/>
  <c r="C32" i="2777"/>
  <c r="C33" i="2777"/>
  <c r="C34" i="2777"/>
  <c r="C35" i="2777"/>
  <c r="C36" i="2777"/>
  <c r="C37" i="2777"/>
  <c r="C38" i="2777"/>
  <c r="C39" i="2777"/>
  <c r="C40" i="2777"/>
  <c r="C41" i="2777"/>
  <c r="C42" i="2777"/>
  <c r="C43" i="2777"/>
  <c r="C44" i="2777"/>
  <c r="C45" i="2777"/>
  <c r="C46" i="2777"/>
  <c r="C47" i="2777"/>
  <c r="C48" i="2777"/>
  <c r="C49" i="2777"/>
  <c r="C50" i="2777"/>
  <c r="C51" i="2777"/>
  <c r="C52" i="2777"/>
  <c r="C53" i="2777"/>
  <c r="C54" i="2777"/>
  <c r="C55" i="2777"/>
  <c r="C56" i="2777"/>
  <c r="C57" i="2777"/>
  <c r="C58" i="2777"/>
  <c r="C59" i="2777"/>
  <c r="C60" i="2777"/>
  <c r="C61" i="2777"/>
  <c r="C62" i="2777"/>
  <c r="C63" i="2777"/>
  <c r="C64" i="2777"/>
  <c r="C65" i="2777"/>
  <c r="C66" i="2777"/>
  <c r="C67" i="2777"/>
  <c r="C68" i="2777"/>
  <c r="C69" i="2777"/>
  <c r="C70" i="2777"/>
  <c r="C71" i="2777"/>
  <c r="C72" i="2777"/>
  <c r="C73" i="2777"/>
  <c r="C74" i="2777"/>
  <c r="C75" i="2777"/>
  <c r="C76" i="2777"/>
  <c r="C77" i="2777"/>
  <c r="C78" i="2777"/>
  <c r="C79" i="2777"/>
  <c r="C80" i="2777"/>
  <c r="C81" i="2777"/>
  <c r="C82" i="2777"/>
  <c r="C83" i="2777"/>
  <c r="C84" i="2777"/>
  <c r="C85" i="2777"/>
  <c r="C86" i="2777"/>
  <c r="C87" i="2777"/>
  <c r="C88" i="2777"/>
  <c r="C89" i="2777"/>
  <c r="C90" i="2777"/>
  <c r="C91" i="2777"/>
  <c r="C92" i="2777"/>
  <c r="C93" i="2777"/>
  <c r="C94" i="2777"/>
  <c r="C95" i="2777"/>
  <c r="C96" i="2777"/>
  <c r="C97" i="2777"/>
  <c r="C98" i="2777"/>
  <c r="C99" i="2777"/>
  <c r="C100" i="2777"/>
  <c r="C101" i="2777"/>
  <c r="C102" i="2777"/>
  <c r="C103" i="2777"/>
  <c r="C104" i="2777"/>
  <c r="C105" i="2777"/>
  <c r="C106" i="2777"/>
  <c r="C107" i="2777"/>
  <c r="C108" i="2777"/>
  <c r="C109" i="2777"/>
  <c r="C110" i="2777"/>
  <c r="C111" i="2777"/>
  <c r="C112" i="2777"/>
  <c r="C113" i="2777"/>
  <c r="C114" i="2777"/>
  <c r="C115" i="2777"/>
  <c r="C116" i="2777"/>
  <c r="C117" i="2777"/>
  <c r="C118" i="2777"/>
  <c r="C119" i="2777"/>
  <c r="C120" i="2777"/>
  <c r="C121" i="2777"/>
  <c r="C122" i="2777"/>
  <c r="C123" i="2777"/>
  <c r="C124" i="2777"/>
  <c r="C125" i="2777"/>
  <c r="C126" i="2777"/>
  <c r="C127" i="2777"/>
  <c r="C128" i="2777"/>
  <c r="C129" i="2777"/>
  <c r="C130" i="2777"/>
  <c r="C131" i="2777"/>
  <c r="C132" i="2777"/>
  <c r="C133" i="2777"/>
  <c r="C134" i="2777"/>
  <c r="C135" i="2777"/>
  <c r="C136" i="2777"/>
  <c r="C137" i="2777"/>
  <c r="C138" i="2777"/>
  <c r="C139" i="2777"/>
  <c r="C140" i="2777"/>
  <c r="C141" i="2777"/>
  <c r="C142" i="2777"/>
  <c r="C143" i="2777"/>
  <c r="C144" i="2777"/>
  <c r="C145" i="2777"/>
  <c r="C146" i="2777"/>
  <c r="C147" i="2777"/>
  <c r="C148" i="2777"/>
  <c r="C149" i="2777"/>
  <c r="C150" i="2777"/>
  <c r="C151" i="2777"/>
  <c r="C152" i="2777"/>
  <c r="C153" i="2777"/>
  <c r="C154" i="2777"/>
  <c r="C155" i="2777"/>
  <c r="C156" i="2777"/>
  <c r="C157" i="2777"/>
  <c r="C158" i="2777"/>
  <c r="C159" i="2777"/>
  <c r="C160" i="2777"/>
  <c r="C161" i="2777"/>
  <c r="C162" i="2777"/>
  <c r="C163" i="2777"/>
  <c r="C164" i="2777"/>
  <c r="C165" i="2777"/>
  <c r="C166" i="2777"/>
  <c r="C167" i="2777"/>
  <c r="C168" i="2777"/>
  <c r="C169" i="2777"/>
  <c r="C170" i="2777"/>
  <c r="C171" i="2777"/>
  <c r="C172" i="2777"/>
  <c r="C173" i="2777"/>
  <c r="C174" i="2777"/>
  <c r="C175" i="2777"/>
  <c r="C176" i="2777"/>
  <c r="C177" i="2777"/>
  <c r="C178" i="2777"/>
  <c r="C179" i="2777"/>
  <c r="C180" i="2777"/>
  <c r="C181" i="2777"/>
  <c r="C182" i="2777"/>
  <c r="C183" i="2777"/>
  <c r="C184" i="2777"/>
  <c r="C185" i="2777"/>
  <c r="C186" i="2777"/>
  <c r="C187" i="2777"/>
  <c r="C188" i="2777"/>
  <c r="C189" i="2777"/>
  <c r="C190" i="2777"/>
  <c r="C191" i="2777"/>
  <c r="C192" i="2777"/>
  <c r="C193" i="2777"/>
  <c r="C194" i="2777"/>
  <c r="C195" i="2777"/>
  <c r="C196" i="2777"/>
  <c r="C197" i="2777"/>
  <c r="C198" i="2777"/>
  <c r="C199" i="2777"/>
  <c r="C200" i="2777"/>
  <c r="C201" i="2777"/>
  <c r="C202" i="2777"/>
  <c r="C203" i="2777"/>
  <c r="C204" i="2777"/>
  <c r="C205" i="2777"/>
  <c r="C206" i="2777"/>
  <c r="C207" i="2777"/>
  <c r="C208" i="2777"/>
  <c r="C209" i="2777"/>
  <c r="C210" i="2777"/>
  <c r="C211" i="2777"/>
  <c r="C212" i="2777"/>
  <c r="C213" i="2777"/>
  <c r="C214" i="2777"/>
  <c r="C215" i="2777"/>
  <c r="C216" i="2777"/>
  <c r="C217" i="2777"/>
  <c r="C218" i="2777"/>
  <c r="C219" i="2777"/>
  <c r="C220" i="2777"/>
  <c r="C221" i="2777"/>
  <c r="C222" i="2777"/>
  <c r="C223" i="2777"/>
  <c r="C224" i="2777"/>
  <c r="C225" i="2777"/>
  <c r="C226" i="2777"/>
  <c r="C227" i="2777"/>
  <c r="C228" i="2777"/>
  <c r="C229" i="2777"/>
  <c r="C230" i="2777"/>
  <c r="C231" i="2777"/>
  <c r="C232" i="2777"/>
  <c r="C233" i="2777"/>
  <c r="C234" i="2777"/>
  <c r="C235" i="2777"/>
  <c r="C236" i="2777"/>
  <c r="C237" i="2777"/>
  <c r="C238" i="2777"/>
  <c r="C239" i="2777"/>
  <c r="C240" i="2777"/>
  <c r="C241" i="2777"/>
  <c r="C242" i="2777"/>
  <c r="C243" i="2777"/>
  <c r="C244" i="2777"/>
  <c r="C245" i="2777"/>
  <c r="C246" i="2777"/>
  <c r="C247" i="2777"/>
  <c r="C248" i="2777"/>
  <c r="C249" i="2777"/>
  <c r="C250" i="2777"/>
  <c r="C251" i="2777"/>
  <c r="C252" i="2777"/>
  <c r="C253" i="2777"/>
  <c r="C254" i="2777"/>
  <c r="C255" i="2777"/>
  <c r="C256" i="2777"/>
  <c r="C257" i="2777"/>
  <c r="C258" i="2777"/>
  <c r="C259" i="2777"/>
  <c r="C260" i="2777"/>
  <c r="C261" i="2777"/>
  <c r="C262" i="2777"/>
  <c r="C263" i="2777"/>
  <c r="C264" i="2777"/>
  <c r="C265" i="2777"/>
  <c r="C266" i="2777"/>
  <c r="C267" i="2777"/>
  <c r="C268" i="2777"/>
  <c r="C269" i="2777"/>
  <c r="C270" i="2777"/>
  <c r="C271" i="2777"/>
  <c r="C272" i="2777"/>
  <c r="C273" i="2777"/>
  <c r="C274" i="2777"/>
  <c r="C275" i="2777"/>
  <c r="C276" i="2777"/>
  <c r="C277" i="2777"/>
  <c r="C278" i="2777"/>
  <c r="C279" i="2777"/>
  <c r="C280" i="2777"/>
  <c r="C281" i="2777"/>
  <c r="C282" i="2777"/>
  <c r="C283" i="2777"/>
  <c r="C284" i="2777"/>
  <c r="C285" i="2777"/>
  <c r="C286" i="2777"/>
  <c r="C287" i="2777"/>
  <c r="C288" i="2777"/>
  <c r="C289" i="2777"/>
  <c r="C290" i="2777"/>
  <c r="C291" i="2777"/>
  <c r="C292" i="2777"/>
  <c r="C293" i="2777"/>
  <c r="C294" i="2777"/>
  <c r="C295" i="2777"/>
  <c r="C296" i="2777"/>
  <c r="C297" i="2777"/>
  <c r="C298" i="2777"/>
  <c r="C299" i="2777"/>
  <c r="C300" i="2777"/>
  <c r="C301" i="2777"/>
  <c r="C302" i="2777"/>
  <c r="C303" i="2777"/>
  <c r="C304" i="2777"/>
  <c r="C305" i="2777"/>
  <c r="C306" i="2777"/>
  <c r="C307" i="2777"/>
  <c r="C308" i="2777"/>
  <c r="C309" i="2777"/>
  <c r="C310" i="2777"/>
  <c r="C311" i="2777"/>
  <c r="C312" i="2777"/>
  <c r="C313" i="2777"/>
  <c r="C314" i="2777"/>
  <c r="C315" i="2777"/>
  <c r="C316" i="2777"/>
  <c r="C317" i="2777"/>
  <c r="C318" i="2777"/>
  <c r="C319" i="2777"/>
  <c r="C320" i="2777"/>
  <c r="C321" i="2777"/>
  <c r="C322" i="2777"/>
  <c r="C323" i="2777"/>
  <c r="C324" i="2777"/>
  <c r="C325" i="2777"/>
  <c r="C326" i="2777"/>
  <c r="C327" i="2777"/>
  <c r="C328" i="2777"/>
  <c r="C329" i="2777"/>
  <c r="C330" i="2777"/>
  <c r="C331" i="2777"/>
  <c r="C332" i="2777"/>
  <c r="C333" i="2777"/>
  <c r="C334" i="2777"/>
  <c r="C335" i="2777"/>
  <c r="C336" i="2777"/>
  <c r="C337" i="2777"/>
  <c r="C338" i="2777"/>
  <c r="C339" i="2777"/>
  <c r="C340" i="2777"/>
  <c r="C341" i="2777"/>
  <c r="C342" i="2777"/>
  <c r="C343" i="2777"/>
  <c r="C344" i="2777"/>
  <c r="C345" i="2777"/>
  <c r="C346" i="2777"/>
  <c r="C347" i="2777"/>
  <c r="C348" i="2777"/>
  <c r="C349" i="2777"/>
  <c r="C350" i="2777"/>
  <c r="C351" i="2777"/>
  <c r="C352" i="2777"/>
  <c r="C353" i="2777"/>
  <c r="C354" i="2777"/>
  <c r="C355" i="2777"/>
  <c r="C356" i="2777"/>
  <c r="C357" i="2777"/>
  <c r="C358" i="2777"/>
  <c r="C359" i="2777"/>
  <c r="C360" i="2777"/>
  <c r="C361" i="2777"/>
  <c r="C362" i="2777"/>
  <c r="C363" i="2777"/>
  <c r="C364" i="2777"/>
  <c r="C365" i="2777"/>
  <c r="C366" i="2777"/>
  <c r="C367" i="2777"/>
  <c r="C368" i="2777"/>
  <c r="C369" i="2777"/>
  <c r="C370" i="2777"/>
  <c r="C371" i="2777"/>
  <c r="C372" i="2777"/>
  <c r="C373" i="2777"/>
  <c r="C374" i="2777"/>
  <c r="C375" i="2777"/>
  <c r="C376" i="2777"/>
  <c r="C377" i="2777"/>
  <c r="C378" i="2777"/>
  <c r="C379" i="2777"/>
  <c r="C380" i="2777"/>
  <c r="C381" i="2777"/>
  <c r="C382" i="2777"/>
  <c r="C383" i="2777"/>
  <c r="C384" i="2777"/>
  <c r="C385" i="2777"/>
  <c r="C386" i="2777"/>
  <c r="C387" i="2777"/>
  <c r="C388" i="2777"/>
  <c r="C389" i="2777"/>
  <c r="C390" i="2777"/>
  <c r="C391" i="2777"/>
  <c r="C392" i="2777"/>
  <c r="C393" i="2777"/>
  <c r="C394" i="2777"/>
  <c r="C395" i="2777"/>
  <c r="C396" i="2777"/>
  <c r="C397" i="2777"/>
  <c r="C398" i="2777"/>
  <c r="C399" i="2777"/>
  <c r="C400" i="2777"/>
  <c r="C401" i="2777"/>
  <c r="C402" i="2777"/>
  <c r="C403" i="2777"/>
  <c r="C404" i="2777"/>
  <c r="C405" i="2777"/>
  <c r="C406" i="2777"/>
  <c r="C407" i="2777"/>
  <c r="C408" i="2777"/>
  <c r="C409" i="2777"/>
  <c r="C410" i="2777"/>
  <c r="C411" i="2777"/>
  <c r="C412" i="2777"/>
  <c r="C413" i="2777"/>
  <c r="C414" i="2777"/>
  <c r="C415" i="2777"/>
  <c r="C416" i="2777"/>
  <c r="C417" i="2777"/>
  <c r="C418" i="2777"/>
  <c r="C419" i="2777"/>
  <c r="C420" i="2777"/>
  <c r="C421" i="2777"/>
  <c r="C422" i="2777"/>
  <c r="C423" i="2777"/>
  <c r="C424" i="2777"/>
  <c r="C425" i="2777"/>
  <c r="C426" i="2777"/>
  <c r="C427" i="2777"/>
  <c r="C428" i="2777"/>
  <c r="C429" i="2777"/>
  <c r="C430" i="2777"/>
  <c r="C431" i="2777"/>
  <c r="C432" i="2777"/>
  <c r="C433" i="2777"/>
  <c r="C434" i="2777"/>
  <c r="C435" i="2777"/>
  <c r="C436" i="2777"/>
  <c r="C437" i="2777"/>
  <c r="C438" i="2777"/>
  <c r="C439" i="2777"/>
  <c r="C440" i="2777"/>
  <c r="B6" i="2777"/>
  <c r="AU6" i="2777" s="1"/>
  <c r="B7" i="2777"/>
  <c r="B8" i="2777"/>
  <c r="AT8" i="2777" s="1"/>
  <c r="B9" i="2777"/>
  <c r="B10" i="2777"/>
  <c r="AU10" i="2777" s="1"/>
  <c r="B11" i="2777"/>
  <c r="AU11" i="2777" s="1"/>
  <c r="B12" i="2777"/>
  <c r="AT12" i="2777" s="1"/>
  <c r="B13" i="2777"/>
  <c r="B14" i="2777"/>
  <c r="AT14" i="2777" s="1"/>
  <c r="B15" i="2777"/>
  <c r="B16" i="2777"/>
  <c r="AU16" i="2777" s="1"/>
  <c r="B17" i="2777"/>
  <c r="AU17" i="2777" s="1"/>
  <c r="B18" i="2777"/>
  <c r="AU18" i="2777" s="1"/>
  <c r="B19" i="2777"/>
  <c r="B20" i="2777"/>
  <c r="AT20" i="2777" s="1"/>
  <c r="B21" i="2777"/>
  <c r="B22" i="2777"/>
  <c r="AU22" i="2777" s="1"/>
  <c r="B23" i="2777"/>
  <c r="AU23" i="2777" s="1"/>
  <c r="B24" i="2777"/>
  <c r="AU24" i="2777" s="1"/>
  <c r="B25" i="2777"/>
  <c r="B26" i="2777"/>
  <c r="AT26" i="2777" s="1"/>
  <c r="B27" i="2777"/>
  <c r="B28" i="2777"/>
  <c r="AU28" i="2777" s="1"/>
  <c r="B29" i="2777"/>
  <c r="AU29" i="2777" s="1"/>
  <c r="B30" i="2777"/>
  <c r="AU30" i="2777" s="1"/>
  <c r="B31" i="2777"/>
  <c r="B32" i="2777"/>
  <c r="AT32" i="2777" s="1"/>
  <c r="B33" i="2777"/>
  <c r="B34" i="2777"/>
  <c r="AU34" i="2777" s="1"/>
  <c r="B35" i="2777"/>
  <c r="AU35" i="2777" s="1"/>
  <c r="B36" i="2777"/>
  <c r="AU36" i="2777" s="1"/>
  <c r="B37" i="2777"/>
  <c r="B38" i="2777"/>
  <c r="AT38" i="2777" s="1"/>
  <c r="B39" i="2777"/>
  <c r="B40" i="2777"/>
  <c r="AU40" i="2777" s="1"/>
  <c r="B41" i="2777"/>
  <c r="AU41" i="2777" s="1"/>
  <c r="B42" i="2777"/>
  <c r="AU42" i="2777" s="1"/>
  <c r="B43" i="2777"/>
  <c r="B44" i="2777"/>
  <c r="AT44" i="2777" s="1"/>
  <c r="B45" i="2777"/>
  <c r="B46" i="2777"/>
  <c r="AU46" i="2777" s="1"/>
  <c r="B47" i="2777"/>
  <c r="AU47" i="2777" s="1"/>
  <c r="B48" i="2777"/>
  <c r="AT48" i="2777" s="1"/>
  <c r="B49" i="2777"/>
  <c r="B50" i="2777"/>
  <c r="AT50" i="2777" s="1"/>
  <c r="B51" i="2777"/>
  <c r="B52" i="2777"/>
  <c r="AU52" i="2777" s="1"/>
  <c r="B53" i="2777"/>
  <c r="AU53" i="2777" s="1"/>
  <c r="B54" i="2777"/>
  <c r="AU54" i="2777" s="1"/>
  <c r="B55" i="2777"/>
  <c r="B56" i="2777"/>
  <c r="AT56" i="2777" s="1"/>
  <c r="B57" i="2777"/>
  <c r="B58" i="2777"/>
  <c r="AU58" i="2777" s="1"/>
  <c r="B59" i="2777"/>
  <c r="AU59" i="2777" s="1"/>
  <c r="B60" i="2777"/>
  <c r="AU60" i="2777" s="1"/>
  <c r="B61" i="2777"/>
  <c r="B62" i="2777"/>
  <c r="AT62" i="2777" s="1"/>
  <c r="B63" i="2777"/>
  <c r="B64" i="2777"/>
  <c r="AU64" i="2777" s="1"/>
  <c r="B65" i="2777"/>
  <c r="AU65" i="2777" s="1"/>
  <c r="B66" i="2777"/>
  <c r="AU66" i="2777" s="1"/>
  <c r="B67" i="2777"/>
  <c r="B68" i="2777"/>
  <c r="AT68" i="2777" s="1"/>
  <c r="B69" i="2777"/>
  <c r="B70" i="2777"/>
  <c r="AU70" i="2777" s="1"/>
  <c r="B71" i="2777"/>
  <c r="AU71" i="2777" s="1"/>
  <c r="B72" i="2777"/>
  <c r="AU72" i="2777" s="1"/>
  <c r="B73" i="2777"/>
  <c r="B74" i="2777"/>
  <c r="AT74" i="2777" s="1"/>
  <c r="B75" i="2777"/>
  <c r="B76" i="2777"/>
  <c r="AU76" i="2777" s="1"/>
  <c r="B77" i="2777"/>
  <c r="AU77" i="2777" s="1"/>
  <c r="B78" i="2777"/>
  <c r="AU78" i="2777" s="1"/>
  <c r="B79" i="2777"/>
  <c r="B80" i="2777"/>
  <c r="AT80" i="2777" s="1"/>
  <c r="B81" i="2777"/>
  <c r="B82" i="2777"/>
  <c r="AU82" i="2777" s="1"/>
  <c r="B83" i="2777"/>
  <c r="AU83" i="2777" s="1"/>
  <c r="B84" i="2777"/>
  <c r="AT84" i="2777" s="1"/>
  <c r="B85" i="2777"/>
  <c r="B86" i="2777"/>
  <c r="AT86" i="2777" s="1"/>
  <c r="B87" i="2777"/>
  <c r="B88" i="2777"/>
  <c r="AU88" i="2777" s="1"/>
  <c r="B89" i="2777"/>
  <c r="AU89" i="2777" s="1"/>
  <c r="B90" i="2777"/>
  <c r="AU90" i="2777" s="1"/>
  <c r="B91" i="2777"/>
  <c r="B92" i="2777"/>
  <c r="AT92" i="2777" s="1"/>
  <c r="B93" i="2777"/>
  <c r="B94" i="2777"/>
  <c r="AU94" i="2777" s="1"/>
  <c r="B95" i="2777"/>
  <c r="AU95" i="2777" s="1"/>
  <c r="B96" i="2777"/>
  <c r="AU96" i="2777" s="1"/>
  <c r="B97" i="2777"/>
  <c r="B98" i="2777"/>
  <c r="AT98" i="2777" s="1"/>
  <c r="B99" i="2777"/>
  <c r="B100" i="2777"/>
  <c r="AU100" i="2777" s="1"/>
  <c r="B101" i="2777"/>
  <c r="AU101" i="2777" s="1"/>
  <c r="B102" i="2777"/>
  <c r="AU102" i="2777" s="1"/>
  <c r="B103" i="2777"/>
  <c r="B104" i="2777"/>
  <c r="AT104" i="2777" s="1"/>
  <c r="B105" i="2777"/>
  <c r="B106" i="2777"/>
  <c r="AU106" i="2777" s="1"/>
  <c r="B107" i="2777"/>
  <c r="AU107" i="2777" s="1"/>
  <c r="B108" i="2777"/>
  <c r="AU108" i="2777" s="1"/>
  <c r="B109" i="2777"/>
  <c r="B110" i="2777"/>
  <c r="AT110" i="2777" s="1"/>
  <c r="B111" i="2777"/>
  <c r="B112" i="2777"/>
  <c r="AU112" i="2777" s="1"/>
  <c r="B113" i="2777"/>
  <c r="AU113" i="2777" s="1"/>
  <c r="B114" i="2777"/>
  <c r="AU114" i="2777" s="1"/>
  <c r="B115" i="2777"/>
  <c r="B116" i="2777"/>
  <c r="AT116" i="2777" s="1"/>
  <c r="B117" i="2777"/>
  <c r="B118" i="2777"/>
  <c r="AU118" i="2777" s="1"/>
  <c r="B119" i="2777"/>
  <c r="AU119" i="2777" s="1"/>
  <c r="B120" i="2777"/>
  <c r="AT120" i="2777" s="1"/>
  <c r="B121" i="2777"/>
  <c r="B122" i="2777"/>
  <c r="AT122" i="2777" s="1"/>
  <c r="B123" i="2777"/>
  <c r="B124" i="2777"/>
  <c r="AU124" i="2777" s="1"/>
  <c r="B125" i="2777"/>
  <c r="AU125" i="2777" s="1"/>
  <c r="B126" i="2777"/>
  <c r="AU126" i="2777" s="1"/>
  <c r="B127" i="2777"/>
  <c r="B128" i="2777"/>
  <c r="AT128" i="2777" s="1"/>
  <c r="B129" i="2777"/>
  <c r="B130" i="2777"/>
  <c r="AU130" i="2777" s="1"/>
  <c r="B131" i="2777"/>
  <c r="AU131" i="2777" s="1"/>
  <c r="B132" i="2777"/>
  <c r="AU132" i="2777" s="1"/>
  <c r="B133" i="2777"/>
  <c r="B134" i="2777"/>
  <c r="AT134" i="2777" s="1"/>
  <c r="B135" i="2777"/>
  <c r="B136" i="2777"/>
  <c r="AU136" i="2777" s="1"/>
  <c r="B137" i="2777"/>
  <c r="AU137" i="2777" s="1"/>
  <c r="B138" i="2777"/>
  <c r="AU138" i="2777" s="1"/>
  <c r="B139" i="2777"/>
  <c r="B140" i="2777"/>
  <c r="AT140" i="2777" s="1"/>
  <c r="B141" i="2777"/>
  <c r="B142" i="2777"/>
  <c r="AU142" i="2777" s="1"/>
  <c r="B143" i="2777"/>
  <c r="AU143" i="2777" s="1"/>
  <c r="B144" i="2777"/>
  <c r="AU144" i="2777" s="1"/>
  <c r="B145" i="2777"/>
  <c r="B146" i="2777"/>
  <c r="AT146" i="2777" s="1"/>
  <c r="B147" i="2777"/>
  <c r="B148" i="2777"/>
  <c r="AU148" i="2777" s="1"/>
  <c r="B149" i="2777"/>
  <c r="AU149" i="2777" s="1"/>
  <c r="B150" i="2777"/>
  <c r="AU150" i="2777" s="1"/>
  <c r="B151" i="2777"/>
  <c r="B152" i="2777"/>
  <c r="AT152" i="2777" s="1"/>
  <c r="B153" i="2777"/>
  <c r="B154" i="2777"/>
  <c r="AU154" i="2777" s="1"/>
  <c r="B155" i="2777"/>
  <c r="AU155" i="2777" s="1"/>
  <c r="B156" i="2777"/>
  <c r="AT156" i="2777" s="1"/>
  <c r="B157" i="2777"/>
  <c r="B158" i="2777"/>
  <c r="AT158" i="2777" s="1"/>
  <c r="B159" i="2777"/>
  <c r="B160" i="2777"/>
  <c r="AU160" i="2777" s="1"/>
  <c r="B161" i="2777"/>
  <c r="AU161" i="2777" s="1"/>
  <c r="B162" i="2777"/>
  <c r="AU162" i="2777" s="1"/>
  <c r="B163" i="2777"/>
  <c r="B164" i="2777"/>
  <c r="AT164" i="2777" s="1"/>
  <c r="B165" i="2777"/>
  <c r="B166" i="2777"/>
  <c r="AU166" i="2777" s="1"/>
  <c r="B167" i="2777"/>
  <c r="AU167" i="2777" s="1"/>
  <c r="B168" i="2777"/>
  <c r="AU168" i="2777" s="1"/>
  <c r="B169" i="2777"/>
  <c r="B170" i="2777"/>
  <c r="AT170" i="2777" s="1"/>
  <c r="B171" i="2777"/>
  <c r="B172" i="2777"/>
  <c r="AU172" i="2777" s="1"/>
  <c r="B173" i="2777"/>
  <c r="AU173" i="2777" s="1"/>
  <c r="B174" i="2777"/>
  <c r="AU174" i="2777" s="1"/>
  <c r="B175" i="2777"/>
  <c r="B176" i="2777"/>
  <c r="AT176" i="2777" s="1"/>
  <c r="B177" i="2777"/>
  <c r="B178" i="2777"/>
  <c r="AU178" i="2777" s="1"/>
  <c r="B179" i="2777"/>
  <c r="AU179" i="2777" s="1"/>
  <c r="B180" i="2777"/>
  <c r="AU180" i="2777" s="1"/>
  <c r="B181" i="2777"/>
  <c r="B182" i="2777"/>
  <c r="AT182" i="2777" s="1"/>
  <c r="B183" i="2777"/>
  <c r="B184" i="2777"/>
  <c r="AU184" i="2777" s="1"/>
  <c r="B185" i="2777"/>
  <c r="AU185" i="2777" s="1"/>
  <c r="B186" i="2777"/>
  <c r="AU186" i="2777" s="1"/>
  <c r="B187" i="2777"/>
  <c r="B188" i="2777"/>
  <c r="AT188" i="2777" s="1"/>
  <c r="B189" i="2777"/>
  <c r="B190" i="2777"/>
  <c r="AU190" i="2777" s="1"/>
  <c r="B191" i="2777"/>
  <c r="AU191" i="2777" s="1"/>
  <c r="B192" i="2777"/>
  <c r="AT192" i="2777" s="1"/>
  <c r="B193" i="2777"/>
  <c r="B194" i="2777"/>
  <c r="AT194" i="2777" s="1"/>
  <c r="B195" i="2777"/>
  <c r="B196" i="2777"/>
  <c r="AU196" i="2777" s="1"/>
  <c r="B197" i="2777"/>
  <c r="AU197" i="2777" s="1"/>
  <c r="B198" i="2777"/>
  <c r="AU198" i="2777" s="1"/>
  <c r="B199" i="2777"/>
  <c r="B200" i="2777"/>
  <c r="AT200" i="2777" s="1"/>
  <c r="B201" i="2777"/>
  <c r="B202" i="2777"/>
  <c r="AU202" i="2777" s="1"/>
  <c r="B203" i="2777"/>
  <c r="AU203" i="2777" s="1"/>
  <c r="B204" i="2777"/>
  <c r="AU204" i="2777" s="1"/>
  <c r="B205" i="2777"/>
  <c r="B206" i="2777"/>
  <c r="AT206" i="2777" s="1"/>
  <c r="B207" i="2777"/>
  <c r="B208" i="2777"/>
  <c r="AU208" i="2777" s="1"/>
  <c r="B209" i="2777"/>
  <c r="AU209" i="2777" s="1"/>
  <c r="B210" i="2777"/>
  <c r="AU210" i="2777" s="1"/>
  <c r="B211" i="2777"/>
  <c r="B212" i="2777"/>
  <c r="AT212" i="2777" s="1"/>
  <c r="B213" i="2777"/>
  <c r="B214" i="2777"/>
  <c r="AU214" i="2777" s="1"/>
  <c r="B215" i="2777"/>
  <c r="AU215" i="2777" s="1"/>
  <c r="B216" i="2777"/>
  <c r="AU216" i="2777" s="1"/>
  <c r="B217" i="2777"/>
  <c r="B218" i="2777"/>
  <c r="AT218" i="2777" s="1"/>
  <c r="B219" i="2777"/>
  <c r="B220" i="2777"/>
  <c r="AU220" i="2777" s="1"/>
  <c r="B221" i="2777"/>
  <c r="AU221" i="2777" s="1"/>
  <c r="B222" i="2777"/>
  <c r="AU222" i="2777" s="1"/>
  <c r="B223" i="2777"/>
  <c r="B224" i="2777"/>
  <c r="AT224" i="2777" s="1"/>
  <c r="B225" i="2777"/>
  <c r="B226" i="2777"/>
  <c r="AU226" i="2777" s="1"/>
  <c r="B227" i="2777"/>
  <c r="AU227" i="2777" s="1"/>
  <c r="B228" i="2777"/>
  <c r="AT228" i="2777" s="1"/>
  <c r="B229" i="2777"/>
  <c r="B230" i="2777"/>
  <c r="AT230" i="2777" s="1"/>
  <c r="B231" i="2777"/>
  <c r="B232" i="2777"/>
  <c r="AU232" i="2777" s="1"/>
  <c r="B233" i="2777"/>
  <c r="AU233" i="2777" s="1"/>
  <c r="B234" i="2777"/>
  <c r="AU234" i="2777" s="1"/>
  <c r="B235" i="2777"/>
  <c r="B236" i="2777"/>
  <c r="AT236" i="2777" s="1"/>
  <c r="B237" i="2777"/>
  <c r="B238" i="2777"/>
  <c r="AU238" i="2777" s="1"/>
  <c r="B239" i="2777"/>
  <c r="AU239" i="2777" s="1"/>
  <c r="B240" i="2777"/>
  <c r="AU240" i="2777" s="1"/>
  <c r="B241" i="2777"/>
  <c r="B242" i="2777"/>
  <c r="AT242" i="2777" s="1"/>
  <c r="B243" i="2777"/>
  <c r="B244" i="2777"/>
  <c r="AU244" i="2777" s="1"/>
  <c r="B245" i="2777"/>
  <c r="AU245" i="2777" s="1"/>
  <c r="B246" i="2777"/>
  <c r="AU246" i="2777" s="1"/>
  <c r="B247" i="2777"/>
  <c r="B248" i="2777"/>
  <c r="AT248" i="2777" s="1"/>
  <c r="B249" i="2777"/>
  <c r="B250" i="2777"/>
  <c r="AU250" i="2777" s="1"/>
  <c r="B251" i="2777"/>
  <c r="AU251" i="2777" s="1"/>
  <c r="B252" i="2777"/>
  <c r="AU252" i="2777" s="1"/>
  <c r="B253" i="2777"/>
  <c r="B254" i="2777"/>
  <c r="AT254" i="2777" s="1"/>
  <c r="B255" i="2777"/>
  <c r="B256" i="2777"/>
  <c r="AU256" i="2777" s="1"/>
  <c r="B257" i="2777"/>
  <c r="AU257" i="2777" s="1"/>
  <c r="B258" i="2777"/>
  <c r="AU258" i="2777" s="1"/>
  <c r="B259" i="2777"/>
  <c r="B260" i="2777"/>
  <c r="AT260" i="2777" s="1"/>
  <c r="B261" i="2777"/>
  <c r="B262" i="2777"/>
  <c r="AU262" i="2777" s="1"/>
  <c r="B263" i="2777"/>
  <c r="AU263" i="2777" s="1"/>
  <c r="B264" i="2777"/>
  <c r="AT264" i="2777" s="1"/>
  <c r="B265" i="2777"/>
  <c r="B266" i="2777"/>
  <c r="AT266" i="2777" s="1"/>
  <c r="B267" i="2777"/>
  <c r="B268" i="2777"/>
  <c r="AU268" i="2777" s="1"/>
  <c r="B269" i="2777"/>
  <c r="AU269" i="2777" s="1"/>
  <c r="B270" i="2777"/>
  <c r="AU270" i="2777" s="1"/>
  <c r="B271" i="2777"/>
  <c r="B272" i="2777"/>
  <c r="AT272" i="2777" s="1"/>
  <c r="B273" i="2777"/>
  <c r="B274" i="2777"/>
  <c r="AU274" i="2777" s="1"/>
  <c r="B275" i="2777"/>
  <c r="AU275" i="2777" s="1"/>
  <c r="B276" i="2777"/>
  <c r="AU276" i="2777" s="1"/>
  <c r="B277" i="2777"/>
  <c r="B278" i="2777"/>
  <c r="AT278" i="2777" s="1"/>
  <c r="B279" i="2777"/>
  <c r="B280" i="2777"/>
  <c r="AU280" i="2777" s="1"/>
  <c r="B281" i="2777"/>
  <c r="AU281" i="2777" s="1"/>
  <c r="B282" i="2777"/>
  <c r="AU282" i="2777" s="1"/>
  <c r="B283" i="2777"/>
  <c r="B284" i="2777"/>
  <c r="AT284" i="2777" s="1"/>
  <c r="B285" i="2777"/>
  <c r="B286" i="2777"/>
  <c r="AU286" i="2777" s="1"/>
  <c r="B287" i="2777"/>
  <c r="AU287" i="2777" s="1"/>
  <c r="B288" i="2777"/>
  <c r="AU288" i="2777" s="1"/>
  <c r="B289" i="2777"/>
  <c r="B290" i="2777"/>
  <c r="AT290" i="2777" s="1"/>
  <c r="B291" i="2777"/>
  <c r="B292" i="2777"/>
  <c r="AU292" i="2777" s="1"/>
  <c r="B293" i="2777"/>
  <c r="AU293" i="2777" s="1"/>
  <c r="B294" i="2777"/>
  <c r="AU294" i="2777" s="1"/>
  <c r="B295" i="2777"/>
  <c r="B296" i="2777"/>
  <c r="AT296" i="2777" s="1"/>
  <c r="B297" i="2777"/>
  <c r="B298" i="2777"/>
  <c r="AU298" i="2777" s="1"/>
  <c r="B299" i="2777"/>
  <c r="AU299" i="2777" s="1"/>
  <c r="B300" i="2777"/>
  <c r="AT300" i="2777" s="1"/>
  <c r="B301" i="2777"/>
  <c r="B302" i="2777"/>
  <c r="AT302" i="2777" s="1"/>
  <c r="B303" i="2777"/>
  <c r="B304" i="2777"/>
  <c r="AU304" i="2777" s="1"/>
  <c r="B305" i="2777"/>
  <c r="AU305" i="2777" s="1"/>
  <c r="B306" i="2777"/>
  <c r="AU306" i="2777" s="1"/>
  <c r="B307" i="2777"/>
  <c r="B308" i="2777"/>
  <c r="AT308" i="2777" s="1"/>
  <c r="B309" i="2777"/>
  <c r="B310" i="2777"/>
  <c r="AU310" i="2777" s="1"/>
  <c r="B311" i="2777"/>
  <c r="AU311" i="2777" s="1"/>
  <c r="B312" i="2777"/>
  <c r="AU312" i="2777" s="1"/>
  <c r="B313" i="2777"/>
  <c r="B314" i="2777"/>
  <c r="AT314" i="2777" s="1"/>
  <c r="B315" i="2777"/>
  <c r="B316" i="2777"/>
  <c r="AU316" i="2777" s="1"/>
  <c r="B317" i="2777"/>
  <c r="AU317" i="2777" s="1"/>
  <c r="B318" i="2777"/>
  <c r="AU318" i="2777" s="1"/>
  <c r="B319" i="2777"/>
  <c r="B320" i="2777"/>
  <c r="AT320" i="2777" s="1"/>
  <c r="B321" i="2777"/>
  <c r="B322" i="2777"/>
  <c r="AU322" i="2777" s="1"/>
  <c r="B323" i="2777"/>
  <c r="AU323" i="2777" s="1"/>
  <c r="B324" i="2777"/>
  <c r="AU324" i="2777" s="1"/>
  <c r="B325" i="2777"/>
  <c r="B326" i="2777"/>
  <c r="AT326" i="2777" s="1"/>
  <c r="B327" i="2777"/>
  <c r="B328" i="2777"/>
  <c r="AU328" i="2777" s="1"/>
  <c r="B329" i="2777"/>
  <c r="AU329" i="2777" s="1"/>
  <c r="B330" i="2777"/>
  <c r="AU330" i="2777" s="1"/>
  <c r="B331" i="2777"/>
  <c r="B332" i="2777"/>
  <c r="AT332" i="2777" s="1"/>
  <c r="B333" i="2777"/>
  <c r="B334" i="2777"/>
  <c r="AU334" i="2777" s="1"/>
  <c r="B335" i="2777"/>
  <c r="AU335" i="2777" s="1"/>
  <c r="B336" i="2777"/>
  <c r="AT336" i="2777" s="1"/>
  <c r="B337" i="2777"/>
  <c r="B338" i="2777"/>
  <c r="AT338" i="2777" s="1"/>
  <c r="B339" i="2777"/>
  <c r="B340" i="2777"/>
  <c r="AU340" i="2777" s="1"/>
  <c r="B341" i="2777"/>
  <c r="AU341" i="2777" s="1"/>
  <c r="B342" i="2777"/>
  <c r="AU342" i="2777" s="1"/>
  <c r="B343" i="2777"/>
  <c r="B344" i="2777"/>
  <c r="AT344" i="2777" s="1"/>
  <c r="B345" i="2777"/>
  <c r="B346" i="2777"/>
  <c r="AU346" i="2777" s="1"/>
  <c r="B347" i="2777"/>
  <c r="AU347" i="2777" s="1"/>
  <c r="B348" i="2777"/>
  <c r="AU348" i="2777" s="1"/>
  <c r="B349" i="2777"/>
  <c r="B350" i="2777"/>
  <c r="B351" i="2777"/>
  <c r="B352" i="2777"/>
  <c r="AU352" i="2777" s="1"/>
  <c r="B353" i="2777"/>
  <c r="AU353" i="2777" s="1"/>
  <c r="B354" i="2777"/>
  <c r="AU354" i="2777" s="1"/>
  <c r="B355" i="2777"/>
  <c r="B356" i="2777"/>
  <c r="B357" i="2777"/>
  <c r="B358" i="2777"/>
  <c r="AU358" i="2777" s="1"/>
  <c r="B359" i="2777"/>
  <c r="AU359" i="2777" s="1"/>
  <c r="B360" i="2777"/>
  <c r="AU360" i="2777" s="1"/>
  <c r="B361" i="2777"/>
  <c r="B362" i="2777"/>
  <c r="B363" i="2777"/>
  <c r="B364" i="2777"/>
  <c r="AU364" i="2777" s="1"/>
  <c r="B365" i="2777"/>
  <c r="B366" i="2777"/>
  <c r="AU366" i="2777" s="1"/>
  <c r="B367" i="2777"/>
  <c r="B368" i="2777"/>
  <c r="B369" i="2777"/>
  <c r="B370" i="2777"/>
  <c r="AU370" i="2777" s="1"/>
  <c r="B371" i="2777"/>
  <c r="B372" i="2777"/>
  <c r="AT372" i="2777" s="1"/>
  <c r="B373" i="2777"/>
  <c r="B374" i="2777"/>
  <c r="B375" i="2777"/>
  <c r="B376" i="2777"/>
  <c r="AU376" i="2777" s="1"/>
  <c r="B377" i="2777"/>
  <c r="B378" i="2777"/>
  <c r="AU378" i="2777" s="1"/>
  <c r="B379" i="2777"/>
  <c r="B380" i="2777"/>
  <c r="B381" i="2777"/>
  <c r="B382" i="2777"/>
  <c r="AU382" i="2777" s="1"/>
  <c r="B383" i="2777"/>
  <c r="B384" i="2777"/>
  <c r="AU384" i="2777" s="1"/>
  <c r="B385" i="2777"/>
  <c r="B386" i="2777"/>
  <c r="B387" i="2777"/>
  <c r="B388" i="2777"/>
  <c r="AU388" i="2777" s="1"/>
  <c r="B389" i="2777"/>
  <c r="B390" i="2777"/>
  <c r="AU390" i="2777" s="1"/>
  <c r="B391" i="2777"/>
  <c r="B392" i="2777"/>
  <c r="B393" i="2777"/>
  <c r="B394" i="2777"/>
  <c r="AU394" i="2777" s="1"/>
  <c r="B395" i="2777"/>
  <c r="B396" i="2777"/>
  <c r="AU396" i="2777" s="1"/>
  <c r="B397" i="2777"/>
  <c r="B398" i="2777"/>
  <c r="B399" i="2777"/>
  <c r="B400" i="2777"/>
  <c r="AU400" i="2777" s="1"/>
  <c r="B401" i="2777"/>
  <c r="B402" i="2777"/>
  <c r="AU402" i="2777" s="1"/>
  <c r="B403" i="2777"/>
  <c r="B404" i="2777"/>
  <c r="B405" i="2777"/>
  <c r="B406" i="2777"/>
  <c r="AU406" i="2777" s="1"/>
  <c r="B407" i="2777"/>
  <c r="B408" i="2777"/>
  <c r="AT408" i="2777" s="1"/>
  <c r="B409" i="2777"/>
  <c r="B410" i="2777"/>
  <c r="B411" i="2777"/>
  <c r="B412" i="2777"/>
  <c r="AU412" i="2777" s="1"/>
  <c r="B413" i="2777"/>
  <c r="B414" i="2777"/>
  <c r="AU414" i="2777" s="1"/>
  <c r="B415" i="2777"/>
  <c r="B416" i="2777"/>
  <c r="B417" i="2777"/>
  <c r="B418" i="2777"/>
  <c r="AU418" i="2777" s="1"/>
  <c r="B419" i="2777"/>
  <c r="B420" i="2777"/>
  <c r="AU420" i="2777" s="1"/>
  <c r="B421" i="2777"/>
  <c r="B422" i="2777"/>
  <c r="B423" i="2777"/>
  <c r="B424" i="2777"/>
  <c r="AU424" i="2777" s="1"/>
  <c r="B425" i="2777"/>
  <c r="B426" i="2777"/>
  <c r="AU426" i="2777" s="1"/>
  <c r="B427" i="2777"/>
  <c r="B428" i="2777"/>
  <c r="B429" i="2777"/>
  <c r="B430" i="2777"/>
  <c r="AU430" i="2777" s="1"/>
  <c r="B431" i="2777"/>
  <c r="B432" i="2777"/>
  <c r="AU432" i="2777" s="1"/>
  <c r="B433" i="2777"/>
  <c r="B434" i="2777"/>
  <c r="B435" i="2777"/>
  <c r="B436" i="2777"/>
  <c r="AU436" i="2777" s="1"/>
  <c r="B437" i="2777"/>
  <c r="B438" i="2777"/>
  <c r="AU438" i="2777" s="1"/>
  <c r="B439" i="2777"/>
  <c r="B440" i="2777"/>
  <c r="A6" i="2777"/>
  <c r="A7" i="2777"/>
  <c r="A8" i="2777"/>
  <c r="AE61" i="2777" s="1"/>
  <c r="A9" i="2777"/>
  <c r="D9" i="2777" s="1"/>
  <c r="A10" i="2777"/>
  <c r="D10" i="2777" s="1"/>
  <c r="A11" i="2777"/>
  <c r="AE43" i="2777" s="1"/>
  <c r="A12" i="2777"/>
  <c r="A13" i="2777"/>
  <c r="A14" i="2777"/>
  <c r="D14" i="2777" s="1"/>
  <c r="A15" i="2777"/>
  <c r="D15" i="2777" s="1"/>
  <c r="A16" i="2777"/>
  <c r="D16" i="2777" s="1"/>
  <c r="A17" i="2777"/>
  <c r="D17" i="2777" s="1"/>
  <c r="A18" i="2777"/>
  <c r="A19" i="2777"/>
  <c r="A20" i="2777"/>
  <c r="D20" i="2777" s="1"/>
  <c r="A21" i="2777"/>
  <c r="D21" i="2777" s="1"/>
  <c r="A22" i="2777"/>
  <c r="D22" i="2777" s="1"/>
  <c r="A23" i="2777"/>
  <c r="D23" i="2777" s="1"/>
  <c r="A24" i="2777"/>
  <c r="A25" i="2777"/>
  <c r="A26" i="2777"/>
  <c r="D26" i="2777" s="1"/>
  <c r="A27" i="2777"/>
  <c r="D27" i="2777" s="1"/>
  <c r="A28" i="2777"/>
  <c r="D28" i="2777" s="1"/>
  <c r="A29" i="2777"/>
  <c r="D29" i="2777" s="1"/>
  <c r="A30" i="2777"/>
  <c r="A31" i="2777"/>
  <c r="A32" i="2777"/>
  <c r="D32" i="2777" s="1"/>
  <c r="A33" i="2777"/>
  <c r="D33" i="2777" s="1"/>
  <c r="A34" i="2777"/>
  <c r="D34" i="2777" s="1"/>
  <c r="A35" i="2777"/>
  <c r="D35" i="2777" s="1"/>
  <c r="A36" i="2777"/>
  <c r="A37" i="2777"/>
  <c r="A38" i="2777"/>
  <c r="D38" i="2777" s="1"/>
  <c r="A39" i="2777"/>
  <c r="D39" i="2777" s="1"/>
  <c r="A40" i="2777"/>
  <c r="D40" i="2777" s="1"/>
  <c r="A41" i="2777"/>
  <c r="D41" i="2777" s="1"/>
  <c r="A42" i="2777"/>
  <c r="A43" i="2777"/>
  <c r="A44" i="2777"/>
  <c r="D44" i="2777" s="1"/>
  <c r="A45" i="2777"/>
  <c r="D45" i="2777" s="1"/>
  <c r="A46" i="2777"/>
  <c r="D46" i="2777" s="1"/>
  <c r="A47" i="2777"/>
  <c r="D47" i="2777" s="1"/>
  <c r="A48" i="2777"/>
  <c r="A49" i="2777"/>
  <c r="A50" i="2777"/>
  <c r="D50" i="2777" s="1"/>
  <c r="A51" i="2777"/>
  <c r="D51" i="2777" s="1"/>
  <c r="A52" i="2777"/>
  <c r="D52" i="2777" s="1"/>
  <c r="A53" i="2777"/>
  <c r="D53" i="2777" s="1"/>
  <c r="A54" i="2777"/>
  <c r="A55" i="2777"/>
  <c r="A56" i="2777"/>
  <c r="D56" i="2777" s="1"/>
  <c r="A57" i="2777"/>
  <c r="D57" i="2777" s="1"/>
  <c r="A58" i="2777"/>
  <c r="D58" i="2777" s="1"/>
  <c r="A59" i="2777"/>
  <c r="D59" i="2777" s="1"/>
  <c r="A60" i="2777"/>
  <c r="A61" i="2777"/>
  <c r="A62" i="2777"/>
  <c r="D62" i="2777" s="1"/>
  <c r="A63" i="2777"/>
  <c r="D63" i="2777" s="1"/>
  <c r="A64" i="2777"/>
  <c r="D64" i="2777" s="1"/>
  <c r="A65" i="2777"/>
  <c r="A66" i="2777"/>
  <c r="A67" i="2777"/>
  <c r="A68" i="2777"/>
  <c r="D68" i="2777" s="1"/>
  <c r="A69" i="2777"/>
  <c r="D69" i="2777" s="1"/>
  <c r="A70" i="2777"/>
  <c r="D70" i="2777" s="1"/>
  <c r="A71" i="2777"/>
  <c r="D71" i="2777" s="1"/>
  <c r="A72" i="2777"/>
  <c r="A73" i="2777"/>
  <c r="A74" i="2777"/>
  <c r="D74" i="2777" s="1"/>
  <c r="A75" i="2777"/>
  <c r="D75" i="2777" s="1"/>
  <c r="A76" i="2777"/>
  <c r="D76" i="2777" s="1"/>
  <c r="A77" i="2777"/>
  <c r="D77" i="2777" s="1"/>
  <c r="A78" i="2777"/>
  <c r="A79" i="2777"/>
  <c r="A80" i="2777"/>
  <c r="D80" i="2777" s="1"/>
  <c r="A81" i="2777"/>
  <c r="D81" i="2777" s="1"/>
  <c r="A82" i="2777"/>
  <c r="D82" i="2777" s="1"/>
  <c r="A83" i="2777"/>
  <c r="D83" i="2777" s="1"/>
  <c r="A84" i="2777"/>
  <c r="A85" i="2777"/>
  <c r="A86" i="2777"/>
  <c r="D86" i="2777" s="1"/>
  <c r="A87" i="2777"/>
  <c r="D87" i="2777" s="1"/>
  <c r="A88" i="2777"/>
  <c r="D88" i="2777" s="1"/>
  <c r="A89" i="2777"/>
  <c r="D89" i="2777" s="1"/>
  <c r="A90" i="2777"/>
  <c r="A91" i="2777"/>
  <c r="A92" i="2777"/>
  <c r="D92" i="2777" s="1"/>
  <c r="A93" i="2777"/>
  <c r="D93" i="2777" s="1"/>
  <c r="A94" i="2777"/>
  <c r="D94" i="2777" s="1"/>
  <c r="A95" i="2777"/>
  <c r="D95" i="2777" s="1"/>
  <c r="A96" i="2777"/>
  <c r="A97" i="2777"/>
  <c r="A98" i="2777"/>
  <c r="D98" i="2777" s="1"/>
  <c r="A99" i="2777"/>
  <c r="D99" i="2777" s="1"/>
  <c r="A100" i="2777"/>
  <c r="D100" i="2777" s="1"/>
  <c r="A101" i="2777"/>
  <c r="D101" i="2777" s="1"/>
  <c r="A102" i="2777"/>
  <c r="A103" i="2777"/>
  <c r="A104" i="2777"/>
  <c r="D104" i="2777" s="1"/>
  <c r="A105" i="2777"/>
  <c r="D105" i="2777" s="1"/>
  <c r="A106" i="2777"/>
  <c r="D106" i="2777" s="1"/>
  <c r="A107" i="2777"/>
  <c r="D107" i="2777" s="1"/>
  <c r="A108" i="2777"/>
  <c r="A109" i="2777"/>
  <c r="A110" i="2777"/>
  <c r="D110" i="2777" s="1"/>
  <c r="A111" i="2777"/>
  <c r="D111" i="2777" s="1"/>
  <c r="A112" i="2777"/>
  <c r="D112" i="2777" s="1"/>
  <c r="A113" i="2777"/>
  <c r="D113" i="2777" s="1"/>
  <c r="A114" i="2777"/>
  <c r="A115" i="2777"/>
  <c r="A116" i="2777"/>
  <c r="D116" i="2777" s="1"/>
  <c r="A117" i="2777"/>
  <c r="D117" i="2777" s="1"/>
  <c r="A118" i="2777"/>
  <c r="D118" i="2777" s="1"/>
  <c r="A119" i="2777"/>
  <c r="A120" i="2777"/>
  <c r="A121" i="2777"/>
  <c r="A122" i="2777"/>
  <c r="D122" i="2777" s="1"/>
  <c r="A123" i="2777"/>
  <c r="D123" i="2777" s="1"/>
  <c r="A124" i="2777"/>
  <c r="D124" i="2777" s="1"/>
  <c r="A125" i="2777"/>
  <c r="D125" i="2777" s="1"/>
  <c r="A126" i="2777"/>
  <c r="A127" i="2777"/>
  <c r="A128" i="2777"/>
  <c r="D128" i="2777" s="1"/>
  <c r="A129" i="2777"/>
  <c r="D129" i="2777" s="1"/>
  <c r="A130" i="2777"/>
  <c r="D130" i="2777" s="1"/>
  <c r="A131" i="2777"/>
  <c r="D131" i="2777" s="1"/>
  <c r="A132" i="2777"/>
  <c r="A133" i="2777"/>
  <c r="A134" i="2777"/>
  <c r="D134" i="2777" s="1"/>
  <c r="A135" i="2777"/>
  <c r="D135" i="2777" s="1"/>
  <c r="A136" i="2777"/>
  <c r="D136" i="2777" s="1"/>
  <c r="A137" i="2777"/>
  <c r="D137" i="2777" s="1"/>
  <c r="A138" i="2777"/>
  <c r="A139" i="2777"/>
  <c r="A140" i="2777"/>
  <c r="D140" i="2777" s="1"/>
  <c r="A141" i="2777"/>
  <c r="D141" i="2777" s="1"/>
  <c r="A142" i="2777"/>
  <c r="D142" i="2777" s="1"/>
  <c r="A143" i="2777"/>
  <c r="D143" i="2777" s="1"/>
  <c r="A144" i="2777"/>
  <c r="A145" i="2777"/>
  <c r="A146" i="2777"/>
  <c r="D146" i="2777" s="1"/>
  <c r="A147" i="2777"/>
  <c r="D147" i="2777" s="1"/>
  <c r="A148" i="2777"/>
  <c r="D148" i="2777" s="1"/>
  <c r="A149" i="2777"/>
  <c r="D149" i="2777" s="1"/>
  <c r="A150" i="2777"/>
  <c r="A151" i="2777"/>
  <c r="A152" i="2777"/>
  <c r="D152" i="2777" s="1"/>
  <c r="A153" i="2777"/>
  <c r="D153" i="2777" s="1"/>
  <c r="A154" i="2777"/>
  <c r="D154" i="2777" s="1"/>
  <c r="A155" i="2777"/>
  <c r="D155" i="2777" s="1"/>
  <c r="A156" i="2777"/>
  <c r="A157" i="2777"/>
  <c r="A158" i="2777"/>
  <c r="D158" i="2777" s="1"/>
  <c r="A159" i="2777"/>
  <c r="D159" i="2777" s="1"/>
  <c r="A160" i="2777"/>
  <c r="D160" i="2777" s="1"/>
  <c r="A161" i="2777"/>
  <c r="D161" i="2777" s="1"/>
  <c r="A162" i="2777"/>
  <c r="A163" i="2777"/>
  <c r="A164" i="2777"/>
  <c r="D164" i="2777" s="1"/>
  <c r="A165" i="2777"/>
  <c r="D165" i="2777" s="1"/>
  <c r="A166" i="2777"/>
  <c r="D166" i="2777" s="1"/>
  <c r="A167" i="2777"/>
  <c r="D167" i="2777" s="1"/>
  <c r="A168" i="2777"/>
  <c r="A169" i="2777"/>
  <c r="A170" i="2777"/>
  <c r="D170" i="2777" s="1"/>
  <c r="A171" i="2777"/>
  <c r="D171" i="2777" s="1"/>
  <c r="A172" i="2777"/>
  <c r="D172" i="2777" s="1"/>
  <c r="A173" i="2777"/>
  <c r="A174" i="2777"/>
  <c r="A175" i="2777"/>
  <c r="A176" i="2777"/>
  <c r="D176" i="2777" s="1"/>
  <c r="A177" i="2777"/>
  <c r="D177" i="2777" s="1"/>
  <c r="A178" i="2777"/>
  <c r="D178" i="2777" s="1"/>
  <c r="A179" i="2777"/>
  <c r="D179" i="2777" s="1"/>
  <c r="A180" i="2777"/>
  <c r="A181" i="2777"/>
  <c r="A182" i="2777"/>
  <c r="D182" i="2777" s="1"/>
  <c r="A183" i="2777"/>
  <c r="D183" i="2777" s="1"/>
  <c r="A184" i="2777"/>
  <c r="D184" i="2777" s="1"/>
  <c r="A185" i="2777"/>
  <c r="D185" i="2777" s="1"/>
  <c r="A186" i="2777"/>
  <c r="A187" i="2777"/>
  <c r="A188" i="2777"/>
  <c r="D188" i="2777" s="1"/>
  <c r="A189" i="2777"/>
  <c r="D189" i="2777" s="1"/>
  <c r="A190" i="2777"/>
  <c r="D190" i="2777" s="1"/>
  <c r="A191" i="2777"/>
  <c r="D191" i="2777" s="1"/>
  <c r="A192" i="2777"/>
  <c r="A193" i="2777"/>
  <c r="A194" i="2777"/>
  <c r="D194" i="2777" s="1"/>
  <c r="A195" i="2777"/>
  <c r="D195" i="2777" s="1"/>
  <c r="A196" i="2777"/>
  <c r="D196" i="2777" s="1"/>
  <c r="A197" i="2777"/>
  <c r="D197" i="2777" s="1"/>
  <c r="A198" i="2777"/>
  <c r="A199" i="2777"/>
  <c r="A200" i="2777"/>
  <c r="D200" i="2777" s="1"/>
  <c r="A201" i="2777"/>
  <c r="D201" i="2777" s="1"/>
  <c r="A202" i="2777"/>
  <c r="D202" i="2777" s="1"/>
  <c r="A203" i="2777"/>
  <c r="D203" i="2777" s="1"/>
  <c r="A204" i="2777"/>
  <c r="A205" i="2777"/>
  <c r="A206" i="2777"/>
  <c r="D206" i="2777" s="1"/>
  <c r="A207" i="2777"/>
  <c r="D207" i="2777" s="1"/>
  <c r="A208" i="2777"/>
  <c r="D208" i="2777" s="1"/>
  <c r="A209" i="2777"/>
  <c r="D209" i="2777" s="1"/>
  <c r="A210" i="2777"/>
  <c r="A211" i="2777"/>
  <c r="A212" i="2777"/>
  <c r="D212" i="2777" s="1"/>
  <c r="A213" i="2777"/>
  <c r="D213" i="2777" s="1"/>
  <c r="A214" i="2777"/>
  <c r="D214" i="2777" s="1"/>
  <c r="A215" i="2777"/>
  <c r="D215" i="2777" s="1"/>
  <c r="A216" i="2777"/>
  <c r="A217" i="2777"/>
  <c r="A218" i="2777"/>
  <c r="D218" i="2777" s="1"/>
  <c r="A219" i="2777"/>
  <c r="D219" i="2777" s="1"/>
  <c r="A220" i="2777"/>
  <c r="D220" i="2777" s="1"/>
  <c r="A221" i="2777"/>
  <c r="D221" i="2777" s="1"/>
  <c r="A222" i="2777"/>
  <c r="A223" i="2777"/>
  <c r="A224" i="2777"/>
  <c r="D224" i="2777" s="1"/>
  <c r="A225" i="2777"/>
  <c r="D225" i="2777" s="1"/>
  <c r="A226" i="2777"/>
  <c r="D226" i="2777" s="1"/>
  <c r="A227" i="2777"/>
  <c r="A228" i="2777"/>
  <c r="A229" i="2777"/>
  <c r="A230" i="2777"/>
  <c r="D230" i="2777" s="1"/>
  <c r="A231" i="2777"/>
  <c r="D231" i="2777" s="1"/>
  <c r="A232" i="2777"/>
  <c r="D232" i="2777" s="1"/>
  <c r="A233" i="2777"/>
  <c r="D233" i="2777" s="1"/>
  <c r="A234" i="2777"/>
  <c r="A235" i="2777"/>
  <c r="A236" i="2777"/>
  <c r="D236" i="2777" s="1"/>
  <c r="A237" i="2777"/>
  <c r="D237" i="2777" s="1"/>
  <c r="A238" i="2777"/>
  <c r="D238" i="2777" s="1"/>
  <c r="A239" i="2777"/>
  <c r="D239" i="2777" s="1"/>
  <c r="A240" i="2777"/>
  <c r="A241" i="2777"/>
  <c r="A242" i="2777"/>
  <c r="D242" i="2777" s="1"/>
  <c r="A243" i="2777"/>
  <c r="D243" i="2777" s="1"/>
  <c r="A244" i="2777"/>
  <c r="D244" i="2777" s="1"/>
  <c r="A245" i="2777"/>
  <c r="D245" i="2777" s="1"/>
  <c r="A246" i="2777"/>
  <c r="A247" i="2777"/>
  <c r="A248" i="2777"/>
  <c r="D248" i="2777" s="1"/>
  <c r="A249" i="2777"/>
  <c r="D249" i="2777" s="1"/>
  <c r="A250" i="2777"/>
  <c r="D250" i="2777" s="1"/>
  <c r="A251" i="2777"/>
  <c r="D251" i="2777" s="1"/>
  <c r="A252" i="2777"/>
  <c r="A253" i="2777"/>
  <c r="A254" i="2777"/>
  <c r="D254" i="2777" s="1"/>
  <c r="A255" i="2777"/>
  <c r="D255" i="2777" s="1"/>
  <c r="A256" i="2777"/>
  <c r="D256" i="2777" s="1"/>
  <c r="A257" i="2777"/>
  <c r="D257" i="2777" s="1"/>
  <c r="A258" i="2777"/>
  <c r="A259" i="2777"/>
  <c r="A260" i="2777"/>
  <c r="D260" i="2777" s="1"/>
  <c r="A261" i="2777"/>
  <c r="D261" i="2777" s="1"/>
  <c r="A262" i="2777"/>
  <c r="D262" i="2777" s="1"/>
  <c r="A263" i="2777"/>
  <c r="D263" i="2777" s="1"/>
  <c r="A264" i="2777"/>
  <c r="A265" i="2777"/>
  <c r="A266" i="2777"/>
  <c r="D266" i="2777" s="1"/>
  <c r="A267" i="2777"/>
  <c r="D267" i="2777" s="1"/>
  <c r="A268" i="2777"/>
  <c r="D268" i="2777" s="1"/>
  <c r="A269" i="2777"/>
  <c r="D269" i="2777" s="1"/>
  <c r="A270" i="2777"/>
  <c r="A271" i="2777"/>
  <c r="A272" i="2777"/>
  <c r="D272" i="2777" s="1"/>
  <c r="A273" i="2777"/>
  <c r="D273" i="2777" s="1"/>
  <c r="A274" i="2777"/>
  <c r="D274" i="2777" s="1"/>
  <c r="A275" i="2777"/>
  <c r="D275" i="2777" s="1"/>
  <c r="A276" i="2777"/>
  <c r="A277" i="2777"/>
  <c r="A278" i="2777"/>
  <c r="D278" i="2777" s="1"/>
  <c r="A279" i="2777"/>
  <c r="D279" i="2777" s="1"/>
  <c r="A280" i="2777"/>
  <c r="D280" i="2777" s="1"/>
  <c r="A281" i="2777"/>
  <c r="A282" i="2777"/>
  <c r="A283" i="2777"/>
  <c r="A284" i="2777"/>
  <c r="D284" i="2777" s="1"/>
  <c r="A285" i="2777"/>
  <c r="D285" i="2777" s="1"/>
  <c r="A286" i="2777"/>
  <c r="D286" i="2777" s="1"/>
  <c r="A287" i="2777"/>
  <c r="D287" i="2777" s="1"/>
  <c r="A288" i="2777"/>
  <c r="A289" i="2777"/>
  <c r="A290" i="2777"/>
  <c r="D290" i="2777" s="1"/>
  <c r="A291" i="2777"/>
  <c r="D291" i="2777" s="1"/>
  <c r="A292" i="2777"/>
  <c r="D292" i="2777" s="1"/>
  <c r="A293" i="2777"/>
  <c r="D293" i="2777" s="1"/>
  <c r="A294" i="2777"/>
  <c r="A295" i="2777"/>
  <c r="A296" i="2777"/>
  <c r="D296" i="2777" s="1"/>
  <c r="A297" i="2777"/>
  <c r="D297" i="2777" s="1"/>
  <c r="A298" i="2777"/>
  <c r="D298" i="2777" s="1"/>
  <c r="A299" i="2777"/>
  <c r="D299" i="2777" s="1"/>
  <c r="A300" i="2777"/>
  <c r="A301" i="2777"/>
  <c r="A302" i="2777"/>
  <c r="D302" i="2777" s="1"/>
  <c r="A303" i="2777"/>
  <c r="D303" i="2777" s="1"/>
  <c r="A304" i="2777"/>
  <c r="D304" i="2777" s="1"/>
  <c r="A305" i="2777"/>
  <c r="D305" i="2777" s="1"/>
  <c r="A306" i="2777"/>
  <c r="A307" i="2777"/>
  <c r="A308" i="2777"/>
  <c r="D308" i="2777" s="1"/>
  <c r="A309" i="2777"/>
  <c r="D309" i="2777" s="1"/>
  <c r="A310" i="2777"/>
  <c r="D310" i="2777" s="1"/>
  <c r="A311" i="2777"/>
  <c r="D311" i="2777" s="1"/>
  <c r="A312" i="2777"/>
  <c r="A313" i="2777"/>
  <c r="A314" i="2777"/>
  <c r="D314" i="2777" s="1"/>
  <c r="A315" i="2777"/>
  <c r="D315" i="2777" s="1"/>
  <c r="A316" i="2777"/>
  <c r="D316" i="2777" s="1"/>
  <c r="A317" i="2777"/>
  <c r="D317" i="2777" s="1"/>
  <c r="A318" i="2777"/>
  <c r="A319" i="2777"/>
  <c r="A320" i="2777"/>
  <c r="D320" i="2777" s="1"/>
  <c r="A321" i="2777"/>
  <c r="D321" i="2777" s="1"/>
  <c r="A322" i="2777"/>
  <c r="D322" i="2777" s="1"/>
  <c r="A323" i="2777"/>
  <c r="D323" i="2777" s="1"/>
  <c r="A324" i="2777"/>
  <c r="A325" i="2777"/>
  <c r="A326" i="2777"/>
  <c r="D326" i="2777" s="1"/>
  <c r="A327" i="2777"/>
  <c r="D327" i="2777" s="1"/>
  <c r="A328" i="2777"/>
  <c r="D328" i="2777" s="1"/>
  <c r="A329" i="2777"/>
  <c r="D329" i="2777" s="1"/>
  <c r="A330" i="2777"/>
  <c r="A331" i="2777"/>
  <c r="A332" i="2777"/>
  <c r="D332" i="2777" s="1"/>
  <c r="A333" i="2777"/>
  <c r="D333" i="2777" s="1"/>
  <c r="A334" i="2777"/>
  <c r="D334" i="2777" s="1"/>
  <c r="A335" i="2777"/>
  <c r="A336" i="2777"/>
  <c r="A337" i="2777"/>
  <c r="A338" i="2777"/>
  <c r="D338" i="2777" s="1"/>
  <c r="A339" i="2777"/>
  <c r="D339" i="2777" s="1"/>
  <c r="A340" i="2777"/>
  <c r="D340" i="2777" s="1"/>
  <c r="A341" i="2777"/>
  <c r="D341" i="2777" s="1"/>
  <c r="A342" i="2777"/>
  <c r="A343" i="2777"/>
  <c r="A344" i="2777"/>
  <c r="D344" i="2777" s="1"/>
  <c r="A345" i="2777"/>
  <c r="D345" i="2777" s="1"/>
  <c r="A346" i="2777"/>
  <c r="D346" i="2777" s="1"/>
  <c r="A347" i="2777"/>
  <c r="D347" i="2777" s="1"/>
  <c r="A348" i="2777"/>
  <c r="A349" i="2777"/>
  <c r="A350" i="2777"/>
  <c r="D350" i="2777" s="1"/>
  <c r="A351" i="2777"/>
  <c r="D351" i="2777" s="1"/>
  <c r="A352" i="2777"/>
  <c r="D352" i="2777" s="1"/>
  <c r="A353" i="2777"/>
  <c r="D353" i="2777" s="1"/>
  <c r="A354" i="2777"/>
  <c r="A355" i="2777"/>
  <c r="A356" i="2777"/>
  <c r="D356" i="2777" s="1"/>
  <c r="A357" i="2777"/>
  <c r="D357" i="2777" s="1"/>
  <c r="A358" i="2777"/>
  <c r="D358" i="2777" s="1"/>
  <c r="A359" i="2777"/>
  <c r="D359" i="2777" s="1"/>
  <c r="A360" i="2777"/>
  <c r="A361" i="2777"/>
  <c r="A362" i="2777"/>
  <c r="D362" i="2777" s="1"/>
  <c r="A363" i="2777"/>
  <c r="D363" i="2777" s="1"/>
  <c r="A364" i="2777"/>
  <c r="D364" i="2777" s="1"/>
  <c r="A365" i="2777"/>
  <c r="D365" i="2777" s="1"/>
  <c r="A366" i="2777"/>
  <c r="A367" i="2777"/>
  <c r="A368" i="2777"/>
  <c r="D368" i="2777" s="1"/>
  <c r="A369" i="2777"/>
  <c r="D369" i="2777" s="1"/>
  <c r="A370" i="2777"/>
  <c r="D370" i="2777" s="1"/>
  <c r="A371" i="2777"/>
  <c r="D371" i="2777" s="1"/>
  <c r="A372" i="2777"/>
  <c r="A373" i="2777"/>
  <c r="A374" i="2777"/>
  <c r="D374" i="2777" s="1"/>
  <c r="A375" i="2777"/>
  <c r="D375" i="2777" s="1"/>
  <c r="A376" i="2777"/>
  <c r="D376" i="2777" s="1"/>
  <c r="A377" i="2777"/>
  <c r="D377" i="2777" s="1"/>
  <c r="A378" i="2777"/>
  <c r="A379" i="2777"/>
  <c r="A380" i="2777"/>
  <c r="D380" i="2777" s="1"/>
  <c r="A381" i="2777"/>
  <c r="D381" i="2777" s="1"/>
  <c r="A382" i="2777"/>
  <c r="D382" i="2777" s="1"/>
  <c r="A383" i="2777"/>
  <c r="D383" i="2777" s="1"/>
  <c r="A384" i="2777"/>
  <c r="A385" i="2777"/>
  <c r="A386" i="2777"/>
  <c r="D386" i="2777" s="1"/>
  <c r="A387" i="2777"/>
  <c r="D387" i="2777" s="1"/>
  <c r="A388" i="2777"/>
  <c r="D388" i="2777" s="1"/>
  <c r="A389" i="2777"/>
  <c r="A390" i="2777"/>
  <c r="A391" i="2777"/>
  <c r="A392" i="2777"/>
  <c r="D392" i="2777" s="1"/>
  <c r="A393" i="2777"/>
  <c r="D393" i="2777" s="1"/>
  <c r="A394" i="2777"/>
  <c r="D394" i="2777" s="1"/>
  <c r="A395" i="2777"/>
  <c r="D395" i="2777" s="1"/>
  <c r="A396" i="2777"/>
  <c r="A397" i="2777"/>
  <c r="A398" i="2777"/>
  <c r="D398" i="2777" s="1"/>
  <c r="A399" i="2777"/>
  <c r="D399" i="2777" s="1"/>
  <c r="A400" i="2777"/>
  <c r="D400" i="2777" s="1"/>
  <c r="A401" i="2777"/>
  <c r="D401" i="2777" s="1"/>
  <c r="A402" i="2777"/>
  <c r="A403" i="2777"/>
  <c r="A404" i="2777"/>
  <c r="D404" i="2777" s="1"/>
  <c r="A405" i="2777"/>
  <c r="D405" i="2777" s="1"/>
  <c r="A406" i="2777"/>
  <c r="D406" i="2777" s="1"/>
  <c r="A407" i="2777"/>
  <c r="D407" i="2777" s="1"/>
  <c r="A408" i="2777"/>
  <c r="A409" i="2777"/>
  <c r="A410" i="2777"/>
  <c r="D410" i="2777" s="1"/>
  <c r="A411" i="2777"/>
  <c r="D411" i="2777" s="1"/>
  <c r="A412" i="2777"/>
  <c r="D412" i="2777" s="1"/>
  <c r="A413" i="2777"/>
  <c r="D413" i="2777" s="1"/>
  <c r="A414" i="2777"/>
  <c r="A415" i="2777"/>
  <c r="A416" i="2777"/>
  <c r="D416" i="2777" s="1"/>
  <c r="A417" i="2777"/>
  <c r="D417" i="2777" s="1"/>
  <c r="A418" i="2777"/>
  <c r="D418" i="2777" s="1"/>
  <c r="A419" i="2777"/>
  <c r="D419" i="2777" s="1"/>
  <c r="A420" i="2777"/>
  <c r="A421" i="2777"/>
  <c r="A422" i="2777"/>
  <c r="D422" i="2777" s="1"/>
  <c r="A423" i="2777"/>
  <c r="D423" i="2777" s="1"/>
  <c r="A424" i="2777"/>
  <c r="D424" i="2777" s="1"/>
  <c r="A425" i="2777"/>
  <c r="D425" i="2777" s="1"/>
  <c r="A426" i="2777"/>
  <c r="A427" i="2777"/>
  <c r="A428" i="2777"/>
  <c r="D428" i="2777" s="1"/>
  <c r="A429" i="2777"/>
  <c r="D429" i="2777" s="1"/>
  <c r="A430" i="2777"/>
  <c r="D430" i="2777" s="1"/>
  <c r="A431" i="2777"/>
  <c r="D431" i="2777" s="1"/>
  <c r="A432" i="2777"/>
  <c r="A433" i="2777"/>
  <c r="A434" i="2777"/>
  <c r="D434" i="2777" s="1"/>
  <c r="A435" i="2777"/>
  <c r="D435" i="2777" s="1"/>
  <c r="A436" i="2777"/>
  <c r="D436" i="2777" s="1"/>
  <c r="A437" i="2777"/>
  <c r="D437" i="2777" s="1"/>
  <c r="A438" i="2777"/>
  <c r="A439" i="2777"/>
  <c r="A440" i="2777"/>
  <c r="D440" i="2777" s="1"/>
  <c r="D5" i="2777"/>
  <c r="C5" i="2777"/>
  <c r="B5" i="2777"/>
  <c r="A5" i="2777"/>
  <c r="AU7" i="2774"/>
  <c r="AU13" i="2774"/>
  <c r="AU16" i="2774"/>
  <c r="AU21" i="2774"/>
  <c r="AU25" i="2774"/>
  <c r="AU33" i="2774"/>
  <c r="AU39" i="2774"/>
  <c r="AU49" i="2774"/>
  <c r="AU51" i="2774"/>
  <c r="AU58" i="2774"/>
  <c r="AU61" i="2774"/>
  <c r="AU67" i="2774"/>
  <c r="AU70" i="2774"/>
  <c r="AU75" i="2774"/>
  <c r="AU79" i="2774"/>
  <c r="AU87" i="2774"/>
  <c r="AU93" i="2774"/>
  <c r="AU103" i="2774"/>
  <c r="AU105" i="2774"/>
  <c r="AU115" i="2774"/>
  <c r="AU121" i="2774"/>
  <c r="AU129" i="2774"/>
  <c r="AU133" i="2774"/>
  <c r="AU141" i="2774"/>
  <c r="AU147" i="2774"/>
  <c r="AU157" i="2774"/>
  <c r="AU159" i="2774"/>
  <c r="AU169" i="2774"/>
  <c r="AU175" i="2774"/>
  <c r="AU183" i="2774"/>
  <c r="AU187" i="2774"/>
  <c r="AU195" i="2774"/>
  <c r="AU201" i="2774"/>
  <c r="AU211" i="2774"/>
  <c r="AU213" i="2774"/>
  <c r="AU223" i="2774"/>
  <c r="AU229" i="2774"/>
  <c r="AU241" i="2774"/>
  <c r="AU255" i="2774"/>
  <c r="AU267" i="2774"/>
  <c r="AU283" i="2774"/>
  <c r="AU295" i="2774"/>
  <c r="AU309" i="2774"/>
  <c r="AU321" i="2774"/>
  <c r="AU337" i="2774"/>
  <c r="AU349" i="2774"/>
  <c r="AU363" i="2774"/>
  <c r="AU375" i="2774"/>
  <c r="AU391" i="2774"/>
  <c r="AU403" i="2774"/>
  <c r="AU417" i="2774"/>
  <c r="AU429" i="2774"/>
  <c r="AU445" i="2774"/>
  <c r="AU457" i="2774"/>
  <c r="AU471" i="2774"/>
  <c r="AU483" i="2774"/>
  <c r="AU499" i="2774"/>
  <c r="AU511" i="2774"/>
  <c r="AU525" i="2774"/>
  <c r="AU537" i="2774"/>
  <c r="AU553" i="2774"/>
  <c r="AU565" i="2774"/>
  <c r="AU579" i="2774"/>
  <c r="AU591" i="2774"/>
  <c r="AU607" i="2774"/>
  <c r="AU619" i="2774"/>
  <c r="AU633" i="2774"/>
  <c r="AU645" i="2774"/>
  <c r="AU661" i="2774"/>
  <c r="AU673" i="2774"/>
  <c r="AU687" i="2774"/>
  <c r="AU699" i="2774"/>
  <c r="AT10" i="2774"/>
  <c r="AT13" i="2774"/>
  <c r="AT22" i="2774"/>
  <c r="AT36" i="2774"/>
  <c r="AT46" i="2774"/>
  <c r="AT48" i="2774"/>
  <c r="AT55" i="2774"/>
  <c r="AT58" i="2774"/>
  <c r="AT64" i="2774"/>
  <c r="AT67" i="2774"/>
  <c r="AT76" i="2774"/>
  <c r="AT90" i="2774"/>
  <c r="AT100" i="2774"/>
  <c r="AT102" i="2774"/>
  <c r="AT109" i="2774"/>
  <c r="AT112" i="2774"/>
  <c r="AT118" i="2774"/>
  <c r="AT121" i="2774"/>
  <c r="AT130" i="2774"/>
  <c r="AT144" i="2774"/>
  <c r="AT154" i="2774"/>
  <c r="AT156" i="2774"/>
  <c r="AT166" i="2774"/>
  <c r="AT172" i="2774"/>
  <c r="AT184" i="2774"/>
  <c r="AT198" i="2774"/>
  <c r="AT208" i="2774"/>
  <c r="AT210" i="2774"/>
  <c r="AT220" i="2774"/>
  <c r="AT226" i="2774"/>
  <c r="AT238" i="2774"/>
  <c r="AT252" i="2774"/>
  <c r="AT262" i="2774"/>
  <c r="AT264" i="2774"/>
  <c r="AT274" i="2774"/>
  <c r="AT280" i="2774"/>
  <c r="AT292" i="2774"/>
  <c r="AT306" i="2774"/>
  <c r="AT316" i="2774"/>
  <c r="AT318" i="2774"/>
  <c r="AT334" i="2774"/>
  <c r="AT346" i="2774"/>
  <c r="AT360" i="2774"/>
  <c r="AT372" i="2774"/>
  <c r="AT388" i="2774"/>
  <c r="AT400" i="2774"/>
  <c r="AT442" i="2774"/>
  <c r="AT454" i="2774"/>
  <c r="AT496" i="2774"/>
  <c r="AT508" i="2774"/>
  <c r="AT550" i="2774"/>
  <c r="AT562" i="2774"/>
  <c r="AT604" i="2774"/>
  <c r="AT616" i="2774"/>
  <c r="AT658" i="2774"/>
  <c r="AT670" i="2774"/>
  <c r="AD24" i="2774"/>
  <c r="AD40" i="2774"/>
  <c r="AD46" i="2774"/>
  <c r="AD49" i="2774"/>
  <c r="AD58" i="2774"/>
  <c r="AE58" i="2774" s="1"/>
  <c r="AC7" i="2774"/>
  <c r="AD7" i="2774" s="1"/>
  <c r="AE7" i="2774" s="1"/>
  <c r="AC8" i="2774"/>
  <c r="AC9" i="2774"/>
  <c r="AD9" i="2774" s="1"/>
  <c r="AE9" i="2774" s="1"/>
  <c r="AC10" i="2774"/>
  <c r="AC11" i="2774"/>
  <c r="AC12" i="2774"/>
  <c r="AC13" i="2774"/>
  <c r="AD13" i="2774" s="1"/>
  <c r="AC14" i="2774"/>
  <c r="AC15" i="2774"/>
  <c r="AD15" i="2774" s="1"/>
  <c r="AE15" i="2774" s="1"/>
  <c r="AC16" i="2774"/>
  <c r="AC17" i="2774"/>
  <c r="AC18" i="2774"/>
  <c r="AC19" i="2774"/>
  <c r="AD19" i="2774" s="1"/>
  <c r="AC20" i="2774"/>
  <c r="AC21" i="2774"/>
  <c r="AC22" i="2774"/>
  <c r="AC23" i="2774"/>
  <c r="AC24" i="2774"/>
  <c r="AC25" i="2774"/>
  <c r="AD25" i="2774" s="1"/>
  <c r="AC26" i="2774"/>
  <c r="AC27" i="2774"/>
  <c r="AD27" i="2774" s="1"/>
  <c r="AE27" i="2774" s="1"/>
  <c r="AC28" i="2774"/>
  <c r="AC29" i="2774"/>
  <c r="AC30" i="2774"/>
  <c r="AC31" i="2774"/>
  <c r="AD31" i="2774" s="1"/>
  <c r="AC32" i="2774"/>
  <c r="AC33" i="2774"/>
  <c r="AC34" i="2774"/>
  <c r="AC35" i="2774"/>
  <c r="AC36" i="2774"/>
  <c r="AC37" i="2774"/>
  <c r="AD37" i="2774" s="1"/>
  <c r="AC38" i="2774"/>
  <c r="AC39" i="2774"/>
  <c r="AC40" i="2774"/>
  <c r="AC41" i="2774"/>
  <c r="AC42" i="2774"/>
  <c r="AC43" i="2774"/>
  <c r="AC44" i="2774"/>
  <c r="AC45" i="2774"/>
  <c r="AD45" i="2774" s="1"/>
  <c r="AC46" i="2774"/>
  <c r="AC47" i="2774"/>
  <c r="AC48" i="2774"/>
  <c r="AC49" i="2774"/>
  <c r="AC50" i="2774"/>
  <c r="AC51" i="2774"/>
  <c r="AC52" i="2774"/>
  <c r="AC53" i="2774"/>
  <c r="AC54" i="2774"/>
  <c r="AC55" i="2774"/>
  <c r="AD55" i="2774" s="1"/>
  <c r="AC56" i="2774"/>
  <c r="AC57" i="2774"/>
  <c r="AC58" i="2774"/>
  <c r="AC59" i="2774"/>
  <c r="AC60" i="2774"/>
  <c r="AC61" i="2774"/>
  <c r="AD61" i="2774" s="1"/>
  <c r="AB7" i="2774"/>
  <c r="AB8" i="2774"/>
  <c r="AD8" i="2774" s="1"/>
  <c r="AE8" i="2774" s="1"/>
  <c r="AB9" i="2774"/>
  <c r="AB10" i="2774"/>
  <c r="AD10" i="2774" s="1"/>
  <c r="AB11" i="2774"/>
  <c r="AD11" i="2774" s="1"/>
  <c r="AB12" i="2774"/>
  <c r="AD12" i="2774" s="1"/>
  <c r="AB13" i="2774"/>
  <c r="AB14" i="2774"/>
  <c r="AD14" i="2774" s="1"/>
  <c r="AB15" i="2774"/>
  <c r="AB16" i="2774"/>
  <c r="AD16" i="2774" s="1"/>
  <c r="AB17" i="2774"/>
  <c r="AD17" i="2774" s="1"/>
  <c r="AB18" i="2774"/>
  <c r="AD18" i="2774" s="1"/>
  <c r="AB19" i="2774"/>
  <c r="AB20" i="2774"/>
  <c r="AD20" i="2774" s="1"/>
  <c r="AB21" i="2774"/>
  <c r="AB22" i="2774"/>
  <c r="AD22" i="2774" s="1"/>
  <c r="AB23" i="2774"/>
  <c r="AD23" i="2774" s="1"/>
  <c r="AB24" i="2774"/>
  <c r="AB25" i="2774"/>
  <c r="AB26" i="2774"/>
  <c r="AD26" i="2774" s="1"/>
  <c r="AB27" i="2774"/>
  <c r="AB28" i="2774"/>
  <c r="AD28" i="2774" s="1"/>
  <c r="AB29" i="2774"/>
  <c r="AD29" i="2774" s="1"/>
  <c r="AB30" i="2774"/>
  <c r="AD30" i="2774" s="1"/>
  <c r="AB31" i="2774"/>
  <c r="AB32" i="2774"/>
  <c r="AD32" i="2774" s="1"/>
  <c r="AE32" i="2774" s="1"/>
  <c r="AB33" i="2774"/>
  <c r="AB34" i="2774"/>
  <c r="AD34" i="2774" s="1"/>
  <c r="AB35" i="2774"/>
  <c r="AD35" i="2774" s="1"/>
  <c r="AB36" i="2774"/>
  <c r="AD36" i="2774" s="1"/>
  <c r="AB37" i="2774"/>
  <c r="AB38" i="2774"/>
  <c r="AD38" i="2774" s="1"/>
  <c r="AE38" i="2774" s="1"/>
  <c r="AB39" i="2774"/>
  <c r="AB40" i="2774"/>
  <c r="AB41" i="2774"/>
  <c r="AD41" i="2774" s="1"/>
  <c r="AB42" i="2774"/>
  <c r="AD42" i="2774" s="1"/>
  <c r="AB43" i="2774"/>
  <c r="AB44" i="2774"/>
  <c r="AD44" i="2774" s="1"/>
  <c r="AB45" i="2774"/>
  <c r="AB46" i="2774"/>
  <c r="AB47" i="2774"/>
  <c r="AD47" i="2774" s="1"/>
  <c r="AB48" i="2774"/>
  <c r="AD48" i="2774" s="1"/>
  <c r="AB49" i="2774"/>
  <c r="AB50" i="2774"/>
  <c r="AD50" i="2774" s="1"/>
  <c r="AB51" i="2774"/>
  <c r="AB52" i="2774"/>
  <c r="AD52" i="2774" s="1"/>
  <c r="AB53" i="2774"/>
  <c r="AD53" i="2774" s="1"/>
  <c r="AB54" i="2774"/>
  <c r="AD54" i="2774" s="1"/>
  <c r="AB55" i="2774"/>
  <c r="AB56" i="2774"/>
  <c r="AD56" i="2774" s="1"/>
  <c r="AB57" i="2774"/>
  <c r="AB58" i="2774"/>
  <c r="AB59" i="2774"/>
  <c r="AD59" i="2774" s="1"/>
  <c r="AB60" i="2774"/>
  <c r="AD60" i="2774" s="1"/>
  <c r="AB61" i="2774"/>
  <c r="AD6" i="2774"/>
  <c r="AE6" i="2774" s="1"/>
  <c r="AC6" i="2774"/>
  <c r="AB6" i="2774"/>
  <c r="F2" i="2774"/>
  <c r="D12" i="2774"/>
  <c r="D19" i="2774"/>
  <c r="D34" i="2774"/>
  <c r="D48" i="2774"/>
  <c r="D55" i="2774"/>
  <c r="D70" i="2774"/>
  <c r="D84" i="2774"/>
  <c r="D91" i="2774"/>
  <c r="D98" i="2774"/>
  <c r="D106" i="2774"/>
  <c r="D120" i="2774"/>
  <c r="D127" i="2774"/>
  <c r="D134" i="2774"/>
  <c r="D142" i="2774"/>
  <c r="D156" i="2774"/>
  <c r="D163" i="2774"/>
  <c r="D178" i="2774"/>
  <c r="D185" i="2774"/>
  <c r="D192" i="2774"/>
  <c r="D199" i="2774"/>
  <c r="D214" i="2774"/>
  <c r="D228" i="2774"/>
  <c r="D235" i="2774"/>
  <c r="D250" i="2774"/>
  <c r="D264" i="2774"/>
  <c r="D271" i="2774"/>
  <c r="D286" i="2774"/>
  <c r="D300" i="2774"/>
  <c r="D307" i="2774"/>
  <c r="D314" i="2774"/>
  <c r="D322" i="2774"/>
  <c r="D336" i="2774"/>
  <c r="D343" i="2774"/>
  <c r="D358" i="2774"/>
  <c r="D372" i="2774"/>
  <c r="D379" i="2774"/>
  <c r="D394" i="2774"/>
  <c r="D408" i="2774"/>
  <c r="D415" i="2774"/>
  <c r="D430" i="2774"/>
  <c r="D444" i="2774"/>
  <c r="D451" i="2774"/>
  <c r="D466" i="2774"/>
  <c r="D480" i="2774"/>
  <c r="D487" i="2774"/>
  <c r="D502" i="2774"/>
  <c r="D516" i="2774"/>
  <c r="D523" i="2774"/>
  <c r="D538" i="2774"/>
  <c r="D552" i="2774"/>
  <c r="D559" i="2774"/>
  <c r="D574" i="2774"/>
  <c r="D588" i="2774"/>
  <c r="D595" i="2774"/>
  <c r="D610" i="2774"/>
  <c r="D624" i="2774"/>
  <c r="D631" i="2774"/>
  <c r="D646" i="2774"/>
  <c r="D660" i="2774"/>
  <c r="D667" i="2774"/>
  <c r="D682" i="2774"/>
  <c r="D696" i="2774"/>
  <c r="D703" i="2774"/>
  <c r="C6" i="2774"/>
  <c r="C7" i="2774"/>
  <c r="C8" i="2774"/>
  <c r="C9" i="2774"/>
  <c r="C10" i="2774"/>
  <c r="C11" i="2774"/>
  <c r="C12" i="2774"/>
  <c r="C13" i="2774"/>
  <c r="C14" i="2774"/>
  <c r="C15" i="2774"/>
  <c r="C16" i="2774"/>
  <c r="C17" i="2774"/>
  <c r="C18" i="2774"/>
  <c r="C19" i="2774"/>
  <c r="C20" i="2774"/>
  <c r="C21" i="2774"/>
  <c r="C22" i="2774"/>
  <c r="C23" i="2774"/>
  <c r="C24" i="2774"/>
  <c r="C25" i="2774"/>
  <c r="C26" i="2774"/>
  <c r="C27" i="2774"/>
  <c r="C28" i="2774"/>
  <c r="C29" i="2774"/>
  <c r="C30" i="2774"/>
  <c r="C31" i="2774"/>
  <c r="C32" i="2774"/>
  <c r="C33" i="2774"/>
  <c r="C34" i="2774"/>
  <c r="C35" i="2774"/>
  <c r="C36" i="2774"/>
  <c r="C37" i="2774"/>
  <c r="C38" i="2774"/>
  <c r="C39" i="2774"/>
  <c r="C40" i="2774"/>
  <c r="C41" i="2774"/>
  <c r="C42" i="2774"/>
  <c r="C43" i="2774"/>
  <c r="C44" i="2774"/>
  <c r="C45" i="2774"/>
  <c r="C46" i="2774"/>
  <c r="C47" i="2774"/>
  <c r="C48" i="2774"/>
  <c r="C49" i="2774"/>
  <c r="C50" i="2774"/>
  <c r="C51" i="2774"/>
  <c r="C52" i="2774"/>
  <c r="C53" i="2774"/>
  <c r="C54" i="2774"/>
  <c r="C55" i="2774"/>
  <c r="C56" i="2774"/>
  <c r="C57" i="2774"/>
  <c r="C58" i="2774"/>
  <c r="C59" i="2774"/>
  <c r="C60" i="2774"/>
  <c r="C61" i="2774"/>
  <c r="C62" i="2774"/>
  <c r="C63" i="2774"/>
  <c r="C64" i="2774"/>
  <c r="C65" i="2774"/>
  <c r="C66" i="2774"/>
  <c r="C67" i="2774"/>
  <c r="C68" i="2774"/>
  <c r="C69" i="2774"/>
  <c r="C70" i="2774"/>
  <c r="C71" i="2774"/>
  <c r="C72" i="2774"/>
  <c r="C73" i="2774"/>
  <c r="C74" i="2774"/>
  <c r="C75" i="2774"/>
  <c r="C76" i="2774"/>
  <c r="C77" i="2774"/>
  <c r="C78" i="2774"/>
  <c r="C79" i="2774"/>
  <c r="C80" i="2774"/>
  <c r="C81" i="2774"/>
  <c r="C82" i="2774"/>
  <c r="C83" i="2774"/>
  <c r="C84" i="2774"/>
  <c r="C85" i="2774"/>
  <c r="C86" i="2774"/>
  <c r="C87" i="2774"/>
  <c r="C88" i="2774"/>
  <c r="C89" i="2774"/>
  <c r="C90" i="2774"/>
  <c r="C91" i="2774"/>
  <c r="C92" i="2774"/>
  <c r="C93" i="2774"/>
  <c r="C94" i="2774"/>
  <c r="C95" i="2774"/>
  <c r="C96" i="2774"/>
  <c r="C97" i="2774"/>
  <c r="C98" i="2774"/>
  <c r="C99" i="2774"/>
  <c r="C100" i="2774"/>
  <c r="C101" i="2774"/>
  <c r="C102" i="2774"/>
  <c r="C103" i="2774"/>
  <c r="C104" i="2774"/>
  <c r="C105" i="2774"/>
  <c r="C106" i="2774"/>
  <c r="C107" i="2774"/>
  <c r="C108" i="2774"/>
  <c r="C109" i="2774"/>
  <c r="C110" i="2774"/>
  <c r="C111" i="2774"/>
  <c r="C112" i="2774"/>
  <c r="C113" i="2774"/>
  <c r="C114" i="2774"/>
  <c r="C115" i="2774"/>
  <c r="C116" i="2774"/>
  <c r="C117" i="2774"/>
  <c r="C118" i="2774"/>
  <c r="C119" i="2774"/>
  <c r="C120" i="2774"/>
  <c r="C121" i="2774"/>
  <c r="C122" i="2774"/>
  <c r="C123" i="2774"/>
  <c r="C124" i="2774"/>
  <c r="C125" i="2774"/>
  <c r="C126" i="2774"/>
  <c r="C127" i="2774"/>
  <c r="C128" i="2774"/>
  <c r="C129" i="2774"/>
  <c r="C130" i="2774"/>
  <c r="C131" i="2774"/>
  <c r="C132" i="2774"/>
  <c r="C133" i="2774"/>
  <c r="C134" i="2774"/>
  <c r="C135" i="2774"/>
  <c r="C136" i="2774"/>
  <c r="C137" i="2774"/>
  <c r="C138" i="2774"/>
  <c r="C139" i="2774"/>
  <c r="C140" i="2774"/>
  <c r="C141" i="2774"/>
  <c r="C142" i="2774"/>
  <c r="C143" i="2774"/>
  <c r="C144" i="2774"/>
  <c r="C145" i="2774"/>
  <c r="C146" i="2774"/>
  <c r="C147" i="2774"/>
  <c r="C148" i="2774"/>
  <c r="C149" i="2774"/>
  <c r="C150" i="2774"/>
  <c r="C151" i="2774"/>
  <c r="C152" i="2774"/>
  <c r="C153" i="2774"/>
  <c r="C154" i="2774"/>
  <c r="C155" i="2774"/>
  <c r="C156" i="2774"/>
  <c r="C157" i="2774"/>
  <c r="C158" i="2774"/>
  <c r="C159" i="2774"/>
  <c r="C160" i="2774"/>
  <c r="C161" i="2774"/>
  <c r="C162" i="2774"/>
  <c r="C163" i="2774"/>
  <c r="C164" i="2774"/>
  <c r="C165" i="2774"/>
  <c r="C166" i="2774"/>
  <c r="C167" i="2774"/>
  <c r="C168" i="2774"/>
  <c r="C169" i="2774"/>
  <c r="C170" i="2774"/>
  <c r="C171" i="2774"/>
  <c r="C172" i="2774"/>
  <c r="C173" i="2774"/>
  <c r="C174" i="2774"/>
  <c r="C175" i="2774"/>
  <c r="C176" i="2774"/>
  <c r="C177" i="2774"/>
  <c r="C178" i="2774"/>
  <c r="C179" i="2774"/>
  <c r="C180" i="2774"/>
  <c r="C181" i="2774"/>
  <c r="C182" i="2774"/>
  <c r="C183" i="2774"/>
  <c r="C184" i="2774"/>
  <c r="C185" i="2774"/>
  <c r="C186" i="2774"/>
  <c r="C187" i="2774"/>
  <c r="C188" i="2774"/>
  <c r="C189" i="2774"/>
  <c r="C190" i="2774"/>
  <c r="C191" i="2774"/>
  <c r="C192" i="2774"/>
  <c r="C193" i="2774"/>
  <c r="C194" i="2774"/>
  <c r="C195" i="2774"/>
  <c r="C196" i="2774"/>
  <c r="C197" i="2774"/>
  <c r="C198" i="2774"/>
  <c r="C199" i="2774"/>
  <c r="C200" i="2774"/>
  <c r="C201" i="2774"/>
  <c r="C202" i="2774"/>
  <c r="C203" i="2774"/>
  <c r="C204" i="2774"/>
  <c r="C205" i="2774"/>
  <c r="C206" i="2774"/>
  <c r="C207" i="2774"/>
  <c r="C208" i="2774"/>
  <c r="C209" i="2774"/>
  <c r="C210" i="2774"/>
  <c r="C211" i="2774"/>
  <c r="C212" i="2774"/>
  <c r="C213" i="2774"/>
  <c r="C214" i="2774"/>
  <c r="C215" i="2774"/>
  <c r="C216" i="2774"/>
  <c r="C217" i="2774"/>
  <c r="C218" i="2774"/>
  <c r="C219" i="2774"/>
  <c r="C220" i="2774"/>
  <c r="C221" i="2774"/>
  <c r="C222" i="2774"/>
  <c r="C223" i="2774"/>
  <c r="C224" i="2774"/>
  <c r="C225" i="2774"/>
  <c r="C226" i="2774"/>
  <c r="C227" i="2774"/>
  <c r="C228" i="2774"/>
  <c r="C229" i="2774"/>
  <c r="C230" i="2774"/>
  <c r="C231" i="2774"/>
  <c r="C232" i="2774"/>
  <c r="C233" i="2774"/>
  <c r="C234" i="2774"/>
  <c r="C235" i="2774"/>
  <c r="C236" i="2774"/>
  <c r="C237" i="2774"/>
  <c r="C238" i="2774"/>
  <c r="C239" i="2774"/>
  <c r="C240" i="2774"/>
  <c r="C241" i="2774"/>
  <c r="C242" i="2774"/>
  <c r="C243" i="2774"/>
  <c r="C244" i="2774"/>
  <c r="C245" i="2774"/>
  <c r="C246" i="2774"/>
  <c r="C247" i="2774"/>
  <c r="C248" i="2774"/>
  <c r="C249" i="2774"/>
  <c r="C250" i="2774"/>
  <c r="C251" i="2774"/>
  <c r="C252" i="2774"/>
  <c r="C253" i="2774"/>
  <c r="C254" i="2774"/>
  <c r="C255" i="2774"/>
  <c r="C256" i="2774"/>
  <c r="C257" i="2774"/>
  <c r="C258" i="2774"/>
  <c r="C259" i="2774"/>
  <c r="C260" i="2774"/>
  <c r="C261" i="2774"/>
  <c r="C262" i="2774"/>
  <c r="C263" i="2774"/>
  <c r="C264" i="2774"/>
  <c r="C265" i="2774"/>
  <c r="C266" i="2774"/>
  <c r="C267" i="2774"/>
  <c r="C268" i="2774"/>
  <c r="C269" i="2774"/>
  <c r="C270" i="2774"/>
  <c r="C271" i="2774"/>
  <c r="C272" i="2774"/>
  <c r="C273" i="2774"/>
  <c r="C274" i="2774"/>
  <c r="C275" i="2774"/>
  <c r="C276" i="2774"/>
  <c r="C277" i="2774"/>
  <c r="C278" i="2774"/>
  <c r="C279" i="2774"/>
  <c r="C280" i="2774"/>
  <c r="C281" i="2774"/>
  <c r="C282" i="2774"/>
  <c r="C283" i="2774"/>
  <c r="C284" i="2774"/>
  <c r="C285" i="2774"/>
  <c r="C286" i="2774"/>
  <c r="C287" i="2774"/>
  <c r="C288" i="2774"/>
  <c r="C289" i="2774"/>
  <c r="C290" i="2774"/>
  <c r="C291" i="2774"/>
  <c r="C292" i="2774"/>
  <c r="C293" i="2774"/>
  <c r="C294" i="2774"/>
  <c r="C295" i="2774"/>
  <c r="C296" i="2774"/>
  <c r="C297" i="2774"/>
  <c r="C298" i="2774"/>
  <c r="C299" i="2774"/>
  <c r="C300" i="2774"/>
  <c r="C301" i="2774"/>
  <c r="C302" i="2774"/>
  <c r="C303" i="2774"/>
  <c r="C304" i="2774"/>
  <c r="C305" i="2774"/>
  <c r="C306" i="2774"/>
  <c r="C307" i="2774"/>
  <c r="C308" i="2774"/>
  <c r="C309" i="2774"/>
  <c r="C310" i="2774"/>
  <c r="C311" i="2774"/>
  <c r="C312" i="2774"/>
  <c r="C313" i="2774"/>
  <c r="C314" i="2774"/>
  <c r="C315" i="2774"/>
  <c r="C316" i="2774"/>
  <c r="C317" i="2774"/>
  <c r="C318" i="2774"/>
  <c r="C319" i="2774"/>
  <c r="C320" i="2774"/>
  <c r="C321" i="2774"/>
  <c r="C322" i="2774"/>
  <c r="C323" i="2774"/>
  <c r="C324" i="2774"/>
  <c r="C325" i="2774"/>
  <c r="C326" i="2774"/>
  <c r="C327" i="2774"/>
  <c r="C328" i="2774"/>
  <c r="C329" i="2774"/>
  <c r="C330" i="2774"/>
  <c r="C331" i="2774"/>
  <c r="C332" i="2774"/>
  <c r="C333" i="2774"/>
  <c r="C334" i="2774"/>
  <c r="C335" i="2774"/>
  <c r="C336" i="2774"/>
  <c r="C337" i="2774"/>
  <c r="C338" i="2774"/>
  <c r="C339" i="2774"/>
  <c r="C340" i="2774"/>
  <c r="C341" i="2774"/>
  <c r="C342" i="2774"/>
  <c r="C343" i="2774"/>
  <c r="C344" i="2774"/>
  <c r="C345" i="2774"/>
  <c r="C346" i="2774"/>
  <c r="C347" i="2774"/>
  <c r="C348" i="2774"/>
  <c r="C349" i="2774"/>
  <c r="C350" i="2774"/>
  <c r="C351" i="2774"/>
  <c r="C352" i="2774"/>
  <c r="C353" i="2774"/>
  <c r="C354" i="2774"/>
  <c r="C355" i="2774"/>
  <c r="C356" i="2774"/>
  <c r="C357" i="2774"/>
  <c r="C358" i="2774"/>
  <c r="C359" i="2774"/>
  <c r="C360" i="2774"/>
  <c r="C361" i="2774"/>
  <c r="C362" i="2774"/>
  <c r="C363" i="2774"/>
  <c r="C364" i="2774"/>
  <c r="C365" i="2774"/>
  <c r="C366" i="2774"/>
  <c r="C367" i="2774"/>
  <c r="C368" i="2774"/>
  <c r="C369" i="2774"/>
  <c r="C370" i="2774"/>
  <c r="C371" i="2774"/>
  <c r="C372" i="2774"/>
  <c r="C373" i="2774"/>
  <c r="C374" i="2774"/>
  <c r="C375" i="2774"/>
  <c r="C376" i="2774"/>
  <c r="C377" i="2774"/>
  <c r="C378" i="2774"/>
  <c r="C379" i="2774"/>
  <c r="C380" i="2774"/>
  <c r="C381" i="2774"/>
  <c r="C382" i="2774"/>
  <c r="C383" i="2774"/>
  <c r="C384" i="2774"/>
  <c r="C385" i="2774"/>
  <c r="C386" i="2774"/>
  <c r="C387" i="2774"/>
  <c r="C388" i="2774"/>
  <c r="C389" i="2774"/>
  <c r="C390" i="2774"/>
  <c r="C391" i="2774"/>
  <c r="C392" i="2774"/>
  <c r="C393" i="2774"/>
  <c r="C394" i="2774"/>
  <c r="C395" i="2774"/>
  <c r="C396" i="2774"/>
  <c r="C397" i="2774"/>
  <c r="C398" i="2774"/>
  <c r="C399" i="2774"/>
  <c r="C400" i="2774"/>
  <c r="C401" i="2774"/>
  <c r="C402" i="2774"/>
  <c r="C403" i="2774"/>
  <c r="C404" i="2774"/>
  <c r="C405" i="2774"/>
  <c r="C406" i="2774"/>
  <c r="C407" i="2774"/>
  <c r="C408" i="2774"/>
  <c r="C409" i="2774"/>
  <c r="C410" i="2774"/>
  <c r="C411" i="2774"/>
  <c r="C412" i="2774"/>
  <c r="C413" i="2774"/>
  <c r="C414" i="2774"/>
  <c r="C415" i="2774"/>
  <c r="C416" i="2774"/>
  <c r="C417" i="2774"/>
  <c r="C418" i="2774"/>
  <c r="C419" i="2774"/>
  <c r="C420" i="2774"/>
  <c r="C421" i="2774"/>
  <c r="C422" i="2774"/>
  <c r="C423" i="2774"/>
  <c r="C424" i="2774"/>
  <c r="C425" i="2774"/>
  <c r="C426" i="2774"/>
  <c r="C427" i="2774"/>
  <c r="C428" i="2774"/>
  <c r="C429" i="2774"/>
  <c r="C430" i="2774"/>
  <c r="C431" i="2774"/>
  <c r="C432" i="2774"/>
  <c r="C433" i="2774"/>
  <c r="C434" i="2774"/>
  <c r="C435" i="2774"/>
  <c r="C436" i="2774"/>
  <c r="C437" i="2774"/>
  <c r="C438" i="2774"/>
  <c r="C439" i="2774"/>
  <c r="C440" i="2774"/>
  <c r="C441" i="2774"/>
  <c r="C442" i="2774"/>
  <c r="C443" i="2774"/>
  <c r="C444" i="2774"/>
  <c r="C445" i="2774"/>
  <c r="C446" i="2774"/>
  <c r="C447" i="2774"/>
  <c r="C448" i="2774"/>
  <c r="C449" i="2774"/>
  <c r="C450" i="2774"/>
  <c r="C451" i="2774"/>
  <c r="C452" i="2774"/>
  <c r="C453" i="2774"/>
  <c r="C454" i="2774"/>
  <c r="C455" i="2774"/>
  <c r="C456" i="2774"/>
  <c r="C457" i="2774"/>
  <c r="C458" i="2774"/>
  <c r="C459" i="2774"/>
  <c r="C460" i="2774"/>
  <c r="C461" i="2774"/>
  <c r="C462" i="2774"/>
  <c r="C463" i="2774"/>
  <c r="C464" i="2774"/>
  <c r="C465" i="2774"/>
  <c r="C466" i="2774"/>
  <c r="C467" i="2774"/>
  <c r="C468" i="2774"/>
  <c r="C469" i="2774"/>
  <c r="C470" i="2774"/>
  <c r="C471" i="2774"/>
  <c r="C472" i="2774"/>
  <c r="C473" i="2774"/>
  <c r="C474" i="2774"/>
  <c r="C475" i="2774"/>
  <c r="C476" i="2774"/>
  <c r="C477" i="2774"/>
  <c r="C478" i="2774"/>
  <c r="C479" i="2774"/>
  <c r="C480" i="2774"/>
  <c r="C481" i="2774"/>
  <c r="C482" i="2774"/>
  <c r="C483" i="2774"/>
  <c r="C484" i="2774"/>
  <c r="C485" i="2774"/>
  <c r="C486" i="2774"/>
  <c r="C487" i="2774"/>
  <c r="C488" i="2774"/>
  <c r="C489" i="2774"/>
  <c r="C490" i="2774"/>
  <c r="C491" i="2774"/>
  <c r="C492" i="2774"/>
  <c r="C493" i="2774"/>
  <c r="C494" i="2774"/>
  <c r="C495" i="2774"/>
  <c r="C496" i="2774"/>
  <c r="C497" i="2774"/>
  <c r="C498" i="2774"/>
  <c r="C499" i="2774"/>
  <c r="C500" i="2774"/>
  <c r="C501" i="2774"/>
  <c r="C502" i="2774"/>
  <c r="C503" i="2774"/>
  <c r="C504" i="2774"/>
  <c r="C505" i="2774"/>
  <c r="C506" i="2774"/>
  <c r="C507" i="2774"/>
  <c r="C508" i="2774"/>
  <c r="C509" i="2774"/>
  <c r="C510" i="2774"/>
  <c r="C511" i="2774"/>
  <c r="C512" i="2774"/>
  <c r="C513" i="2774"/>
  <c r="C514" i="2774"/>
  <c r="C515" i="2774"/>
  <c r="C516" i="2774"/>
  <c r="C517" i="2774"/>
  <c r="C518" i="2774"/>
  <c r="C519" i="2774"/>
  <c r="C520" i="2774"/>
  <c r="C521" i="2774"/>
  <c r="C522" i="2774"/>
  <c r="C523" i="2774"/>
  <c r="C524" i="2774"/>
  <c r="C525" i="2774"/>
  <c r="C526" i="2774"/>
  <c r="C527" i="2774"/>
  <c r="C528" i="2774"/>
  <c r="C529" i="2774"/>
  <c r="C530" i="2774"/>
  <c r="C531" i="2774"/>
  <c r="C532" i="2774"/>
  <c r="C533" i="2774"/>
  <c r="C534" i="2774"/>
  <c r="C535" i="2774"/>
  <c r="C536" i="2774"/>
  <c r="C537" i="2774"/>
  <c r="C538" i="2774"/>
  <c r="C539" i="2774"/>
  <c r="C540" i="2774"/>
  <c r="C541" i="2774"/>
  <c r="C542" i="2774"/>
  <c r="C543" i="2774"/>
  <c r="C544" i="2774"/>
  <c r="C545" i="2774"/>
  <c r="C546" i="2774"/>
  <c r="C547" i="2774"/>
  <c r="C548" i="2774"/>
  <c r="C549" i="2774"/>
  <c r="C550" i="2774"/>
  <c r="C551" i="2774"/>
  <c r="C552" i="2774"/>
  <c r="C553" i="2774"/>
  <c r="C554" i="2774"/>
  <c r="C555" i="2774"/>
  <c r="C556" i="2774"/>
  <c r="C557" i="2774"/>
  <c r="C558" i="2774"/>
  <c r="C559" i="2774"/>
  <c r="C560" i="2774"/>
  <c r="C561" i="2774"/>
  <c r="C562" i="2774"/>
  <c r="C563" i="2774"/>
  <c r="C564" i="2774"/>
  <c r="C565" i="2774"/>
  <c r="C566" i="2774"/>
  <c r="C567" i="2774"/>
  <c r="C568" i="2774"/>
  <c r="C569" i="2774"/>
  <c r="C570" i="2774"/>
  <c r="C571" i="2774"/>
  <c r="C572" i="2774"/>
  <c r="C573" i="2774"/>
  <c r="C574" i="2774"/>
  <c r="C575" i="2774"/>
  <c r="C576" i="2774"/>
  <c r="C577" i="2774"/>
  <c r="C578" i="2774"/>
  <c r="C579" i="2774"/>
  <c r="C580" i="2774"/>
  <c r="C581" i="2774"/>
  <c r="C582" i="2774"/>
  <c r="C583" i="2774"/>
  <c r="C584" i="2774"/>
  <c r="C585" i="2774"/>
  <c r="C586" i="2774"/>
  <c r="C587" i="2774"/>
  <c r="C588" i="2774"/>
  <c r="C589" i="2774"/>
  <c r="C590" i="2774"/>
  <c r="C591" i="2774"/>
  <c r="C592" i="2774"/>
  <c r="C593" i="2774"/>
  <c r="C594" i="2774"/>
  <c r="C595" i="2774"/>
  <c r="C596" i="2774"/>
  <c r="C597" i="2774"/>
  <c r="C598" i="2774"/>
  <c r="C599" i="2774"/>
  <c r="C600" i="2774"/>
  <c r="C601" i="2774"/>
  <c r="C602" i="2774"/>
  <c r="C603" i="2774"/>
  <c r="C604" i="2774"/>
  <c r="C605" i="2774"/>
  <c r="C606" i="2774"/>
  <c r="C607" i="2774"/>
  <c r="C608" i="2774"/>
  <c r="C609" i="2774"/>
  <c r="C610" i="2774"/>
  <c r="C611" i="2774"/>
  <c r="C612" i="2774"/>
  <c r="C613" i="2774"/>
  <c r="C614" i="2774"/>
  <c r="C615" i="2774"/>
  <c r="C616" i="2774"/>
  <c r="C617" i="2774"/>
  <c r="C618" i="2774"/>
  <c r="C619" i="2774"/>
  <c r="C620" i="2774"/>
  <c r="C621" i="2774"/>
  <c r="C622" i="2774"/>
  <c r="C623" i="2774"/>
  <c r="C624" i="2774"/>
  <c r="C625" i="2774"/>
  <c r="C626" i="2774"/>
  <c r="C627" i="2774"/>
  <c r="C628" i="2774"/>
  <c r="C629" i="2774"/>
  <c r="C630" i="2774"/>
  <c r="C631" i="2774"/>
  <c r="C632" i="2774"/>
  <c r="C633" i="2774"/>
  <c r="C634" i="2774"/>
  <c r="C635" i="2774"/>
  <c r="C636" i="2774"/>
  <c r="C637" i="2774"/>
  <c r="C638" i="2774"/>
  <c r="C639" i="2774"/>
  <c r="C640" i="2774"/>
  <c r="C641" i="2774"/>
  <c r="C642" i="2774"/>
  <c r="C643" i="2774"/>
  <c r="C644" i="2774"/>
  <c r="C645" i="2774"/>
  <c r="C646" i="2774"/>
  <c r="C647" i="2774"/>
  <c r="C648" i="2774"/>
  <c r="C649" i="2774"/>
  <c r="C650" i="2774"/>
  <c r="C651" i="2774"/>
  <c r="C652" i="2774"/>
  <c r="C653" i="2774"/>
  <c r="C654" i="2774"/>
  <c r="C655" i="2774"/>
  <c r="C656" i="2774"/>
  <c r="C657" i="2774"/>
  <c r="C658" i="2774"/>
  <c r="C659" i="2774"/>
  <c r="C660" i="2774"/>
  <c r="C661" i="2774"/>
  <c r="C662" i="2774"/>
  <c r="C663" i="2774"/>
  <c r="C664" i="2774"/>
  <c r="C665" i="2774"/>
  <c r="C666" i="2774"/>
  <c r="C667" i="2774"/>
  <c r="C668" i="2774"/>
  <c r="C669" i="2774"/>
  <c r="C670" i="2774"/>
  <c r="C671" i="2774"/>
  <c r="C672" i="2774"/>
  <c r="C673" i="2774"/>
  <c r="C674" i="2774"/>
  <c r="C675" i="2774"/>
  <c r="C676" i="2774"/>
  <c r="C677" i="2774"/>
  <c r="C678" i="2774"/>
  <c r="C679" i="2774"/>
  <c r="C680" i="2774"/>
  <c r="C681" i="2774"/>
  <c r="C682" i="2774"/>
  <c r="C683" i="2774"/>
  <c r="C684" i="2774"/>
  <c r="C685" i="2774"/>
  <c r="C686" i="2774"/>
  <c r="C687" i="2774"/>
  <c r="C688" i="2774"/>
  <c r="C689" i="2774"/>
  <c r="C690" i="2774"/>
  <c r="C691" i="2774"/>
  <c r="C692" i="2774"/>
  <c r="C693" i="2774"/>
  <c r="C694" i="2774"/>
  <c r="C695" i="2774"/>
  <c r="C696" i="2774"/>
  <c r="C697" i="2774"/>
  <c r="C698" i="2774"/>
  <c r="C699" i="2774"/>
  <c r="C700" i="2774"/>
  <c r="C701" i="2774"/>
  <c r="C702" i="2774"/>
  <c r="C703" i="2774"/>
  <c r="C704" i="2774"/>
  <c r="C705" i="2774"/>
  <c r="C706" i="2774"/>
  <c r="C707" i="2774"/>
  <c r="C708" i="2774"/>
  <c r="C709" i="2774"/>
  <c r="C710" i="2774"/>
  <c r="B6" i="2774"/>
  <c r="B7" i="2774"/>
  <c r="AT7" i="2774" s="1"/>
  <c r="B8" i="2774"/>
  <c r="B9" i="2774"/>
  <c r="B10" i="2774"/>
  <c r="AU10" i="2774" s="1"/>
  <c r="B11" i="2774"/>
  <c r="AU11" i="2774" s="1"/>
  <c r="B12" i="2774"/>
  <c r="AU12" i="2774" s="1"/>
  <c r="B13" i="2774"/>
  <c r="B14" i="2774"/>
  <c r="B15" i="2774"/>
  <c r="AT15" i="2774" s="1"/>
  <c r="B16" i="2774"/>
  <c r="AT16" i="2774" s="1"/>
  <c r="B17" i="2774"/>
  <c r="B18" i="2774"/>
  <c r="AU18" i="2774" s="1"/>
  <c r="B19" i="2774"/>
  <c r="AU19" i="2774" s="1"/>
  <c r="B20" i="2774"/>
  <c r="B21" i="2774"/>
  <c r="AT21" i="2774" s="1"/>
  <c r="B22" i="2774"/>
  <c r="AU22" i="2774" s="1"/>
  <c r="B23" i="2774"/>
  <c r="AU23" i="2774" s="1"/>
  <c r="B24" i="2774"/>
  <c r="B25" i="2774"/>
  <c r="AT25" i="2774" s="1"/>
  <c r="B26" i="2774"/>
  <c r="B27" i="2774"/>
  <c r="B28" i="2774"/>
  <c r="AU28" i="2774" s="1"/>
  <c r="B29" i="2774"/>
  <c r="AU29" i="2774" s="1"/>
  <c r="B30" i="2774"/>
  <c r="AU30" i="2774" s="1"/>
  <c r="B31" i="2774"/>
  <c r="AT31" i="2774" s="1"/>
  <c r="B32" i="2774"/>
  <c r="B33" i="2774"/>
  <c r="AT33" i="2774" s="1"/>
  <c r="B34" i="2774"/>
  <c r="AT34" i="2774" s="1"/>
  <c r="B35" i="2774"/>
  <c r="B36" i="2774"/>
  <c r="AU36" i="2774" s="1"/>
  <c r="B37" i="2774"/>
  <c r="AU37" i="2774" s="1"/>
  <c r="B38" i="2774"/>
  <c r="B39" i="2774"/>
  <c r="AT39" i="2774" s="1"/>
  <c r="B40" i="2774"/>
  <c r="AU40" i="2774" s="1"/>
  <c r="B41" i="2774"/>
  <c r="AU41" i="2774" s="1"/>
  <c r="B42" i="2774"/>
  <c r="B43" i="2774"/>
  <c r="AT43" i="2774" s="1"/>
  <c r="B44" i="2774"/>
  <c r="B45" i="2774"/>
  <c r="B46" i="2774"/>
  <c r="AU46" i="2774" s="1"/>
  <c r="B47" i="2774"/>
  <c r="AU47" i="2774" s="1"/>
  <c r="B48" i="2774"/>
  <c r="AU48" i="2774" s="1"/>
  <c r="B49" i="2774"/>
  <c r="AT49" i="2774" s="1"/>
  <c r="B50" i="2774"/>
  <c r="B51" i="2774"/>
  <c r="AT51" i="2774" s="1"/>
  <c r="B52" i="2774"/>
  <c r="AT52" i="2774" s="1"/>
  <c r="B53" i="2774"/>
  <c r="B54" i="2774"/>
  <c r="AU54" i="2774" s="1"/>
  <c r="B55" i="2774"/>
  <c r="AU55" i="2774" s="1"/>
  <c r="B56" i="2774"/>
  <c r="B57" i="2774"/>
  <c r="AT57" i="2774" s="1"/>
  <c r="B58" i="2774"/>
  <c r="B59" i="2774"/>
  <c r="AU59" i="2774" s="1"/>
  <c r="B60" i="2774"/>
  <c r="B61" i="2774"/>
  <c r="AT61" i="2774" s="1"/>
  <c r="B62" i="2774"/>
  <c r="B63" i="2774"/>
  <c r="B64" i="2774"/>
  <c r="AU64" i="2774" s="1"/>
  <c r="B65" i="2774"/>
  <c r="AU65" i="2774" s="1"/>
  <c r="B66" i="2774"/>
  <c r="AU66" i="2774" s="1"/>
  <c r="B67" i="2774"/>
  <c r="B68" i="2774"/>
  <c r="B69" i="2774"/>
  <c r="AT69" i="2774" s="1"/>
  <c r="B70" i="2774"/>
  <c r="AT70" i="2774" s="1"/>
  <c r="B71" i="2774"/>
  <c r="B72" i="2774"/>
  <c r="AU72" i="2774" s="1"/>
  <c r="B73" i="2774"/>
  <c r="AU73" i="2774" s="1"/>
  <c r="B74" i="2774"/>
  <c r="B75" i="2774"/>
  <c r="AT75" i="2774" s="1"/>
  <c r="B76" i="2774"/>
  <c r="AU76" i="2774" s="1"/>
  <c r="B77" i="2774"/>
  <c r="AU77" i="2774" s="1"/>
  <c r="B78" i="2774"/>
  <c r="B79" i="2774"/>
  <c r="AT79" i="2774" s="1"/>
  <c r="B80" i="2774"/>
  <c r="B81" i="2774"/>
  <c r="B82" i="2774"/>
  <c r="AU82" i="2774" s="1"/>
  <c r="B83" i="2774"/>
  <c r="AU83" i="2774" s="1"/>
  <c r="B84" i="2774"/>
  <c r="AU84" i="2774" s="1"/>
  <c r="B85" i="2774"/>
  <c r="AT85" i="2774" s="1"/>
  <c r="B86" i="2774"/>
  <c r="B87" i="2774"/>
  <c r="AT87" i="2774" s="1"/>
  <c r="B88" i="2774"/>
  <c r="AT88" i="2774" s="1"/>
  <c r="B89" i="2774"/>
  <c r="B90" i="2774"/>
  <c r="AU90" i="2774" s="1"/>
  <c r="B91" i="2774"/>
  <c r="AU91" i="2774" s="1"/>
  <c r="B92" i="2774"/>
  <c r="B93" i="2774"/>
  <c r="AT93" i="2774" s="1"/>
  <c r="B94" i="2774"/>
  <c r="AU94" i="2774" s="1"/>
  <c r="B95" i="2774"/>
  <c r="AU95" i="2774" s="1"/>
  <c r="B96" i="2774"/>
  <c r="B97" i="2774"/>
  <c r="AT97" i="2774" s="1"/>
  <c r="B98" i="2774"/>
  <c r="B99" i="2774"/>
  <c r="B100" i="2774"/>
  <c r="AU100" i="2774" s="1"/>
  <c r="B101" i="2774"/>
  <c r="AU101" i="2774" s="1"/>
  <c r="B102" i="2774"/>
  <c r="AU102" i="2774" s="1"/>
  <c r="B103" i="2774"/>
  <c r="AT103" i="2774" s="1"/>
  <c r="B104" i="2774"/>
  <c r="B105" i="2774"/>
  <c r="AT105" i="2774" s="1"/>
  <c r="B106" i="2774"/>
  <c r="AT106" i="2774" s="1"/>
  <c r="B107" i="2774"/>
  <c r="B108" i="2774"/>
  <c r="AU108" i="2774" s="1"/>
  <c r="B109" i="2774"/>
  <c r="AU109" i="2774" s="1"/>
  <c r="B110" i="2774"/>
  <c r="B111" i="2774"/>
  <c r="AT111" i="2774" s="1"/>
  <c r="B112" i="2774"/>
  <c r="AU112" i="2774" s="1"/>
  <c r="B113" i="2774"/>
  <c r="AU113" i="2774" s="1"/>
  <c r="B114" i="2774"/>
  <c r="B115" i="2774"/>
  <c r="AT115" i="2774" s="1"/>
  <c r="B116" i="2774"/>
  <c r="B117" i="2774"/>
  <c r="B118" i="2774"/>
  <c r="AU118" i="2774" s="1"/>
  <c r="B119" i="2774"/>
  <c r="AU119" i="2774" s="1"/>
  <c r="B120" i="2774"/>
  <c r="AU120" i="2774" s="1"/>
  <c r="B121" i="2774"/>
  <c r="B122" i="2774"/>
  <c r="B123" i="2774"/>
  <c r="AT123" i="2774" s="1"/>
  <c r="B124" i="2774"/>
  <c r="AT124" i="2774" s="1"/>
  <c r="B125" i="2774"/>
  <c r="B126" i="2774"/>
  <c r="AU126" i="2774" s="1"/>
  <c r="B127" i="2774"/>
  <c r="AU127" i="2774" s="1"/>
  <c r="B128" i="2774"/>
  <c r="B129" i="2774"/>
  <c r="AT129" i="2774" s="1"/>
  <c r="B130" i="2774"/>
  <c r="AU130" i="2774" s="1"/>
  <c r="B131" i="2774"/>
  <c r="AU131" i="2774" s="1"/>
  <c r="B132" i="2774"/>
  <c r="B133" i="2774"/>
  <c r="AT133" i="2774" s="1"/>
  <c r="B134" i="2774"/>
  <c r="B135" i="2774"/>
  <c r="B136" i="2774"/>
  <c r="AU136" i="2774" s="1"/>
  <c r="B137" i="2774"/>
  <c r="AU137" i="2774" s="1"/>
  <c r="B138" i="2774"/>
  <c r="AU138" i="2774" s="1"/>
  <c r="B139" i="2774"/>
  <c r="AT139" i="2774" s="1"/>
  <c r="B140" i="2774"/>
  <c r="B141" i="2774"/>
  <c r="AT141" i="2774" s="1"/>
  <c r="B142" i="2774"/>
  <c r="AT142" i="2774" s="1"/>
  <c r="B143" i="2774"/>
  <c r="B144" i="2774"/>
  <c r="AU144" i="2774" s="1"/>
  <c r="B145" i="2774"/>
  <c r="AU145" i="2774" s="1"/>
  <c r="B146" i="2774"/>
  <c r="B147" i="2774"/>
  <c r="AT147" i="2774" s="1"/>
  <c r="B148" i="2774"/>
  <c r="AU148" i="2774" s="1"/>
  <c r="B149" i="2774"/>
  <c r="AU149" i="2774" s="1"/>
  <c r="B150" i="2774"/>
  <c r="B151" i="2774"/>
  <c r="AT151" i="2774" s="1"/>
  <c r="B152" i="2774"/>
  <c r="B153" i="2774"/>
  <c r="B154" i="2774"/>
  <c r="AU154" i="2774" s="1"/>
  <c r="B155" i="2774"/>
  <c r="AU155" i="2774" s="1"/>
  <c r="B156" i="2774"/>
  <c r="AU156" i="2774" s="1"/>
  <c r="B157" i="2774"/>
  <c r="AT157" i="2774" s="1"/>
  <c r="B158" i="2774"/>
  <c r="B159" i="2774"/>
  <c r="AT159" i="2774" s="1"/>
  <c r="B160" i="2774"/>
  <c r="AT160" i="2774" s="1"/>
  <c r="B161" i="2774"/>
  <c r="B162" i="2774"/>
  <c r="AU162" i="2774" s="1"/>
  <c r="B163" i="2774"/>
  <c r="AU163" i="2774" s="1"/>
  <c r="B164" i="2774"/>
  <c r="B165" i="2774"/>
  <c r="AT165" i="2774" s="1"/>
  <c r="B166" i="2774"/>
  <c r="AU166" i="2774" s="1"/>
  <c r="B167" i="2774"/>
  <c r="AU167" i="2774" s="1"/>
  <c r="B168" i="2774"/>
  <c r="B169" i="2774"/>
  <c r="AT169" i="2774" s="1"/>
  <c r="B170" i="2774"/>
  <c r="B171" i="2774"/>
  <c r="B172" i="2774"/>
  <c r="AU172" i="2774" s="1"/>
  <c r="B173" i="2774"/>
  <c r="AU173" i="2774" s="1"/>
  <c r="B174" i="2774"/>
  <c r="AU174" i="2774" s="1"/>
  <c r="B175" i="2774"/>
  <c r="AT175" i="2774" s="1"/>
  <c r="B176" i="2774"/>
  <c r="B177" i="2774"/>
  <c r="AT177" i="2774" s="1"/>
  <c r="B178" i="2774"/>
  <c r="AT178" i="2774" s="1"/>
  <c r="B179" i="2774"/>
  <c r="B180" i="2774"/>
  <c r="AU180" i="2774" s="1"/>
  <c r="B181" i="2774"/>
  <c r="AU181" i="2774" s="1"/>
  <c r="B182" i="2774"/>
  <c r="B183" i="2774"/>
  <c r="AT183" i="2774" s="1"/>
  <c r="B184" i="2774"/>
  <c r="AU184" i="2774" s="1"/>
  <c r="B185" i="2774"/>
  <c r="AU185" i="2774" s="1"/>
  <c r="B186" i="2774"/>
  <c r="B187" i="2774"/>
  <c r="AT187" i="2774" s="1"/>
  <c r="B188" i="2774"/>
  <c r="B189" i="2774"/>
  <c r="B190" i="2774"/>
  <c r="AU190" i="2774" s="1"/>
  <c r="B191" i="2774"/>
  <c r="AU191" i="2774" s="1"/>
  <c r="B192" i="2774"/>
  <c r="AU192" i="2774" s="1"/>
  <c r="B193" i="2774"/>
  <c r="AT193" i="2774" s="1"/>
  <c r="B194" i="2774"/>
  <c r="B195" i="2774"/>
  <c r="AT195" i="2774" s="1"/>
  <c r="B196" i="2774"/>
  <c r="AT196" i="2774" s="1"/>
  <c r="B197" i="2774"/>
  <c r="B198" i="2774"/>
  <c r="AU198" i="2774" s="1"/>
  <c r="B199" i="2774"/>
  <c r="AU199" i="2774" s="1"/>
  <c r="B200" i="2774"/>
  <c r="B201" i="2774"/>
  <c r="AT201" i="2774" s="1"/>
  <c r="B202" i="2774"/>
  <c r="AU202" i="2774" s="1"/>
  <c r="B203" i="2774"/>
  <c r="AU203" i="2774" s="1"/>
  <c r="B204" i="2774"/>
  <c r="B205" i="2774"/>
  <c r="AT205" i="2774" s="1"/>
  <c r="B206" i="2774"/>
  <c r="B207" i="2774"/>
  <c r="B208" i="2774"/>
  <c r="AU208" i="2774" s="1"/>
  <c r="B209" i="2774"/>
  <c r="AU209" i="2774" s="1"/>
  <c r="B210" i="2774"/>
  <c r="AU210" i="2774" s="1"/>
  <c r="B211" i="2774"/>
  <c r="AT211" i="2774" s="1"/>
  <c r="B212" i="2774"/>
  <c r="B213" i="2774"/>
  <c r="AT213" i="2774" s="1"/>
  <c r="B214" i="2774"/>
  <c r="AT214" i="2774" s="1"/>
  <c r="B215" i="2774"/>
  <c r="B216" i="2774"/>
  <c r="AU216" i="2774" s="1"/>
  <c r="B217" i="2774"/>
  <c r="AU217" i="2774" s="1"/>
  <c r="B218" i="2774"/>
  <c r="B219" i="2774"/>
  <c r="AT219" i="2774" s="1"/>
  <c r="B220" i="2774"/>
  <c r="AU220" i="2774" s="1"/>
  <c r="B221" i="2774"/>
  <c r="AU221" i="2774" s="1"/>
  <c r="B222" i="2774"/>
  <c r="B223" i="2774"/>
  <c r="AT223" i="2774" s="1"/>
  <c r="B224" i="2774"/>
  <c r="B225" i="2774"/>
  <c r="B226" i="2774"/>
  <c r="AU226" i="2774" s="1"/>
  <c r="B227" i="2774"/>
  <c r="AU227" i="2774" s="1"/>
  <c r="B228" i="2774"/>
  <c r="AU228" i="2774" s="1"/>
  <c r="B229" i="2774"/>
  <c r="AT229" i="2774" s="1"/>
  <c r="B230" i="2774"/>
  <c r="B231" i="2774"/>
  <c r="AT231" i="2774" s="1"/>
  <c r="B232" i="2774"/>
  <c r="AT232" i="2774" s="1"/>
  <c r="B233" i="2774"/>
  <c r="B234" i="2774"/>
  <c r="AU234" i="2774" s="1"/>
  <c r="B235" i="2774"/>
  <c r="AU235" i="2774" s="1"/>
  <c r="B236" i="2774"/>
  <c r="B237" i="2774"/>
  <c r="AT237" i="2774" s="1"/>
  <c r="B238" i="2774"/>
  <c r="AU238" i="2774" s="1"/>
  <c r="B239" i="2774"/>
  <c r="AU239" i="2774" s="1"/>
  <c r="B240" i="2774"/>
  <c r="B241" i="2774"/>
  <c r="AT241" i="2774" s="1"/>
  <c r="B242" i="2774"/>
  <c r="B243" i="2774"/>
  <c r="B244" i="2774"/>
  <c r="AU244" i="2774" s="1"/>
  <c r="B245" i="2774"/>
  <c r="AU245" i="2774" s="1"/>
  <c r="B246" i="2774"/>
  <c r="AU246" i="2774" s="1"/>
  <c r="B247" i="2774"/>
  <c r="AT247" i="2774" s="1"/>
  <c r="B248" i="2774"/>
  <c r="B249" i="2774"/>
  <c r="AT249" i="2774" s="1"/>
  <c r="B250" i="2774"/>
  <c r="AT250" i="2774" s="1"/>
  <c r="B251" i="2774"/>
  <c r="B252" i="2774"/>
  <c r="AU252" i="2774" s="1"/>
  <c r="B253" i="2774"/>
  <c r="AU253" i="2774" s="1"/>
  <c r="B254" i="2774"/>
  <c r="B255" i="2774"/>
  <c r="AT255" i="2774" s="1"/>
  <c r="B256" i="2774"/>
  <c r="AU256" i="2774" s="1"/>
  <c r="B257" i="2774"/>
  <c r="AU257" i="2774" s="1"/>
  <c r="B258" i="2774"/>
  <c r="B259" i="2774"/>
  <c r="AT259" i="2774" s="1"/>
  <c r="B260" i="2774"/>
  <c r="B261" i="2774"/>
  <c r="B262" i="2774"/>
  <c r="AU262" i="2774" s="1"/>
  <c r="B263" i="2774"/>
  <c r="AU263" i="2774" s="1"/>
  <c r="B264" i="2774"/>
  <c r="AU264" i="2774" s="1"/>
  <c r="B265" i="2774"/>
  <c r="AT265" i="2774" s="1"/>
  <c r="B266" i="2774"/>
  <c r="B267" i="2774"/>
  <c r="AT267" i="2774" s="1"/>
  <c r="B268" i="2774"/>
  <c r="AT268" i="2774" s="1"/>
  <c r="B269" i="2774"/>
  <c r="B270" i="2774"/>
  <c r="AU270" i="2774" s="1"/>
  <c r="B271" i="2774"/>
  <c r="AU271" i="2774" s="1"/>
  <c r="B272" i="2774"/>
  <c r="B273" i="2774"/>
  <c r="AT273" i="2774" s="1"/>
  <c r="B274" i="2774"/>
  <c r="AU274" i="2774" s="1"/>
  <c r="B275" i="2774"/>
  <c r="AU275" i="2774" s="1"/>
  <c r="B276" i="2774"/>
  <c r="B277" i="2774"/>
  <c r="AT277" i="2774" s="1"/>
  <c r="B278" i="2774"/>
  <c r="B279" i="2774"/>
  <c r="B280" i="2774"/>
  <c r="AU280" i="2774" s="1"/>
  <c r="B281" i="2774"/>
  <c r="AU281" i="2774" s="1"/>
  <c r="B282" i="2774"/>
  <c r="AU282" i="2774" s="1"/>
  <c r="B283" i="2774"/>
  <c r="AT283" i="2774" s="1"/>
  <c r="B284" i="2774"/>
  <c r="B285" i="2774"/>
  <c r="AT285" i="2774" s="1"/>
  <c r="B286" i="2774"/>
  <c r="AT286" i="2774" s="1"/>
  <c r="B287" i="2774"/>
  <c r="B288" i="2774"/>
  <c r="AU288" i="2774" s="1"/>
  <c r="B289" i="2774"/>
  <c r="AU289" i="2774" s="1"/>
  <c r="B290" i="2774"/>
  <c r="B291" i="2774"/>
  <c r="AT291" i="2774" s="1"/>
  <c r="B292" i="2774"/>
  <c r="AU292" i="2774" s="1"/>
  <c r="B293" i="2774"/>
  <c r="AU293" i="2774" s="1"/>
  <c r="B294" i="2774"/>
  <c r="B295" i="2774"/>
  <c r="AT295" i="2774" s="1"/>
  <c r="B296" i="2774"/>
  <c r="B297" i="2774"/>
  <c r="B298" i="2774"/>
  <c r="AU298" i="2774" s="1"/>
  <c r="B299" i="2774"/>
  <c r="AU299" i="2774" s="1"/>
  <c r="B300" i="2774"/>
  <c r="AU300" i="2774" s="1"/>
  <c r="B301" i="2774"/>
  <c r="AT301" i="2774" s="1"/>
  <c r="B302" i="2774"/>
  <c r="B303" i="2774"/>
  <c r="AT303" i="2774" s="1"/>
  <c r="B304" i="2774"/>
  <c r="AT304" i="2774" s="1"/>
  <c r="B305" i="2774"/>
  <c r="B306" i="2774"/>
  <c r="AU306" i="2774" s="1"/>
  <c r="B307" i="2774"/>
  <c r="AU307" i="2774" s="1"/>
  <c r="B308" i="2774"/>
  <c r="B309" i="2774"/>
  <c r="AT309" i="2774" s="1"/>
  <c r="B310" i="2774"/>
  <c r="AU310" i="2774" s="1"/>
  <c r="B311" i="2774"/>
  <c r="AU311" i="2774" s="1"/>
  <c r="B312" i="2774"/>
  <c r="B313" i="2774"/>
  <c r="AT313" i="2774" s="1"/>
  <c r="B314" i="2774"/>
  <c r="B315" i="2774"/>
  <c r="B316" i="2774"/>
  <c r="AU316" i="2774" s="1"/>
  <c r="B317" i="2774"/>
  <c r="AU317" i="2774" s="1"/>
  <c r="B318" i="2774"/>
  <c r="AU318" i="2774" s="1"/>
  <c r="B319" i="2774"/>
  <c r="AT319" i="2774" s="1"/>
  <c r="B320" i="2774"/>
  <c r="B321" i="2774"/>
  <c r="AT321" i="2774" s="1"/>
  <c r="B322" i="2774"/>
  <c r="AT322" i="2774" s="1"/>
  <c r="B323" i="2774"/>
  <c r="B324" i="2774"/>
  <c r="AU324" i="2774" s="1"/>
  <c r="B325" i="2774"/>
  <c r="AU325" i="2774" s="1"/>
  <c r="B326" i="2774"/>
  <c r="B327" i="2774"/>
  <c r="AT327" i="2774" s="1"/>
  <c r="B328" i="2774"/>
  <c r="AU328" i="2774" s="1"/>
  <c r="B329" i="2774"/>
  <c r="AU329" i="2774" s="1"/>
  <c r="B330" i="2774"/>
  <c r="B331" i="2774"/>
  <c r="AT331" i="2774" s="1"/>
  <c r="B332" i="2774"/>
  <c r="B333" i="2774"/>
  <c r="B334" i="2774"/>
  <c r="AU334" i="2774" s="1"/>
  <c r="B335" i="2774"/>
  <c r="AU335" i="2774" s="1"/>
  <c r="B336" i="2774"/>
  <c r="AU336" i="2774" s="1"/>
  <c r="B337" i="2774"/>
  <c r="AT337" i="2774" s="1"/>
  <c r="B338" i="2774"/>
  <c r="B339" i="2774"/>
  <c r="AT339" i="2774" s="1"/>
  <c r="B340" i="2774"/>
  <c r="AT340" i="2774" s="1"/>
  <c r="B341" i="2774"/>
  <c r="B342" i="2774"/>
  <c r="AU342" i="2774" s="1"/>
  <c r="B343" i="2774"/>
  <c r="AU343" i="2774" s="1"/>
  <c r="B344" i="2774"/>
  <c r="B345" i="2774"/>
  <c r="AT345" i="2774" s="1"/>
  <c r="B346" i="2774"/>
  <c r="AU346" i="2774" s="1"/>
  <c r="B347" i="2774"/>
  <c r="AU347" i="2774" s="1"/>
  <c r="B348" i="2774"/>
  <c r="B349" i="2774"/>
  <c r="AT349" i="2774" s="1"/>
  <c r="B350" i="2774"/>
  <c r="B351" i="2774"/>
  <c r="B352" i="2774"/>
  <c r="AU352" i="2774" s="1"/>
  <c r="B353" i="2774"/>
  <c r="AU353" i="2774" s="1"/>
  <c r="B354" i="2774"/>
  <c r="AU354" i="2774" s="1"/>
  <c r="B355" i="2774"/>
  <c r="AT355" i="2774" s="1"/>
  <c r="B356" i="2774"/>
  <c r="B357" i="2774"/>
  <c r="AT357" i="2774" s="1"/>
  <c r="B358" i="2774"/>
  <c r="AT358" i="2774" s="1"/>
  <c r="B359" i="2774"/>
  <c r="B360" i="2774"/>
  <c r="AU360" i="2774" s="1"/>
  <c r="B361" i="2774"/>
  <c r="AU361" i="2774" s="1"/>
  <c r="B362" i="2774"/>
  <c r="B363" i="2774"/>
  <c r="AT363" i="2774" s="1"/>
  <c r="B364" i="2774"/>
  <c r="AU364" i="2774" s="1"/>
  <c r="B365" i="2774"/>
  <c r="AU365" i="2774" s="1"/>
  <c r="B366" i="2774"/>
  <c r="B367" i="2774"/>
  <c r="AT367" i="2774" s="1"/>
  <c r="B368" i="2774"/>
  <c r="B369" i="2774"/>
  <c r="B370" i="2774"/>
  <c r="AU370" i="2774" s="1"/>
  <c r="B371" i="2774"/>
  <c r="AU371" i="2774" s="1"/>
  <c r="B372" i="2774"/>
  <c r="AU372" i="2774" s="1"/>
  <c r="B373" i="2774"/>
  <c r="AT373" i="2774" s="1"/>
  <c r="B374" i="2774"/>
  <c r="B375" i="2774"/>
  <c r="AT375" i="2774" s="1"/>
  <c r="B376" i="2774"/>
  <c r="AT376" i="2774" s="1"/>
  <c r="B377" i="2774"/>
  <c r="B378" i="2774"/>
  <c r="AU378" i="2774" s="1"/>
  <c r="B379" i="2774"/>
  <c r="AU379" i="2774" s="1"/>
  <c r="B380" i="2774"/>
  <c r="B381" i="2774"/>
  <c r="AT381" i="2774" s="1"/>
  <c r="B382" i="2774"/>
  <c r="AU382" i="2774" s="1"/>
  <c r="B383" i="2774"/>
  <c r="AU383" i="2774" s="1"/>
  <c r="B384" i="2774"/>
  <c r="B385" i="2774"/>
  <c r="AT385" i="2774" s="1"/>
  <c r="B386" i="2774"/>
  <c r="B387" i="2774"/>
  <c r="B388" i="2774"/>
  <c r="AU388" i="2774" s="1"/>
  <c r="B389" i="2774"/>
  <c r="AU389" i="2774" s="1"/>
  <c r="B390" i="2774"/>
  <c r="AU390" i="2774" s="1"/>
  <c r="B391" i="2774"/>
  <c r="AT391" i="2774" s="1"/>
  <c r="B392" i="2774"/>
  <c r="B393" i="2774"/>
  <c r="AT393" i="2774" s="1"/>
  <c r="B394" i="2774"/>
  <c r="AT394" i="2774" s="1"/>
  <c r="B395" i="2774"/>
  <c r="B396" i="2774"/>
  <c r="AU396" i="2774" s="1"/>
  <c r="B397" i="2774"/>
  <c r="AU397" i="2774" s="1"/>
  <c r="B398" i="2774"/>
  <c r="B399" i="2774"/>
  <c r="AT399" i="2774" s="1"/>
  <c r="B400" i="2774"/>
  <c r="AU400" i="2774" s="1"/>
  <c r="B401" i="2774"/>
  <c r="AU401" i="2774" s="1"/>
  <c r="B402" i="2774"/>
  <c r="B403" i="2774"/>
  <c r="AT403" i="2774" s="1"/>
  <c r="B404" i="2774"/>
  <c r="B405" i="2774"/>
  <c r="B406" i="2774"/>
  <c r="AU406" i="2774" s="1"/>
  <c r="B407" i="2774"/>
  <c r="AU407" i="2774" s="1"/>
  <c r="B408" i="2774"/>
  <c r="AU408" i="2774" s="1"/>
  <c r="B409" i="2774"/>
  <c r="AT409" i="2774" s="1"/>
  <c r="B410" i="2774"/>
  <c r="B411" i="2774"/>
  <c r="AT411" i="2774" s="1"/>
  <c r="B412" i="2774"/>
  <c r="AT412" i="2774" s="1"/>
  <c r="B413" i="2774"/>
  <c r="B414" i="2774"/>
  <c r="AU414" i="2774" s="1"/>
  <c r="B415" i="2774"/>
  <c r="AU415" i="2774" s="1"/>
  <c r="B416" i="2774"/>
  <c r="B417" i="2774"/>
  <c r="AT417" i="2774" s="1"/>
  <c r="B418" i="2774"/>
  <c r="AU418" i="2774" s="1"/>
  <c r="B419" i="2774"/>
  <c r="AU419" i="2774" s="1"/>
  <c r="B420" i="2774"/>
  <c r="B421" i="2774"/>
  <c r="AT421" i="2774" s="1"/>
  <c r="B422" i="2774"/>
  <c r="B423" i="2774"/>
  <c r="B424" i="2774"/>
  <c r="AU424" i="2774" s="1"/>
  <c r="B425" i="2774"/>
  <c r="AU425" i="2774" s="1"/>
  <c r="B426" i="2774"/>
  <c r="AU426" i="2774" s="1"/>
  <c r="B427" i="2774"/>
  <c r="AT427" i="2774" s="1"/>
  <c r="B428" i="2774"/>
  <c r="B429" i="2774"/>
  <c r="AT429" i="2774" s="1"/>
  <c r="B430" i="2774"/>
  <c r="AT430" i="2774" s="1"/>
  <c r="B431" i="2774"/>
  <c r="B432" i="2774"/>
  <c r="B433" i="2774"/>
  <c r="AU433" i="2774" s="1"/>
  <c r="B434" i="2774"/>
  <c r="B435" i="2774"/>
  <c r="AT435" i="2774" s="1"/>
  <c r="B436" i="2774"/>
  <c r="AU436" i="2774" s="1"/>
  <c r="B437" i="2774"/>
  <c r="AU437" i="2774" s="1"/>
  <c r="B438" i="2774"/>
  <c r="B439" i="2774"/>
  <c r="AT439" i="2774" s="1"/>
  <c r="B440" i="2774"/>
  <c r="B441" i="2774"/>
  <c r="B442" i="2774"/>
  <c r="AU442" i="2774" s="1"/>
  <c r="B443" i="2774"/>
  <c r="AU443" i="2774" s="1"/>
  <c r="B444" i="2774"/>
  <c r="B445" i="2774"/>
  <c r="AT445" i="2774" s="1"/>
  <c r="B446" i="2774"/>
  <c r="B447" i="2774"/>
  <c r="AT447" i="2774" s="1"/>
  <c r="B448" i="2774"/>
  <c r="AT448" i="2774" s="1"/>
  <c r="B449" i="2774"/>
  <c r="B450" i="2774"/>
  <c r="B451" i="2774"/>
  <c r="AU451" i="2774" s="1"/>
  <c r="B452" i="2774"/>
  <c r="B453" i="2774"/>
  <c r="AT453" i="2774" s="1"/>
  <c r="B454" i="2774"/>
  <c r="AU454" i="2774" s="1"/>
  <c r="B455" i="2774"/>
  <c r="AU455" i="2774" s="1"/>
  <c r="B456" i="2774"/>
  <c r="B457" i="2774"/>
  <c r="AT457" i="2774" s="1"/>
  <c r="B458" i="2774"/>
  <c r="B459" i="2774"/>
  <c r="B460" i="2774"/>
  <c r="AU460" i="2774" s="1"/>
  <c r="B461" i="2774"/>
  <c r="AU461" i="2774" s="1"/>
  <c r="B462" i="2774"/>
  <c r="B463" i="2774"/>
  <c r="AT463" i="2774" s="1"/>
  <c r="B464" i="2774"/>
  <c r="B465" i="2774"/>
  <c r="AT465" i="2774" s="1"/>
  <c r="B466" i="2774"/>
  <c r="AT466" i="2774" s="1"/>
  <c r="B467" i="2774"/>
  <c r="B468" i="2774"/>
  <c r="AU468" i="2774" s="1"/>
  <c r="B469" i="2774"/>
  <c r="AU469" i="2774" s="1"/>
  <c r="B470" i="2774"/>
  <c r="B471" i="2774"/>
  <c r="AT471" i="2774" s="1"/>
  <c r="B472" i="2774"/>
  <c r="AU472" i="2774" s="1"/>
  <c r="B473" i="2774"/>
  <c r="AU473" i="2774" s="1"/>
  <c r="B474" i="2774"/>
  <c r="B475" i="2774"/>
  <c r="AT475" i="2774" s="1"/>
  <c r="B476" i="2774"/>
  <c r="B477" i="2774"/>
  <c r="B478" i="2774"/>
  <c r="AU478" i="2774" s="1"/>
  <c r="B479" i="2774"/>
  <c r="AU479" i="2774" s="1"/>
  <c r="B480" i="2774"/>
  <c r="AU480" i="2774" s="1"/>
  <c r="B481" i="2774"/>
  <c r="AT481" i="2774" s="1"/>
  <c r="B482" i="2774"/>
  <c r="B483" i="2774"/>
  <c r="AT483" i="2774" s="1"/>
  <c r="B484" i="2774"/>
  <c r="AT484" i="2774" s="1"/>
  <c r="B485" i="2774"/>
  <c r="B486" i="2774"/>
  <c r="B487" i="2774"/>
  <c r="AU487" i="2774" s="1"/>
  <c r="B488" i="2774"/>
  <c r="B489" i="2774"/>
  <c r="AT489" i="2774" s="1"/>
  <c r="B490" i="2774"/>
  <c r="AU490" i="2774" s="1"/>
  <c r="B491" i="2774"/>
  <c r="AU491" i="2774" s="1"/>
  <c r="B492" i="2774"/>
  <c r="B493" i="2774"/>
  <c r="AT493" i="2774" s="1"/>
  <c r="B494" i="2774"/>
  <c r="B495" i="2774"/>
  <c r="B496" i="2774"/>
  <c r="AU496" i="2774" s="1"/>
  <c r="B497" i="2774"/>
  <c r="AU497" i="2774" s="1"/>
  <c r="B498" i="2774"/>
  <c r="B499" i="2774"/>
  <c r="AT499" i="2774" s="1"/>
  <c r="B500" i="2774"/>
  <c r="B501" i="2774"/>
  <c r="AT501" i="2774" s="1"/>
  <c r="B502" i="2774"/>
  <c r="AT502" i="2774" s="1"/>
  <c r="B503" i="2774"/>
  <c r="B504" i="2774"/>
  <c r="B505" i="2774"/>
  <c r="AU505" i="2774" s="1"/>
  <c r="B506" i="2774"/>
  <c r="B507" i="2774"/>
  <c r="AT507" i="2774" s="1"/>
  <c r="B508" i="2774"/>
  <c r="AU508" i="2774" s="1"/>
  <c r="B509" i="2774"/>
  <c r="AU509" i="2774" s="1"/>
  <c r="B510" i="2774"/>
  <c r="B511" i="2774"/>
  <c r="AT511" i="2774" s="1"/>
  <c r="B512" i="2774"/>
  <c r="B513" i="2774"/>
  <c r="B514" i="2774"/>
  <c r="AU514" i="2774" s="1"/>
  <c r="B515" i="2774"/>
  <c r="AU515" i="2774" s="1"/>
  <c r="B516" i="2774"/>
  <c r="B517" i="2774"/>
  <c r="AT517" i="2774" s="1"/>
  <c r="B518" i="2774"/>
  <c r="B519" i="2774"/>
  <c r="AT519" i="2774" s="1"/>
  <c r="B520" i="2774"/>
  <c r="AT520" i="2774" s="1"/>
  <c r="B521" i="2774"/>
  <c r="B522" i="2774"/>
  <c r="AU522" i="2774" s="1"/>
  <c r="B523" i="2774"/>
  <c r="AU523" i="2774" s="1"/>
  <c r="B524" i="2774"/>
  <c r="B525" i="2774"/>
  <c r="AT525" i="2774" s="1"/>
  <c r="B526" i="2774"/>
  <c r="AU526" i="2774" s="1"/>
  <c r="B527" i="2774"/>
  <c r="AU527" i="2774" s="1"/>
  <c r="B528" i="2774"/>
  <c r="B529" i="2774"/>
  <c r="AT529" i="2774" s="1"/>
  <c r="B530" i="2774"/>
  <c r="B531" i="2774"/>
  <c r="B532" i="2774"/>
  <c r="AU532" i="2774" s="1"/>
  <c r="B533" i="2774"/>
  <c r="AU533" i="2774" s="1"/>
  <c r="B534" i="2774"/>
  <c r="AU534" i="2774" s="1"/>
  <c r="B535" i="2774"/>
  <c r="AT535" i="2774" s="1"/>
  <c r="B536" i="2774"/>
  <c r="B537" i="2774"/>
  <c r="AT537" i="2774" s="1"/>
  <c r="B538" i="2774"/>
  <c r="AT538" i="2774" s="1"/>
  <c r="B539" i="2774"/>
  <c r="B540" i="2774"/>
  <c r="B541" i="2774"/>
  <c r="AU541" i="2774" s="1"/>
  <c r="B542" i="2774"/>
  <c r="B543" i="2774"/>
  <c r="AT543" i="2774" s="1"/>
  <c r="B544" i="2774"/>
  <c r="AU544" i="2774" s="1"/>
  <c r="B545" i="2774"/>
  <c r="AU545" i="2774" s="1"/>
  <c r="B546" i="2774"/>
  <c r="B547" i="2774"/>
  <c r="AT547" i="2774" s="1"/>
  <c r="B548" i="2774"/>
  <c r="B549" i="2774"/>
  <c r="B550" i="2774"/>
  <c r="AU550" i="2774" s="1"/>
  <c r="B551" i="2774"/>
  <c r="B552" i="2774"/>
  <c r="B553" i="2774"/>
  <c r="AT553" i="2774" s="1"/>
  <c r="B554" i="2774"/>
  <c r="B555" i="2774"/>
  <c r="AT555" i="2774" s="1"/>
  <c r="B556" i="2774"/>
  <c r="AT556" i="2774" s="1"/>
  <c r="B557" i="2774"/>
  <c r="B558" i="2774"/>
  <c r="B559" i="2774"/>
  <c r="AU559" i="2774" s="1"/>
  <c r="B560" i="2774"/>
  <c r="B561" i="2774"/>
  <c r="AT561" i="2774" s="1"/>
  <c r="B562" i="2774"/>
  <c r="AU562" i="2774" s="1"/>
  <c r="B563" i="2774"/>
  <c r="B564" i="2774"/>
  <c r="B565" i="2774"/>
  <c r="AT565" i="2774" s="1"/>
  <c r="B566" i="2774"/>
  <c r="B567" i="2774"/>
  <c r="B568" i="2774"/>
  <c r="AU568" i="2774" s="1"/>
  <c r="B569" i="2774"/>
  <c r="B570" i="2774"/>
  <c r="B571" i="2774"/>
  <c r="AT571" i="2774" s="1"/>
  <c r="B572" i="2774"/>
  <c r="B573" i="2774"/>
  <c r="AT573" i="2774" s="1"/>
  <c r="B574" i="2774"/>
  <c r="AT574" i="2774" s="1"/>
  <c r="B575" i="2774"/>
  <c r="B576" i="2774"/>
  <c r="AU576" i="2774" s="1"/>
  <c r="B577" i="2774"/>
  <c r="AU577" i="2774" s="1"/>
  <c r="B578" i="2774"/>
  <c r="B579" i="2774"/>
  <c r="AT579" i="2774" s="1"/>
  <c r="B580" i="2774"/>
  <c r="AU580" i="2774" s="1"/>
  <c r="B581" i="2774"/>
  <c r="B582" i="2774"/>
  <c r="B583" i="2774"/>
  <c r="AT583" i="2774" s="1"/>
  <c r="B584" i="2774"/>
  <c r="B585" i="2774"/>
  <c r="B586" i="2774"/>
  <c r="AU586" i="2774" s="1"/>
  <c r="B587" i="2774"/>
  <c r="B588" i="2774"/>
  <c r="AU588" i="2774" s="1"/>
  <c r="B589" i="2774"/>
  <c r="AT589" i="2774" s="1"/>
  <c r="B590" i="2774"/>
  <c r="B591" i="2774"/>
  <c r="AT591" i="2774" s="1"/>
  <c r="B592" i="2774"/>
  <c r="AT592" i="2774" s="1"/>
  <c r="B593" i="2774"/>
  <c r="B594" i="2774"/>
  <c r="B595" i="2774"/>
  <c r="AU595" i="2774" s="1"/>
  <c r="B596" i="2774"/>
  <c r="B597" i="2774"/>
  <c r="AT597" i="2774" s="1"/>
  <c r="B598" i="2774"/>
  <c r="AU598" i="2774" s="1"/>
  <c r="B599" i="2774"/>
  <c r="B600" i="2774"/>
  <c r="B601" i="2774"/>
  <c r="AT601" i="2774" s="1"/>
  <c r="B602" i="2774"/>
  <c r="B603" i="2774"/>
  <c r="B604" i="2774"/>
  <c r="AU604" i="2774" s="1"/>
  <c r="B605" i="2774"/>
  <c r="B606" i="2774"/>
  <c r="B607" i="2774"/>
  <c r="AT607" i="2774" s="1"/>
  <c r="B608" i="2774"/>
  <c r="B609" i="2774"/>
  <c r="AT609" i="2774" s="1"/>
  <c r="B610" i="2774"/>
  <c r="AT610" i="2774" s="1"/>
  <c r="B611" i="2774"/>
  <c r="B612" i="2774"/>
  <c r="B613" i="2774"/>
  <c r="AU613" i="2774" s="1"/>
  <c r="B614" i="2774"/>
  <c r="B615" i="2774"/>
  <c r="AT615" i="2774" s="1"/>
  <c r="B616" i="2774"/>
  <c r="AU616" i="2774" s="1"/>
  <c r="B617" i="2774"/>
  <c r="B618" i="2774"/>
  <c r="B619" i="2774"/>
  <c r="AT619" i="2774" s="1"/>
  <c r="B620" i="2774"/>
  <c r="B621" i="2774"/>
  <c r="B622" i="2774"/>
  <c r="AU622" i="2774" s="1"/>
  <c r="B623" i="2774"/>
  <c r="B624" i="2774"/>
  <c r="B625" i="2774"/>
  <c r="AT625" i="2774" s="1"/>
  <c r="B626" i="2774"/>
  <c r="B627" i="2774"/>
  <c r="AT627" i="2774" s="1"/>
  <c r="B628" i="2774"/>
  <c r="AT628" i="2774" s="1"/>
  <c r="B629" i="2774"/>
  <c r="B630" i="2774"/>
  <c r="AU630" i="2774" s="1"/>
  <c r="B631" i="2774"/>
  <c r="AU631" i="2774" s="1"/>
  <c r="B632" i="2774"/>
  <c r="B633" i="2774"/>
  <c r="AT633" i="2774" s="1"/>
  <c r="B634" i="2774"/>
  <c r="AU634" i="2774" s="1"/>
  <c r="B635" i="2774"/>
  <c r="B636" i="2774"/>
  <c r="B637" i="2774"/>
  <c r="AT637" i="2774" s="1"/>
  <c r="B638" i="2774"/>
  <c r="B639" i="2774"/>
  <c r="B640" i="2774"/>
  <c r="AU640" i="2774" s="1"/>
  <c r="B641" i="2774"/>
  <c r="B642" i="2774"/>
  <c r="AU642" i="2774" s="1"/>
  <c r="B643" i="2774"/>
  <c r="AT643" i="2774" s="1"/>
  <c r="B644" i="2774"/>
  <c r="B645" i="2774"/>
  <c r="AT645" i="2774" s="1"/>
  <c r="B646" i="2774"/>
  <c r="AT646" i="2774" s="1"/>
  <c r="B647" i="2774"/>
  <c r="B648" i="2774"/>
  <c r="B649" i="2774"/>
  <c r="AU649" i="2774" s="1"/>
  <c r="B650" i="2774"/>
  <c r="B651" i="2774"/>
  <c r="AT651" i="2774" s="1"/>
  <c r="B652" i="2774"/>
  <c r="AU652" i="2774" s="1"/>
  <c r="B653" i="2774"/>
  <c r="B654" i="2774"/>
  <c r="B655" i="2774"/>
  <c r="AT655" i="2774" s="1"/>
  <c r="B656" i="2774"/>
  <c r="B657" i="2774"/>
  <c r="B658" i="2774"/>
  <c r="AU658" i="2774" s="1"/>
  <c r="B659" i="2774"/>
  <c r="B660" i="2774"/>
  <c r="B661" i="2774"/>
  <c r="AT661" i="2774" s="1"/>
  <c r="B662" i="2774"/>
  <c r="B663" i="2774"/>
  <c r="AT663" i="2774" s="1"/>
  <c r="B664" i="2774"/>
  <c r="AT664" i="2774" s="1"/>
  <c r="B665" i="2774"/>
  <c r="B666" i="2774"/>
  <c r="B667" i="2774"/>
  <c r="AU667" i="2774" s="1"/>
  <c r="B668" i="2774"/>
  <c r="B669" i="2774"/>
  <c r="AT669" i="2774" s="1"/>
  <c r="B670" i="2774"/>
  <c r="AU670" i="2774" s="1"/>
  <c r="B671" i="2774"/>
  <c r="B672" i="2774"/>
  <c r="B673" i="2774"/>
  <c r="AT673" i="2774" s="1"/>
  <c r="B674" i="2774"/>
  <c r="B675" i="2774"/>
  <c r="B676" i="2774"/>
  <c r="AU676" i="2774" s="1"/>
  <c r="B677" i="2774"/>
  <c r="B678" i="2774"/>
  <c r="B679" i="2774"/>
  <c r="AT679" i="2774" s="1"/>
  <c r="B680" i="2774"/>
  <c r="B681" i="2774"/>
  <c r="AT681" i="2774" s="1"/>
  <c r="B682" i="2774"/>
  <c r="AT682" i="2774" s="1"/>
  <c r="B683" i="2774"/>
  <c r="B684" i="2774"/>
  <c r="AU684" i="2774" s="1"/>
  <c r="B685" i="2774"/>
  <c r="AU685" i="2774" s="1"/>
  <c r="B686" i="2774"/>
  <c r="B687" i="2774"/>
  <c r="AT687" i="2774" s="1"/>
  <c r="B688" i="2774"/>
  <c r="AU688" i="2774" s="1"/>
  <c r="B689" i="2774"/>
  <c r="B690" i="2774"/>
  <c r="B691" i="2774"/>
  <c r="AT691" i="2774" s="1"/>
  <c r="B692" i="2774"/>
  <c r="B693" i="2774"/>
  <c r="B694" i="2774"/>
  <c r="AU694" i="2774" s="1"/>
  <c r="B695" i="2774"/>
  <c r="B696" i="2774"/>
  <c r="AU696" i="2774" s="1"/>
  <c r="B697" i="2774"/>
  <c r="AT697" i="2774" s="1"/>
  <c r="B698" i="2774"/>
  <c r="B699" i="2774"/>
  <c r="AT699" i="2774" s="1"/>
  <c r="B700" i="2774"/>
  <c r="AT700" i="2774" s="1"/>
  <c r="B701" i="2774"/>
  <c r="B702" i="2774"/>
  <c r="B703" i="2774"/>
  <c r="AU703" i="2774" s="1"/>
  <c r="B704" i="2774"/>
  <c r="B705" i="2774"/>
  <c r="AT705" i="2774" s="1"/>
  <c r="B706" i="2774"/>
  <c r="AU706" i="2774" s="1"/>
  <c r="B707" i="2774"/>
  <c r="B708" i="2774"/>
  <c r="B709" i="2774"/>
  <c r="AT709" i="2774" s="1"/>
  <c r="B710" i="2774"/>
  <c r="A6" i="2774"/>
  <c r="D6" i="2774" s="1"/>
  <c r="A7" i="2774"/>
  <c r="D7" i="2774" s="1"/>
  <c r="A8" i="2774"/>
  <c r="D8" i="2774" s="1"/>
  <c r="A9" i="2774"/>
  <c r="D9" i="2774" s="1"/>
  <c r="A10" i="2774"/>
  <c r="D10" i="2774" s="1"/>
  <c r="A11" i="2774"/>
  <c r="D11" i="2774" s="1"/>
  <c r="A12" i="2774"/>
  <c r="A13" i="2774"/>
  <c r="D13" i="2774" s="1"/>
  <c r="A14" i="2774"/>
  <c r="D14" i="2774" s="1"/>
  <c r="A15" i="2774"/>
  <c r="D15" i="2774" s="1"/>
  <c r="A16" i="2774"/>
  <c r="D16" i="2774" s="1"/>
  <c r="A17" i="2774"/>
  <c r="D17" i="2774" s="1"/>
  <c r="A18" i="2774"/>
  <c r="D18" i="2774" s="1"/>
  <c r="A19" i="2774"/>
  <c r="A20" i="2774"/>
  <c r="D20" i="2774" s="1"/>
  <c r="A21" i="2774"/>
  <c r="D21" i="2774" s="1"/>
  <c r="A22" i="2774"/>
  <c r="D22" i="2774" s="1"/>
  <c r="A23" i="2774"/>
  <c r="D23" i="2774" s="1"/>
  <c r="A24" i="2774"/>
  <c r="D24" i="2774" s="1"/>
  <c r="A25" i="2774"/>
  <c r="D25" i="2774" s="1"/>
  <c r="A26" i="2774"/>
  <c r="D26" i="2774" s="1"/>
  <c r="A27" i="2774"/>
  <c r="D27" i="2774" s="1"/>
  <c r="A28" i="2774"/>
  <c r="D28" i="2774" s="1"/>
  <c r="A29" i="2774"/>
  <c r="D29" i="2774" s="1"/>
  <c r="A30" i="2774"/>
  <c r="D30" i="2774" s="1"/>
  <c r="A31" i="2774"/>
  <c r="D31" i="2774" s="1"/>
  <c r="A32" i="2774"/>
  <c r="D32" i="2774" s="1"/>
  <c r="A33" i="2774"/>
  <c r="D33" i="2774" s="1"/>
  <c r="A34" i="2774"/>
  <c r="A35" i="2774"/>
  <c r="D35" i="2774" s="1"/>
  <c r="A36" i="2774"/>
  <c r="D36" i="2774" s="1"/>
  <c r="A37" i="2774"/>
  <c r="D37" i="2774" s="1"/>
  <c r="A38" i="2774"/>
  <c r="D38" i="2774" s="1"/>
  <c r="A39" i="2774"/>
  <c r="D39" i="2774" s="1"/>
  <c r="A40" i="2774"/>
  <c r="D40" i="2774" s="1"/>
  <c r="A41" i="2774"/>
  <c r="D41" i="2774" s="1"/>
  <c r="A42" i="2774"/>
  <c r="D42" i="2774" s="1"/>
  <c r="A43" i="2774"/>
  <c r="D43" i="2774" s="1"/>
  <c r="A44" i="2774"/>
  <c r="D44" i="2774" s="1"/>
  <c r="A45" i="2774"/>
  <c r="D45" i="2774" s="1"/>
  <c r="A46" i="2774"/>
  <c r="D46" i="2774" s="1"/>
  <c r="A47" i="2774"/>
  <c r="D47" i="2774" s="1"/>
  <c r="A48" i="2774"/>
  <c r="A49" i="2774"/>
  <c r="D49" i="2774" s="1"/>
  <c r="A50" i="2774"/>
  <c r="D50" i="2774" s="1"/>
  <c r="A51" i="2774"/>
  <c r="D51" i="2774" s="1"/>
  <c r="A52" i="2774"/>
  <c r="D52" i="2774" s="1"/>
  <c r="A53" i="2774"/>
  <c r="D53" i="2774" s="1"/>
  <c r="A54" i="2774"/>
  <c r="D54" i="2774" s="1"/>
  <c r="A55" i="2774"/>
  <c r="A56" i="2774"/>
  <c r="D56" i="2774" s="1"/>
  <c r="A57" i="2774"/>
  <c r="D57" i="2774" s="1"/>
  <c r="A58" i="2774"/>
  <c r="D58" i="2774" s="1"/>
  <c r="A59" i="2774"/>
  <c r="D59" i="2774" s="1"/>
  <c r="A60" i="2774"/>
  <c r="D60" i="2774" s="1"/>
  <c r="A61" i="2774"/>
  <c r="D61" i="2774" s="1"/>
  <c r="A62" i="2774"/>
  <c r="D62" i="2774" s="1"/>
  <c r="A63" i="2774"/>
  <c r="D63" i="2774" s="1"/>
  <c r="A64" i="2774"/>
  <c r="D64" i="2774" s="1"/>
  <c r="A65" i="2774"/>
  <c r="D65" i="2774" s="1"/>
  <c r="A66" i="2774"/>
  <c r="D66" i="2774" s="1"/>
  <c r="A67" i="2774"/>
  <c r="D67" i="2774" s="1"/>
  <c r="A68" i="2774"/>
  <c r="D68" i="2774" s="1"/>
  <c r="A69" i="2774"/>
  <c r="D69" i="2774" s="1"/>
  <c r="A70" i="2774"/>
  <c r="A71" i="2774"/>
  <c r="D71" i="2774" s="1"/>
  <c r="A72" i="2774"/>
  <c r="D72" i="2774" s="1"/>
  <c r="A73" i="2774"/>
  <c r="D73" i="2774" s="1"/>
  <c r="A74" i="2774"/>
  <c r="D74" i="2774" s="1"/>
  <c r="A75" i="2774"/>
  <c r="D75" i="2774" s="1"/>
  <c r="A76" i="2774"/>
  <c r="D76" i="2774" s="1"/>
  <c r="A77" i="2774"/>
  <c r="D77" i="2774" s="1"/>
  <c r="A78" i="2774"/>
  <c r="D78" i="2774" s="1"/>
  <c r="A79" i="2774"/>
  <c r="D79" i="2774" s="1"/>
  <c r="A80" i="2774"/>
  <c r="D80" i="2774" s="1"/>
  <c r="A81" i="2774"/>
  <c r="D81" i="2774" s="1"/>
  <c r="A82" i="2774"/>
  <c r="D82" i="2774" s="1"/>
  <c r="A83" i="2774"/>
  <c r="D83" i="2774" s="1"/>
  <c r="A84" i="2774"/>
  <c r="A85" i="2774"/>
  <c r="D85" i="2774" s="1"/>
  <c r="A86" i="2774"/>
  <c r="D86" i="2774" s="1"/>
  <c r="A87" i="2774"/>
  <c r="D87" i="2774" s="1"/>
  <c r="A88" i="2774"/>
  <c r="D88" i="2774" s="1"/>
  <c r="A89" i="2774"/>
  <c r="D89" i="2774" s="1"/>
  <c r="A90" i="2774"/>
  <c r="D90" i="2774" s="1"/>
  <c r="A91" i="2774"/>
  <c r="A92" i="2774"/>
  <c r="D92" i="2774" s="1"/>
  <c r="A93" i="2774"/>
  <c r="D93" i="2774" s="1"/>
  <c r="A94" i="2774"/>
  <c r="D94" i="2774" s="1"/>
  <c r="A95" i="2774"/>
  <c r="D95" i="2774" s="1"/>
  <c r="A96" i="2774"/>
  <c r="D96" i="2774" s="1"/>
  <c r="A97" i="2774"/>
  <c r="D97" i="2774" s="1"/>
  <c r="A98" i="2774"/>
  <c r="A99" i="2774"/>
  <c r="D99" i="2774" s="1"/>
  <c r="A100" i="2774"/>
  <c r="D100" i="2774" s="1"/>
  <c r="A101" i="2774"/>
  <c r="D101" i="2774" s="1"/>
  <c r="A102" i="2774"/>
  <c r="D102" i="2774" s="1"/>
  <c r="A103" i="2774"/>
  <c r="D103" i="2774" s="1"/>
  <c r="A104" i="2774"/>
  <c r="D104" i="2774" s="1"/>
  <c r="A105" i="2774"/>
  <c r="D105" i="2774" s="1"/>
  <c r="A106" i="2774"/>
  <c r="A107" i="2774"/>
  <c r="D107" i="2774" s="1"/>
  <c r="A108" i="2774"/>
  <c r="D108" i="2774" s="1"/>
  <c r="A109" i="2774"/>
  <c r="D109" i="2774" s="1"/>
  <c r="A110" i="2774"/>
  <c r="D110" i="2774" s="1"/>
  <c r="A111" i="2774"/>
  <c r="D111" i="2774" s="1"/>
  <c r="A112" i="2774"/>
  <c r="D112" i="2774" s="1"/>
  <c r="A113" i="2774"/>
  <c r="D113" i="2774" s="1"/>
  <c r="A114" i="2774"/>
  <c r="D114" i="2774" s="1"/>
  <c r="A115" i="2774"/>
  <c r="D115" i="2774" s="1"/>
  <c r="A116" i="2774"/>
  <c r="D116" i="2774" s="1"/>
  <c r="A117" i="2774"/>
  <c r="D117" i="2774" s="1"/>
  <c r="A118" i="2774"/>
  <c r="D118" i="2774" s="1"/>
  <c r="A119" i="2774"/>
  <c r="D119" i="2774" s="1"/>
  <c r="A120" i="2774"/>
  <c r="A121" i="2774"/>
  <c r="D121" i="2774" s="1"/>
  <c r="A122" i="2774"/>
  <c r="D122" i="2774" s="1"/>
  <c r="A123" i="2774"/>
  <c r="D123" i="2774" s="1"/>
  <c r="A124" i="2774"/>
  <c r="D124" i="2774" s="1"/>
  <c r="A125" i="2774"/>
  <c r="D125" i="2774" s="1"/>
  <c r="A126" i="2774"/>
  <c r="D126" i="2774" s="1"/>
  <c r="A127" i="2774"/>
  <c r="A128" i="2774"/>
  <c r="D128" i="2774" s="1"/>
  <c r="A129" i="2774"/>
  <c r="D129" i="2774" s="1"/>
  <c r="A130" i="2774"/>
  <c r="D130" i="2774" s="1"/>
  <c r="A131" i="2774"/>
  <c r="D131" i="2774" s="1"/>
  <c r="A132" i="2774"/>
  <c r="D132" i="2774" s="1"/>
  <c r="A133" i="2774"/>
  <c r="D133" i="2774" s="1"/>
  <c r="A134" i="2774"/>
  <c r="A135" i="2774"/>
  <c r="D135" i="2774" s="1"/>
  <c r="A136" i="2774"/>
  <c r="D136" i="2774" s="1"/>
  <c r="A137" i="2774"/>
  <c r="D137" i="2774" s="1"/>
  <c r="A138" i="2774"/>
  <c r="D138" i="2774" s="1"/>
  <c r="A139" i="2774"/>
  <c r="D139" i="2774" s="1"/>
  <c r="A140" i="2774"/>
  <c r="D140" i="2774" s="1"/>
  <c r="A141" i="2774"/>
  <c r="D141" i="2774" s="1"/>
  <c r="A142" i="2774"/>
  <c r="A143" i="2774"/>
  <c r="D143" i="2774" s="1"/>
  <c r="A144" i="2774"/>
  <c r="D144" i="2774" s="1"/>
  <c r="A145" i="2774"/>
  <c r="D145" i="2774" s="1"/>
  <c r="A146" i="2774"/>
  <c r="D146" i="2774" s="1"/>
  <c r="A147" i="2774"/>
  <c r="D147" i="2774" s="1"/>
  <c r="A148" i="2774"/>
  <c r="D148" i="2774" s="1"/>
  <c r="A149" i="2774"/>
  <c r="D149" i="2774" s="1"/>
  <c r="A150" i="2774"/>
  <c r="D150" i="2774" s="1"/>
  <c r="A151" i="2774"/>
  <c r="D151" i="2774" s="1"/>
  <c r="A152" i="2774"/>
  <c r="D152" i="2774" s="1"/>
  <c r="A153" i="2774"/>
  <c r="D153" i="2774" s="1"/>
  <c r="A154" i="2774"/>
  <c r="D154" i="2774" s="1"/>
  <c r="A155" i="2774"/>
  <c r="D155" i="2774" s="1"/>
  <c r="A156" i="2774"/>
  <c r="A157" i="2774"/>
  <c r="D157" i="2774" s="1"/>
  <c r="A158" i="2774"/>
  <c r="D158" i="2774" s="1"/>
  <c r="A159" i="2774"/>
  <c r="D159" i="2774" s="1"/>
  <c r="A160" i="2774"/>
  <c r="D160" i="2774" s="1"/>
  <c r="A161" i="2774"/>
  <c r="D161" i="2774" s="1"/>
  <c r="A162" i="2774"/>
  <c r="D162" i="2774" s="1"/>
  <c r="A163" i="2774"/>
  <c r="A164" i="2774"/>
  <c r="D164" i="2774" s="1"/>
  <c r="A165" i="2774"/>
  <c r="D165" i="2774" s="1"/>
  <c r="A166" i="2774"/>
  <c r="D166" i="2774" s="1"/>
  <c r="A167" i="2774"/>
  <c r="D167" i="2774" s="1"/>
  <c r="A168" i="2774"/>
  <c r="D168" i="2774" s="1"/>
  <c r="A169" i="2774"/>
  <c r="D169" i="2774" s="1"/>
  <c r="A170" i="2774"/>
  <c r="D170" i="2774" s="1"/>
  <c r="A171" i="2774"/>
  <c r="D171" i="2774" s="1"/>
  <c r="A172" i="2774"/>
  <c r="D172" i="2774" s="1"/>
  <c r="A173" i="2774"/>
  <c r="D173" i="2774" s="1"/>
  <c r="A174" i="2774"/>
  <c r="D174" i="2774" s="1"/>
  <c r="A175" i="2774"/>
  <c r="D175" i="2774" s="1"/>
  <c r="A176" i="2774"/>
  <c r="D176" i="2774" s="1"/>
  <c r="A177" i="2774"/>
  <c r="D177" i="2774" s="1"/>
  <c r="A178" i="2774"/>
  <c r="A179" i="2774"/>
  <c r="D179" i="2774" s="1"/>
  <c r="A180" i="2774"/>
  <c r="D180" i="2774" s="1"/>
  <c r="A181" i="2774"/>
  <c r="D181" i="2774" s="1"/>
  <c r="A182" i="2774"/>
  <c r="D182" i="2774" s="1"/>
  <c r="A183" i="2774"/>
  <c r="D183" i="2774" s="1"/>
  <c r="A184" i="2774"/>
  <c r="D184" i="2774" s="1"/>
  <c r="A185" i="2774"/>
  <c r="A186" i="2774"/>
  <c r="D186" i="2774" s="1"/>
  <c r="A187" i="2774"/>
  <c r="D187" i="2774" s="1"/>
  <c r="A188" i="2774"/>
  <c r="D188" i="2774" s="1"/>
  <c r="A189" i="2774"/>
  <c r="D189" i="2774" s="1"/>
  <c r="A190" i="2774"/>
  <c r="D190" i="2774" s="1"/>
  <c r="A191" i="2774"/>
  <c r="D191" i="2774" s="1"/>
  <c r="A192" i="2774"/>
  <c r="A193" i="2774"/>
  <c r="D193" i="2774" s="1"/>
  <c r="A194" i="2774"/>
  <c r="D194" i="2774" s="1"/>
  <c r="A195" i="2774"/>
  <c r="D195" i="2774" s="1"/>
  <c r="A196" i="2774"/>
  <c r="D196" i="2774" s="1"/>
  <c r="A197" i="2774"/>
  <c r="D197" i="2774" s="1"/>
  <c r="A198" i="2774"/>
  <c r="D198" i="2774" s="1"/>
  <c r="A199" i="2774"/>
  <c r="A200" i="2774"/>
  <c r="D200" i="2774" s="1"/>
  <c r="A201" i="2774"/>
  <c r="D201" i="2774" s="1"/>
  <c r="A202" i="2774"/>
  <c r="D202" i="2774" s="1"/>
  <c r="A203" i="2774"/>
  <c r="D203" i="2774" s="1"/>
  <c r="A204" i="2774"/>
  <c r="D204" i="2774" s="1"/>
  <c r="A205" i="2774"/>
  <c r="D205" i="2774" s="1"/>
  <c r="A206" i="2774"/>
  <c r="D206" i="2774" s="1"/>
  <c r="A207" i="2774"/>
  <c r="D207" i="2774" s="1"/>
  <c r="A208" i="2774"/>
  <c r="D208" i="2774" s="1"/>
  <c r="A209" i="2774"/>
  <c r="D209" i="2774" s="1"/>
  <c r="A210" i="2774"/>
  <c r="D210" i="2774" s="1"/>
  <c r="A211" i="2774"/>
  <c r="D211" i="2774" s="1"/>
  <c r="A212" i="2774"/>
  <c r="D212" i="2774" s="1"/>
  <c r="A213" i="2774"/>
  <c r="D213" i="2774" s="1"/>
  <c r="A214" i="2774"/>
  <c r="A215" i="2774"/>
  <c r="D215" i="2774" s="1"/>
  <c r="A216" i="2774"/>
  <c r="D216" i="2774" s="1"/>
  <c r="A217" i="2774"/>
  <c r="D217" i="2774" s="1"/>
  <c r="A218" i="2774"/>
  <c r="D218" i="2774" s="1"/>
  <c r="A219" i="2774"/>
  <c r="D219" i="2774" s="1"/>
  <c r="A220" i="2774"/>
  <c r="D220" i="2774" s="1"/>
  <c r="A221" i="2774"/>
  <c r="D221" i="2774" s="1"/>
  <c r="A222" i="2774"/>
  <c r="D222" i="2774" s="1"/>
  <c r="A223" i="2774"/>
  <c r="D223" i="2774" s="1"/>
  <c r="A224" i="2774"/>
  <c r="D224" i="2774" s="1"/>
  <c r="A225" i="2774"/>
  <c r="D225" i="2774" s="1"/>
  <c r="A226" i="2774"/>
  <c r="D226" i="2774" s="1"/>
  <c r="A227" i="2774"/>
  <c r="D227" i="2774" s="1"/>
  <c r="A228" i="2774"/>
  <c r="A229" i="2774"/>
  <c r="D229" i="2774" s="1"/>
  <c r="A230" i="2774"/>
  <c r="D230" i="2774" s="1"/>
  <c r="A231" i="2774"/>
  <c r="D231" i="2774" s="1"/>
  <c r="A232" i="2774"/>
  <c r="D232" i="2774" s="1"/>
  <c r="A233" i="2774"/>
  <c r="D233" i="2774" s="1"/>
  <c r="A234" i="2774"/>
  <c r="D234" i="2774" s="1"/>
  <c r="A235" i="2774"/>
  <c r="A236" i="2774"/>
  <c r="D236" i="2774" s="1"/>
  <c r="A237" i="2774"/>
  <c r="D237" i="2774" s="1"/>
  <c r="A238" i="2774"/>
  <c r="D238" i="2774" s="1"/>
  <c r="A239" i="2774"/>
  <c r="D239" i="2774" s="1"/>
  <c r="A240" i="2774"/>
  <c r="D240" i="2774" s="1"/>
  <c r="A241" i="2774"/>
  <c r="D241" i="2774" s="1"/>
  <c r="A242" i="2774"/>
  <c r="D242" i="2774" s="1"/>
  <c r="A243" i="2774"/>
  <c r="D243" i="2774" s="1"/>
  <c r="A244" i="2774"/>
  <c r="D244" i="2774" s="1"/>
  <c r="A245" i="2774"/>
  <c r="D245" i="2774" s="1"/>
  <c r="A246" i="2774"/>
  <c r="D246" i="2774" s="1"/>
  <c r="A247" i="2774"/>
  <c r="D247" i="2774" s="1"/>
  <c r="A248" i="2774"/>
  <c r="D248" i="2774" s="1"/>
  <c r="A249" i="2774"/>
  <c r="D249" i="2774" s="1"/>
  <c r="A250" i="2774"/>
  <c r="A251" i="2774"/>
  <c r="D251" i="2774" s="1"/>
  <c r="A252" i="2774"/>
  <c r="D252" i="2774" s="1"/>
  <c r="A253" i="2774"/>
  <c r="D253" i="2774" s="1"/>
  <c r="A254" i="2774"/>
  <c r="D254" i="2774" s="1"/>
  <c r="A255" i="2774"/>
  <c r="D255" i="2774" s="1"/>
  <c r="A256" i="2774"/>
  <c r="D256" i="2774" s="1"/>
  <c r="A257" i="2774"/>
  <c r="D257" i="2774" s="1"/>
  <c r="A258" i="2774"/>
  <c r="D258" i="2774" s="1"/>
  <c r="A259" i="2774"/>
  <c r="D259" i="2774" s="1"/>
  <c r="A260" i="2774"/>
  <c r="D260" i="2774" s="1"/>
  <c r="A261" i="2774"/>
  <c r="D261" i="2774" s="1"/>
  <c r="A262" i="2774"/>
  <c r="D262" i="2774" s="1"/>
  <c r="A263" i="2774"/>
  <c r="D263" i="2774" s="1"/>
  <c r="A264" i="2774"/>
  <c r="A265" i="2774"/>
  <c r="D265" i="2774" s="1"/>
  <c r="A266" i="2774"/>
  <c r="D266" i="2774" s="1"/>
  <c r="A267" i="2774"/>
  <c r="D267" i="2774" s="1"/>
  <c r="A268" i="2774"/>
  <c r="D268" i="2774" s="1"/>
  <c r="A269" i="2774"/>
  <c r="D269" i="2774" s="1"/>
  <c r="A270" i="2774"/>
  <c r="D270" i="2774" s="1"/>
  <c r="A271" i="2774"/>
  <c r="A272" i="2774"/>
  <c r="D272" i="2774" s="1"/>
  <c r="A273" i="2774"/>
  <c r="D273" i="2774" s="1"/>
  <c r="A274" i="2774"/>
  <c r="D274" i="2774" s="1"/>
  <c r="A275" i="2774"/>
  <c r="D275" i="2774" s="1"/>
  <c r="A276" i="2774"/>
  <c r="D276" i="2774" s="1"/>
  <c r="A277" i="2774"/>
  <c r="D277" i="2774" s="1"/>
  <c r="A278" i="2774"/>
  <c r="D278" i="2774" s="1"/>
  <c r="A279" i="2774"/>
  <c r="D279" i="2774" s="1"/>
  <c r="A280" i="2774"/>
  <c r="D280" i="2774" s="1"/>
  <c r="A281" i="2774"/>
  <c r="D281" i="2774" s="1"/>
  <c r="A282" i="2774"/>
  <c r="D282" i="2774" s="1"/>
  <c r="A283" i="2774"/>
  <c r="D283" i="2774" s="1"/>
  <c r="A284" i="2774"/>
  <c r="D284" i="2774" s="1"/>
  <c r="A285" i="2774"/>
  <c r="D285" i="2774" s="1"/>
  <c r="A286" i="2774"/>
  <c r="A287" i="2774"/>
  <c r="D287" i="2774" s="1"/>
  <c r="A288" i="2774"/>
  <c r="D288" i="2774" s="1"/>
  <c r="A289" i="2774"/>
  <c r="D289" i="2774" s="1"/>
  <c r="A290" i="2774"/>
  <c r="D290" i="2774" s="1"/>
  <c r="A291" i="2774"/>
  <c r="D291" i="2774" s="1"/>
  <c r="A292" i="2774"/>
  <c r="D292" i="2774" s="1"/>
  <c r="A293" i="2774"/>
  <c r="D293" i="2774" s="1"/>
  <c r="A294" i="2774"/>
  <c r="D294" i="2774" s="1"/>
  <c r="A295" i="2774"/>
  <c r="D295" i="2774" s="1"/>
  <c r="A296" i="2774"/>
  <c r="D296" i="2774" s="1"/>
  <c r="A297" i="2774"/>
  <c r="D297" i="2774" s="1"/>
  <c r="A298" i="2774"/>
  <c r="D298" i="2774" s="1"/>
  <c r="A299" i="2774"/>
  <c r="D299" i="2774" s="1"/>
  <c r="A300" i="2774"/>
  <c r="A301" i="2774"/>
  <c r="D301" i="2774" s="1"/>
  <c r="A302" i="2774"/>
  <c r="D302" i="2774" s="1"/>
  <c r="A303" i="2774"/>
  <c r="D303" i="2774" s="1"/>
  <c r="A304" i="2774"/>
  <c r="D304" i="2774" s="1"/>
  <c r="A305" i="2774"/>
  <c r="D305" i="2774" s="1"/>
  <c r="A306" i="2774"/>
  <c r="D306" i="2774" s="1"/>
  <c r="A307" i="2774"/>
  <c r="A308" i="2774"/>
  <c r="D308" i="2774" s="1"/>
  <c r="A309" i="2774"/>
  <c r="D309" i="2774" s="1"/>
  <c r="A310" i="2774"/>
  <c r="D310" i="2774" s="1"/>
  <c r="A311" i="2774"/>
  <c r="D311" i="2774" s="1"/>
  <c r="A312" i="2774"/>
  <c r="D312" i="2774" s="1"/>
  <c r="A313" i="2774"/>
  <c r="D313" i="2774" s="1"/>
  <c r="A314" i="2774"/>
  <c r="A315" i="2774"/>
  <c r="D315" i="2774" s="1"/>
  <c r="A316" i="2774"/>
  <c r="D316" i="2774" s="1"/>
  <c r="A317" i="2774"/>
  <c r="D317" i="2774" s="1"/>
  <c r="A318" i="2774"/>
  <c r="D318" i="2774" s="1"/>
  <c r="A319" i="2774"/>
  <c r="D319" i="2774" s="1"/>
  <c r="A320" i="2774"/>
  <c r="D320" i="2774" s="1"/>
  <c r="A321" i="2774"/>
  <c r="D321" i="2774" s="1"/>
  <c r="A322" i="2774"/>
  <c r="A323" i="2774"/>
  <c r="D323" i="2774" s="1"/>
  <c r="A324" i="2774"/>
  <c r="D324" i="2774" s="1"/>
  <c r="A325" i="2774"/>
  <c r="D325" i="2774" s="1"/>
  <c r="A326" i="2774"/>
  <c r="D326" i="2774" s="1"/>
  <c r="A327" i="2774"/>
  <c r="D327" i="2774" s="1"/>
  <c r="A328" i="2774"/>
  <c r="D328" i="2774" s="1"/>
  <c r="A329" i="2774"/>
  <c r="D329" i="2774" s="1"/>
  <c r="A330" i="2774"/>
  <c r="D330" i="2774" s="1"/>
  <c r="A331" i="2774"/>
  <c r="D331" i="2774" s="1"/>
  <c r="A332" i="2774"/>
  <c r="D332" i="2774" s="1"/>
  <c r="A333" i="2774"/>
  <c r="D333" i="2774" s="1"/>
  <c r="A334" i="2774"/>
  <c r="D334" i="2774" s="1"/>
  <c r="A335" i="2774"/>
  <c r="D335" i="2774" s="1"/>
  <c r="A336" i="2774"/>
  <c r="A337" i="2774"/>
  <c r="D337" i="2774" s="1"/>
  <c r="A338" i="2774"/>
  <c r="D338" i="2774" s="1"/>
  <c r="A339" i="2774"/>
  <c r="D339" i="2774" s="1"/>
  <c r="A340" i="2774"/>
  <c r="D340" i="2774" s="1"/>
  <c r="A341" i="2774"/>
  <c r="D341" i="2774" s="1"/>
  <c r="A342" i="2774"/>
  <c r="D342" i="2774" s="1"/>
  <c r="A343" i="2774"/>
  <c r="A344" i="2774"/>
  <c r="D344" i="2774" s="1"/>
  <c r="A345" i="2774"/>
  <c r="D345" i="2774" s="1"/>
  <c r="A346" i="2774"/>
  <c r="D346" i="2774" s="1"/>
  <c r="A347" i="2774"/>
  <c r="D347" i="2774" s="1"/>
  <c r="A348" i="2774"/>
  <c r="D348" i="2774" s="1"/>
  <c r="A349" i="2774"/>
  <c r="D349" i="2774" s="1"/>
  <c r="A350" i="2774"/>
  <c r="D350" i="2774" s="1"/>
  <c r="A351" i="2774"/>
  <c r="D351" i="2774" s="1"/>
  <c r="A352" i="2774"/>
  <c r="D352" i="2774" s="1"/>
  <c r="A353" i="2774"/>
  <c r="D353" i="2774" s="1"/>
  <c r="A354" i="2774"/>
  <c r="D354" i="2774" s="1"/>
  <c r="A355" i="2774"/>
  <c r="D355" i="2774" s="1"/>
  <c r="A356" i="2774"/>
  <c r="D356" i="2774" s="1"/>
  <c r="A357" i="2774"/>
  <c r="D357" i="2774" s="1"/>
  <c r="A358" i="2774"/>
  <c r="A359" i="2774"/>
  <c r="D359" i="2774" s="1"/>
  <c r="A360" i="2774"/>
  <c r="D360" i="2774" s="1"/>
  <c r="A361" i="2774"/>
  <c r="D361" i="2774" s="1"/>
  <c r="A362" i="2774"/>
  <c r="D362" i="2774" s="1"/>
  <c r="A363" i="2774"/>
  <c r="D363" i="2774" s="1"/>
  <c r="A364" i="2774"/>
  <c r="D364" i="2774" s="1"/>
  <c r="A365" i="2774"/>
  <c r="D365" i="2774" s="1"/>
  <c r="A366" i="2774"/>
  <c r="D366" i="2774" s="1"/>
  <c r="A367" i="2774"/>
  <c r="D367" i="2774" s="1"/>
  <c r="A368" i="2774"/>
  <c r="D368" i="2774" s="1"/>
  <c r="A369" i="2774"/>
  <c r="D369" i="2774" s="1"/>
  <c r="A370" i="2774"/>
  <c r="D370" i="2774" s="1"/>
  <c r="A371" i="2774"/>
  <c r="D371" i="2774" s="1"/>
  <c r="A372" i="2774"/>
  <c r="A373" i="2774"/>
  <c r="D373" i="2774" s="1"/>
  <c r="A374" i="2774"/>
  <c r="D374" i="2774" s="1"/>
  <c r="A375" i="2774"/>
  <c r="D375" i="2774" s="1"/>
  <c r="A376" i="2774"/>
  <c r="D376" i="2774" s="1"/>
  <c r="A377" i="2774"/>
  <c r="D377" i="2774" s="1"/>
  <c r="A378" i="2774"/>
  <c r="D378" i="2774" s="1"/>
  <c r="A379" i="2774"/>
  <c r="A380" i="2774"/>
  <c r="D380" i="2774" s="1"/>
  <c r="A381" i="2774"/>
  <c r="D381" i="2774" s="1"/>
  <c r="A382" i="2774"/>
  <c r="D382" i="2774" s="1"/>
  <c r="A383" i="2774"/>
  <c r="D383" i="2774" s="1"/>
  <c r="A384" i="2774"/>
  <c r="D384" i="2774" s="1"/>
  <c r="A385" i="2774"/>
  <c r="D385" i="2774" s="1"/>
  <c r="A386" i="2774"/>
  <c r="D386" i="2774" s="1"/>
  <c r="A387" i="2774"/>
  <c r="D387" i="2774" s="1"/>
  <c r="A388" i="2774"/>
  <c r="D388" i="2774" s="1"/>
  <c r="A389" i="2774"/>
  <c r="D389" i="2774" s="1"/>
  <c r="A390" i="2774"/>
  <c r="D390" i="2774" s="1"/>
  <c r="A391" i="2774"/>
  <c r="D391" i="2774" s="1"/>
  <c r="A392" i="2774"/>
  <c r="D392" i="2774" s="1"/>
  <c r="A393" i="2774"/>
  <c r="D393" i="2774" s="1"/>
  <c r="A394" i="2774"/>
  <c r="A395" i="2774"/>
  <c r="D395" i="2774" s="1"/>
  <c r="A396" i="2774"/>
  <c r="D396" i="2774" s="1"/>
  <c r="A397" i="2774"/>
  <c r="D397" i="2774" s="1"/>
  <c r="A398" i="2774"/>
  <c r="D398" i="2774" s="1"/>
  <c r="A399" i="2774"/>
  <c r="D399" i="2774" s="1"/>
  <c r="A400" i="2774"/>
  <c r="D400" i="2774" s="1"/>
  <c r="A401" i="2774"/>
  <c r="D401" i="2774" s="1"/>
  <c r="A402" i="2774"/>
  <c r="D402" i="2774" s="1"/>
  <c r="A403" i="2774"/>
  <c r="D403" i="2774" s="1"/>
  <c r="A404" i="2774"/>
  <c r="D404" i="2774" s="1"/>
  <c r="A405" i="2774"/>
  <c r="D405" i="2774" s="1"/>
  <c r="A406" i="2774"/>
  <c r="D406" i="2774" s="1"/>
  <c r="A407" i="2774"/>
  <c r="D407" i="2774" s="1"/>
  <c r="A408" i="2774"/>
  <c r="A409" i="2774"/>
  <c r="D409" i="2774" s="1"/>
  <c r="A410" i="2774"/>
  <c r="D410" i="2774" s="1"/>
  <c r="A411" i="2774"/>
  <c r="D411" i="2774" s="1"/>
  <c r="A412" i="2774"/>
  <c r="D412" i="2774" s="1"/>
  <c r="A413" i="2774"/>
  <c r="D413" i="2774" s="1"/>
  <c r="A414" i="2774"/>
  <c r="D414" i="2774" s="1"/>
  <c r="A415" i="2774"/>
  <c r="A416" i="2774"/>
  <c r="D416" i="2774" s="1"/>
  <c r="A417" i="2774"/>
  <c r="D417" i="2774" s="1"/>
  <c r="A418" i="2774"/>
  <c r="D418" i="2774" s="1"/>
  <c r="A419" i="2774"/>
  <c r="D419" i="2774" s="1"/>
  <c r="A420" i="2774"/>
  <c r="D420" i="2774" s="1"/>
  <c r="A421" i="2774"/>
  <c r="D421" i="2774" s="1"/>
  <c r="A422" i="2774"/>
  <c r="D422" i="2774" s="1"/>
  <c r="A423" i="2774"/>
  <c r="D423" i="2774" s="1"/>
  <c r="A424" i="2774"/>
  <c r="D424" i="2774" s="1"/>
  <c r="A425" i="2774"/>
  <c r="D425" i="2774" s="1"/>
  <c r="A426" i="2774"/>
  <c r="D426" i="2774" s="1"/>
  <c r="A427" i="2774"/>
  <c r="D427" i="2774" s="1"/>
  <c r="A428" i="2774"/>
  <c r="D428" i="2774" s="1"/>
  <c r="A429" i="2774"/>
  <c r="D429" i="2774" s="1"/>
  <c r="A430" i="2774"/>
  <c r="A431" i="2774"/>
  <c r="D431" i="2774" s="1"/>
  <c r="A432" i="2774"/>
  <c r="D432" i="2774" s="1"/>
  <c r="A433" i="2774"/>
  <c r="D433" i="2774" s="1"/>
  <c r="A434" i="2774"/>
  <c r="D434" i="2774" s="1"/>
  <c r="A435" i="2774"/>
  <c r="D435" i="2774" s="1"/>
  <c r="A436" i="2774"/>
  <c r="D436" i="2774" s="1"/>
  <c r="A437" i="2774"/>
  <c r="D437" i="2774" s="1"/>
  <c r="A438" i="2774"/>
  <c r="D438" i="2774" s="1"/>
  <c r="A439" i="2774"/>
  <c r="D439" i="2774" s="1"/>
  <c r="A440" i="2774"/>
  <c r="D440" i="2774" s="1"/>
  <c r="A441" i="2774"/>
  <c r="D441" i="2774" s="1"/>
  <c r="A442" i="2774"/>
  <c r="D442" i="2774" s="1"/>
  <c r="A443" i="2774"/>
  <c r="D443" i="2774" s="1"/>
  <c r="A444" i="2774"/>
  <c r="A445" i="2774"/>
  <c r="D445" i="2774" s="1"/>
  <c r="A446" i="2774"/>
  <c r="D446" i="2774" s="1"/>
  <c r="A447" i="2774"/>
  <c r="D447" i="2774" s="1"/>
  <c r="A448" i="2774"/>
  <c r="D448" i="2774" s="1"/>
  <c r="A449" i="2774"/>
  <c r="D449" i="2774" s="1"/>
  <c r="A450" i="2774"/>
  <c r="D450" i="2774" s="1"/>
  <c r="A451" i="2774"/>
  <c r="A452" i="2774"/>
  <c r="D452" i="2774" s="1"/>
  <c r="A453" i="2774"/>
  <c r="D453" i="2774" s="1"/>
  <c r="A454" i="2774"/>
  <c r="D454" i="2774" s="1"/>
  <c r="A455" i="2774"/>
  <c r="D455" i="2774" s="1"/>
  <c r="A456" i="2774"/>
  <c r="D456" i="2774" s="1"/>
  <c r="A457" i="2774"/>
  <c r="D457" i="2774" s="1"/>
  <c r="A458" i="2774"/>
  <c r="D458" i="2774" s="1"/>
  <c r="A459" i="2774"/>
  <c r="D459" i="2774" s="1"/>
  <c r="A460" i="2774"/>
  <c r="D460" i="2774" s="1"/>
  <c r="A461" i="2774"/>
  <c r="D461" i="2774" s="1"/>
  <c r="A462" i="2774"/>
  <c r="D462" i="2774" s="1"/>
  <c r="A463" i="2774"/>
  <c r="D463" i="2774" s="1"/>
  <c r="A464" i="2774"/>
  <c r="D464" i="2774" s="1"/>
  <c r="A465" i="2774"/>
  <c r="D465" i="2774" s="1"/>
  <c r="A466" i="2774"/>
  <c r="A467" i="2774"/>
  <c r="D467" i="2774" s="1"/>
  <c r="A468" i="2774"/>
  <c r="D468" i="2774" s="1"/>
  <c r="A469" i="2774"/>
  <c r="D469" i="2774" s="1"/>
  <c r="A470" i="2774"/>
  <c r="D470" i="2774" s="1"/>
  <c r="A471" i="2774"/>
  <c r="D471" i="2774" s="1"/>
  <c r="A472" i="2774"/>
  <c r="D472" i="2774" s="1"/>
  <c r="A473" i="2774"/>
  <c r="D473" i="2774" s="1"/>
  <c r="A474" i="2774"/>
  <c r="D474" i="2774" s="1"/>
  <c r="A475" i="2774"/>
  <c r="D475" i="2774" s="1"/>
  <c r="A476" i="2774"/>
  <c r="D476" i="2774" s="1"/>
  <c r="A477" i="2774"/>
  <c r="D477" i="2774" s="1"/>
  <c r="A478" i="2774"/>
  <c r="D478" i="2774" s="1"/>
  <c r="A479" i="2774"/>
  <c r="D479" i="2774" s="1"/>
  <c r="A480" i="2774"/>
  <c r="A481" i="2774"/>
  <c r="D481" i="2774" s="1"/>
  <c r="A482" i="2774"/>
  <c r="D482" i="2774" s="1"/>
  <c r="A483" i="2774"/>
  <c r="D483" i="2774" s="1"/>
  <c r="A484" i="2774"/>
  <c r="D484" i="2774" s="1"/>
  <c r="A485" i="2774"/>
  <c r="D485" i="2774" s="1"/>
  <c r="A486" i="2774"/>
  <c r="D486" i="2774" s="1"/>
  <c r="A487" i="2774"/>
  <c r="A488" i="2774"/>
  <c r="D488" i="2774" s="1"/>
  <c r="A489" i="2774"/>
  <c r="D489" i="2774" s="1"/>
  <c r="A490" i="2774"/>
  <c r="D490" i="2774" s="1"/>
  <c r="A491" i="2774"/>
  <c r="D491" i="2774" s="1"/>
  <c r="A492" i="2774"/>
  <c r="D492" i="2774" s="1"/>
  <c r="A493" i="2774"/>
  <c r="D493" i="2774" s="1"/>
  <c r="A494" i="2774"/>
  <c r="D494" i="2774" s="1"/>
  <c r="A495" i="2774"/>
  <c r="D495" i="2774" s="1"/>
  <c r="A496" i="2774"/>
  <c r="D496" i="2774" s="1"/>
  <c r="A497" i="2774"/>
  <c r="D497" i="2774" s="1"/>
  <c r="A498" i="2774"/>
  <c r="D498" i="2774" s="1"/>
  <c r="A499" i="2774"/>
  <c r="D499" i="2774" s="1"/>
  <c r="A500" i="2774"/>
  <c r="D500" i="2774" s="1"/>
  <c r="A501" i="2774"/>
  <c r="D501" i="2774" s="1"/>
  <c r="A502" i="2774"/>
  <c r="A503" i="2774"/>
  <c r="D503" i="2774" s="1"/>
  <c r="A504" i="2774"/>
  <c r="D504" i="2774" s="1"/>
  <c r="A505" i="2774"/>
  <c r="D505" i="2774" s="1"/>
  <c r="A506" i="2774"/>
  <c r="D506" i="2774" s="1"/>
  <c r="A507" i="2774"/>
  <c r="D507" i="2774" s="1"/>
  <c r="A508" i="2774"/>
  <c r="D508" i="2774" s="1"/>
  <c r="A509" i="2774"/>
  <c r="D509" i="2774" s="1"/>
  <c r="A510" i="2774"/>
  <c r="D510" i="2774" s="1"/>
  <c r="A511" i="2774"/>
  <c r="D511" i="2774" s="1"/>
  <c r="A512" i="2774"/>
  <c r="D512" i="2774" s="1"/>
  <c r="A513" i="2774"/>
  <c r="D513" i="2774" s="1"/>
  <c r="A514" i="2774"/>
  <c r="D514" i="2774" s="1"/>
  <c r="A515" i="2774"/>
  <c r="D515" i="2774" s="1"/>
  <c r="A516" i="2774"/>
  <c r="A517" i="2774"/>
  <c r="D517" i="2774" s="1"/>
  <c r="A518" i="2774"/>
  <c r="D518" i="2774" s="1"/>
  <c r="A519" i="2774"/>
  <c r="D519" i="2774" s="1"/>
  <c r="A520" i="2774"/>
  <c r="D520" i="2774" s="1"/>
  <c r="A521" i="2774"/>
  <c r="D521" i="2774" s="1"/>
  <c r="A522" i="2774"/>
  <c r="D522" i="2774" s="1"/>
  <c r="A523" i="2774"/>
  <c r="A524" i="2774"/>
  <c r="D524" i="2774" s="1"/>
  <c r="A525" i="2774"/>
  <c r="D525" i="2774" s="1"/>
  <c r="A526" i="2774"/>
  <c r="D526" i="2774" s="1"/>
  <c r="A527" i="2774"/>
  <c r="D527" i="2774" s="1"/>
  <c r="A528" i="2774"/>
  <c r="D528" i="2774" s="1"/>
  <c r="A529" i="2774"/>
  <c r="D529" i="2774" s="1"/>
  <c r="A530" i="2774"/>
  <c r="D530" i="2774" s="1"/>
  <c r="A531" i="2774"/>
  <c r="D531" i="2774" s="1"/>
  <c r="A532" i="2774"/>
  <c r="D532" i="2774" s="1"/>
  <c r="A533" i="2774"/>
  <c r="D533" i="2774" s="1"/>
  <c r="A534" i="2774"/>
  <c r="D534" i="2774" s="1"/>
  <c r="A535" i="2774"/>
  <c r="D535" i="2774" s="1"/>
  <c r="A536" i="2774"/>
  <c r="D536" i="2774" s="1"/>
  <c r="A537" i="2774"/>
  <c r="D537" i="2774" s="1"/>
  <c r="A538" i="2774"/>
  <c r="A539" i="2774"/>
  <c r="D539" i="2774" s="1"/>
  <c r="A540" i="2774"/>
  <c r="D540" i="2774" s="1"/>
  <c r="A541" i="2774"/>
  <c r="D541" i="2774" s="1"/>
  <c r="A542" i="2774"/>
  <c r="D542" i="2774" s="1"/>
  <c r="A543" i="2774"/>
  <c r="D543" i="2774" s="1"/>
  <c r="A544" i="2774"/>
  <c r="D544" i="2774" s="1"/>
  <c r="A545" i="2774"/>
  <c r="D545" i="2774" s="1"/>
  <c r="A546" i="2774"/>
  <c r="D546" i="2774" s="1"/>
  <c r="A547" i="2774"/>
  <c r="D547" i="2774" s="1"/>
  <c r="A548" i="2774"/>
  <c r="D548" i="2774" s="1"/>
  <c r="A549" i="2774"/>
  <c r="D549" i="2774" s="1"/>
  <c r="A550" i="2774"/>
  <c r="D550" i="2774" s="1"/>
  <c r="A551" i="2774"/>
  <c r="D551" i="2774" s="1"/>
  <c r="A552" i="2774"/>
  <c r="A553" i="2774"/>
  <c r="D553" i="2774" s="1"/>
  <c r="A554" i="2774"/>
  <c r="D554" i="2774" s="1"/>
  <c r="A555" i="2774"/>
  <c r="D555" i="2774" s="1"/>
  <c r="A556" i="2774"/>
  <c r="D556" i="2774" s="1"/>
  <c r="A557" i="2774"/>
  <c r="D557" i="2774" s="1"/>
  <c r="A558" i="2774"/>
  <c r="D558" i="2774" s="1"/>
  <c r="A559" i="2774"/>
  <c r="A560" i="2774"/>
  <c r="D560" i="2774" s="1"/>
  <c r="A561" i="2774"/>
  <c r="D561" i="2774" s="1"/>
  <c r="A562" i="2774"/>
  <c r="D562" i="2774" s="1"/>
  <c r="A563" i="2774"/>
  <c r="D563" i="2774" s="1"/>
  <c r="A564" i="2774"/>
  <c r="D564" i="2774" s="1"/>
  <c r="A565" i="2774"/>
  <c r="D565" i="2774" s="1"/>
  <c r="A566" i="2774"/>
  <c r="D566" i="2774" s="1"/>
  <c r="A567" i="2774"/>
  <c r="D567" i="2774" s="1"/>
  <c r="A568" i="2774"/>
  <c r="D568" i="2774" s="1"/>
  <c r="A569" i="2774"/>
  <c r="D569" i="2774" s="1"/>
  <c r="A570" i="2774"/>
  <c r="D570" i="2774" s="1"/>
  <c r="A571" i="2774"/>
  <c r="D571" i="2774" s="1"/>
  <c r="A572" i="2774"/>
  <c r="D572" i="2774" s="1"/>
  <c r="A573" i="2774"/>
  <c r="D573" i="2774" s="1"/>
  <c r="A574" i="2774"/>
  <c r="A575" i="2774"/>
  <c r="D575" i="2774" s="1"/>
  <c r="A576" i="2774"/>
  <c r="D576" i="2774" s="1"/>
  <c r="A577" i="2774"/>
  <c r="D577" i="2774" s="1"/>
  <c r="A578" i="2774"/>
  <c r="D578" i="2774" s="1"/>
  <c r="A579" i="2774"/>
  <c r="D579" i="2774" s="1"/>
  <c r="A580" i="2774"/>
  <c r="D580" i="2774" s="1"/>
  <c r="A581" i="2774"/>
  <c r="D581" i="2774" s="1"/>
  <c r="A582" i="2774"/>
  <c r="D582" i="2774" s="1"/>
  <c r="A583" i="2774"/>
  <c r="D583" i="2774" s="1"/>
  <c r="A584" i="2774"/>
  <c r="D584" i="2774" s="1"/>
  <c r="A585" i="2774"/>
  <c r="D585" i="2774" s="1"/>
  <c r="A586" i="2774"/>
  <c r="D586" i="2774" s="1"/>
  <c r="A587" i="2774"/>
  <c r="D587" i="2774" s="1"/>
  <c r="A588" i="2774"/>
  <c r="A589" i="2774"/>
  <c r="D589" i="2774" s="1"/>
  <c r="A590" i="2774"/>
  <c r="D590" i="2774" s="1"/>
  <c r="A591" i="2774"/>
  <c r="D591" i="2774" s="1"/>
  <c r="A592" i="2774"/>
  <c r="D592" i="2774" s="1"/>
  <c r="A593" i="2774"/>
  <c r="D593" i="2774" s="1"/>
  <c r="A594" i="2774"/>
  <c r="D594" i="2774" s="1"/>
  <c r="A595" i="2774"/>
  <c r="A596" i="2774"/>
  <c r="D596" i="2774" s="1"/>
  <c r="A597" i="2774"/>
  <c r="D597" i="2774" s="1"/>
  <c r="A598" i="2774"/>
  <c r="D598" i="2774" s="1"/>
  <c r="A599" i="2774"/>
  <c r="D599" i="2774" s="1"/>
  <c r="A600" i="2774"/>
  <c r="D600" i="2774" s="1"/>
  <c r="A601" i="2774"/>
  <c r="D601" i="2774" s="1"/>
  <c r="A602" i="2774"/>
  <c r="D602" i="2774" s="1"/>
  <c r="A603" i="2774"/>
  <c r="D603" i="2774" s="1"/>
  <c r="A604" i="2774"/>
  <c r="D604" i="2774" s="1"/>
  <c r="A605" i="2774"/>
  <c r="D605" i="2774" s="1"/>
  <c r="A606" i="2774"/>
  <c r="D606" i="2774" s="1"/>
  <c r="A607" i="2774"/>
  <c r="D607" i="2774" s="1"/>
  <c r="A608" i="2774"/>
  <c r="D608" i="2774" s="1"/>
  <c r="A609" i="2774"/>
  <c r="D609" i="2774" s="1"/>
  <c r="A610" i="2774"/>
  <c r="A611" i="2774"/>
  <c r="D611" i="2774" s="1"/>
  <c r="A612" i="2774"/>
  <c r="D612" i="2774" s="1"/>
  <c r="A613" i="2774"/>
  <c r="D613" i="2774" s="1"/>
  <c r="A614" i="2774"/>
  <c r="D614" i="2774" s="1"/>
  <c r="A615" i="2774"/>
  <c r="D615" i="2774" s="1"/>
  <c r="A616" i="2774"/>
  <c r="D616" i="2774" s="1"/>
  <c r="A617" i="2774"/>
  <c r="D617" i="2774" s="1"/>
  <c r="A618" i="2774"/>
  <c r="D618" i="2774" s="1"/>
  <c r="A619" i="2774"/>
  <c r="D619" i="2774" s="1"/>
  <c r="A620" i="2774"/>
  <c r="D620" i="2774" s="1"/>
  <c r="A621" i="2774"/>
  <c r="D621" i="2774" s="1"/>
  <c r="A622" i="2774"/>
  <c r="D622" i="2774" s="1"/>
  <c r="A623" i="2774"/>
  <c r="D623" i="2774" s="1"/>
  <c r="A624" i="2774"/>
  <c r="A625" i="2774"/>
  <c r="D625" i="2774" s="1"/>
  <c r="A626" i="2774"/>
  <c r="D626" i="2774" s="1"/>
  <c r="A627" i="2774"/>
  <c r="D627" i="2774" s="1"/>
  <c r="A628" i="2774"/>
  <c r="D628" i="2774" s="1"/>
  <c r="A629" i="2774"/>
  <c r="D629" i="2774" s="1"/>
  <c r="A630" i="2774"/>
  <c r="D630" i="2774" s="1"/>
  <c r="A631" i="2774"/>
  <c r="A632" i="2774"/>
  <c r="D632" i="2774" s="1"/>
  <c r="A633" i="2774"/>
  <c r="D633" i="2774" s="1"/>
  <c r="A634" i="2774"/>
  <c r="D634" i="2774" s="1"/>
  <c r="A635" i="2774"/>
  <c r="D635" i="2774" s="1"/>
  <c r="A636" i="2774"/>
  <c r="D636" i="2774" s="1"/>
  <c r="A637" i="2774"/>
  <c r="D637" i="2774" s="1"/>
  <c r="A638" i="2774"/>
  <c r="D638" i="2774" s="1"/>
  <c r="A639" i="2774"/>
  <c r="D639" i="2774" s="1"/>
  <c r="A640" i="2774"/>
  <c r="D640" i="2774" s="1"/>
  <c r="A641" i="2774"/>
  <c r="D641" i="2774" s="1"/>
  <c r="A642" i="2774"/>
  <c r="D642" i="2774" s="1"/>
  <c r="A643" i="2774"/>
  <c r="D643" i="2774" s="1"/>
  <c r="A644" i="2774"/>
  <c r="D644" i="2774" s="1"/>
  <c r="A645" i="2774"/>
  <c r="D645" i="2774" s="1"/>
  <c r="A646" i="2774"/>
  <c r="A647" i="2774"/>
  <c r="D647" i="2774" s="1"/>
  <c r="A648" i="2774"/>
  <c r="D648" i="2774" s="1"/>
  <c r="A649" i="2774"/>
  <c r="D649" i="2774" s="1"/>
  <c r="A650" i="2774"/>
  <c r="D650" i="2774" s="1"/>
  <c r="A651" i="2774"/>
  <c r="D651" i="2774" s="1"/>
  <c r="A652" i="2774"/>
  <c r="D652" i="2774" s="1"/>
  <c r="A653" i="2774"/>
  <c r="D653" i="2774" s="1"/>
  <c r="A654" i="2774"/>
  <c r="D654" i="2774" s="1"/>
  <c r="A655" i="2774"/>
  <c r="D655" i="2774" s="1"/>
  <c r="A656" i="2774"/>
  <c r="D656" i="2774" s="1"/>
  <c r="A657" i="2774"/>
  <c r="D657" i="2774" s="1"/>
  <c r="A658" i="2774"/>
  <c r="D658" i="2774" s="1"/>
  <c r="A659" i="2774"/>
  <c r="D659" i="2774" s="1"/>
  <c r="A660" i="2774"/>
  <c r="A661" i="2774"/>
  <c r="D661" i="2774" s="1"/>
  <c r="A662" i="2774"/>
  <c r="D662" i="2774" s="1"/>
  <c r="A663" i="2774"/>
  <c r="D663" i="2774" s="1"/>
  <c r="A664" i="2774"/>
  <c r="D664" i="2774" s="1"/>
  <c r="A665" i="2774"/>
  <c r="D665" i="2774" s="1"/>
  <c r="A666" i="2774"/>
  <c r="D666" i="2774" s="1"/>
  <c r="A667" i="2774"/>
  <c r="A668" i="2774"/>
  <c r="D668" i="2774" s="1"/>
  <c r="A669" i="2774"/>
  <c r="D669" i="2774" s="1"/>
  <c r="A670" i="2774"/>
  <c r="D670" i="2774" s="1"/>
  <c r="A671" i="2774"/>
  <c r="D671" i="2774" s="1"/>
  <c r="A672" i="2774"/>
  <c r="D672" i="2774" s="1"/>
  <c r="A673" i="2774"/>
  <c r="D673" i="2774" s="1"/>
  <c r="A674" i="2774"/>
  <c r="D674" i="2774" s="1"/>
  <c r="A675" i="2774"/>
  <c r="D675" i="2774" s="1"/>
  <c r="A676" i="2774"/>
  <c r="D676" i="2774" s="1"/>
  <c r="A677" i="2774"/>
  <c r="D677" i="2774" s="1"/>
  <c r="A678" i="2774"/>
  <c r="D678" i="2774" s="1"/>
  <c r="A679" i="2774"/>
  <c r="D679" i="2774" s="1"/>
  <c r="A680" i="2774"/>
  <c r="D680" i="2774" s="1"/>
  <c r="A681" i="2774"/>
  <c r="D681" i="2774" s="1"/>
  <c r="A682" i="2774"/>
  <c r="A683" i="2774"/>
  <c r="D683" i="2774" s="1"/>
  <c r="A684" i="2774"/>
  <c r="D684" i="2774" s="1"/>
  <c r="A685" i="2774"/>
  <c r="D685" i="2774" s="1"/>
  <c r="A686" i="2774"/>
  <c r="D686" i="2774" s="1"/>
  <c r="A687" i="2774"/>
  <c r="D687" i="2774" s="1"/>
  <c r="A688" i="2774"/>
  <c r="D688" i="2774" s="1"/>
  <c r="A689" i="2774"/>
  <c r="D689" i="2774" s="1"/>
  <c r="A690" i="2774"/>
  <c r="D690" i="2774" s="1"/>
  <c r="A691" i="2774"/>
  <c r="D691" i="2774" s="1"/>
  <c r="A692" i="2774"/>
  <c r="D692" i="2774" s="1"/>
  <c r="A693" i="2774"/>
  <c r="D693" i="2774" s="1"/>
  <c r="A694" i="2774"/>
  <c r="D694" i="2774" s="1"/>
  <c r="A695" i="2774"/>
  <c r="D695" i="2774" s="1"/>
  <c r="A696" i="2774"/>
  <c r="A697" i="2774"/>
  <c r="D697" i="2774" s="1"/>
  <c r="A698" i="2774"/>
  <c r="D698" i="2774" s="1"/>
  <c r="A699" i="2774"/>
  <c r="D699" i="2774" s="1"/>
  <c r="A700" i="2774"/>
  <c r="D700" i="2774" s="1"/>
  <c r="A701" i="2774"/>
  <c r="D701" i="2774" s="1"/>
  <c r="A702" i="2774"/>
  <c r="D702" i="2774" s="1"/>
  <c r="A703" i="2774"/>
  <c r="A704" i="2774"/>
  <c r="D704" i="2774" s="1"/>
  <c r="A705" i="2774"/>
  <c r="D705" i="2774" s="1"/>
  <c r="A706" i="2774"/>
  <c r="D706" i="2774" s="1"/>
  <c r="A707" i="2774"/>
  <c r="D707" i="2774" s="1"/>
  <c r="A708" i="2774"/>
  <c r="D708" i="2774" s="1"/>
  <c r="A709" i="2774"/>
  <c r="D709" i="2774" s="1"/>
  <c r="A710" i="2774"/>
  <c r="D710" i="2774" s="1"/>
  <c r="D5" i="2774"/>
  <c r="C5" i="2774"/>
  <c r="B5" i="2774"/>
  <c r="AT5" i="2774" s="1"/>
  <c r="A5" i="2774"/>
  <c r="AU380" i="2771"/>
  <c r="AU386" i="2771"/>
  <c r="AU392" i="2771"/>
  <c r="AU398" i="2771"/>
  <c r="AU404" i="2771"/>
  <c r="AU410" i="2771"/>
  <c r="AU416" i="2771"/>
  <c r="AU422" i="2771"/>
  <c r="AU428" i="2771"/>
  <c r="AU434" i="2771"/>
  <c r="AU440" i="2771"/>
  <c r="AU446" i="2771"/>
  <c r="AU452" i="2771"/>
  <c r="AU458" i="2771"/>
  <c r="AU464" i="2771"/>
  <c r="AU470" i="2771"/>
  <c r="AU476" i="2771"/>
  <c r="AU482" i="2771"/>
  <c r="AU488" i="2771"/>
  <c r="AU494" i="2771"/>
  <c r="AU500" i="2771"/>
  <c r="AU506" i="2771"/>
  <c r="AU512" i="2771"/>
  <c r="AU518" i="2771"/>
  <c r="AU524" i="2771"/>
  <c r="AU530" i="2771"/>
  <c r="AU536" i="2771"/>
  <c r="AU542" i="2771"/>
  <c r="AU548" i="2771"/>
  <c r="AU554" i="2771"/>
  <c r="AU560" i="2771"/>
  <c r="AU566" i="2771"/>
  <c r="AU572" i="2771"/>
  <c r="AU578" i="2771"/>
  <c r="AU584" i="2771"/>
  <c r="AU590" i="2771"/>
  <c r="AU596" i="2771"/>
  <c r="AU602" i="2771"/>
  <c r="AU608" i="2771"/>
  <c r="AU614" i="2771"/>
  <c r="AU620" i="2771"/>
  <c r="AU626" i="2771"/>
  <c r="AU632" i="2771"/>
  <c r="AU638" i="2771"/>
  <c r="AU644" i="2771"/>
  <c r="AU650" i="2771"/>
  <c r="AU656" i="2771"/>
  <c r="AU662" i="2771"/>
  <c r="AU668" i="2771"/>
  <c r="AU674" i="2771"/>
  <c r="AU680" i="2771"/>
  <c r="AU686" i="2771"/>
  <c r="AU692" i="2771"/>
  <c r="AU698" i="2771"/>
  <c r="AU704" i="2771"/>
  <c r="AU710" i="2771"/>
  <c r="AT8" i="2771"/>
  <c r="AT9" i="2771"/>
  <c r="AT11" i="2771"/>
  <c r="AT14" i="2771"/>
  <c r="AT15" i="2771"/>
  <c r="AT17" i="2771"/>
  <c r="AT20" i="2771"/>
  <c r="AT21" i="2771"/>
  <c r="AT23" i="2771"/>
  <c r="AT26" i="2771"/>
  <c r="AT29" i="2771"/>
  <c r="AT32" i="2771"/>
  <c r="AT35" i="2771"/>
  <c r="AT38" i="2771"/>
  <c r="AT41" i="2771"/>
  <c r="AT44" i="2771"/>
  <c r="AT47" i="2771"/>
  <c r="AT50" i="2771"/>
  <c r="AT53" i="2771"/>
  <c r="AT56" i="2771"/>
  <c r="AT59" i="2771"/>
  <c r="AT62" i="2771"/>
  <c r="AT65" i="2771"/>
  <c r="AT68" i="2771"/>
  <c r="AT74" i="2771"/>
  <c r="AT80" i="2771"/>
  <c r="AT86" i="2771"/>
  <c r="AT92" i="2771"/>
  <c r="AT98" i="2771"/>
  <c r="AT104" i="2771"/>
  <c r="AT110" i="2771"/>
  <c r="AT116" i="2771"/>
  <c r="AT122" i="2771"/>
  <c r="AT128" i="2771"/>
  <c r="AT134" i="2771"/>
  <c r="AT140" i="2771"/>
  <c r="AT146" i="2771"/>
  <c r="AT152" i="2771"/>
  <c r="AT158" i="2771"/>
  <c r="AT164" i="2771"/>
  <c r="AT170" i="2771"/>
  <c r="AT176" i="2771"/>
  <c r="AT182" i="2771"/>
  <c r="AT188" i="2771"/>
  <c r="AT194" i="2771"/>
  <c r="AT200" i="2771"/>
  <c r="AT206" i="2771"/>
  <c r="AT212" i="2771"/>
  <c r="AT218" i="2771"/>
  <c r="AT224" i="2771"/>
  <c r="AT230" i="2771"/>
  <c r="AT236" i="2771"/>
  <c r="AT242" i="2771"/>
  <c r="AT248" i="2771"/>
  <c r="AT254" i="2771"/>
  <c r="AT260" i="2771"/>
  <c r="AT266" i="2771"/>
  <c r="AT272" i="2771"/>
  <c r="AT278" i="2771"/>
  <c r="AT284" i="2771"/>
  <c r="AT290" i="2771"/>
  <c r="AT296" i="2771"/>
  <c r="AT302" i="2771"/>
  <c r="AT308" i="2771"/>
  <c r="AT314" i="2771"/>
  <c r="AT320" i="2771"/>
  <c r="AT326" i="2771"/>
  <c r="AT332" i="2771"/>
  <c r="AT338" i="2771"/>
  <c r="AT344" i="2771"/>
  <c r="AT350" i="2771"/>
  <c r="AT356" i="2771"/>
  <c r="AT362" i="2771"/>
  <c r="AT368" i="2771"/>
  <c r="AT374" i="2771"/>
  <c r="AT380" i="2771"/>
  <c r="AT386" i="2771"/>
  <c r="AT392" i="2771"/>
  <c r="AT398" i="2771"/>
  <c r="AT404" i="2771"/>
  <c r="AT410" i="2771"/>
  <c r="AT416" i="2771"/>
  <c r="AT422" i="2771"/>
  <c r="AT428" i="2771"/>
  <c r="AT434" i="2771"/>
  <c r="AT440" i="2771"/>
  <c r="AT446" i="2771"/>
  <c r="AT452" i="2771"/>
  <c r="AT458" i="2771"/>
  <c r="AT464" i="2771"/>
  <c r="AT470" i="2771"/>
  <c r="AT476" i="2771"/>
  <c r="AT482" i="2771"/>
  <c r="AT488" i="2771"/>
  <c r="AT494" i="2771"/>
  <c r="AT500" i="2771"/>
  <c r="AT506" i="2771"/>
  <c r="AT512" i="2771"/>
  <c r="AT518" i="2771"/>
  <c r="AT524" i="2771"/>
  <c r="AT530" i="2771"/>
  <c r="AT536" i="2771"/>
  <c r="AT542" i="2771"/>
  <c r="AT548" i="2771"/>
  <c r="AT554" i="2771"/>
  <c r="AT560" i="2771"/>
  <c r="AT566" i="2771"/>
  <c r="AT572" i="2771"/>
  <c r="AT578" i="2771"/>
  <c r="AT584" i="2771"/>
  <c r="AT590" i="2771"/>
  <c r="AT596" i="2771"/>
  <c r="AT602" i="2771"/>
  <c r="AT608" i="2771"/>
  <c r="AT614" i="2771"/>
  <c r="AT620" i="2771"/>
  <c r="AT626" i="2771"/>
  <c r="AT632" i="2771"/>
  <c r="AT638" i="2771"/>
  <c r="AT644" i="2771"/>
  <c r="AT650" i="2771"/>
  <c r="AT656" i="2771"/>
  <c r="AT662" i="2771"/>
  <c r="AT668" i="2771"/>
  <c r="AT674" i="2771"/>
  <c r="AT680" i="2771"/>
  <c r="AT686" i="2771"/>
  <c r="AT692" i="2771"/>
  <c r="AT698" i="2771"/>
  <c r="AT704" i="2771"/>
  <c r="AT710" i="2771"/>
  <c r="AD7" i="2771"/>
  <c r="AD10" i="2771"/>
  <c r="AD13" i="2771"/>
  <c r="AD16" i="2771"/>
  <c r="AD19" i="2771"/>
  <c r="AD22" i="2771"/>
  <c r="AD25" i="2771"/>
  <c r="AD28" i="2771"/>
  <c r="AD31" i="2771"/>
  <c r="AD34" i="2771"/>
  <c r="AD37" i="2771"/>
  <c r="AD40" i="2771"/>
  <c r="AD43" i="2771"/>
  <c r="AD46" i="2771"/>
  <c r="AD49" i="2771"/>
  <c r="AD52" i="2771"/>
  <c r="AD55" i="2771"/>
  <c r="AD58" i="2771"/>
  <c r="AD61" i="2771"/>
  <c r="AC7" i="2771"/>
  <c r="AC8" i="2771"/>
  <c r="AC9" i="2771"/>
  <c r="AC10" i="2771"/>
  <c r="AC11" i="2771"/>
  <c r="AC12" i="2771"/>
  <c r="AD12" i="2771" s="1"/>
  <c r="AC13" i="2771"/>
  <c r="AC14" i="2771"/>
  <c r="AC15" i="2771"/>
  <c r="AC16" i="2771"/>
  <c r="AC17" i="2771"/>
  <c r="AC18" i="2771"/>
  <c r="AD18" i="2771" s="1"/>
  <c r="AC19" i="2771"/>
  <c r="AC20" i="2771"/>
  <c r="AC21" i="2771"/>
  <c r="AC22" i="2771"/>
  <c r="AC23" i="2771"/>
  <c r="AC24" i="2771"/>
  <c r="AD24" i="2771" s="1"/>
  <c r="AC25" i="2771"/>
  <c r="AC26" i="2771"/>
  <c r="AC27" i="2771"/>
  <c r="AC28" i="2771"/>
  <c r="AC29" i="2771"/>
  <c r="AC30" i="2771"/>
  <c r="AD30" i="2771" s="1"/>
  <c r="AC31" i="2771"/>
  <c r="AC32" i="2771"/>
  <c r="AC33" i="2771"/>
  <c r="AC34" i="2771"/>
  <c r="AC35" i="2771"/>
  <c r="AC36" i="2771"/>
  <c r="AD36" i="2771" s="1"/>
  <c r="AC37" i="2771"/>
  <c r="AC38" i="2771"/>
  <c r="AC39" i="2771"/>
  <c r="AC40" i="2771"/>
  <c r="AC41" i="2771"/>
  <c r="AC42" i="2771"/>
  <c r="AD42" i="2771" s="1"/>
  <c r="AC43" i="2771"/>
  <c r="AC44" i="2771"/>
  <c r="AC45" i="2771"/>
  <c r="AC46" i="2771"/>
  <c r="AC47" i="2771"/>
  <c r="AC48" i="2771"/>
  <c r="AD48" i="2771" s="1"/>
  <c r="AC49" i="2771"/>
  <c r="AC50" i="2771"/>
  <c r="AC51" i="2771"/>
  <c r="AC52" i="2771"/>
  <c r="AC53" i="2771"/>
  <c r="AC54" i="2771"/>
  <c r="AD54" i="2771" s="1"/>
  <c r="AC55" i="2771"/>
  <c r="AC56" i="2771"/>
  <c r="AC57" i="2771"/>
  <c r="AC58" i="2771"/>
  <c r="AC59" i="2771"/>
  <c r="AC60" i="2771"/>
  <c r="AD60" i="2771" s="1"/>
  <c r="AC61" i="2771"/>
  <c r="AB7" i="2771"/>
  <c r="AB8" i="2771"/>
  <c r="AD8" i="2771" s="1"/>
  <c r="AB9" i="2771"/>
  <c r="AB10" i="2771"/>
  <c r="AB11" i="2771"/>
  <c r="AD11" i="2771" s="1"/>
  <c r="AB12" i="2771"/>
  <c r="AB13" i="2771"/>
  <c r="AB14" i="2771"/>
  <c r="AD14" i="2771" s="1"/>
  <c r="AB15" i="2771"/>
  <c r="AB16" i="2771"/>
  <c r="AB17" i="2771"/>
  <c r="AD17" i="2771" s="1"/>
  <c r="AB18" i="2771"/>
  <c r="AB19" i="2771"/>
  <c r="AB20" i="2771"/>
  <c r="AD20" i="2771" s="1"/>
  <c r="AB21" i="2771"/>
  <c r="AB22" i="2771"/>
  <c r="AB23" i="2771"/>
  <c r="AD23" i="2771" s="1"/>
  <c r="AB24" i="2771"/>
  <c r="AB25" i="2771"/>
  <c r="AB26" i="2771"/>
  <c r="AD26" i="2771" s="1"/>
  <c r="AB27" i="2771"/>
  <c r="AB28" i="2771"/>
  <c r="AB29" i="2771"/>
  <c r="AD29" i="2771" s="1"/>
  <c r="AB30" i="2771"/>
  <c r="AB31" i="2771"/>
  <c r="AB32" i="2771"/>
  <c r="AD32" i="2771" s="1"/>
  <c r="AB33" i="2771"/>
  <c r="AB34" i="2771"/>
  <c r="AB35" i="2771"/>
  <c r="AD35" i="2771" s="1"/>
  <c r="AB36" i="2771"/>
  <c r="AB37" i="2771"/>
  <c r="AB38" i="2771"/>
  <c r="AD38" i="2771" s="1"/>
  <c r="AB39" i="2771"/>
  <c r="AB40" i="2771"/>
  <c r="AB41" i="2771"/>
  <c r="AD41" i="2771" s="1"/>
  <c r="AB42" i="2771"/>
  <c r="AB43" i="2771"/>
  <c r="AB44" i="2771"/>
  <c r="AD44" i="2771" s="1"/>
  <c r="AB45" i="2771"/>
  <c r="AB46" i="2771"/>
  <c r="AB47" i="2771"/>
  <c r="AD47" i="2771" s="1"/>
  <c r="AB48" i="2771"/>
  <c r="AB49" i="2771"/>
  <c r="AB50" i="2771"/>
  <c r="AD50" i="2771" s="1"/>
  <c r="AB51" i="2771"/>
  <c r="AB52" i="2771"/>
  <c r="AB53" i="2771"/>
  <c r="AD53" i="2771" s="1"/>
  <c r="AB54" i="2771"/>
  <c r="AB55" i="2771"/>
  <c r="AB56" i="2771"/>
  <c r="AD56" i="2771" s="1"/>
  <c r="AB57" i="2771"/>
  <c r="AB58" i="2771"/>
  <c r="AB59" i="2771"/>
  <c r="AD59" i="2771" s="1"/>
  <c r="AB60" i="2771"/>
  <c r="AB61" i="2771"/>
  <c r="AU5" i="2771"/>
  <c r="AC6" i="2771"/>
  <c r="AB6" i="2771"/>
  <c r="AD6" i="2771" s="1"/>
  <c r="F2" i="2771"/>
  <c r="D40" i="2771"/>
  <c r="D76" i="2771"/>
  <c r="D112" i="2771"/>
  <c r="D148" i="2771"/>
  <c r="D184" i="2771"/>
  <c r="D220" i="2771"/>
  <c r="D256" i="2771"/>
  <c r="D292" i="2771"/>
  <c r="D328" i="2771"/>
  <c r="D364" i="2771"/>
  <c r="D400" i="2771"/>
  <c r="D436" i="2771"/>
  <c r="D472" i="2771"/>
  <c r="D508" i="2771"/>
  <c r="D544" i="2771"/>
  <c r="D580" i="2771"/>
  <c r="D616" i="2771"/>
  <c r="D652" i="2771"/>
  <c r="D688" i="2771"/>
  <c r="C6" i="2771"/>
  <c r="C7" i="2771"/>
  <c r="C8" i="2771"/>
  <c r="C9" i="2771"/>
  <c r="C10" i="2771"/>
  <c r="C11" i="2771"/>
  <c r="C12" i="2771"/>
  <c r="C13" i="2771"/>
  <c r="C14" i="2771"/>
  <c r="C15" i="2771"/>
  <c r="C16" i="2771"/>
  <c r="C17" i="2771"/>
  <c r="C18" i="2771"/>
  <c r="C19" i="2771"/>
  <c r="C20" i="2771"/>
  <c r="C21" i="2771"/>
  <c r="C22" i="2771"/>
  <c r="C23" i="2771"/>
  <c r="C24" i="2771"/>
  <c r="C25" i="2771"/>
  <c r="C26" i="2771"/>
  <c r="C27" i="2771"/>
  <c r="C28" i="2771"/>
  <c r="C29" i="2771"/>
  <c r="C30" i="2771"/>
  <c r="C31" i="2771"/>
  <c r="C32" i="2771"/>
  <c r="C33" i="2771"/>
  <c r="C34" i="2771"/>
  <c r="C35" i="2771"/>
  <c r="C36" i="2771"/>
  <c r="C37" i="2771"/>
  <c r="C38" i="2771"/>
  <c r="C39" i="2771"/>
  <c r="C40" i="2771"/>
  <c r="C41" i="2771"/>
  <c r="C42" i="2771"/>
  <c r="C43" i="2771"/>
  <c r="C44" i="2771"/>
  <c r="C45" i="2771"/>
  <c r="C46" i="2771"/>
  <c r="C47" i="2771"/>
  <c r="C48" i="2771"/>
  <c r="C49" i="2771"/>
  <c r="C50" i="2771"/>
  <c r="C51" i="2771"/>
  <c r="C52" i="2771"/>
  <c r="C53" i="2771"/>
  <c r="C54" i="2771"/>
  <c r="C55" i="2771"/>
  <c r="C56" i="2771"/>
  <c r="C57" i="2771"/>
  <c r="C58" i="2771"/>
  <c r="C59" i="2771"/>
  <c r="C60" i="2771"/>
  <c r="C61" i="2771"/>
  <c r="C62" i="2771"/>
  <c r="C63" i="2771"/>
  <c r="C64" i="2771"/>
  <c r="C65" i="2771"/>
  <c r="C66" i="2771"/>
  <c r="C67" i="2771"/>
  <c r="C68" i="2771"/>
  <c r="C69" i="2771"/>
  <c r="C70" i="2771"/>
  <c r="C71" i="2771"/>
  <c r="C72" i="2771"/>
  <c r="C73" i="2771"/>
  <c r="C74" i="2771"/>
  <c r="C75" i="2771"/>
  <c r="C76" i="2771"/>
  <c r="C77" i="2771"/>
  <c r="C78" i="2771"/>
  <c r="C79" i="2771"/>
  <c r="C80" i="2771"/>
  <c r="C81" i="2771"/>
  <c r="C82" i="2771"/>
  <c r="C83" i="2771"/>
  <c r="C84" i="2771"/>
  <c r="C85" i="2771"/>
  <c r="C86" i="2771"/>
  <c r="C87" i="2771"/>
  <c r="C88" i="2771"/>
  <c r="C89" i="2771"/>
  <c r="C90" i="2771"/>
  <c r="C91" i="2771"/>
  <c r="C92" i="2771"/>
  <c r="C93" i="2771"/>
  <c r="C94" i="2771"/>
  <c r="C95" i="2771"/>
  <c r="C96" i="2771"/>
  <c r="C97" i="2771"/>
  <c r="C98" i="2771"/>
  <c r="C99" i="2771"/>
  <c r="C100" i="2771"/>
  <c r="C101" i="2771"/>
  <c r="C102" i="2771"/>
  <c r="C103" i="2771"/>
  <c r="C104" i="2771"/>
  <c r="C105" i="2771"/>
  <c r="C106" i="2771"/>
  <c r="C107" i="2771"/>
  <c r="C108" i="2771"/>
  <c r="C109" i="2771"/>
  <c r="C110" i="2771"/>
  <c r="C111" i="2771"/>
  <c r="C112" i="2771"/>
  <c r="C113" i="2771"/>
  <c r="C114" i="2771"/>
  <c r="C115" i="2771"/>
  <c r="C116" i="2771"/>
  <c r="C117" i="2771"/>
  <c r="C118" i="2771"/>
  <c r="C119" i="2771"/>
  <c r="C120" i="2771"/>
  <c r="C121" i="2771"/>
  <c r="C122" i="2771"/>
  <c r="C123" i="2771"/>
  <c r="C124" i="2771"/>
  <c r="C125" i="2771"/>
  <c r="C126" i="2771"/>
  <c r="C127" i="2771"/>
  <c r="C128" i="2771"/>
  <c r="C129" i="2771"/>
  <c r="C130" i="2771"/>
  <c r="C131" i="2771"/>
  <c r="C132" i="2771"/>
  <c r="C133" i="2771"/>
  <c r="C134" i="2771"/>
  <c r="C135" i="2771"/>
  <c r="C136" i="2771"/>
  <c r="C137" i="2771"/>
  <c r="C138" i="2771"/>
  <c r="C139" i="2771"/>
  <c r="C140" i="2771"/>
  <c r="C141" i="2771"/>
  <c r="C142" i="2771"/>
  <c r="C143" i="2771"/>
  <c r="C144" i="2771"/>
  <c r="C145" i="2771"/>
  <c r="C146" i="2771"/>
  <c r="C147" i="2771"/>
  <c r="C148" i="2771"/>
  <c r="C149" i="2771"/>
  <c r="C150" i="2771"/>
  <c r="C151" i="2771"/>
  <c r="C152" i="2771"/>
  <c r="C153" i="2771"/>
  <c r="C154" i="2771"/>
  <c r="C155" i="2771"/>
  <c r="C156" i="2771"/>
  <c r="C157" i="2771"/>
  <c r="C158" i="2771"/>
  <c r="C159" i="2771"/>
  <c r="C160" i="2771"/>
  <c r="C161" i="2771"/>
  <c r="C162" i="2771"/>
  <c r="C163" i="2771"/>
  <c r="C164" i="2771"/>
  <c r="C165" i="2771"/>
  <c r="C166" i="2771"/>
  <c r="C167" i="2771"/>
  <c r="C168" i="2771"/>
  <c r="C169" i="2771"/>
  <c r="C170" i="2771"/>
  <c r="C171" i="2771"/>
  <c r="C172" i="2771"/>
  <c r="C173" i="2771"/>
  <c r="C174" i="2771"/>
  <c r="C175" i="2771"/>
  <c r="C176" i="2771"/>
  <c r="C177" i="2771"/>
  <c r="C178" i="2771"/>
  <c r="C179" i="2771"/>
  <c r="C180" i="2771"/>
  <c r="C181" i="2771"/>
  <c r="C182" i="2771"/>
  <c r="C183" i="2771"/>
  <c r="C184" i="2771"/>
  <c r="C185" i="2771"/>
  <c r="C186" i="2771"/>
  <c r="C187" i="2771"/>
  <c r="C188" i="2771"/>
  <c r="C189" i="2771"/>
  <c r="C190" i="2771"/>
  <c r="C191" i="2771"/>
  <c r="C192" i="2771"/>
  <c r="C193" i="2771"/>
  <c r="C194" i="2771"/>
  <c r="C195" i="2771"/>
  <c r="C196" i="2771"/>
  <c r="C197" i="2771"/>
  <c r="C198" i="2771"/>
  <c r="C199" i="2771"/>
  <c r="C200" i="2771"/>
  <c r="C201" i="2771"/>
  <c r="C202" i="2771"/>
  <c r="C203" i="2771"/>
  <c r="C204" i="2771"/>
  <c r="C205" i="2771"/>
  <c r="C206" i="2771"/>
  <c r="C207" i="2771"/>
  <c r="C208" i="2771"/>
  <c r="C209" i="2771"/>
  <c r="C210" i="2771"/>
  <c r="C211" i="2771"/>
  <c r="C212" i="2771"/>
  <c r="C213" i="2771"/>
  <c r="C214" i="2771"/>
  <c r="C215" i="2771"/>
  <c r="C216" i="2771"/>
  <c r="C217" i="2771"/>
  <c r="C218" i="2771"/>
  <c r="C219" i="2771"/>
  <c r="C220" i="2771"/>
  <c r="C221" i="2771"/>
  <c r="C222" i="2771"/>
  <c r="C223" i="2771"/>
  <c r="C224" i="2771"/>
  <c r="C225" i="2771"/>
  <c r="C226" i="2771"/>
  <c r="C227" i="2771"/>
  <c r="C228" i="2771"/>
  <c r="C229" i="2771"/>
  <c r="C230" i="2771"/>
  <c r="C231" i="2771"/>
  <c r="C232" i="2771"/>
  <c r="C233" i="2771"/>
  <c r="C234" i="2771"/>
  <c r="C235" i="2771"/>
  <c r="C236" i="2771"/>
  <c r="C237" i="2771"/>
  <c r="C238" i="2771"/>
  <c r="C239" i="2771"/>
  <c r="C240" i="2771"/>
  <c r="C241" i="2771"/>
  <c r="C242" i="2771"/>
  <c r="C243" i="2771"/>
  <c r="C244" i="2771"/>
  <c r="C245" i="2771"/>
  <c r="C246" i="2771"/>
  <c r="C247" i="2771"/>
  <c r="C248" i="2771"/>
  <c r="C249" i="2771"/>
  <c r="C250" i="2771"/>
  <c r="C251" i="2771"/>
  <c r="C252" i="2771"/>
  <c r="C253" i="2771"/>
  <c r="C254" i="2771"/>
  <c r="C255" i="2771"/>
  <c r="C256" i="2771"/>
  <c r="C257" i="2771"/>
  <c r="C258" i="2771"/>
  <c r="C259" i="2771"/>
  <c r="C260" i="2771"/>
  <c r="C261" i="2771"/>
  <c r="C262" i="2771"/>
  <c r="C263" i="2771"/>
  <c r="C264" i="2771"/>
  <c r="C265" i="2771"/>
  <c r="C266" i="2771"/>
  <c r="C267" i="2771"/>
  <c r="C268" i="2771"/>
  <c r="C269" i="2771"/>
  <c r="C270" i="2771"/>
  <c r="C271" i="2771"/>
  <c r="C272" i="2771"/>
  <c r="C273" i="2771"/>
  <c r="C274" i="2771"/>
  <c r="C275" i="2771"/>
  <c r="C276" i="2771"/>
  <c r="C277" i="2771"/>
  <c r="C278" i="2771"/>
  <c r="C279" i="2771"/>
  <c r="C280" i="2771"/>
  <c r="C281" i="2771"/>
  <c r="C282" i="2771"/>
  <c r="C283" i="2771"/>
  <c r="C284" i="2771"/>
  <c r="C285" i="2771"/>
  <c r="C286" i="2771"/>
  <c r="C287" i="2771"/>
  <c r="C288" i="2771"/>
  <c r="C289" i="2771"/>
  <c r="C290" i="2771"/>
  <c r="C291" i="2771"/>
  <c r="C292" i="2771"/>
  <c r="C293" i="2771"/>
  <c r="C294" i="2771"/>
  <c r="C295" i="2771"/>
  <c r="C296" i="2771"/>
  <c r="C297" i="2771"/>
  <c r="C298" i="2771"/>
  <c r="C299" i="2771"/>
  <c r="C300" i="2771"/>
  <c r="C301" i="2771"/>
  <c r="C302" i="2771"/>
  <c r="C303" i="2771"/>
  <c r="C304" i="2771"/>
  <c r="C305" i="2771"/>
  <c r="C306" i="2771"/>
  <c r="C307" i="2771"/>
  <c r="C308" i="2771"/>
  <c r="C309" i="2771"/>
  <c r="C310" i="2771"/>
  <c r="C311" i="2771"/>
  <c r="C312" i="2771"/>
  <c r="C313" i="2771"/>
  <c r="C314" i="2771"/>
  <c r="C315" i="2771"/>
  <c r="C316" i="2771"/>
  <c r="C317" i="2771"/>
  <c r="C318" i="2771"/>
  <c r="C319" i="2771"/>
  <c r="C320" i="2771"/>
  <c r="C321" i="2771"/>
  <c r="C322" i="2771"/>
  <c r="C323" i="2771"/>
  <c r="C324" i="2771"/>
  <c r="C325" i="2771"/>
  <c r="C326" i="2771"/>
  <c r="C327" i="2771"/>
  <c r="C328" i="2771"/>
  <c r="C329" i="2771"/>
  <c r="C330" i="2771"/>
  <c r="C331" i="2771"/>
  <c r="C332" i="2771"/>
  <c r="C333" i="2771"/>
  <c r="C334" i="2771"/>
  <c r="C335" i="2771"/>
  <c r="C336" i="2771"/>
  <c r="C337" i="2771"/>
  <c r="C338" i="2771"/>
  <c r="C339" i="2771"/>
  <c r="C340" i="2771"/>
  <c r="C341" i="2771"/>
  <c r="C342" i="2771"/>
  <c r="C343" i="2771"/>
  <c r="C344" i="2771"/>
  <c r="C345" i="2771"/>
  <c r="C346" i="2771"/>
  <c r="C347" i="2771"/>
  <c r="C348" i="2771"/>
  <c r="C349" i="2771"/>
  <c r="C350" i="2771"/>
  <c r="C351" i="2771"/>
  <c r="C352" i="2771"/>
  <c r="C353" i="2771"/>
  <c r="C354" i="2771"/>
  <c r="C355" i="2771"/>
  <c r="C356" i="2771"/>
  <c r="C357" i="2771"/>
  <c r="C358" i="2771"/>
  <c r="C359" i="2771"/>
  <c r="C360" i="2771"/>
  <c r="C361" i="2771"/>
  <c r="C362" i="2771"/>
  <c r="C363" i="2771"/>
  <c r="C364" i="2771"/>
  <c r="C365" i="2771"/>
  <c r="C366" i="2771"/>
  <c r="C367" i="2771"/>
  <c r="C368" i="2771"/>
  <c r="C369" i="2771"/>
  <c r="C370" i="2771"/>
  <c r="C371" i="2771"/>
  <c r="C372" i="2771"/>
  <c r="C373" i="2771"/>
  <c r="C374" i="2771"/>
  <c r="C375" i="2771"/>
  <c r="C376" i="2771"/>
  <c r="C377" i="2771"/>
  <c r="C378" i="2771"/>
  <c r="C379" i="2771"/>
  <c r="C380" i="2771"/>
  <c r="C381" i="2771"/>
  <c r="C382" i="2771"/>
  <c r="C383" i="2771"/>
  <c r="C384" i="2771"/>
  <c r="C385" i="2771"/>
  <c r="C386" i="2771"/>
  <c r="C387" i="2771"/>
  <c r="C388" i="2771"/>
  <c r="C389" i="2771"/>
  <c r="C390" i="2771"/>
  <c r="C391" i="2771"/>
  <c r="C392" i="2771"/>
  <c r="C393" i="2771"/>
  <c r="C394" i="2771"/>
  <c r="C395" i="2771"/>
  <c r="C396" i="2771"/>
  <c r="C397" i="2771"/>
  <c r="C398" i="2771"/>
  <c r="C399" i="2771"/>
  <c r="C400" i="2771"/>
  <c r="C401" i="2771"/>
  <c r="C402" i="2771"/>
  <c r="C403" i="2771"/>
  <c r="C404" i="2771"/>
  <c r="C405" i="2771"/>
  <c r="C406" i="2771"/>
  <c r="C407" i="2771"/>
  <c r="C408" i="2771"/>
  <c r="C409" i="2771"/>
  <c r="C410" i="2771"/>
  <c r="C411" i="2771"/>
  <c r="C412" i="2771"/>
  <c r="C413" i="2771"/>
  <c r="C414" i="2771"/>
  <c r="C415" i="2771"/>
  <c r="C416" i="2771"/>
  <c r="C417" i="2771"/>
  <c r="C418" i="2771"/>
  <c r="C419" i="2771"/>
  <c r="C420" i="2771"/>
  <c r="C421" i="2771"/>
  <c r="C422" i="2771"/>
  <c r="C423" i="2771"/>
  <c r="C424" i="2771"/>
  <c r="C425" i="2771"/>
  <c r="C426" i="2771"/>
  <c r="C427" i="2771"/>
  <c r="C428" i="2771"/>
  <c r="C429" i="2771"/>
  <c r="C430" i="2771"/>
  <c r="C431" i="2771"/>
  <c r="C432" i="2771"/>
  <c r="C433" i="2771"/>
  <c r="C434" i="2771"/>
  <c r="C435" i="2771"/>
  <c r="C436" i="2771"/>
  <c r="C437" i="2771"/>
  <c r="C438" i="2771"/>
  <c r="C439" i="2771"/>
  <c r="C440" i="2771"/>
  <c r="C441" i="2771"/>
  <c r="C442" i="2771"/>
  <c r="C443" i="2771"/>
  <c r="C444" i="2771"/>
  <c r="C445" i="2771"/>
  <c r="C446" i="2771"/>
  <c r="C447" i="2771"/>
  <c r="C448" i="2771"/>
  <c r="C449" i="2771"/>
  <c r="C450" i="2771"/>
  <c r="C451" i="2771"/>
  <c r="C452" i="2771"/>
  <c r="C453" i="2771"/>
  <c r="C454" i="2771"/>
  <c r="C455" i="2771"/>
  <c r="C456" i="2771"/>
  <c r="C457" i="2771"/>
  <c r="C458" i="2771"/>
  <c r="C459" i="2771"/>
  <c r="C460" i="2771"/>
  <c r="C461" i="2771"/>
  <c r="C462" i="2771"/>
  <c r="C463" i="2771"/>
  <c r="C464" i="2771"/>
  <c r="C465" i="2771"/>
  <c r="C466" i="2771"/>
  <c r="C467" i="2771"/>
  <c r="C468" i="2771"/>
  <c r="C469" i="2771"/>
  <c r="C470" i="2771"/>
  <c r="C471" i="2771"/>
  <c r="C472" i="2771"/>
  <c r="C473" i="2771"/>
  <c r="C474" i="2771"/>
  <c r="C475" i="2771"/>
  <c r="C476" i="2771"/>
  <c r="C477" i="2771"/>
  <c r="C478" i="2771"/>
  <c r="C479" i="2771"/>
  <c r="C480" i="2771"/>
  <c r="C481" i="2771"/>
  <c r="C482" i="2771"/>
  <c r="C483" i="2771"/>
  <c r="C484" i="2771"/>
  <c r="C485" i="2771"/>
  <c r="C486" i="2771"/>
  <c r="C487" i="2771"/>
  <c r="C488" i="2771"/>
  <c r="C489" i="2771"/>
  <c r="C490" i="2771"/>
  <c r="C491" i="2771"/>
  <c r="C492" i="2771"/>
  <c r="C493" i="2771"/>
  <c r="C494" i="2771"/>
  <c r="C495" i="2771"/>
  <c r="C496" i="2771"/>
  <c r="C497" i="2771"/>
  <c r="C498" i="2771"/>
  <c r="C499" i="2771"/>
  <c r="C500" i="2771"/>
  <c r="C501" i="2771"/>
  <c r="C502" i="2771"/>
  <c r="C503" i="2771"/>
  <c r="C504" i="2771"/>
  <c r="C505" i="2771"/>
  <c r="C506" i="2771"/>
  <c r="C507" i="2771"/>
  <c r="C508" i="2771"/>
  <c r="C509" i="2771"/>
  <c r="C510" i="2771"/>
  <c r="C511" i="2771"/>
  <c r="C512" i="2771"/>
  <c r="C513" i="2771"/>
  <c r="C514" i="2771"/>
  <c r="C515" i="2771"/>
  <c r="C516" i="2771"/>
  <c r="C517" i="2771"/>
  <c r="C518" i="2771"/>
  <c r="C519" i="2771"/>
  <c r="C520" i="2771"/>
  <c r="C521" i="2771"/>
  <c r="C522" i="2771"/>
  <c r="C523" i="2771"/>
  <c r="C524" i="2771"/>
  <c r="C525" i="2771"/>
  <c r="C526" i="2771"/>
  <c r="C527" i="2771"/>
  <c r="C528" i="2771"/>
  <c r="C529" i="2771"/>
  <c r="C530" i="2771"/>
  <c r="C531" i="2771"/>
  <c r="C532" i="2771"/>
  <c r="C533" i="2771"/>
  <c r="C534" i="2771"/>
  <c r="C535" i="2771"/>
  <c r="C536" i="2771"/>
  <c r="C537" i="2771"/>
  <c r="C538" i="2771"/>
  <c r="C539" i="2771"/>
  <c r="C540" i="2771"/>
  <c r="C541" i="2771"/>
  <c r="C542" i="2771"/>
  <c r="C543" i="2771"/>
  <c r="C544" i="2771"/>
  <c r="C545" i="2771"/>
  <c r="C546" i="2771"/>
  <c r="C547" i="2771"/>
  <c r="C548" i="2771"/>
  <c r="C549" i="2771"/>
  <c r="C550" i="2771"/>
  <c r="C551" i="2771"/>
  <c r="C552" i="2771"/>
  <c r="C553" i="2771"/>
  <c r="C554" i="2771"/>
  <c r="C555" i="2771"/>
  <c r="C556" i="2771"/>
  <c r="C557" i="2771"/>
  <c r="C558" i="2771"/>
  <c r="C559" i="2771"/>
  <c r="C560" i="2771"/>
  <c r="C561" i="2771"/>
  <c r="C562" i="2771"/>
  <c r="C563" i="2771"/>
  <c r="C564" i="2771"/>
  <c r="C565" i="2771"/>
  <c r="C566" i="2771"/>
  <c r="C567" i="2771"/>
  <c r="C568" i="2771"/>
  <c r="C569" i="2771"/>
  <c r="C570" i="2771"/>
  <c r="C571" i="2771"/>
  <c r="C572" i="2771"/>
  <c r="C573" i="2771"/>
  <c r="C574" i="2771"/>
  <c r="C575" i="2771"/>
  <c r="C576" i="2771"/>
  <c r="C577" i="2771"/>
  <c r="C578" i="2771"/>
  <c r="C579" i="2771"/>
  <c r="C580" i="2771"/>
  <c r="C581" i="2771"/>
  <c r="C582" i="2771"/>
  <c r="C583" i="2771"/>
  <c r="C584" i="2771"/>
  <c r="C585" i="2771"/>
  <c r="C586" i="2771"/>
  <c r="C587" i="2771"/>
  <c r="C588" i="2771"/>
  <c r="C589" i="2771"/>
  <c r="C590" i="2771"/>
  <c r="C591" i="2771"/>
  <c r="C592" i="2771"/>
  <c r="C593" i="2771"/>
  <c r="C594" i="2771"/>
  <c r="C595" i="2771"/>
  <c r="C596" i="2771"/>
  <c r="C597" i="2771"/>
  <c r="C598" i="2771"/>
  <c r="C599" i="2771"/>
  <c r="C600" i="2771"/>
  <c r="C601" i="2771"/>
  <c r="C602" i="2771"/>
  <c r="C603" i="2771"/>
  <c r="C604" i="2771"/>
  <c r="C605" i="2771"/>
  <c r="C606" i="2771"/>
  <c r="C607" i="2771"/>
  <c r="C608" i="2771"/>
  <c r="C609" i="2771"/>
  <c r="C610" i="2771"/>
  <c r="C611" i="2771"/>
  <c r="C612" i="2771"/>
  <c r="C613" i="2771"/>
  <c r="C614" i="2771"/>
  <c r="C615" i="2771"/>
  <c r="C616" i="2771"/>
  <c r="C617" i="2771"/>
  <c r="C618" i="2771"/>
  <c r="C619" i="2771"/>
  <c r="C620" i="2771"/>
  <c r="C621" i="2771"/>
  <c r="C622" i="2771"/>
  <c r="C623" i="2771"/>
  <c r="C624" i="2771"/>
  <c r="C625" i="2771"/>
  <c r="C626" i="2771"/>
  <c r="C627" i="2771"/>
  <c r="C628" i="2771"/>
  <c r="C629" i="2771"/>
  <c r="C630" i="2771"/>
  <c r="C631" i="2771"/>
  <c r="C632" i="2771"/>
  <c r="C633" i="2771"/>
  <c r="C634" i="2771"/>
  <c r="C635" i="2771"/>
  <c r="C636" i="2771"/>
  <c r="C637" i="2771"/>
  <c r="C638" i="2771"/>
  <c r="C639" i="2771"/>
  <c r="C640" i="2771"/>
  <c r="C641" i="2771"/>
  <c r="C642" i="2771"/>
  <c r="C643" i="2771"/>
  <c r="C644" i="2771"/>
  <c r="C645" i="2771"/>
  <c r="C646" i="2771"/>
  <c r="C647" i="2771"/>
  <c r="C648" i="2771"/>
  <c r="C649" i="2771"/>
  <c r="C650" i="2771"/>
  <c r="C651" i="2771"/>
  <c r="C652" i="2771"/>
  <c r="C653" i="2771"/>
  <c r="C654" i="2771"/>
  <c r="C655" i="2771"/>
  <c r="C656" i="2771"/>
  <c r="C657" i="2771"/>
  <c r="C658" i="2771"/>
  <c r="C659" i="2771"/>
  <c r="C660" i="2771"/>
  <c r="C661" i="2771"/>
  <c r="C662" i="2771"/>
  <c r="C663" i="2771"/>
  <c r="C664" i="2771"/>
  <c r="C665" i="2771"/>
  <c r="C666" i="2771"/>
  <c r="C667" i="2771"/>
  <c r="C668" i="2771"/>
  <c r="C669" i="2771"/>
  <c r="C670" i="2771"/>
  <c r="C671" i="2771"/>
  <c r="C672" i="2771"/>
  <c r="C673" i="2771"/>
  <c r="C674" i="2771"/>
  <c r="C675" i="2771"/>
  <c r="C676" i="2771"/>
  <c r="C677" i="2771"/>
  <c r="C678" i="2771"/>
  <c r="C679" i="2771"/>
  <c r="C680" i="2771"/>
  <c r="C681" i="2771"/>
  <c r="C682" i="2771"/>
  <c r="C683" i="2771"/>
  <c r="C684" i="2771"/>
  <c r="C685" i="2771"/>
  <c r="C686" i="2771"/>
  <c r="C687" i="2771"/>
  <c r="C688" i="2771"/>
  <c r="C689" i="2771"/>
  <c r="C690" i="2771"/>
  <c r="C691" i="2771"/>
  <c r="C692" i="2771"/>
  <c r="C693" i="2771"/>
  <c r="C694" i="2771"/>
  <c r="C695" i="2771"/>
  <c r="C696" i="2771"/>
  <c r="C697" i="2771"/>
  <c r="C698" i="2771"/>
  <c r="C699" i="2771"/>
  <c r="C700" i="2771"/>
  <c r="C701" i="2771"/>
  <c r="C702" i="2771"/>
  <c r="C703" i="2771"/>
  <c r="C704" i="2771"/>
  <c r="C705" i="2771"/>
  <c r="C706" i="2771"/>
  <c r="C707" i="2771"/>
  <c r="C708" i="2771"/>
  <c r="C709" i="2771"/>
  <c r="C710" i="2771"/>
  <c r="B6" i="2771"/>
  <c r="B7" i="2771"/>
  <c r="B8" i="2771"/>
  <c r="AU8" i="2771" s="1"/>
  <c r="B9" i="2771"/>
  <c r="AU9" i="2771" s="1"/>
  <c r="B10" i="2771"/>
  <c r="B11" i="2771"/>
  <c r="AU11" i="2771" s="1"/>
  <c r="B12" i="2771"/>
  <c r="B13" i="2771"/>
  <c r="B14" i="2771"/>
  <c r="AU14" i="2771" s="1"/>
  <c r="B15" i="2771"/>
  <c r="AU15" i="2771" s="1"/>
  <c r="B16" i="2771"/>
  <c r="B17" i="2771"/>
  <c r="AU17" i="2771" s="1"/>
  <c r="B18" i="2771"/>
  <c r="B19" i="2771"/>
  <c r="B20" i="2771"/>
  <c r="AU20" i="2771" s="1"/>
  <c r="B21" i="2771"/>
  <c r="AU21" i="2771" s="1"/>
  <c r="B22" i="2771"/>
  <c r="B23" i="2771"/>
  <c r="AU23" i="2771" s="1"/>
  <c r="B24" i="2771"/>
  <c r="B25" i="2771"/>
  <c r="B26" i="2771"/>
  <c r="AU26" i="2771" s="1"/>
  <c r="B27" i="2771"/>
  <c r="AU27" i="2771" s="1"/>
  <c r="B28" i="2771"/>
  <c r="B29" i="2771"/>
  <c r="AU29" i="2771" s="1"/>
  <c r="B30" i="2771"/>
  <c r="B31" i="2771"/>
  <c r="B32" i="2771"/>
  <c r="AU32" i="2771" s="1"/>
  <c r="B33" i="2771"/>
  <c r="AU33" i="2771" s="1"/>
  <c r="B34" i="2771"/>
  <c r="B35" i="2771"/>
  <c r="AU35" i="2771" s="1"/>
  <c r="B36" i="2771"/>
  <c r="B37" i="2771"/>
  <c r="B38" i="2771"/>
  <c r="AU38" i="2771" s="1"/>
  <c r="B39" i="2771"/>
  <c r="AU39" i="2771" s="1"/>
  <c r="B40" i="2771"/>
  <c r="B41" i="2771"/>
  <c r="AU41" i="2771" s="1"/>
  <c r="B42" i="2771"/>
  <c r="B43" i="2771"/>
  <c r="B44" i="2771"/>
  <c r="AU44" i="2771" s="1"/>
  <c r="B45" i="2771"/>
  <c r="AU45" i="2771" s="1"/>
  <c r="B46" i="2771"/>
  <c r="B47" i="2771"/>
  <c r="AU47" i="2771" s="1"/>
  <c r="B48" i="2771"/>
  <c r="B49" i="2771"/>
  <c r="B50" i="2771"/>
  <c r="AU50" i="2771" s="1"/>
  <c r="B51" i="2771"/>
  <c r="AU51" i="2771" s="1"/>
  <c r="B52" i="2771"/>
  <c r="B53" i="2771"/>
  <c r="AU53" i="2771" s="1"/>
  <c r="B54" i="2771"/>
  <c r="B55" i="2771"/>
  <c r="B56" i="2771"/>
  <c r="AU56" i="2771" s="1"/>
  <c r="B57" i="2771"/>
  <c r="AU57" i="2771" s="1"/>
  <c r="B58" i="2771"/>
  <c r="B59" i="2771"/>
  <c r="AU59" i="2771" s="1"/>
  <c r="B60" i="2771"/>
  <c r="B61" i="2771"/>
  <c r="B62" i="2771"/>
  <c r="AU62" i="2771" s="1"/>
  <c r="B63" i="2771"/>
  <c r="AU63" i="2771" s="1"/>
  <c r="B64" i="2771"/>
  <c r="B65" i="2771"/>
  <c r="AU65" i="2771" s="1"/>
  <c r="B66" i="2771"/>
  <c r="B67" i="2771"/>
  <c r="B68" i="2771"/>
  <c r="AU68" i="2771" s="1"/>
  <c r="B69" i="2771"/>
  <c r="AU69" i="2771" s="1"/>
  <c r="B70" i="2771"/>
  <c r="B71" i="2771"/>
  <c r="B72" i="2771"/>
  <c r="B73" i="2771"/>
  <c r="B74" i="2771"/>
  <c r="AU74" i="2771" s="1"/>
  <c r="B75" i="2771"/>
  <c r="AU75" i="2771" s="1"/>
  <c r="B76" i="2771"/>
  <c r="B77" i="2771"/>
  <c r="B78" i="2771"/>
  <c r="B79" i="2771"/>
  <c r="B80" i="2771"/>
  <c r="AU80" i="2771" s="1"/>
  <c r="B81" i="2771"/>
  <c r="AU81" i="2771" s="1"/>
  <c r="B82" i="2771"/>
  <c r="B83" i="2771"/>
  <c r="B84" i="2771"/>
  <c r="B85" i="2771"/>
  <c r="B86" i="2771"/>
  <c r="AU86" i="2771" s="1"/>
  <c r="B87" i="2771"/>
  <c r="AU87" i="2771" s="1"/>
  <c r="B88" i="2771"/>
  <c r="B89" i="2771"/>
  <c r="B90" i="2771"/>
  <c r="B91" i="2771"/>
  <c r="B92" i="2771"/>
  <c r="AU92" i="2771" s="1"/>
  <c r="B93" i="2771"/>
  <c r="AU93" i="2771" s="1"/>
  <c r="B94" i="2771"/>
  <c r="B95" i="2771"/>
  <c r="B96" i="2771"/>
  <c r="B97" i="2771"/>
  <c r="B98" i="2771"/>
  <c r="AU98" i="2771" s="1"/>
  <c r="B99" i="2771"/>
  <c r="AU99" i="2771" s="1"/>
  <c r="B100" i="2771"/>
  <c r="B101" i="2771"/>
  <c r="B102" i="2771"/>
  <c r="B103" i="2771"/>
  <c r="B104" i="2771"/>
  <c r="AU104" i="2771" s="1"/>
  <c r="B105" i="2771"/>
  <c r="AU105" i="2771" s="1"/>
  <c r="B106" i="2771"/>
  <c r="B107" i="2771"/>
  <c r="B108" i="2771"/>
  <c r="B109" i="2771"/>
  <c r="B110" i="2771"/>
  <c r="AU110" i="2771" s="1"/>
  <c r="B111" i="2771"/>
  <c r="AU111" i="2771" s="1"/>
  <c r="B112" i="2771"/>
  <c r="B113" i="2771"/>
  <c r="B114" i="2771"/>
  <c r="B115" i="2771"/>
  <c r="B116" i="2771"/>
  <c r="AU116" i="2771" s="1"/>
  <c r="B117" i="2771"/>
  <c r="B118" i="2771"/>
  <c r="B119" i="2771"/>
  <c r="B120" i="2771"/>
  <c r="B121" i="2771"/>
  <c r="B122" i="2771"/>
  <c r="AU122" i="2771" s="1"/>
  <c r="B123" i="2771"/>
  <c r="B124" i="2771"/>
  <c r="B125" i="2771"/>
  <c r="B126" i="2771"/>
  <c r="B127" i="2771"/>
  <c r="B128" i="2771"/>
  <c r="AU128" i="2771" s="1"/>
  <c r="B129" i="2771"/>
  <c r="B130" i="2771"/>
  <c r="B131" i="2771"/>
  <c r="B132" i="2771"/>
  <c r="B133" i="2771"/>
  <c r="B134" i="2771"/>
  <c r="AU134" i="2771" s="1"/>
  <c r="B135" i="2771"/>
  <c r="B136" i="2771"/>
  <c r="B137" i="2771"/>
  <c r="B138" i="2771"/>
  <c r="B139" i="2771"/>
  <c r="B140" i="2771"/>
  <c r="AU140" i="2771" s="1"/>
  <c r="B141" i="2771"/>
  <c r="B142" i="2771"/>
  <c r="B143" i="2771"/>
  <c r="B144" i="2771"/>
  <c r="B145" i="2771"/>
  <c r="B146" i="2771"/>
  <c r="AU146" i="2771" s="1"/>
  <c r="B147" i="2771"/>
  <c r="B148" i="2771"/>
  <c r="B149" i="2771"/>
  <c r="B150" i="2771"/>
  <c r="B151" i="2771"/>
  <c r="B152" i="2771"/>
  <c r="AU152" i="2771" s="1"/>
  <c r="B153" i="2771"/>
  <c r="B154" i="2771"/>
  <c r="B155" i="2771"/>
  <c r="B156" i="2771"/>
  <c r="B157" i="2771"/>
  <c r="B158" i="2771"/>
  <c r="AU158" i="2771" s="1"/>
  <c r="B159" i="2771"/>
  <c r="B160" i="2771"/>
  <c r="B161" i="2771"/>
  <c r="B162" i="2771"/>
  <c r="B163" i="2771"/>
  <c r="B164" i="2771"/>
  <c r="AU164" i="2771" s="1"/>
  <c r="B165" i="2771"/>
  <c r="B166" i="2771"/>
  <c r="B167" i="2771"/>
  <c r="B168" i="2771"/>
  <c r="B169" i="2771"/>
  <c r="B170" i="2771"/>
  <c r="AU170" i="2771" s="1"/>
  <c r="B171" i="2771"/>
  <c r="B172" i="2771"/>
  <c r="B173" i="2771"/>
  <c r="B174" i="2771"/>
  <c r="B175" i="2771"/>
  <c r="B176" i="2771"/>
  <c r="AU176" i="2771" s="1"/>
  <c r="B177" i="2771"/>
  <c r="B178" i="2771"/>
  <c r="B179" i="2771"/>
  <c r="B180" i="2771"/>
  <c r="B181" i="2771"/>
  <c r="B182" i="2771"/>
  <c r="AU182" i="2771" s="1"/>
  <c r="B183" i="2771"/>
  <c r="B184" i="2771"/>
  <c r="B185" i="2771"/>
  <c r="B186" i="2771"/>
  <c r="B187" i="2771"/>
  <c r="B188" i="2771"/>
  <c r="AU188" i="2771" s="1"/>
  <c r="B189" i="2771"/>
  <c r="B190" i="2771"/>
  <c r="B191" i="2771"/>
  <c r="B192" i="2771"/>
  <c r="B193" i="2771"/>
  <c r="B194" i="2771"/>
  <c r="AU194" i="2771" s="1"/>
  <c r="B195" i="2771"/>
  <c r="B196" i="2771"/>
  <c r="B197" i="2771"/>
  <c r="B198" i="2771"/>
  <c r="B199" i="2771"/>
  <c r="B200" i="2771"/>
  <c r="AU200" i="2771" s="1"/>
  <c r="B201" i="2771"/>
  <c r="B202" i="2771"/>
  <c r="B203" i="2771"/>
  <c r="B204" i="2771"/>
  <c r="B205" i="2771"/>
  <c r="B206" i="2771"/>
  <c r="AU206" i="2771" s="1"/>
  <c r="B207" i="2771"/>
  <c r="B208" i="2771"/>
  <c r="B209" i="2771"/>
  <c r="B210" i="2771"/>
  <c r="B211" i="2771"/>
  <c r="B212" i="2771"/>
  <c r="AU212" i="2771" s="1"/>
  <c r="B213" i="2771"/>
  <c r="B214" i="2771"/>
  <c r="B215" i="2771"/>
  <c r="B216" i="2771"/>
  <c r="B217" i="2771"/>
  <c r="B218" i="2771"/>
  <c r="AU218" i="2771" s="1"/>
  <c r="B219" i="2771"/>
  <c r="B220" i="2771"/>
  <c r="B221" i="2771"/>
  <c r="B222" i="2771"/>
  <c r="B223" i="2771"/>
  <c r="B224" i="2771"/>
  <c r="AU224" i="2771" s="1"/>
  <c r="B225" i="2771"/>
  <c r="B226" i="2771"/>
  <c r="B227" i="2771"/>
  <c r="B228" i="2771"/>
  <c r="B229" i="2771"/>
  <c r="B230" i="2771"/>
  <c r="AU230" i="2771" s="1"/>
  <c r="B231" i="2771"/>
  <c r="B232" i="2771"/>
  <c r="B233" i="2771"/>
  <c r="B234" i="2771"/>
  <c r="B235" i="2771"/>
  <c r="B236" i="2771"/>
  <c r="AU236" i="2771" s="1"/>
  <c r="B237" i="2771"/>
  <c r="B238" i="2771"/>
  <c r="B239" i="2771"/>
  <c r="B240" i="2771"/>
  <c r="B241" i="2771"/>
  <c r="B242" i="2771"/>
  <c r="AU242" i="2771" s="1"/>
  <c r="B243" i="2771"/>
  <c r="B244" i="2771"/>
  <c r="B245" i="2771"/>
  <c r="B246" i="2771"/>
  <c r="B247" i="2771"/>
  <c r="B248" i="2771"/>
  <c r="AU248" i="2771" s="1"/>
  <c r="B249" i="2771"/>
  <c r="B250" i="2771"/>
  <c r="B251" i="2771"/>
  <c r="B252" i="2771"/>
  <c r="B253" i="2771"/>
  <c r="B254" i="2771"/>
  <c r="AU254" i="2771" s="1"/>
  <c r="B255" i="2771"/>
  <c r="B256" i="2771"/>
  <c r="B257" i="2771"/>
  <c r="B258" i="2771"/>
  <c r="B259" i="2771"/>
  <c r="B260" i="2771"/>
  <c r="AU260" i="2771" s="1"/>
  <c r="B261" i="2771"/>
  <c r="B262" i="2771"/>
  <c r="B263" i="2771"/>
  <c r="B264" i="2771"/>
  <c r="B265" i="2771"/>
  <c r="B266" i="2771"/>
  <c r="AU266" i="2771" s="1"/>
  <c r="B267" i="2771"/>
  <c r="B268" i="2771"/>
  <c r="B269" i="2771"/>
  <c r="B270" i="2771"/>
  <c r="B271" i="2771"/>
  <c r="B272" i="2771"/>
  <c r="AU272" i="2771" s="1"/>
  <c r="B273" i="2771"/>
  <c r="B274" i="2771"/>
  <c r="B275" i="2771"/>
  <c r="B276" i="2771"/>
  <c r="B277" i="2771"/>
  <c r="B278" i="2771"/>
  <c r="AU278" i="2771" s="1"/>
  <c r="B279" i="2771"/>
  <c r="B280" i="2771"/>
  <c r="B281" i="2771"/>
  <c r="B282" i="2771"/>
  <c r="B283" i="2771"/>
  <c r="B284" i="2771"/>
  <c r="AU284" i="2771" s="1"/>
  <c r="B285" i="2771"/>
  <c r="B286" i="2771"/>
  <c r="B287" i="2771"/>
  <c r="B288" i="2771"/>
  <c r="B289" i="2771"/>
  <c r="B290" i="2771"/>
  <c r="AU290" i="2771" s="1"/>
  <c r="B291" i="2771"/>
  <c r="B292" i="2771"/>
  <c r="B293" i="2771"/>
  <c r="B294" i="2771"/>
  <c r="B295" i="2771"/>
  <c r="B296" i="2771"/>
  <c r="AU296" i="2771" s="1"/>
  <c r="B297" i="2771"/>
  <c r="B298" i="2771"/>
  <c r="B299" i="2771"/>
  <c r="B300" i="2771"/>
  <c r="B301" i="2771"/>
  <c r="B302" i="2771"/>
  <c r="AU302" i="2771" s="1"/>
  <c r="B303" i="2771"/>
  <c r="B304" i="2771"/>
  <c r="B305" i="2771"/>
  <c r="B306" i="2771"/>
  <c r="B307" i="2771"/>
  <c r="B308" i="2771"/>
  <c r="AU308" i="2771" s="1"/>
  <c r="B309" i="2771"/>
  <c r="B310" i="2771"/>
  <c r="B311" i="2771"/>
  <c r="B312" i="2771"/>
  <c r="B313" i="2771"/>
  <c r="B314" i="2771"/>
  <c r="AU314" i="2771" s="1"/>
  <c r="B315" i="2771"/>
  <c r="B316" i="2771"/>
  <c r="B317" i="2771"/>
  <c r="B318" i="2771"/>
  <c r="B319" i="2771"/>
  <c r="B320" i="2771"/>
  <c r="AU320" i="2771" s="1"/>
  <c r="B321" i="2771"/>
  <c r="B322" i="2771"/>
  <c r="B323" i="2771"/>
  <c r="B324" i="2771"/>
  <c r="B325" i="2771"/>
  <c r="B326" i="2771"/>
  <c r="AU326" i="2771" s="1"/>
  <c r="B327" i="2771"/>
  <c r="B328" i="2771"/>
  <c r="B329" i="2771"/>
  <c r="B330" i="2771"/>
  <c r="B331" i="2771"/>
  <c r="B332" i="2771"/>
  <c r="AU332" i="2771" s="1"/>
  <c r="B333" i="2771"/>
  <c r="B334" i="2771"/>
  <c r="B335" i="2771"/>
  <c r="B336" i="2771"/>
  <c r="B337" i="2771"/>
  <c r="B338" i="2771"/>
  <c r="AU338" i="2771" s="1"/>
  <c r="B339" i="2771"/>
  <c r="B340" i="2771"/>
  <c r="B341" i="2771"/>
  <c r="B342" i="2771"/>
  <c r="B343" i="2771"/>
  <c r="B344" i="2771"/>
  <c r="AU344" i="2771" s="1"/>
  <c r="B345" i="2771"/>
  <c r="B346" i="2771"/>
  <c r="B347" i="2771"/>
  <c r="B348" i="2771"/>
  <c r="B349" i="2771"/>
  <c r="B350" i="2771"/>
  <c r="AU350" i="2771" s="1"/>
  <c r="B351" i="2771"/>
  <c r="B352" i="2771"/>
  <c r="B353" i="2771"/>
  <c r="B354" i="2771"/>
  <c r="B355" i="2771"/>
  <c r="B356" i="2771"/>
  <c r="AU356" i="2771" s="1"/>
  <c r="B357" i="2771"/>
  <c r="B358" i="2771"/>
  <c r="B359" i="2771"/>
  <c r="B360" i="2771"/>
  <c r="B361" i="2771"/>
  <c r="B362" i="2771"/>
  <c r="AU362" i="2771" s="1"/>
  <c r="B363" i="2771"/>
  <c r="B364" i="2771"/>
  <c r="B365" i="2771"/>
  <c r="B366" i="2771"/>
  <c r="B367" i="2771"/>
  <c r="B368" i="2771"/>
  <c r="AU368" i="2771" s="1"/>
  <c r="B369" i="2771"/>
  <c r="B370" i="2771"/>
  <c r="B371" i="2771"/>
  <c r="B372" i="2771"/>
  <c r="B373" i="2771"/>
  <c r="B374" i="2771"/>
  <c r="AU374" i="2771" s="1"/>
  <c r="B375" i="2771"/>
  <c r="B376" i="2771"/>
  <c r="B377" i="2771"/>
  <c r="B378" i="2771"/>
  <c r="B379" i="2771"/>
  <c r="B380" i="2771"/>
  <c r="B381" i="2771"/>
  <c r="B382" i="2771"/>
  <c r="B383" i="2771"/>
  <c r="B384" i="2771"/>
  <c r="B385" i="2771"/>
  <c r="B386" i="2771"/>
  <c r="B387" i="2771"/>
  <c r="B388" i="2771"/>
  <c r="B389" i="2771"/>
  <c r="B390" i="2771"/>
  <c r="B391" i="2771"/>
  <c r="B392" i="2771"/>
  <c r="B393" i="2771"/>
  <c r="B394" i="2771"/>
  <c r="B395" i="2771"/>
  <c r="B396" i="2771"/>
  <c r="B397" i="2771"/>
  <c r="B398" i="2771"/>
  <c r="B399" i="2771"/>
  <c r="B400" i="2771"/>
  <c r="B401" i="2771"/>
  <c r="B402" i="2771"/>
  <c r="B403" i="2771"/>
  <c r="B404" i="2771"/>
  <c r="B405" i="2771"/>
  <c r="B406" i="2771"/>
  <c r="B407" i="2771"/>
  <c r="B408" i="2771"/>
  <c r="B409" i="2771"/>
  <c r="B410" i="2771"/>
  <c r="B411" i="2771"/>
  <c r="B412" i="2771"/>
  <c r="B413" i="2771"/>
  <c r="B414" i="2771"/>
  <c r="B415" i="2771"/>
  <c r="B416" i="2771"/>
  <c r="B417" i="2771"/>
  <c r="B418" i="2771"/>
  <c r="B419" i="2771"/>
  <c r="B420" i="2771"/>
  <c r="B421" i="2771"/>
  <c r="B422" i="2771"/>
  <c r="B423" i="2771"/>
  <c r="B424" i="2771"/>
  <c r="B425" i="2771"/>
  <c r="B426" i="2771"/>
  <c r="B427" i="2771"/>
  <c r="B428" i="2771"/>
  <c r="B429" i="2771"/>
  <c r="B430" i="2771"/>
  <c r="B431" i="2771"/>
  <c r="B432" i="2771"/>
  <c r="B433" i="2771"/>
  <c r="B434" i="2771"/>
  <c r="B435" i="2771"/>
  <c r="B436" i="2771"/>
  <c r="B437" i="2771"/>
  <c r="B438" i="2771"/>
  <c r="B439" i="2771"/>
  <c r="B440" i="2771"/>
  <c r="B441" i="2771"/>
  <c r="B442" i="2771"/>
  <c r="B443" i="2771"/>
  <c r="B444" i="2771"/>
  <c r="B445" i="2771"/>
  <c r="B446" i="2771"/>
  <c r="B447" i="2771"/>
  <c r="B448" i="2771"/>
  <c r="B449" i="2771"/>
  <c r="B450" i="2771"/>
  <c r="B451" i="2771"/>
  <c r="B452" i="2771"/>
  <c r="B453" i="2771"/>
  <c r="B454" i="2771"/>
  <c r="B455" i="2771"/>
  <c r="B456" i="2771"/>
  <c r="B457" i="2771"/>
  <c r="B458" i="2771"/>
  <c r="B459" i="2771"/>
  <c r="B460" i="2771"/>
  <c r="B461" i="2771"/>
  <c r="B462" i="2771"/>
  <c r="B463" i="2771"/>
  <c r="B464" i="2771"/>
  <c r="B465" i="2771"/>
  <c r="B466" i="2771"/>
  <c r="B467" i="2771"/>
  <c r="B468" i="2771"/>
  <c r="B469" i="2771"/>
  <c r="B470" i="2771"/>
  <c r="B471" i="2771"/>
  <c r="B472" i="2771"/>
  <c r="B473" i="2771"/>
  <c r="B474" i="2771"/>
  <c r="B475" i="2771"/>
  <c r="B476" i="2771"/>
  <c r="B477" i="2771"/>
  <c r="B478" i="2771"/>
  <c r="B479" i="2771"/>
  <c r="B480" i="2771"/>
  <c r="B481" i="2771"/>
  <c r="B482" i="2771"/>
  <c r="B483" i="2771"/>
  <c r="B484" i="2771"/>
  <c r="B485" i="2771"/>
  <c r="B486" i="2771"/>
  <c r="B487" i="2771"/>
  <c r="B488" i="2771"/>
  <c r="B489" i="2771"/>
  <c r="B490" i="2771"/>
  <c r="B491" i="2771"/>
  <c r="B492" i="2771"/>
  <c r="B493" i="2771"/>
  <c r="B494" i="2771"/>
  <c r="B495" i="2771"/>
  <c r="B496" i="2771"/>
  <c r="B497" i="2771"/>
  <c r="B498" i="2771"/>
  <c r="B499" i="2771"/>
  <c r="B500" i="2771"/>
  <c r="B501" i="2771"/>
  <c r="B502" i="2771"/>
  <c r="B503" i="2771"/>
  <c r="B504" i="2771"/>
  <c r="B505" i="2771"/>
  <c r="B506" i="2771"/>
  <c r="B507" i="2771"/>
  <c r="B508" i="2771"/>
  <c r="B509" i="2771"/>
  <c r="B510" i="2771"/>
  <c r="B511" i="2771"/>
  <c r="B512" i="2771"/>
  <c r="B513" i="2771"/>
  <c r="B514" i="2771"/>
  <c r="B515" i="2771"/>
  <c r="B516" i="2771"/>
  <c r="B517" i="2771"/>
  <c r="B518" i="2771"/>
  <c r="B519" i="2771"/>
  <c r="B520" i="2771"/>
  <c r="B521" i="2771"/>
  <c r="B522" i="2771"/>
  <c r="B523" i="2771"/>
  <c r="B524" i="2771"/>
  <c r="B525" i="2771"/>
  <c r="B526" i="2771"/>
  <c r="B527" i="2771"/>
  <c r="B528" i="2771"/>
  <c r="B529" i="2771"/>
  <c r="B530" i="2771"/>
  <c r="B531" i="2771"/>
  <c r="B532" i="2771"/>
  <c r="B533" i="2771"/>
  <c r="B534" i="2771"/>
  <c r="B535" i="2771"/>
  <c r="B536" i="2771"/>
  <c r="B537" i="2771"/>
  <c r="B538" i="2771"/>
  <c r="B539" i="2771"/>
  <c r="B540" i="2771"/>
  <c r="B541" i="2771"/>
  <c r="B542" i="2771"/>
  <c r="B543" i="2771"/>
  <c r="B544" i="2771"/>
  <c r="B545" i="2771"/>
  <c r="B546" i="2771"/>
  <c r="B547" i="2771"/>
  <c r="B548" i="2771"/>
  <c r="B549" i="2771"/>
  <c r="B550" i="2771"/>
  <c r="B551" i="2771"/>
  <c r="B552" i="2771"/>
  <c r="B553" i="2771"/>
  <c r="B554" i="2771"/>
  <c r="B555" i="2771"/>
  <c r="B556" i="2771"/>
  <c r="B557" i="2771"/>
  <c r="B558" i="2771"/>
  <c r="B559" i="2771"/>
  <c r="B560" i="2771"/>
  <c r="B561" i="2771"/>
  <c r="B562" i="2771"/>
  <c r="B563" i="2771"/>
  <c r="B564" i="2771"/>
  <c r="B565" i="2771"/>
  <c r="B566" i="2771"/>
  <c r="B567" i="2771"/>
  <c r="B568" i="2771"/>
  <c r="B569" i="2771"/>
  <c r="B570" i="2771"/>
  <c r="B571" i="2771"/>
  <c r="B572" i="2771"/>
  <c r="B573" i="2771"/>
  <c r="B574" i="2771"/>
  <c r="B575" i="2771"/>
  <c r="B576" i="2771"/>
  <c r="B577" i="2771"/>
  <c r="B578" i="2771"/>
  <c r="B579" i="2771"/>
  <c r="B580" i="2771"/>
  <c r="B581" i="2771"/>
  <c r="B582" i="2771"/>
  <c r="B583" i="2771"/>
  <c r="B584" i="2771"/>
  <c r="B585" i="2771"/>
  <c r="B586" i="2771"/>
  <c r="B587" i="2771"/>
  <c r="B588" i="2771"/>
  <c r="B589" i="2771"/>
  <c r="B590" i="2771"/>
  <c r="B591" i="2771"/>
  <c r="B592" i="2771"/>
  <c r="B593" i="2771"/>
  <c r="B594" i="2771"/>
  <c r="B595" i="2771"/>
  <c r="B596" i="2771"/>
  <c r="B597" i="2771"/>
  <c r="B598" i="2771"/>
  <c r="B599" i="2771"/>
  <c r="B600" i="2771"/>
  <c r="B601" i="2771"/>
  <c r="B602" i="2771"/>
  <c r="B603" i="2771"/>
  <c r="B604" i="2771"/>
  <c r="B605" i="2771"/>
  <c r="B606" i="2771"/>
  <c r="B607" i="2771"/>
  <c r="B608" i="2771"/>
  <c r="B609" i="2771"/>
  <c r="B610" i="2771"/>
  <c r="B611" i="2771"/>
  <c r="B612" i="2771"/>
  <c r="B613" i="2771"/>
  <c r="B614" i="2771"/>
  <c r="B615" i="2771"/>
  <c r="B616" i="2771"/>
  <c r="B617" i="2771"/>
  <c r="B618" i="2771"/>
  <c r="B619" i="2771"/>
  <c r="B620" i="2771"/>
  <c r="B621" i="2771"/>
  <c r="B622" i="2771"/>
  <c r="B623" i="2771"/>
  <c r="B624" i="2771"/>
  <c r="B625" i="2771"/>
  <c r="B626" i="2771"/>
  <c r="B627" i="2771"/>
  <c r="B628" i="2771"/>
  <c r="B629" i="2771"/>
  <c r="B630" i="2771"/>
  <c r="B631" i="2771"/>
  <c r="B632" i="2771"/>
  <c r="B633" i="2771"/>
  <c r="B634" i="2771"/>
  <c r="B635" i="2771"/>
  <c r="B636" i="2771"/>
  <c r="B637" i="2771"/>
  <c r="B638" i="2771"/>
  <c r="B639" i="2771"/>
  <c r="B640" i="2771"/>
  <c r="B641" i="2771"/>
  <c r="B642" i="2771"/>
  <c r="B643" i="2771"/>
  <c r="B644" i="2771"/>
  <c r="B645" i="2771"/>
  <c r="B646" i="2771"/>
  <c r="B647" i="2771"/>
  <c r="B648" i="2771"/>
  <c r="B649" i="2771"/>
  <c r="B650" i="2771"/>
  <c r="B651" i="2771"/>
  <c r="B652" i="2771"/>
  <c r="B653" i="2771"/>
  <c r="B654" i="2771"/>
  <c r="B655" i="2771"/>
  <c r="B656" i="2771"/>
  <c r="B657" i="2771"/>
  <c r="B658" i="2771"/>
  <c r="B659" i="2771"/>
  <c r="B660" i="2771"/>
  <c r="B661" i="2771"/>
  <c r="B662" i="2771"/>
  <c r="B663" i="2771"/>
  <c r="B664" i="2771"/>
  <c r="B665" i="2771"/>
  <c r="B666" i="2771"/>
  <c r="B667" i="2771"/>
  <c r="B668" i="2771"/>
  <c r="B669" i="2771"/>
  <c r="B670" i="2771"/>
  <c r="B671" i="2771"/>
  <c r="B672" i="2771"/>
  <c r="B673" i="2771"/>
  <c r="B674" i="2771"/>
  <c r="B675" i="2771"/>
  <c r="B676" i="2771"/>
  <c r="B677" i="2771"/>
  <c r="B678" i="2771"/>
  <c r="B679" i="2771"/>
  <c r="B680" i="2771"/>
  <c r="B681" i="2771"/>
  <c r="B682" i="2771"/>
  <c r="B683" i="2771"/>
  <c r="B684" i="2771"/>
  <c r="B685" i="2771"/>
  <c r="B686" i="2771"/>
  <c r="B687" i="2771"/>
  <c r="B688" i="2771"/>
  <c r="B689" i="2771"/>
  <c r="B690" i="2771"/>
  <c r="B691" i="2771"/>
  <c r="B692" i="2771"/>
  <c r="B693" i="2771"/>
  <c r="B694" i="2771"/>
  <c r="B695" i="2771"/>
  <c r="B696" i="2771"/>
  <c r="B697" i="2771"/>
  <c r="B698" i="2771"/>
  <c r="B699" i="2771"/>
  <c r="B700" i="2771"/>
  <c r="B701" i="2771"/>
  <c r="B702" i="2771"/>
  <c r="B703" i="2771"/>
  <c r="B704" i="2771"/>
  <c r="B705" i="2771"/>
  <c r="B706" i="2771"/>
  <c r="B707" i="2771"/>
  <c r="B708" i="2771"/>
  <c r="B709" i="2771"/>
  <c r="B710" i="2771"/>
  <c r="A6" i="2771"/>
  <c r="D6" i="2771" s="1"/>
  <c r="A7" i="2771"/>
  <c r="D7" i="2771" s="1"/>
  <c r="A8" i="2771"/>
  <c r="A9" i="2771"/>
  <c r="D9" i="2771" s="1"/>
  <c r="A10" i="2771"/>
  <c r="D10" i="2771" s="1"/>
  <c r="A11" i="2771"/>
  <c r="D11" i="2771" s="1"/>
  <c r="A12" i="2771"/>
  <c r="D12" i="2771" s="1"/>
  <c r="A13" i="2771"/>
  <c r="D13" i="2771" s="1"/>
  <c r="A14" i="2771"/>
  <c r="D14" i="2771" s="1"/>
  <c r="A15" i="2771"/>
  <c r="D15" i="2771" s="1"/>
  <c r="A16" i="2771"/>
  <c r="D16" i="2771" s="1"/>
  <c r="A17" i="2771"/>
  <c r="D17" i="2771" s="1"/>
  <c r="A18" i="2771"/>
  <c r="D18" i="2771" s="1"/>
  <c r="A19" i="2771"/>
  <c r="D19" i="2771" s="1"/>
  <c r="A20" i="2771"/>
  <c r="D20" i="2771" s="1"/>
  <c r="A21" i="2771"/>
  <c r="D21" i="2771" s="1"/>
  <c r="A22" i="2771"/>
  <c r="D22" i="2771" s="1"/>
  <c r="A23" i="2771"/>
  <c r="D23" i="2771" s="1"/>
  <c r="A24" i="2771"/>
  <c r="D24" i="2771" s="1"/>
  <c r="A25" i="2771"/>
  <c r="D25" i="2771" s="1"/>
  <c r="A26" i="2771"/>
  <c r="D26" i="2771" s="1"/>
  <c r="A27" i="2771"/>
  <c r="D27" i="2771" s="1"/>
  <c r="A28" i="2771"/>
  <c r="D28" i="2771" s="1"/>
  <c r="A29" i="2771"/>
  <c r="D29" i="2771" s="1"/>
  <c r="A30" i="2771"/>
  <c r="D30" i="2771" s="1"/>
  <c r="A31" i="2771"/>
  <c r="D31" i="2771" s="1"/>
  <c r="A32" i="2771"/>
  <c r="D32" i="2771" s="1"/>
  <c r="A33" i="2771"/>
  <c r="D33" i="2771" s="1"/>
  <c r="A34" i="2771"/>
  <c r="D34" i="2771" s="1"/>
  <c r="A35" i="2771"/>
  <c r="D35" i="2771" s="1"/>
  <c r="A36" i="2771"/>
  <c r="D36" i="2771" s="1"/>
  <c r="A37" i="2771"/>
  <c r="D37" i="2771" s="1"/>
  <c r="A38" i="2771"/>
  <c r="D38" i="2771" s="1"/>
  <c r="A39" i="2771"/>
  <c r="D39" i="2771" s="1"/>
  <c r="A40" i="2771"/>
  <c r="A41" i="2771"/>
  <c r="D41" i="2771" s="1"/>
  <c r="A42" i="2771"/>
  <c r="D42" i="2771" s="1"/>
  <c r="A43" i="2771"/>
  <c r="D43" i="2771" s="1"/>
  <c r="A44" i="2771"/>
  <c r="D44" i="2771" s="1"/>
  <c r="A45" i="2771"/>
  <c r="D45" i="2771" s="1"/>
  <c r="A46" i="2771"/>
  <c r="D46" i="2771" s="1"/>
  <c r="A47" i="2771"/>
  <c r="D47" i="2771" s="1"/>
  <c r="A48" i="2771"/>
  <c r="D48" i="2771" s="1"/>
  <c r="A49" i="2771"/>
  <c r="D49" i="2771" s="1"/>
  <c r="A50" i="2771"/>
  <c r="D50" i="2771" s="1"/>
  <c r="A51" i="2771"/>
  <c r="D51" i="2771" s="1"/>
  <c r="A52" i="2771"/>
  <c r="D52" i="2771" s="1"/>
  <c r="A53" i="2771"/>
  <c r="D53" i="2771" s="1"/>
  <c r="A54" i="2771"/>
  <c r="D54" i="2771" s="1"/>
  <c r="A55" i="2771"/>
  <c r="D55" i="2771" s="1"/>
  <c r="A56" i="2771"/>
  <c r="D56" i="2771" s="1"/>
  <c r="A57" i="2771"/>
  <c r="D57" i="2771" s="1"/>
  <c r="A58" i="2771"/>
  <c r="D58" i="2771" s="1"/>
  <c r="A59" i="2771"/>
  <c r="D59" i="2771" s="1"/>
  <c r="A60" i="2771"/>
  <c r="D60" i="2771" s="1"/>
  <c r="A61" i="2771"/>
  <c r="D61" i="2771" s="1"/>
  <c r="A62" i="2771"/>
  <c r="D62" i="2771" s="1"/>
  <c r="A63" i="2771"/>
  <c r="D63" i="2771" s="1"/>
  <c r="A64" i="2771"/>
  <c r="D64" i="2771" s="1"/>
  <c r="A65" i="2771"/>
  <c r="D65" i="2771" s="1"/>
  <c r="A66" i="2771"/>
  <c r="D66" i="2771" s="1"/>
  <c r="A67" i="2771"/>
  <c r="D67" i="2771" s="1"/>
  <c r="A68" i="2771"/>
  <c r="D68" i="2771" s="1"/>
  <c r="A69" i="2771"/>
  <c r="D69" i="2771" s="1"/>
  <c r="A70" i="2771"/>
  <c r="D70" i="2771" s="1"/>
  <c r="A71" i="2771"/>
  <c r="D71" i="2771" s="1"/>
  <c r="A72" i="2771"/>
  <c r="D72" i="2771" s="1"/>
  <c r="A73" i="2771"/>
  <c r="D73" i="2771" s="1"/>
  <c r="A74" i="2771"/>
  <c r="D74" i="2771" s="1"/>
  <c r="A75" i="2771"/>
  <c r="D75" i="2771" s="1"/>
  <c r="A76" i="2771"/>
  <c r="A77" i="2771"/>
  <c r="D77" i="2771" s="1"/>
  <c r="A78" i="2771"/>
  <c r="D78" i="2771" s="1"/>
  <c r="A79" i="2771"/>
  <c r="D79" i="2771" s="1"/>
  <c r="A80" i="2771"/>
  <c r="D80" i="2771" s="1"/>
  <c r="A81" i="2771"/>
  <c r="D81" i="2771" s="1"/>
  <c r="A82" i="2771"/>
  <c r="D82" i="2771" s="1"/>
  <c r="A83" i="2771"/>
  <c r="D83" i="2771" s="1"/>
  <c r="A84" i="2771"/>
  <c r="D84" i="2771" s="1"/>
  <c r="A85" i="2771"/>
  <c r="D85" i="2771" s="1"/>
  <c r="A86" i="2771"/>
  <c r="D86" i="2771" s="1"/>
  <c r="A87" i="2771"/>
  <c r="D87" i="2771" s="1"/>
  <c r="A88" i="2771"/>
  <c r="D88" i="2771" s="1"/>
  <c r="A89" i="2771"/>
  <c r="D89" i="2771" s="1"/>
  <c r="A90" i="2771"/>
  <c r="D90" i="2771" s="1"/>
  <c r="A91" i="2771"/>
  <c r="D91" i="2771" s="1"/>
  <c r="A92" i="2771"/>
  <c r="D92" i="2771" s="1"/>
  <c r="A93" i="2771"/>
  <c r="D93" i="2771" s="1"/>
  <c r="A94" i="2771"/>
  <c r="D94" i="2771" s="1"/>
  <c r="A95" i="2771"/>
  <c r="D95" i="2771" s="1"/>
  <c r="A96" i="2771"/>
  <c r="D96" i="2771" s="1"/>
  <c r="A97" i="2771"/>
  <c r="D97" i="2771" s="1"/>
  <c r="A98" i="2771"/>
  <c r="D98" i="2771" s="1"/>
  <c r="A99" i="2771"/>
  <c r="D99" i="2771" s="1"/>
  <c r="A100" i="2771"/>
  <c r="D100" i="2771" s="1"/>
  <c r="A101" i="2771"/>
  <c r="D101" i="2771" s="1"/>
  <c r="A102" i="2771"/>
  <c r="D102" i="2771" s="1"/>
  <c r="A103" i="2771"/>
  <c r="D103" i="2771" s="1"/>
  <c r="A104" i="2771"/>
  <c r="D104" i="2771" s="1"/>
  <c r="A105" i="2771"/>
  <c r="D105" i="2771" s="1"/>
  <c r="A106" i="2771"/>
  <c r="D106" i="2771" s="1"/>
  <c r="A107" i="2771"/>
  <c r="D107" i="2771" s="1"/>
  <c r="A108" i="2771"/>
  <c r="D108" i="2771" s="1"/>
  <c r="A109" i="2771"/>
  <c r="D109" i="2771" s="1"/>
  <c r="A110" i="2771"/>
  <c r="D110" i="2771" s="1"/>
  <c r="A111" i="2771"/>
  <c r="D111" i="2771" s="1"/>
  <c r="A112" i="2771"/>
  <c r="A113" i="2771"/>
  <c r="D113" i="2771" s="1"/>
  <c r="A114" i="2771"/>
  <c r="D114" i="2771" s="1"/>
  <c r="A115" i="2771"/>
  <c r="D115" i="2771" s="1"/>
  <c r="A116" i="2771"/>
  <c r="D116" i="2771" s="1"/>
  <c r="A117" i="2771"/>
  <c r="D117" i="2771" s="1"/>
  <c r="A118" i="2771"/>
  <c r="D118" i="2771" s="1"/>
  <c r="A119" i="2771"/>
  <c r="D119" i="2771" s="1"/>
  <c r="A120" i="2771"/>
  <c r="D120" i="2771" s="1"/>
  <c r="A121" i="2771"/>
  <c r="D121" i="2771" s="1"/>
  <c r="A122" i="2771"/>
  <c r="D122" i="2771" s="1"/>
  <c r="A123" i="2771"/>
  <c r="D123" i="2771" s="1"/>
  <c r="A124" i="2771"/>
  <c r="D124" i="2771" s="1"/>
  <c r="A125" i="2771"/>
  <c r="D125" i="2771" s="1"/>
  <c r="A126" i="2771"/>
  <c r="D126" i="2771" s="1"/>
  <c r="A127" i="2771"/>
  <c r="D127" i="2771" s="1"/>
  <c r="A128" i="2771"/>
  <c r="D128" i="2771" s="1"/>
  <c r="A129" i="2771"/>
  <c r="D129" i="2771" s="1"/>
  <c r="A130" i="2771"/>
  <c r="D130" i="2771" s="1"/>
  <c r="A131" i="2771"/>
  <c r="D131" i="2771" s="1"/>
  <c r="A132" i="2771"/>
  <c r="D132" i="2771" s="1"/>
  <c r="A133" i="2771"/>
  <c r="D133" i="2771" s="1"/>
  <c r="A134" i="2771"/>
  <c r="D134" i="2771" s="1"/>
  <c r="A135" i="2771"/>
  <c r="D135" i="2771" s="1"/>
  <c r="A136" i="2771"/>
  <c r="D136" i="2771" s="1"/>
  <c r="A137" i="2771"/>
  <c r="D137" i="2771" s="1"/>
  <c r="A138" i="2771"/>
  <c r="D138" i="2771" s="1"/>
  <c r="A139" i="2771"/>
  <c r="D139" i="2771" s="1"/>
  <c r="A140" i="2771"/>
  <c r="D140" i="2771" s="1"/>
  <c r="A141" i="2771"/>
  <c r="D141" i="2771" s="1"/>
  <c r="A142" i="2771"/>
  <c r="D142" i="2771" s="1"/>
  <c r="A143" i="2771"/>
  <c r="D143" i="2771" s="1"/>
  <c r="A144" i="2771"/>
  <c r="D144" i="2771" s="1"/>
  <c r="A145" i="2771"/>
  <c r="D145" i="2771" s="1"/>
  <c r="A146" i="2771"/>
  <c r="D146" i="2771" s="1"/>
  <c r="A147" i="2771"/>
  <c r="D147" i="2771" s="1"/>
  <c r="A148" i="2771"/>
  <c r="A149" i="2771"/>
  <c r="D149" i="2771" s="1"/>
  <c r="A150" i="2771"/>
  <c r="D150" i="2771" s="1"/>
  <c r="A151" i="2771"/>
  <c r="D151" i="2771" s="1"/>
  <c r="A152" i="2771"/>
  <c r="D152" i="2771" s="1"/>
  <c r="A153" i="2771"/>
  <c r="D153" i="2771" s="1"/>
  <c r="A154" i="2771"/>
  <c r="D154" i="2771" s="1"/>
  <c r="A155" i="2771"/>
  <c r="D155" i="2771" s="1"/>
  <c r="A156" i="2771"/>
  <c r="D156" i="2771" s="1"/>
  <c r="A157" i="2771"/>
  <c r="D157" i="2771" s="1"/>
  <c r="A158" i="2771"/>
  <c r="D158" i="2771" s="1"/>
  <c r="A159" i="2771"/>
  <c r="D159" i="2771" s="1"/>
  <c r="A160" i="2771"/>
  <c r="D160" i="2771" s="1"/>
  <c r="A161" i="2771"/>
  <c r="D161" i="2771" s="1"/>
  <c r="A162" i="2771"/>
  <c r="D162" i="2771" s="1"/>
  <c r="A163" i="2771"/>
  <c r="D163" i="2771" s="1"/>
  <c r="A164" i="2771"/>
  <c r="D164" i="2771" s="1"/>
  <c r="A165" i="2771"/>
  <c r="D165" i="2771" s="1"/>
  <c r="A166" i="2771"/>
  <c r="D166" i="2771" s="1"/>
  <c r="A167" i="2771"/>
  <c r="D167" i="2771" s="1"/>
  <c r="A168" i="2771"/>
  <c r="D168" i="2771" s="1"/>
  <c r="A169" i="2771"/>
  <c r="D169" i="2771" s="1"/>
  <c r="A170" i="2771"/>
  <c r="D170" i="2771" s="1"/>
  <c r="A171" i="2771"/>
  <c r="D171" i="2771" s="1"/>
  <c r="A172" i="2771"/>
  <c r="D172" i="2771" s="1"/>
  <c r="A173" i="2771"/>
  <c r="D173" i="2771" s="1"/>
  <c r="A174" i="2771"/>
  <c r="D174" i="2771" s="1"/>
  <c r="A175" i="2771"/>
  <c r="D175" i="2771" s="1"/>
  <c r="A176" i="2771"/>
  <c r="D176" i="2771" s="1"/>
  <c r="A177" i="2771"/>
  <c r="D177" i="2771" s="1"/>
  <c r="A178" i="2771"/>
  <c r="D178" i="2771" s="1"/>
  <c r="A179" i="2771"/>
  <c r="D179" i="2771" s="1"/>
  <c r="A180" i="2771"/>
  <c r="D180" i="2771" s="1"/>
  <c r="A181" i="2771"/>
  <c r="D181" i="2771" s="1"/>
  <c r="A182" i="2771"/>
  <c r="D182" i="2771" s="1"/>
  <c r="A183" i="2771"/>
  <c r="D183" i="2771" s="1"/>
  <c r="A184" i="2771"/>
  <c r="A185" i="2771"/>
  <c r="D185" i="2771" s="1"/>
  <c r="A186" i="2771"/>
  <c r="D186" i="2771" s="1"/>
  <c r="A187" i="2771"/>
  <c r="D187" i="2771" s="1"/>
  <c r="A188" i="2771"/>
  <c r="D188" i="2771" s="1"/>
  <c r="A189" i="2771"/>
  <c r="D189" i="2771" s="1"/>
  <c r="A190" i="2771"/>
  <c r="D190" i="2771" s="1"/>
  <c r="A191" i="2771"/>
  <c r="D191" i="2771" s="1"/>
  <c r="A192" i="2771"/>
  <c r="D192" i="2771" s="1"/>
  <c r="A193" i="2771"/>
  <c r="D193" i="2771" s="1"/>
  <c r="A194" i="2771"/>
  <c r="D194" i="2771" s="1"/>
  <c r="A195" i="2771"/>
  <c r="D195" i="2771" s="1"/>
  <c r="A196" i="2771"/>
  <c r="D196" i="2771" s="1"/>
  <c r="A197" i="2771"/>
  <c r="D197" i="2771" s="1"/>
  <c r="A198" i="2771"/>
  <c r="D198" i="2771" s="1"/>
  <c r="A199" i="2771"/>
  <c r="D199" i="2771" s="1"/>
  <c r="A200" i="2771"/>
  <c r="D200" i="2771" s="1"/>
  <c r="A201" i="2771"/>
  <c r="D201" i="2771" s="1"/>
  <c r="A202" i="2771"/>
  <c r="D202" i="2771" s="1"/>
  <c r="A203" i="2771"/>
  <c r="D203" i="2771" s="1"/>
  <c r="A204" i="2771"/>
  <c r="D204" i="2771" s="1"/>
  <c r="A205" i="2771"/>
  <c r="D205" i="2771" s="1"/>
  <c r="A206" i="2771"/>
  <c r="D206" i="2771" s="1"/>
  <c r="A207" i="2771"/>
  <c r="D207" i="2771" s="1"/>
  <c r="A208" i="2771"/>
  <c r="D208" i="2771" s="1"/>
  <c r="A209" i="2771"/>
  <c r="D209" i="2771" s="1"/>
  <c r="A210" i="2771"/>
  <c r="D210" i="2771" s="1"/>
  <c r="A211" i="2771"/>
  <c r="D211" i="2771" s="1"/>
  <c r="A212" i="2771"/>
  <c r="D212" i="2771" s="1"/>
  <c r="A213" i="2771"/>
  <c r="D213" i="2771" s="1"/>
  <c r="A214" i="2771"/>
  <c r="D214" i="2771" s="1"/>
  <c r="A215" i="2771"/>
  <c r="D215" i="2771" s="1"/>
  <c r="A216" i="2771"/>
  <c r="D216" i="2771" s="1"/>
  <c r="A217" i="2771"/>
  <c r="D217" i="2771" s="1"/>
  <c r="A218" i="2771"/>
  <c r="D218" i="2771" s="1"/>
  <c r="A219" i="2771"/>
  <c r="D219" i="2771" s="1"/>
  <c r="A220" i="2771"/>
  <c r="A221" i="2771"/>
  <c r="D221" i="2771" s="1"/>
  <c r="A222" i="2771"/>
  <c r="D222" i="2771" s="1"/>
  <c r="A223" i="2771"/>
  <c r="D223" i="2771" s="1"/>
  <c r="A224" i="2771"/>
  <c r="D224" i="2771" s="1"/>
  <c r="A225" i="2771"/>
  <c r="D225" i="2771" s="1"/>
  <c r="A226" i="2771"/>
  <c r="D226" i="2771" s="1"/>
  <c r="A227" i="2771"/>
  <c r="D227" i="2771" s="1"/>
  <c r="A228" i="2771"/>
  <c r="D228" i="2771" s="1"/>
  <c r="A229" i="2771"/>
  <c r="D229" i="2771" s="1"/>
  <c r="A230" i="2771"/>
  <c r="D230" i="2771" s="1"/>
  <c r="A231" i="2771"/>
  <c r="D231" i="2771" s="1"/>
  <c r="A232" i="2771"/>
  <c r="D232" i="2771" s="1"/>
  <c r="A233" i="2771"/>
  <c r="D233" i="2771" s="1"/>
  <c r="A234" i="2771"/>
  <c r="D234" i="2771" s="1"/>
  <c r="A235" i="2771"/>
  <c r="D235" i="2771" s="1"/>
  <c r="A236" i="2771"/>
  <c r="D236" i="2771" s="1"/>
  <c r="A237" i="2771"/>
  <c r="D237" i="2771" s="1"/>
  <c r="A238" i="2771"/>
  <c r="D238" i="2771" s="1"/>
  <c r="A239" i="2771"/>
  <c r="D239" i="2771" s="1"/>
  <c r="A240" i="2771"/>
  <c r="D240" i="2771" s="1"/>
  <c r="A241" i="2771"/>
  <c r="D241" i="2771" s="1"/>
  <c r="A242" i="2771"/>
  <c r="D242" i="2771" s="1"/>
  <c r="A243" i="2771"/>
  <c r="D243" i="2771" s="1"/>
  <c r="A244" i="2771"/>
  <c r="D244" i="2771" s="1"/>
  <c r="A245" i="2771"/>
  <c r="D245" i="2771" s="1"/>
  <c r="A246" i="2771"/>
  <c r="D246" i="2771" s="1"/>
  <c r="A247" i="2771"/>
  <c r="D247" i="2771" s="1"/>
  <c r="A248" i="2771"/>
  <c r="D248" i="2771" s="1"/>
  <c r="A249" i="2771"/>
  <c r="D249" i="2771" s="1"/>
  <c r="A250" i="2771"/>
  <c r="D250" i="2771" s="1"/>
  <c r="A251" i="2771"/>
  <c r="D251" i="2771" s="1"/>
  <c r="A252" i="2771"/>
  <c r="D252" i="2771" s="1"/>
  <c r="A253" i="2771"/>
  <c r="D253" i="2771" s="1"/>
  <c r="A254" i="2771"/>
  <c r="D254" i="2771" s="1"/>
  <c r="A255" i="2771"/>
  <c r="D255" i="2771" s="1"/>
  <c r="A256" i="2771"/>
  <c r="A257" i="2771"/>
  <c r="D257" i="2771" s="1"/>
  <c r="A258" i="2771"/>
  <c r="D258" i="2771" s="1"/>
  <c r="A259" i="2771"/>
  <c r="D259" i="2771" s="1"/>
  <c r="A260" i="2771"/>
  <c r="D260" i="2771" s="1"/>
  <c r="A261" i="2771"/>
  <c r="D261" i="2771" s="1"/>
  <c r="A262" i="2771"/>
  <c r="D262" i="2771" s="1"/>
  <c r="A263" i="2771"/>
  <c r="D263" i="2771" s="1"/>
  <c r="A264" i="2771"/>
  <c r="D264" i="2771" s="1"/>
  <c r="A265" i="2771"/>
  <c r="D265" i="2771" s="1"/>
  <c r="A266" i="2771"/>
  <c r="D266" i="2771" s="1"/>
  <c r="A267" i="2771"/>
  <c r="D267" i="2771" s="1"/>
  <c r="A268" i="2771"/>
  <c r="D268" i="2771" s="1"/>
  <c r="A269" i="2771"/>
  <c r="D269" i="2771" s="1"/>
  <c r="A270" i="2771"/>
  <c r="D270" i="2771" s="1"/>
  <c r="A271" i="2771"/>
  <c r="D271" i="2771" s="1"/>
  <c r="A272" i="2771"/>
  <c r="D272" i="2771" s="1"/>
  <c r="A273" i="2771"/>
  <c r="D273" i="2771" s="1"/>
  <c r="A274" i="2771"/>
  <c r="D274" i="2771" s="1"/>
  <c r="A275" i="2771"/>
  <c r="D275" i="2771" s="1"/>
  <c r="A276" i="2771"/>
  <c r="D276" i="2771" s="1"/>
  <c r="A277" i="2771"/>
  <c r="D277" i="2771" s="1"/>
  <c r="A278" i="2771"/>
  <c r="D278" i="2771" s="1"/>
  <c r="A279" i="2771"/>
  <c r="D279" i="2771" s="1"/>
  <c r="A280" i="2771"/>
  <c r="D280" i="2771" s="1"/>
  <c r="A281" i="2771"/>
  <c r="D281" i="2771" s="1"/>
  <c r="A282" i="2771"/>
  <c r="D282" i="2771" s="1"/>
  <c r="A283" i="2771"/>
  <c r="D283" i="2771" s="1"/>
  <c r="A284" i="2771"/>
  <c r="D284" i="2771" s="1"/>
  <c r="A285" i="2771"/>
  <c r="D285" i="2771" s="1"/>
  <c r="A286" i="2771"/>
  <c r="D286" i="2771" s="1"/>
  <c r="A287" i="2771"/>
  <c r="D287" i="2771" s="1"/>
  <c r="A288" i="2771"/>
  <c r="D288" i="2771" s="1"/>
  <c r="A289" i="2771"/>
  <c r="D289" i="2771" s="1"/>
  <c r="A290" i="2771"/>
  <c r="D290" i="2771" s="1"/>
  <c r="A291" i="2771"/>
  <c r="D291" i="2771" s="1"/>
  <c r="A292" i="2771"/>
  <c r="A293" i="2771"/>
  <c r="D293" i="2771" s="1"/>
  <c r="A294" i="2771"/>
  <c r="D294" i="2771" s="1"/>
  <c r="A295" i="2771"/>
  <c r="D295" i="2771" s="1"/>
  <c r="A296" i="2771"/>
  <c r="D296" i="2771" s="1"/>
  <c r="A297" i="2771"/>
  <c r="D297" i="2771" s="1"/>
  <c r="A298" i="2771"/>
  <c r="D298" i="2771" s="1"/>
  <c r="A299" i="2771"/>
  <c r="D299" i="2771" s="1"/>
  <c r="A300" i="2771"/>
  <c r="D300" i="2771" s="1"/>
  <c r="A301" i="2771"/>
  <c r="D301" i="2771" s="1"/>
  <c r="A302" i="2771"/>
  <c r="D302" i="2771" s="1"/>
  <c r="A303" i="2771"/>
  <c r="D303" i="2771" s="1"/>
  <c r="A304" i="2771"/>
  <c r="D304" i="2771" s="1"/>
  <c r="A305" i="2771"/>
  <c r="D305" i="2771" s="1"/>
  <c r="A306" i="2771"/>
  <c r="D306" i="2771" s="1"/>
  <c r="A307" i="2771"/>
  <c r="D307" i="2771" s="1"/>
  <c r="A308" i="2771"/>
  <c r="D308" i="2771" s="1"/>
  <c r="A309" i="2771"/>
  <c r="D309" i="2771" s="1"/>
  <c r="A310" i="2771"/>
  <c r="D310" i="2771" s="1"/>
  <c r="A311" i="2771"/>
  <c r="D311" i="2771" s="1"/>
  <c r="A312" i="2771"/>
  <c r="D312" i="2771" s="1"/>
  <c r="A313" i="2771"/>
  <c r="D313" i="2771" s="1"/>
  <c r="A314" i="2771"/>
  <c r="D314" i="2771" s="1"/>
  <c r="A315" i="2771"/>
  <c r="D315" i="2771" s="1"/>
  <c r="A316" i="2771"/>
  <c r="D316" i="2771" s="1"/>
  <c r="A317" i="2771"/>
  <c r="D317" i="2771" s="1"/>
  <c r="A318" i="2771"/>
  <c r="D318" i="2771" s="1"/>
  <c r="A319" i="2771"/>
  <c r="D319" i="2771" s="1"/>
  <c r="A320" i="2771"/>
  <c r="D320" i="2771" s="1"/>
  <c r="A321" i="2771"/>
  <c r="D321" i="2771" s="1"/>
  <c r="A322" i="2771"/>
  <c r="D322" i="2771" s="1"/>
  <c r="A323" i="2771"/>
  <c r="D323" i="2771" s="1"/>
  <c r="A324" i="2771"/>
  <c r="D324" i="2771" s="1"/>
  <c r="A325" i="2771"/>
  <c r="D325" i="2771" s="1"/>
  <c r="A326" i="2771"/>
  <c r="D326" i="2771" s="1"/>
  <c r="A327" i="2771"/>
  <c r="D327" i="2771" s="1"/>
  <c r="A328" i="2771"/>
  <c r="A329" i="2771"/>
  <c r="D329" i="2771" s="1"/>
  <c r="A330" i="2771"/>
  <c r="D330" i="2771" s="1"/>
  <c r="A331" i="2771"/>
  <c r="D331" i="2771" s="1"/>
  <c r="A332" i="2771"/>
  <c r="D332" i="2771" s="1"/>
  <c r="A333" i="2771"/>
  <c r="D333" i="2771" s="1"/>
  <c r="A334" i="2771"/>
  <c r="D334" i="2771" s="1"/>
  <c r="A335" i="2771"/>
  <c r="D335" i="2771" s="1"/>
  <c r="A336" i="2771"/>
  <c r="D336" i="2771" s="1"/>
  <c r="A337" i="2771"/>
  <c r="D337" i="2771" s="1"/>
  <c r="A338" i="2771"/>
  <c r="D338" i="2771" s="1"/>
  <c r="A339" i="2771"/>
  <c r="D339" i="2771" s="1"/>
  <c r="A340" i="2771"/>
  <c r="D340" i="2771" s="1"/>
  <c r="A341" i="2771"/>
  <c r="D341" i="2771" s="1"/>
  <c r="A342" i="2771"/>
  <c r="D342" i="2771" s="1"/>
  <c r="A343" i="2771"/>
  <c r="D343" i="2771" s="1"/>
  <c r="A344" i="2771"/>
  <c r="D344" i="2771" s="1"/>
  <c r="A345" i="2771"/>
  <c r="D345" i="2771" s="1"/>
  <c r="A346" i="2771"/>
  <c r="D346" i="2771" s="1"/>
  <c r="A347" i="2771"/>
  <c r="D347" i="2771" s="1"/>
  <c r="A348" i="2771"/>
  <c r="D348" i="2771" s="1"/>
  <c r="A349" i="2771"/>
  <c r="D349" i="2771" s="1"/>
  <c r="A350" i="2771"/>
  <c r="D350" i="2771" s="1"/>
  <c r="A351" i="2771"/>
  <c r="D351" i="2771" s="1"/>
  <c r="A352" i="2771"/>
  <c r="D352" i="2771" s="1"/>
  <c r="A353" i="2771"/>
  <c r="D353" i="2771" s="1"/>
  <c r="A354" i="2771"/>
  <c r="D354" i="2771" s="1"/>
  <c r="A355" i="2771"/>
  <c r="D355" i="2771" s="1"/>
  <c r="A356" i="2771"/>
  <c r="D356" i="2771" s="1"/>
  <c r="A357" i="2771"/>
  <c r="D357" i="2771" s="1"/>
  <c r="A358" i="2771"/>
  <c r="D358" i="2771" s="1"/>
  <c r="A359" i="2771"/>
  <c r="D359" i="2771" s="1"/>
  <c r="A360" i="2771"/>
  <c r="D360" i="2771" s="1"/>
  <c r="A361" i="2771"/>
  <c r="D361" i="2771" s="1"/>
  <c r="A362" i="2771"/>
  <c r="D362" i="2771" s="1"/>
  <c r="A363" i="2771"/>
  <c r="D363" i="2771" s="1"/>
  <c r="A364" i="2771"/>
  <c r="A365" i="2771"/>
  <c r="D365" i="2771" s="1"/>
  <c r="A366" i="2771"/>
  <c r="D366" i="2771" s="1"/>
  <c r="A367" i="2771"/>
  <c r="D367" i="2771" s="1"/>
  <c r="A368" i="2771"/>
  <c r="D368" i="2771" s="1"/>
  <c r="A369" i="2771"/>
  <c r="D369" i="2771" s="1"/>
  <c r="A370" i="2771"/>
  <c r="D370" i="2771" s="1"/>
  <c r="A371" i="2771"/>
  <c r="D371" i="2771" s="1"/>
  <c r="A372" i="2771"/>
  <c r="D372" i="2771" s="1"/>
  <c r="A373" i="2771"/>
  <c r="D373" i="2771" s="1"/>
  <c r="A374" i="2771"/>
  <c r="D374" i="2771" s="1"/>
  <c r="A375" i="2771"/>
  <c r="D375" i="2771" s="1"/>
  <c r="A376" i="2771"/>
  <c r="D376" i="2771" s="1"/>
  <c r="A377" i="2771"/>
  <c r="D377" i="2771" s="1"/>
  <c r="A378" i="2771"/>
  <c r="D378" i="2771" s="1"/>
  <c r="A379" i="2771"/>
  <c r="D379" i="2771" s="1"/>
  <c r="A380" i="2771"/>
  <c r="D380" i="2771" s="1"/>
  <c r="A381" i="2771"/>
  <c r="D381" i="2771" s="1"/>
  <c r="A382" i="2771"/>
  <c r="D382" i="2771" s="1"/>
  <c r="A383" i="2771"/>
  <c r="D383" i="2771" s="1"/>
  <c r="A384" i="2771"/>
  <c r="D384" i="2771" s="1"/>
  <c r="A385" i="2771"/>
  <c r="D385" i="2771" s="1"/>
  <c r="A386" i="2771"/>
  <c r="D386" i="2771" s="1"/>
  <c r="A387" i="2771"/>
  <c r="D387" i="2771" s="1"/>
  <c r="A388" i="2771"/>
  <c r="D388" i="2771" s="1"/>
  <c r="A389" i="2771"/>
  <c r="D389" i="2771" s="1"/>
  <c r="A390" i="2771"/>
  <c r="D390" i="2771" s="1"/>
  <c r="A391" i="2771"/>
  <c r="D391" i="2771" s="1"/>
  <c r="A392" i="2771"/>
  <c r="D392" i="2771" s="1"/>
  <c r="A393" i="2771"/>
  <c r="D393" i="2771" s="1"/>
  <c r="A394" i="2771"/>
  <c r="D394" i="2771" s="1"/>
  <c r="A395" i="2771"/>
  <c r="D395" i="2771" s="1"/>
  <c r="A396" i="2771"/>
  <c r="D396" i="2771" s="1"/>
  <c r="A397" i="2771"/>
  <c r="D397" i="2771" s="1"/>
  <c r="A398" i="2771"/>
  <c r="D398" i="2771" s="1"/>
  <c r="A399" i="2771"/>
  <c r="D399" i="2771" s="1"/>
  <c r="A400" i="2771"/>
  <c r="A401" i="2771"/>
  <c r="D401" i="2771" s="1"/>
  <c r="A402" i="2771"/>
  <c r="D402" i="2771" s="1"/>
  <c r="A403" i="2771"/>
  <c r="D403" i="2771" s="1"/>
  <c r="A404" i="2771"/>
  <c r="D404" i="2771" s="1"/>
  <c r="A405" i="2771"/>
  <c r="D405" i="2771" s="1"/>
  <c r="A406" i="2771"/>
  <c r="D406" i="2771" s="1"/>
  <c r="A407" i="2771"/>
  <c r="D407" i="2771" s="1"/>
  <c r="A408" i="2771"/>
  <c r="D408" i="2771" s="1"/>
  <c r="A409" i="2771"/>
  <c r="D409" i="2771" s="1"/>
  <c r="A410" i="2771"/>
  <c r="D410" i="2771" s="1"/>
  <c r="A411" i="2771"/>
  <c r="D411" i="2771" s="1"/>
  <c r="A412" i="2771"/>
  <c r="D412" i="2771" s="1"/>
  <c r="A413" i="2771"/>
  <c r="D413" i="2771" s="1"/>
  <c r="A414" i="2771"/>
  <c r="D414" i="2771" s="1"/>
  <c r="A415" i="2771"/>
  <c r="D415" i="2771" s="1"/>
  <c r="A416" i="2771"/>
  <c r="D416" i="2771" s="1"/>
  <c r="A417" i="2771"/>
  <c r="D417" i="2771" s="1"/>
  <c r="A418" i="2771"/>
  <c r="D418" i="2771" s="1"/>
  <c r="A419" i="2771"/>
  <c r="D419" i="2771" s="1"/>
  <c r="A420" i="2771"/>
  <c r="D420" i="2771" s="1"/>
  <c r="A421" i="2771"/>
  <c r="D421" i="2771" s="1"/>
  <c r="A422" i="2771"/>
  <c r="D422" i="2771" s="1"/>
  <c r="A423" i="2771"/>
  <c r="D423" i="2771" s="1"/>
  <c r="A424" i="2771"/>
  <c r="D424" i="2771" s="1"/>
  <c r="A425" i="2771"/>
  <c r="D425" i="2771" s="1"/>
  <c r="A426" i="2771"/>
  <c r="D426" i="2771" s="1"/>
  <c r="A427" i="2771"/>
  <c r="D427" i="2771" s="1"/>
  <c r="A428" i="2771"/>
  <c r="D428" i="2771" s="1"/>
  <c r="A429" i="2771"/>
  <c r="D429" i="2771" s="1"/>
  <c r="A430" i="2771"/>
  <c r="D430" i="2771" s="1"/>
  <c r="A431" i="2771"/>
  <c r="D431" i="2771" s="1"/>
  <c r="A432" i="2771"/>
  <c r="D432" i="2771" s="1"/>
  <c r="A433" i="2771"/>
  <c r="D433" i="2771" s="1"/>
  <c r="A434" i="2771"/>
  <c r="D434" i="2771" s="1"/>
  <c r="A435" i="2771"/>
  <c r="D435" i="2771" s="1"/>
  <c r="A436" i="2771"/>
  <c r="A437" i="2771"/>
  <c r="D437" i="2771" s="1"/>
  <c r="A438" i="2771"/>
  <c r="D438" i="2771" s="1"/>
  <c r="A439" i="2771"/>
  <c r="D439" i="2771" s="1"/>
  <c r="A440" i="2771"/>
  <c r="D440" i="2771" s="1"/>
  <c r="A441" i="2771"/>
  <c r="D441" i="2771" s="1"/>
  <c r="A442" i="2771"/>
  <c r="D442" i="2771" s="1"/>
  <c r="A443" i="2771"/>
  <c r="D443" i="2771" s="1"/>
  <c r="A444" i="2771"/>
  <c r="D444" i="2771" s="1"/>
  <c r="A445" i="2771"/>
  <c r="D445" i="2771" s="1"/>
  <c r="A446" i="2771"/>
  <c r="D446" i="2771" s="1"/>
  <c r="A447" i="2771"/>
  <c r="D447" i="2771" s="1"/>
  <c r="A448" i="2771"/>
  <c r="D448" i="2771" s="1"/>
  <c r="A449" i="2771"/>
  <c r="D449" i="2771" s="1"/>
  <c r="A450" i="2771"/>
  <c r="D450" i="2771" s="1"/>
  <c r="A451" i="2771"/>
  <c r="D451" i="2771" s="1"/>
  <c r="A452" i="2771"/>
  <c r="D452" i="2771" s="1"/>
  <c r="A453" i="2771"/>
  <c r="D453" i="2771" s="1"/>
  <c r="A454" i="2771"/>
  <c r="D454" i="2771" s="1"/>
  <c r="A455" i="2771"/>
  <c r="D455" i="2771" s="1"/>
  <c r="A456" i="2771"/>
  <c r="D456" i="2771" s="1"/>
  <c r="A457" i="2771"/>
  <c r="D457" i="2771" s="1"/>
  <c r="A458" i="2771"/>
  <c r="D458" i="2771" s="1"/>
  <c r="A459" i="2771"/>
  <c r="D459" i="2771" s="1"/>
  <c r="A460" i="2771"/>
  <c r="D460" i="2771" s="1"/>
  <c r="A461" i="2771"/>
  <c r="D461" i="2771" s="1"/>
  <c r="A462" i="2771"/>
  <c r="D462" i="2771" s="1"/>
  <c r="A463" i="2771"/>
  <c r="D463" i="2771" s="1"/>
  <c r="A464" i="2771"/>
  <c r="D464" i="2771" s="1"/>
  <c r="A465" i="2771"/>
  <c r="D465" i="2771" s="1"/>
  <c r="A466" i="2771"/>
  <c r="D466" i="2771" s="1"/>
  <c r="A467" i="2771"/>
  <c r="D467" i="2771" s="1"/>
  <c r="A468" i="2771"/>
  <c r="D468" i="2771" s="1"/>
  <c r="A469" i="2771"/>
  <c r="D469" i="2771" s="1"/>
  <c r="A470" i="2771"/>
  <c r="D470" i="2771" s="1"/>
  <c r="A471" i="2771"/>
  <c r="D471" i="2771" s="1"/>
  <c r="A472" i="2771"/>
  <c r="A473" i="2771"/>
  <c r="D473" i="2771" s="1"/>
  <c r="A474" i="2771"/>
  <c r="D474" i="2771" s="1"/>
  <c r="A475" i="2771"/>
  <c r="D475" i="2771" s="1"/>
  <c r="A476" i="2771"/>
  <c r="D476" i="2771" s="1"/>
  <c r="A477" i="2771"/>
  <c r="D477" i="2771" s="1"/>
  <c r="A478" i="2771"/>
  <c r="D478" i="2771" s="1"/>
  <c r="A479" i="2771"/>
  <c r="D479" i="2771" s="1"/>
  <c r="A480" i="2771"/>
  <c r="D480" i="2771" s="1"/>
  <c r="A481" i="2771"/>
  <c r="D481" i="2771" s="1"/>
  <c r="A482" i="2771"/>
  <c r="D482" i="2771" s="1"/>
  <c r="A483" i="2771"/>
  <c r="D483" i="2771" s="1"/>
  <c r="A484" i="2771"/>
  <c r="D484" i="2771" s="1"/>
  <c r="A485" i="2771"/>
  <c r="D485" i="2771" s="1"/>
  <c r="A486" i="2771"/>
  <c r="D486" i="2771" s="1"/>
  <c r="A487" i="2771"/>
  <c r="D487" i="2771" s="1"/>
  <c r="A488" i="2771"/>
  <c r="D488" i="2771" s="1"/>
  <c r="A489" i="2771"/>
  <c r="D489" i="2771" s="1"/>
  <c r="A490" i="2771"/>
  <c r="D490" i="2771" s="1"/>
  <c r="A491" i="2771"/>
  <c r="D491" i="2771" s="1"/>
  <c r="A492" i="2771"/>
  <c r="D492" i="2771" s="1"/>
  <c r="A493" i="2771"/>
  <c r="D493" i="2771" s="1"/>
  <c r="A494" i="2771"/>
  <c r="D494" i="2771" s="1"/>
  <c r="A495" i="2771"/>
  <c r="D495" i="2771" s="1"/>
  <c r="A496" i="2771"/>
  <c r="D496" i="2771" s="1"/>
  <c r="A497" i="2771"/>
  <c r="D497" i="2771" s="1"/>
  <c r="A498" i="2771"/>
  <c r="D498" i="2771" s="1"/>
  <c r="A499" i="2771"/>
  <c r="D499" i="2771" s="1"/>
  <c r="A500" i="2771"/>
  <c r="D500" i="2771" s="1"/>
  <c r="A501" i="2771"/>
  <c r="D501" i="2771" s="1"/>
  <c r="A502" i="2771"/>
  <c r="D502" i="2771" s="1"/>
  <c r="A503" i="2771"/>
  <c r="D503" i="2771" s="1"/>
  <c r="A504" i="2771"/>
  <c r="D504" i="2771" s="1"/>
  <c r="A505" i="2771"/>
  <c r="D505" i="2771" s="1"/>
  <c r="A506" i="2771"/>
  <c r="D506" i="2771" s="1"/>
  <c r="A507" i="2771"/>
  <c r="D507" i="2771" s="1"/>
  <c r="A508" i="2771"/>
  <c r="A509" i="2771"/>
  <c r="D509" i="2771" s="1"/>
  <c r="A510" i="2771"/>
  <c r="D510" i="2771" s="1"/>
  <c r="A511" i="2771"/>
  <c r="D511" i="2771" s="1"/>
  <c r="A512" i="2771"/>
  <c r="D512" i="2771" s="1"/>
  <c r="A513" i="2771"/>
  <c r="D513" i="2771" s="1"/>
  <c r="A514" i="2771"/>
  <c r="D514" i="2771" s="1"/>
  <c r="A515" i="2771"/>
  <c r="D515" i="2771" s="1"/>
  <c r="A516" i="2771"/>
  <c r="D516" i="2771" s="1"/>
  <c r="A517" i="2771"/>
  <c r="D517" i="2771" s="1"/>
  <c r="A518" i="2771"/>
  <c r="D518" i="2771" s="1"/>
  <c r="A519" i="2771"/>
  <c r="D519" i="2771" s="1"/>
  <c r="A520" i="2771"/>
  <c r="D520" i="2771" s="1"/>
  <c r="A521" i="2771"/>
  <c r="D521" i="2771" s="1"/>
  <c r="A522" i="2771"/>
  <c r="D522" i="2771" s="1"/>
  <c r="A523" i="2771"/>
  <c r="D523" i="2771" s="1"/>
  <c r="A524" i="2771"/>
  <c r="D524" i="2771" s="1"/>
  <c r="A525" i="2771"/>
  <c r="D525" i="2771" s="1"/>
  <c r="A526" i="2771"/>
  <c r="D526" i="2771" s="1"/>
  <c r="A527" i="2771"/>
  <c r="D527" i="2771" s="1"/>
  <c r="A528" i="2771"/>
  <c r="D528" i="2771" s="1"/>
  <c r="A529" i="2771"/>
  <c r="D529" i="2771" s="1"/>
  <c r="A530" i="2771"/>
  <c r="D530" i="2771" s="1"/>
  <c r="A531" i="2771"/>
  <c r="D531" i="2771" s="1"/>
  <c r="A532" i="2771"/>
  <c r="D532" i="2771" s="1"/>
  <c r="A533" i="2771"/>
  <c r="D533" i="2771" s="1"/>
  <c r="A534" i="2771"/>
  <c r="D534" i="2771" s="1"/>
  <c r="A535" i="2771"/>
  <c r="D535" i="2771" s="1"/>
  <c r="A536" i="2771"/>
  <c r="D536" i="2771" s="1"/>
  <c r="A537" i="2771"/>
  <c r="D537" i="2771" s="1"/>
  <c r="A538" i="2771"/>
  <c r="D538" i="2771" s="1"/>
  <c r="A539" i="2771"/>
  <c r="D539" i="2771" s="1"/>
  <c r="A540" i="2771"/>
  <c r="D540" i="2771" s="1"/>
  <c r="A541" i="2771"/>
  <c r="D541" i="2771" s="1"/>
  <c r="A542" i="2771"/>
  <c r="D542" i="2771" s="1"/>
  <c r="A543" i="2771"/>
  <c r="D543" i="2771" s="1"/>
  <c r="A544" i="2771"/>
  <c r="A545" i="2771"/>
  <c r="D545" i="2771" s="1"/>
  <c r="A546" i="2771"/>
  <c r="D546" i="2771" s="1"/>
  <c r="A547" i="2771"/>
  <c r="D547" i="2771" s="1"/>
  <c r="A548" i="2771"/>
  <c r="D548" i="2771" s="1"/>
  <c r="A549" i="2771"/>
  <c r="D549" i="2771" s="1"/>
  <c r="A550" i="2771"/>
  <c r="D550" i="2771" s="1"/>
  <c r="A551" i="2771"/>
  <c r="D551" i="2771" s="1"/>
  <c r="A552" i="2771"/>
  <c r="D552" i="2771" s="1"/>
  <c r="A553" i="2771"/>
  <c r="D553" i="2771" s="1"/>
  <c r="A554" i="2771"/>
  <c r="D554" i="2771" s="1"/>
  <c r="A555" i="2771"/>
  <c r="D555" i="2771" s="1"/>
  <c r="A556" i="2771"/>
  <c r="D556" i="2771" s="1"/>
  <c r="A557" i="2771"/>
  <c r="D557" i="2771" s="1"/>
  <c r="A558" i="2771"/>
  <c r="D558" i="2771" s="1"/>
  <c r="A559" i="2771"/>
  <c r="D559" i="2771" s="1"/>
  <c r="A560" i="2771"/>
  <c r="D560" i="2771" s="1"/>
  <c r="A561" i="2771"/>
  <c r="D561" i="2771" s="1"/>
  <c r="A562" i="2771"/>
  <c r="D562" i="2771" s="1"/>
  <c r="A563" i="2771"/>
  <c r="D563" i="2771" s="1"/>
  <c r="A564" i="2771"/>
  <c r="D564" i="2771" s="1"/>
  <c r="A565" i="2771"/>
  <c r="D565" i="2771" s="1"/>
  <c r="A566" i="2771"/>
  <c r="D566" i="2771" s="1"/>
  <c r="A567" i="2771"/>
  <c r="D567" i="2771" s="1"/>
  <c r="A568" i="2771"/>
  <c r="D568" i="2771" s="1"/>
  <c r="A569" i="2771"/>
  <c r="D569" i="2771" s="1"/>
  <c r="A570" i="2771"/>
  <c r="D570" i="2771" s="1"/>
  <c r="A571" i="2771"/>
  <c r="D571" i="2771" s="1"/>
  <c r="A572" i="2771"/>
  <c r="D572" i="2771" s="1"/>
  <c r="A573" i="2771"/>
  <c r="D573" i="2771" s="1"/>
  <c r="A574" i="2771"/>
  <c r="D574" i="2771" s="1"/>
  <c r="A575" i="2771"/>
  <c r="D575" i="2771" s="1"/>
  <c r="A576" i="2771"/>
  <c r="D576" i="2771" s="1"/>
  <c r="A577" i="2771"/>
  <c r="D577" i="2771" s="1"/>
  <c r="A578" i="2771"/>
  <c r="D578" i="2771" s="1"/>
  <c r="A579" i="2771"/>
  <c r="D579" i="2771" s="1"/>
  <c r="A580" i="2771"/>
  <c r="A581" i="2771"/>
  <c r="D581" i="2771" s="1"/>
  <c r="A582" i="2771"/>
  <c r="D582" i="2771" s="1"/>
  <c r="A583" i="2771"/>
  <c r="D583" i="2771" s="1"/>
  <c r="A584" i="2771"/>
  <c r="D584" i="2771" s="1"/>
  <c r="A585" i="2771"/>
  <c r="D585" i="2771" s="1"/>
  <c r="A586" i="2771"/>
  <c r="D586" i="2771" s="1"/>
  <c r="A587" i="2771"/>
  <c r="D587" i="2771" s="1"/>
  <c r="A588" i="2771"/>
  <c r="D588" i="2771" s="1"/>
  <c r="A589" i="2771"/>
  <c r="D589" i="2771" s="1"/>
  <c r="A590" i="2771"/>
  <c r="D590" i="2771" s="1"/>
  <c r="A591" i="2771"/>
  <c r="D591" i="2771" s="1"/>
  <c r="A592" i="2771"/>
  <c r="D592" i="2771" s="1"/>
  <c r="A593" i="2771"/>
  <c r="D593" i="2771" s="1"/>
  <c r="A594" i="2771"/>
  <c r="D594" i="2771" s="1"/>
  <c r="A595" i="2771"/>
  <c r="D595" i="2771" s="1"/>
  <c r="A596" i="2771"/>
  <c r="D596" i="2771" s="1"/>
  <c r="A597" i="2771"/>
  <c r="D597" i="2771" s="1"/>
  <c r="A598" i="2771"/>
  <c r="D598" i="2771" s="1"/>
  <c r="A599" i="2771"/>
  <c r="D599" i="2771" s="1"/>
  <c r="A600" i="2771"/>
  <c r="D600" i="2771" s="1"/>
  <c r="A601" i="2771"/>
  <c r="D601" i="2771" s="1"/>
  <c r="A602" i="2771"/>
  <c r="D602" i="2771" s="1"/>
  <c r="A603" i="2771"/>
  <c r="D603" i="2771" s="1"/>
  <c r="A604" i="2771"/>
  <c r="D604" i="2771" s="1"/>
  <c r="A605" i="2771"/>
  <c r="D605" i="2771" s="1"/>
  <c r="A606" i="2771"/>
  <c r="D606" i="2771" s="1"/>
  <c r="A607" i="2771"/>
  <c r="D607" i="2771" s="1"/>
  <c r="A608" i="2771"/>
  <c r="D608" i="2771" s="1"/>
  <c r="A609" i="2771"/>
  <c r="D609" i="2771" s="1"/>
  <c r="A610" i="2771"/>
  <c r="D610" i="2771" s="1"/>
  <c r="A611" i="2771"/>
  <c r="D611" i="2771" s="1"/>
  <c r="A612" i="2771"/>
  <c r="D612" i="2771" s="1"/>
  <c r="A613" i="2771"/>
  <c r="D613" i="2771" s="1"/>
  <c r="A614" i="2771"/>
  <c r="D614" i="2771" s="1"/>
  <c r="A615" i="2771"/>
  <c r="D615" i="2771" s="1"/>
  <c r="A616" i="2771"/>
  <c r="A617" i="2771"/>
  <c r="D617" i="2771" s="1"/>
  <c r="A618" i="2771"/>
  <c r="D618" i="2771" s="1"/>
  <c r="A619" i="2771"/>
  <c r="D619" i="2771" s="1"/>
  <c r="A620" i="2771"/>
  <c r="D620" i="2771" s="1"/>
  <c r="A621" i="2771"/>
  <c r="D621" i="2771" s="1"/>
  <c r="A622" i="2771"/>
  <c r="D622" i="2771" s="1"/>
  <c r="A623" i="2771"/>
  <c r="D623" i="2771" s="1"/>
  <c r="A624" i="2771"/>
  <c r="D624" i="2771" s="1"/>
  <c r="A625" i="2771"/>
  <c r="D625" i="2771" s="1"/>
  <c r="A626" i="2771"/>
  <c r="D626" i="2771" s="1"/>
  <c r="A627" i="2771"/>
  <c r="D627" i="2771" s="1"/>
  <c r="A628" i="2771"/>
  <c r="D628" i="2771" s="1"/>
  <c r="A629" i="2771"/>
  <c r="D629" i="2771" s="1"/>
  <c r="A630" i="2771"/>
  <c r="D630" i="2771" s="1"/>
  <c r="A631" i="2771"/>
  <c r="D631" i="2771" s="1"/>
  <c r="A632" i="2771"/>
  <c r="D632" i="2771" s="1"/>
  <c r="A633" i="2771"/>
  <c r="D633" i="2771" s="1"/>
  <c r="A634" i="2771"/>
  <c r="D634" i="2771" s="1"/>
  <c r="A635" i="2771"/>
  <c r="D635" i="2771" s="1"/>
  <c r="A636" i="2771"/>
  <c r="D636" i="2771" s="1"/>
  <c r="A637" i="2771"/>
  <c r="D637" i="2771" s="1"/>
  <c r="A638" i="2771"/>
  <c r="D638" i="2771" s="1"/>
  <c r="A639" i="2771"/>
  <c r="D639" i="2771" s="1"/>
  <c r="A640" i="2771"/>
  <c r="D640" i="2771" s="1"/>
  <c r="A641" i="2771"/>
  <c r="D641" i="2771" s="1"/>
  <c r="A642" i="2771"/>
  <c r="D642" i="2771" s="1"/>
  <c r="A643" i="2771"/>
  <c r="D643" i="2771" s="1"/>
  <c r="A644" i="2771"/>
  <c r="D644" i="2771" s="1"/>
  <c r="A645" i="2771"/>
  <c r="D645" i="2771" s="1"/>
  <c r="A646" i="2771"/>
  <c r="D646" i="2771" s="1"/>
  <c r="A647" i="2771"/>
  <c r="D647" i="2771" s="1"/>
  <c r="A648" i="2771"/>
  <c r="D648" i="2771" s="1"/>
  <c r="A649" i="2771"/>
  <c r="D649" i="2771" s="1"/>
  <c r="A650" i="2771"/>
  <c r="D650" i="2771" s="1"/>
  <c r="A651" i="2771"/>
  <c r="D651" i="2771" s="1"/>
  <c r="A652" i="2771"/>
  <c r="A653" i="2771"/>
  <c r="D653" i="2771" s="1"/>
  <c r="A654" i="2771"/>
  <c r="D654" i="2771" s="1"/>
  <c r="A655" i="2771"/>
  <c r="D655" i="2771" s="1"/>
  <c r="A656" i="2771"/>
  <c r="D656" i="2771" s="1"/>
  <c r="A657" i="2771"/>
  <c r="D657" i="2771" s="1"/>
  <c r="A658" i="2771"/>
  <c r="D658" i="2771" s="1"/>
  <c r="A659" i="2771"/>
  <c r="D659" i="2771" s="1"/>
  <c r="A660" i="2771"/>
  <c r="D660" i="2771" s="1"/>
  <c r="A661" i="2771"/>
  <c r="D661" i="2771" s="1"/>
  <c r="A662" i="2771"/>
  <c r="D662" i="2771" s="1"/>
  <c r="A663" i="2771"/>
  <c r="D663" i="2771" s="1"/>
  <c r="A664" i="2771"/>
  <c r="D664" i="2771" s="1"/>
  <c r="A665" i="2771"/>
  <c r="D665" i="2771" s="1"/>
  <c r="A666" i="2771"/>
  <c r="D666" i="2771" s="1"/>
  <c r="A667" i="2771"/>
  <c r="D667" i="2771" s="1"/>
  <c r="A668" i="2771"/>
  <c r="D668" i="2771" s="1"/>
  <c r="A669" i="2771"/>
  <c r="D669" i="2771" s="1"/>
  <c r="A670" i="2771"/>
  <c r="D670" i="2771" s="1"/>
  <c r="A671" i="2771"/>
  <c r="D671" i="2771" s="1"/>
  <c r="A672" i="2771"/>
  <c r="D672" i="2771" s="1"/>
  <c r="A673" i="2771"/>
  <c r="D673" i="2771" s="1"/>
  <c r="A674" i="2771"/>
  <c r="D674" i="2771" s="1"/>
  <c r="A675" i="2771"/>
  <c r="D675" i="2771" s="1"/>
  <c r="A676" i="2771"/>
  <c r="D676" i="2771" s="1"/>
  <c r="A677" i="2771"/>
  <c r="D677" i="2771" s="1"/>
  <c r="A678" i="2771"/>
  <c r="D678" i="2771" s="1"/>
  <c r="A679" i="2771"/>
  <c r="D679" i="2771" s="1"/>
  <c r="A680" i="2771"/>
  <c r="D680" i="2771" s="1"/>
  <c r="A681" i="2771"/>
  <c r="D681" i="2771" s="1"/>
  <c r="A682" i="2771"/>
  <c r="D682" i="2771" s="1"/>
  <c r="A683" i="2771"/>
  <c r="D683" i="2771" s="1"/>
  <c r="A684" i="2771"/>
  <c r="D684" i="2771" s="1"/>
  <c r="A685" i="2771"/>
  <c r="D685" i="2771" s="1"/>
  <c r="A686" i="2771"/>
  <c r="D686" i="2771" s="1"/>
  <c r="A687" i="2771"/>
  <c r="D687" i="2771" s="1"/>
  <c r="A688" i="2771"/>
  <c r="A689" i="2771"/>
  <c r="D689" i="2771" s="1"/>
  <c r="A690" i="2771"/>
  <c r="D690" i="2771" s="1"/>
  <c r="A691" i="2771"/>
  <c r="D691" i="2771" s="1"/>
  <c r="A692" i="2771"/>
  <c r="D692" i="2771" s="1"/>
  <c r="A693" i="2771"/>
  <c r="D693" i="2771" s="1"/>
  <c r="A694" i="2771"/>
  <c r="D694" i="2771" s="1"/>
  <c r="A695" i="2771"/>
  <c r="D695" i="2771" s="1"/>
  <c r="A696" i="2771"/>
  <c r="D696" i="2771" s="1"/>
  <c r="A697" i="2771"/>
  <c r="D697" i="2771" s="1"/>
  <c r="A698" i="2771"/>
  <c r="D698" i="2771" s="1"/>
  <c r="A699" i="2771"/>
  <c r="D699" i="2771" s="1"/>
  <c r="A700" i="2771"/>
  <c r="D700" i="2771" s="1"/>
  <c r="A701" i="2771"/>
  <c r="D701" i="2771" s="1"/>
  <c r="A702" i="2771"/>
  <c r="D702" i="2771" s="1"/>
  <c r="A703" i="2771"/>
  <c r="D703" i="2771" s="1"/>
  <c r="A704" i="2771"/>
  <c r="D704" i="2771" s="1"/>
  <c r="A705" i="2771"/>
  <c r="D705" i="2771" s="1"/>
  <c r="A706" i="2771"/>
  <c r="D706" i="2771" s="1"/>
  <c r="A707" i="2771"/>
  <c r="D707" i="2771" s="1"/>
  <c r="A708" i="2771"/>
  <c r="D708" i="2771" s="1"/>
  <c r="A709" i="2771"/>
  <c r="D709" i="2771" s="1"/>
  <c r="A710" i="2771"/>
  <c r="D710" i="2771" s="1"/>
  <c r="C5" i="2771"/>
  <c r="B5" i="2771"/>
  <c r="AT5" i="2771" s="1"/>
  <c r="A5" i="2771"/>
  <c r="AU7" i="2768"/>
  <c r="AU13" i="2768"/>
  <c r="AU19" i="2768"/>
  <c r="AU25" i="2768"/>
  <c r="AU31" i="2768"/>
  <c r="AU43" i="2768"/>
  <c r="AU49" i="2768"/>
  <c r="AU55" i="2768"/>
  <c r="AU61" i="2768"/>
  <c r="AU67" i="2768"/>
  <c r="AU72" i="2768"/>
  <c r="AU79" i="2768"/>
  <c r="AU85" i="2768"/>
  <c r="AU91" i="2768"/>
  <c r="AU97" i="2768"/>
  <c r="AU103" i="2768"/>
  <c r="AU115" i="2768"/>
  <c r="AU121" i="2768"/>
  <c r="AU127" i="2768"/>
  <c r="AU133" i="2768"/>
  <c r="AU139" i="2768"/>
  <c r="AU144" i="2768"/>
  <c r="AU151" i="2768"/>
  <c r="AU157" i="2768"/>
  <c r="AU163" i="2768"/>
  <c r="AU169" i="2768"/>
  <c r="AU175" i="2768"/>
  <c r="AU187" i="2768"/>
  <c r="AU193" i="2768"/>
  <c r="AU199" i="2768"/>
  <c r="AU204" i="2768"/>
  <c r="AU205" i="2768"/>
  <c r="AU211" i="2768"/>
  <c r="AU223" i="2768"/>
  <c r="AU229" i="2768"/>
  <c r="AU235" i="2768"/>
  <c r="AU237" i="2768"/>
  <c r="AU241" i="2768"/>
  <c r="AU247" i="2768"/>
  <c r="AU255" i="2768"/>
  <c r="AU259" i="2768"/>
  <c r="AU264" i="2768"/>
  <c r="AU265" i="2768"/>
  <c r="AU271" i="2768"/>
  <c r="AU277" i="2768"/>
  <c r="AU283" i="2768"/>
  <c r="AU295" i="2768"/>
  <c r="AU301" i="2768"/>
  <c r="AU307" i="2768"/>
  <c r="AU313" i="2768"/>
  <c r="AU315" i="2768"/>
  <c r="AU319" i="2768"/>
  <c r="AU324" i="2768"/>
  <c r="AU331" i="2768"/>
  <c r="AU333" i="2768"/>
  <c r="AU337" i="2768"/>
  <c r="AU342" i="2768"/>
  <c r="AU343" i="2768"/>
  <c r="AU349" i="2768"/>
  <c r="AU355" i="2768"/>
  <c r="AU367" i="2768"/>
  <c r="AU373" i="2768"/>
  <c r="AU379" i="2768"/>
  <c r="AU385" i="2768"/>
  <c r="AU391" i="2768"/>
  <c r="AU393" i="2768"/>
  <c r="AU402" i="2768"/>
  <c r="AU403" i="2768"/>
  <c r="AU409" i="2768"/>
  <c r="AU415" i="2768"/>
  <c r="AU420" i="2768"/>
  <c r="AU421" i="2768"/>
  <c r="AU427" i="2768"/>
  <c r="AU439" i="2768"/>
  <c r="AU445" i="2768"/>
  <c r="AU451" i="2768"/>
  <c r="AU453" i="2768"/>
  <c r="AU457" i="2768"/>
  <c r="AU463" i="2768"/>
  <c r="AU471" i="2768"/>
  <c r="AU475" i="2768"/>
  <c r="AU480" i="2768"/>
  <c r="AU481" i="2768"/>
  <c r="AU487" i="2768"/>
  <c r="AU493" i="2768"/>
  <c r="AU499" i="2768"/>
  <c r="AU511" i="2768"/>
  <c r="AU517" i="2768"/>
  <c r="AU523" i="2768"/>
  <c r="AU529" i="2768"/>
  <c r="AU531" i="2768"/>
  <c r="AU535" i="2768"/>
  <c r="AU540" i="2768"/>
  <c r="AU547" i="2768"/>
  <c r="AU549" i="2768"/>
  <c r="AU553" i="2768"/>
  <c r="AU558" i="2768"/>
  <c r="AU559" i="2768"/>
  <c r="AU565" i="2768"/>
  <c r="AU571" i="2768"/>
  <c r="AU583" i="2768"/>
  <c r="AU589" i="2768"/>
  <c r="AU595" i="2768"/>
  <c r="AU601" i="2768"/>
  <c r="AU607" i="2768"/>
  <c r="AU609" i="2768"/>
  <c r="AU618" i="2768"/>
  <c r="AU619" i="2768"/>
  <c r="AU625" i="2768"/>
  <c r="AU631" i="2768"/>
  <c r="AU636" i="2768"/>
  <c r="AU637" i="2768"/>
  <c r="AU643" i="2768"/>
  <c r="AU655" i="2768"/>
  <c r="AU661" i="2768"/>
  <c r="AU667" i="2768"/>
  <c r="AU669" i="2768"/>
  <c r="AU673" i="2768"/>
  <c r="AU679" i="2768"/>
  <c r="AU687" i="2768"/>
  <c r="AU691" i="2768"/>
  <c r="AU696" i="2768"/>
  <c r="AU697" i="2768"/>
  <c r="AU703" i="2768"/>
  <c r="AU709" i="2768"/>
  <c r="AU715" i="2768"/>
  <c r="AU727" i="2768"/>
  <c r="AU733" i="2768"/>
  <c r="AU739" i="2768"/>
  <c r="AU745" i="2768"/>
  <c r="AU751" i="2768"/>
  <c r="AU756" i="2768"/>
  <c r="AU763" i="2768"/>
  <c r="AU769" i="2768"/>
  <c r="AT6" i="2768"/>
  <c r="AT7" i="2768"/>
  <c r="AT9" i="2768"/>
  <c r="AT13" i="2768"/>
  <c r="AT19" i="2768"/>
  <c r="AT27" i="2768"/>
  <c r="AT31" i="2768"/>
  <c r="AT36" i="2768"/>
  <c r="AT37" i="2768"/>
  <c r="AT43" i="2768"/>
  <c r="AT49" i="2768"/>
  <c r="AT55" i="2768"/>
  <c r="AT57" i="2768"/>
  <c r="AT66" i="2768"/>
  <c r="AT67" i="2768"/>
  <c r="AT73" i="2768"/>
  <c r="AT79" i="2768"/>
  <c r="AT84" i="2768"/>
  <c r="AT85" i="2768"/>
  <c r="AT87" i="2768"/>
  <c r="AT91" i="2768"/>
  <c r="AT96" i="2768"/>
  <c r="AT103" i="2768"/>
  <c r="AT105" i="2768"/>
  <c r="AT109" i="2768"/>
  <c r="AT114" i="2768"/>
  <c r="AT115" i="2768"/>
  <c r="AT117" i="2768"/>
  <c r="AT121" i="2768"/>
  <c r="AT127" i="2768"/>
  <c r="AT135" i="2768"/>
  <c r="AT139" i="2768"/>
  <c r="AT144" i="2768"/>
  <c r="AT145" i="2768"/>
  <c r="AT151" i="2768"/>
  <c r="AT157" i="2768"/>
  <c r="AT163" i="2768"/>
  <c r="AT165" i="2768"/>
  <c r="AT174" i="2768"/>
  <c r="AT175" i="2768"/>
  <c r="AT181" i="2768"/>
  <c r="AT187" i="2768"/>
  <c r="AT192" i="2768"/>
  <c r="AT193" i="2768"/>
  <c r="AT195" i="2768"/>
  <c r="AT199" i="2768"/>
  <c r="AT204" i="2768"/>
  <c r="AT211" i="2768"/>
  <c r="AT213" i="2768"/>
  <c r="AT217" i="2768"/>
  <c r="AT222" i="2768"/>
  <c r="AT223" i="2768"/>
  <c r="AT225" i="2768"/>
  <c r="AT229" i="2768"/>
  <c r="AT235" i="2768"/>
  <c r="AT243" i="2768"/>
  <c r="AT247" i="2768"/>
  <c r="AT252" i="2768"/>
  <c r="AT253" i="2768"/>
  <c r="AT259" i="2768"/>
  <c r="AT265" i="2768"/>
  <c r="AT271" i="2768"/>
  <c r="AT273" i="2768"/>
  <c r="AT282" i="2768"/>
  <c r="AT283" i="2768"/>
  <c r="AT289" i="2768"/>
  <c r="AT295" i="2768"/>
  <c r="AT300" i="2768"/>
  <c r="AT301" i="2768"/>
  <c r="AT303" i="2768"/>
  <c r="AT307" i="2768"/>
  <c r="AT312" i="2768"/>
  <c r="AT319" i="2768"/>
  <c r="AT321" i="2768"/>
  <c r="AT325" i="2768"/>
  <c r="AT330" i="2768"/>
  <c r="AT331" i="2768"/>
  <c r="AT333" i="2768"/>
  <c r="AT337" i="2768"/>
  <c r="AT343" i="2768"/>
  <c r="AT351" i="2768"/>
  <c r="AT355" i="2768"/>
  <c r="AT360" i="2768"/>
  <c r="AT361" i="2768"/>
  <c r="AT367" i="2768"/>
  <c r="AT373" i="2768"/>
  <c r="AT379" i="2768"/>
  <c r="AT381" i="2768"/>
  <c r="AT390" i="2768"/>
  <c r="AT391" i="2768"/>
  <c r="AT397" i="2768"/>
  <c r="AT403" i="2768"/>
  <c r="AT408" i="2768"/>
  <c r="AT409" i="2768"/>
  <c r="AT411" i="2768"/>
  <c r="AT415" i="2768"/>
  <c r="AT420" i="2768"/>
  <c r="AT427" i="2768"/>
  <c r="AT429" i="2768"/>
  <c r="AT433" i="2768"/>
  <c r="AT438" i="2768"/>
  <c r="AT439" i="2768"/>
  <c r="AT441" i="2768"/>
  <c r="AT445" i="2768"/>
  <c r="AT451" i="2768"/>
  <c r="AT459" i="2768"/>
  <c r="AT463" i="2768"/>
  <c r="AT468" i="2768"/>
  <c r="AT469" i="2768"/>
  <c r="AT475" i="2768"/>
  <c r="AT481" i="2768"/>
  <c r="AT487" i="2768"/>
  <c r="AT489" i="2768"/>
  <c r="AT498" i="2768"/>
  <c r="AT499" i="2768"/>
  <c r="AT505" i="2768"/>
  <c r="AT511" i="2768"/>
  <c r="AT516" i="2768"/>
  <c r="AT517" i="2768"/>
  <c r="AT519" i="2768"/>
  <c r="AT523" i="2768"/>
  <c r="AT528" i="2768"/>
  <c r="AT535" i="2768"/>
  <c r="AT537" i="2768"/>
  <c r="AT540" i="2768"/>
  <c r="AT541" i="2768"/>
  <c r="AT544" i="2768"/>
  <c r="AT547" i="2768"/>
  <c r="AT553" i="2768"/>
  <c r="AT555" i="2768"/>
  <c r="AT558" i="2768"/>
  <c r="AT559" i="2768"/>
  <c r="AT562" i="2768"/>
  <c r="AT565" i="2768"/>
  <c r="AT571" i="2768"/>
  <c r="AT573" i="2768"/>
  <c r="AT576" i="2768"/>
  <c r="AT577" i="2768"/>
  <c r="AT580" i="2768"/>
  <c r="AT583" i="2768"/>
  <c r="AT589" i="2768"/>
  <c r="AT591" i="2768"/>
  <c r="AT594" i="2768"/>
  <c r="AT595" i="2768"/>
  <c r="AT598" i="2768"/>
  <c r="AT601" i="2768"/>
  <c r="AT607" i="2768"/>
  <c r="AT609" i="2768"/>
  <c r="AT612" i="2768"/>
  <c r="AT613" i="2768"/>
  <c r="AT616" i="2768"/>
  <c r="AT619" i="2768"/>
  <c r="AT625" i="2768"/>
  <c r="AT627" i="2768"/>
  <c r="AT630" i="2768"/>
  <c r="AT631" i="2768"/>
  <c r="AT634" i="2768"/>
  <c r="AT637" i="2768"/>
  <c r="AT643" i="2768"/>
  <c r="AT645" i="2768"/>
  <c r="AT648" i="2768"/>
  <c r="AT649" i="2768"/>
  <c r="AT652" i="2768"/>
  <c r="AT655" i="2768"/>
  <c r="AT661" i="2768"/>
  <c r="AT663" i="2768"/>
  <c r="AT666" i="2768"/>
  <c r="AT667" i="2768"/>
  <c r="AT670" i="2768"/>
  <c r="AT673" i="2768"/>
  <c r="AT679" i="2768"/>
  <c r="AT681" i="2768"/>
  <c r="AT684" i="2768"/>
  <c r="AT685" i="2768"/>
  <c r="AT688" i="2768"/>
  <c r="AT691" i="2768"/>
  <c r="AT697" i="2768"/>
  <c r="AT699" i="2768"/>
  <c r="AT702" i="2768"/>
  <c r="AT703" i="2768"/>
  <c r="AT706" i="2768"/>
  <c r="AT709" i="2768"/>
  <c r="AT715" i="2768"/>
  <c r="AT717" i="2768"/>
  <c r="AT720" i="2768"/>
  <c r="AT721" i="2768"/>
  <c r="AT724" i="2768"/>
  <c r="AT727" i="2768"/>
  <c r="AT733" i="2768"/>
  <c r="AT735" i="2768"/>
  <c r="AT738" i="2768"/>
  <c r="AT739" i="2768"/>
  <c r="AT742" i="2768"/>
  <c r="AT745" i="2768"/>
  <c r="AT751" i="2768"/>
  <c r="AT756" i="2768"/>
  <c r="AT757" i="2768"/>
  <c r="AT760" i="2768"/>
  <c r="AT763" i="2768"/>
  <c r="AT769" i="2768"/>
  <c r="AD10" i="2768"/>
  <c r="AD12" i="2768"/>
  <c r="AD14" i="2768"/>
  <c r="AD17" i="2768"/>
  <c r="AD21" i="2768"/>
  <c r="AD24" i="2768"/>
  <c r="AD28" i="2768"/>
  <c r="AD30" i="2768"/>
  <c r="AD32" i="2768"/>
  <c r="AD34" i="2768"/>
  <c r="AD35" i="2768"/>
  <c r="AD36" i="2768"/>
  <c r="AD39" i="2768"/>
  <c r="AD41" i="2768"/>
  <c r="AD42" i="2768"/>
  <c r="AD46" i="2768"/>
  <c r="AD48" i="2768"/>
  <c r="AD53" i="2768"/>
  <c r="AD60" i="2768"/>
  <c r="AC7" i="2768"/>
  <c r="AC8" i="2768"/>
  <c r="AC9" i="2768"/>
  <c r="AD9" i="2768" s="1"/>
  <c r="AC10" i="2768"/>
  <c r="AC11" i="2768"/>
  <c r="AD11" i="2768" s="1"/>
  <c r="AC12" i="2768"/>
  <c r="AC13" i="2768"/>
  <c r="AC14" i="2768"/>
  <c r="AC15" i="2768"/>
  <c r="AC16" i="2768"/>
  <c r="AC17" i="2768"/>
  <c r="AC18" i="2768"/>
  <c r="AC19" i="2768"/>
  <c r="AC20" i="2768"/>
  <c r="AC21" i="2768"/>
  <c r="AC22" i="2768"/>
  <c r="AC23" i="2768"/>
  <c r="AD23" i="2768" s="1"/>
  <c r="AC24" i="2768"/>
  <c r="AC25" i="2768"/>
  <c r="AC26" i="2768"/>
  <c r="AC27" i="2768"/>
  <c r="AD27" i="2768" s="1"/>
  <c r="AC28" i="2768"/>
  <c r="AC29" i="2768"/>
  <c r="AD29" i="2768" s="1"/>
  <c r="AC30" i="2768"/>
  <c r="AC31" i="2768"/>
  <c r="AC32" i="2768"/>
  <c r="AC33" i="2768"/>
  <c r="AC34" i="2768"/>
  <c r="AC35" i="2768"/>
  <c r="AC36" i="2768"/>
  <c r="AC37" i="2768"/>
  <c r="AC38" i="2768"/>
  <c r="AC39" i="2768"/>
  <c r="AC40" i="2768"/>
  <c r="AC41" i="2768"/>
  <c r="AC42" i="2768"/>
  <c r="AC43" i="2768"/>
  <c r="AC44" i="2768"/>
  <c r="AC45" i="2768"/>
  <c r="AD45" i="2768" s="1"/>
  <c r="AC46" i="2768"/>
  <c r="AC47" i="2768"/>
  <c r="AD47" i="2768" s="1"/>
  <c r="AC48" i="2768"/>
  <c r="AC49" i="2768"/>
  <c r="AC50" i="2768"/>
  <c r="AC51" i="2768"/>
  <c r="AC52" i="2768"/>
  <c r="AC53" i="2768"/>
  <c r="AC54" i="2768"/>
  <c r="AC55" i="2768"/>
  <c r="AC56" i="2768"/>
  <c r="AC57" i="2768"/>
  <c r="AD57" i="2768" s="1"/>
  <c r="AC58" i="2768"/>
  <c r="AC59" i="2768"/>
  <c r="AD59" i="2768" s="1"/>
  <c r="AC60" i="2768"/>
  <c r="AC61" i="2768"/>
  <c r="AB7" i="2768"/>
  <c r="AD7" i="2768" s="1"/>
  <c r="AB8" i="2768"/>
  <c r="AD8" i="2768" s="1"/>
  <c r="AB9" i="2768"/>
  <c r="AB10" i="2768"/>
  <c r="AB11" i="2768"/>
  <c r="AB12" i="2768"/>
  <c r="AB13" i="2768"/>
  <c r="AD13" i="2768" s="1"/>
  <c r="AB14" i="2768"/>
  <c r="AB15" i="2768"/>
  <c r="AD15" i="2768" s="1"/>
  <c r="AB16" i="2768"/>
  <c r="AD16" i="2768" s="1"/>
  <c r="AB17" i="2768"/>
  <c r="AB18" i="2768"/>
  <c r="AD18" i="2768" s="1"/>
  <c r="AB19" i="2768"/>
  <c r="AD19" i="2768" s="1"/>
  <c r="AB20" i="2768"/>
  <c r="AD20" i="2768" s="1"/>
  <c r="AB21" i="2768"/>
  <c r="AB22" i="2768"/>
  <c r="AD22" i="2768" s="1"/>
  <c r="AB23" i="2768"/>
  <c r="AB24" i="2768"/>
  <c r="AB25" i="2768"/>
  <c r="AD25" i="2768" s="1"/>
  <c r="AB26" i="2768"/>
  <c r="AD26" i="2768" s="1"/>
  <c r="AB27" i="2768"/>
  <c r="AB28" i="2768"/>
  <c r="AB29" i="2768"/>
  <c r="AB30" i="2768"/>
  <c r="AB31" i="2768"/>
  <c r="AD31" i="2768" s="1"/>
  <c r="AB32" i="2768"/>
  <c r="AB33" i="2768"/>
  <c r="AD33" i="2768" s="1"/>
  <c r="AB34" i="2768"/>
  <c r="AB35" i="2768"/>
  <c r="AB36" i="2768"/>
  <c r="AB37" i="2768"/>
  <c r="AD37" i="2768" s="1"/>
  <c r="AB38" i="2768"/>
  <c r="AD38" i="2768" s="1"/>
  <c r="AB39" i="2768"/>
  <c r="AB40" i="2768"/>
  <c r="AD40" i="2768" s="1"/>
  <c r="AB41" i="2768"/>
  <c r="AB42" i="2768"/>
  <c r="AB43" i="2768"/>
  <c r="AD43" i="2768" s="1"/>
  <c r="AB44" i="2768"/>
  <c r="AD44" i="2768" s="1"/>
  <c r="AB45" i="2768"/>
  <c r="AB46" i="2768"/>
  <c r="AB47" i="2768"/>
  <c r="AB48" i="2768"/>
  <c r="AB49" i="2768"/>
  <c r="AD49" i="2768" s="1"/>
  <c r="AB50" i="2768"/>
  <c r="AD50" i="2768" s="1"/>
  <c r="AB51" i="2768"/>
  <c r="AD51" i="2768" s="1"/>
  <c r="AB52" i="2768"/>
  <c r="AD52" i="2768" s="1"/>
  <c r="AB53" i="2768"/>
  <c r="AB54" i="2768"/>
  <c r="AD54" i="2768" s="1"/>
  <c r="AB55" i="2768"/>
  <c r="AD55" i="2768" s="1"/>
  <c r="AB56" i="2768"/>
  <c r="AD56" i="2768" s="1"/>
  <c r="AB57" i="2768"/>
  <c r="AB58" i="2768"/>
  <c r="AD58" i="2768" s="1"/>
  <c r="AB59" i="2768"/>
  <c r="AB60" i="2768"/>
  <c r="AB61" i="2768"/>
  <c r="AD61" i="2768" s="1"/>
  <c r="AC6" i="2768"/>
  <c r="AD6" i="2768" s="1"/>
  <c r="AB6" i="2768"/>
  <c r="F2" i="2768"/>
  <c r="D6" i="2768"/>
  <c r="D10" i="2768"/>
  <c r="D24" i="2768"/>
  <c r="D42" i="2768"/>
  <c r="D46" i="2768"/>
  <c r="D60" i="2768"/>
  <c r="D78" i="2768"/>
  <c r="D82" i="2768"/>
  <c r="D96" i="2768"/>
  <c r="D114" i="2768"/>
  <c r="D118" i="2768"/>
  <c r="D132" i="2768"/>
  <c r="D150" i="2768"/>
  <c r="D154" i="2768"/>
  <c r="D168" i="2768"/>
  <c r="D186" i="2768"/>
  <c r="D190" i="2768"/>
  <c r="D204" i="2768"/>
  <c r="D222" i="2768"/>
  <c r="D226" i="2768"/>
  <c r="D240" i="2768"/>
  <c r="D258" i="2768"/>
  <c r="D262" i="2768"/>
  <c r="D276" i="2768"/>
  <c r="D294" i="2768"/>
  <c r="D298" i="2768"/>
  <c r="D312" i="2768"/>
  <c r="D330" i="2768"/>
  <c r="D334" i="2768"/>
  <c r="D348" i="2768"/>
  <c r="D366" i="2768"/>
  <c r="D370" i="2768"/>
  <c r="D384" i="2768"/>
  <c r="D402" i="2768"/>
  <c r="D406" i="2768"/>
  <c r="D420" i="2768"/>
  <c r="D438" i="2768"/>
  <c r="D442" i="2768"/>
  <c r="D456" i="2768"/>
  <c r="D474" i="2768"/>
  <c r="D478" i="2768"/>
  <c r="D492" i="2768"/>
  <c r="D510" i="2768"/>
  <c r="D514" i="2768"/>
  <c r="D528" i="2768"/>
  <c r="D546" i="2768"/>
  <c r="D550" i="2768"/>
  <c r="D564" i="2768"/>
  <c r="D582" i="2768"/>
  <c r="D586" i="2768"/>
  <c r="D600" i="2768"/>
  <c r="D618" i="2768"/>
  <c r="D622" i="2768"/>
  <c r="D636" i="2768"/>
  <c r="D654" i="2768"/>
  <c r="D658" i="2768"/>
  <c r="D672" i="2768"/>
  <c r="D690" i="2768"/>
  <c r="D694" i="2768"/>
  <c r="D708" i="2768"/>
  <c r="D726" i="2768"/>
  <c r="D730" i="2768"/>
  <c r="D744" i="2768"/>
  <c r="D762" i="2768"/>
  <c r="D766" i="2768"/>
  <c r="C6" i="2768"/>
  <c r="C7" i="2768"/>
  <c r="C8" i="2768"/>
  <c r="C9" i="2768"/>
  <c r="C10" i="2768"/>
  <c r="C11" i="2768"/>
  <c r="C12" i="2768"/>
  <c r="C13" i="2768"/>
  <c r="C14" i="2768"/>
  <c r="C15" i="2768"/>
  <c r="C16" i="2768"/>
  <c r="C17" i="2768"/>
  <c r="C18" i="2768"/>
  <c r="C19" i="2768"/>
  <c r="C20" i="2768"/>
  <c r="C21" i="2768"/>
  <c r="C22" i="2768"/>
  <c r="C23" i="2768"/>
  <c r="C24" i="2768"/>
  <c r="C25" i="2768"/>
  <c r="C26" i="2768"/>
  <c r="C27" i="2768"/>
  <c r="C28" i="2768"/>
  <c r="C29" i="2768"/>
  <c r="C30" i="2768"/>
  <c r="C31" i="2768"/>
  <c r="C32" i="2768"/>
  <c r="C33" i="2768"/>
  <c r="C34" i="2768"/>
  <c r="C35" i="2768"/>
  <c r="C36" i="2768"/>
  <c r="C37" i="2768"/>
  <c r="C38" i="2768"/>
  <c r="C39" i="2768"/>
  <c r="C40" i="2768"/>
  <c r="C41" i="2768"/>
  <c r="C42" i="2768"/>
  <c r="C43" i="2768"/>
  <c r="C44" i="2768"/>
  <c r="C45" i="2768"/>
  <c r="C46" i="2768"/>
  <c r="C47" i="2768"/>
  <c r="C48" i="2768"/>
  <c r="C49" i="2768"/>
  <c r="C50" i="2768"/>
  <c r="C51" i="2768"/>
  <c r="C52" i="2768"/>
  <c r="C53" i="2768"/>
  <c r="C54" i="2768"/>
  <c r="C55" i="2768"/>
  <c r="C56" i="2768"/>
  <c r="C57" i="2768"/>
  <c r="C58" i="2768"/>
  <c r="C59" i="2768"/>
  <c r="C60" i="2768"/>
  <c r="C61" i="2768"/>
  <c r="C62" i="2768"/>
  <c r="C63" i="2768"/>
  <c r="C64" i="2768"/>
  <c r="C65" i="2768"/>
  <c r="C66" i="2768"/>
  <c r="C67" i="2768"/>
  <c r="C68" i="2768"/>
  <c r="C69" i="2768"/>
  <c r="C70" i="2768"/>
  <c r="C71" i="2768"/>
  <c r="C72" i="2768"/>
  <c r="C73" i="2768"/>
  <c r="C74" i="2768"/>
  <c r="C75" i="2768"/>
  <c r="C76" i="2768"/>
  <c r="C77" i="2768"/>
  <c r="C78" i="2768"/>
  <c r="C79" i="2768"/>
  <c r="C80" i="2768"/>
  <c r="C81" i="2768"/>
  <c r="C82" i="2768"/>
  <c r="C83" i="2768"/>
  <c r="C84" i="2768"/>
  <c r="C85" i="2768"/>
  <c r="C86" i="2768"/>
  <c r="C87" i="2768"/>
  <c r="C88" i="2768"/>
  <c r="C89" i="2768"/>
  <c r="C90" i="2768"/>
  <c r="C91" i="2768"/>
  <c r="C92" i="2768"/>
  <c r="C93" i="2768"/>
  <c r="C94" i="2768"/>
  <c r="C95" i="2768"/>
  <c r="C96" i="2768"/>
  <c r="C97" i="2768"/>
  <c r="C98" i="2768"/>
  <c r="C99" i="2768"/>
  <c r="C100" i="2768"/>
  <c r="C101" i="2768"/>
  <c r="C102" i="2768"/>
  <c r="C103" i="2768"/>
  <c r="C104" i="2768"/>
  <c r="C105" i="2768"/>
  <c r="C106" i="2768"/>
  <c r="C107" i="2768"/>
  <c r="C108" i="2768"/>
  <c r="C109" i="2768"/>
  <c r="C110" i="2768"/>
  <c r="C111" i="2768"/>
  <c r="C112" i="2768"/>
  <c r="C113" i="2768"/>
  <c r="C114" i="2768"/>
  <c r="C115" i="2768"/>
  <c r="C116" i="2768"/>
  <c r="C117" i="2768"/>
  <c r="C118" i="2768"/>
  <c r="C119" i="2768"/>
  <c r="C120" i="2768"/>
  <c r="C121" i="2768"/>
  <c r="C122" i="2768"/>
  <c r="C123" i="2768"/>
  <c r="C124" i="2768"/>
  <c r="C125" i="2768"/>
  <c r="C126" i="2768"/>
  <c r="C127" i="2768"/>
  <c r="C128" i="2768"/>
  <c r="C129" i="2768"/>
  <c r="C130" i="2768"/>
  <c r="C131" i="2768"/>
  <c r="C132" i="2768"/>
  <c r="C133" i="2768"/>
  <c r="C134" i="2768"/>
  <c r="C135" i="2768"/>
  <c r="C136" i="2768"/>
  <c r="C137" i="2768"/>
  <c r="C138" i="2768"/>
  <c r="C139" i="2768"/>
  <c r="C140" i="2768"/>
  <c r="C141" i="2768"/>
  <c r="C142" i="2768"/>
  <c r="C143" i="2768"/>
  <c r="C144" i="2768"/>
  <c r="C145" i="2768"/>
  <c r="C146" i="2768"/>
  <c r="C147" i="2768"/>
  <c r="C148" i="2768"/>
  <c r="C149" i="2768"/>
  <c r="C150" i="2768"/>
  <c r="C151" i="2768"/>
  <c r="C152" i="2768"/>
  <c r="C153" i="2768"/>
  <c r="C154" i="2768"/>
  <c r="C155" i="2768"/>
  <c r="C156" i="2768"/>
  <c r="C157" i="2768"/>
  <c r="C158" i="2768"/>
  <c r="C159" i="2768"/>
  <c r="C160" i="2768"/>
  <c r="C161" i="2768"/>
  <c r="C162" i="2768"/>
  <c r="C163" i="2768"/>
  <c r="C164" i="2768"/>
  <c r="C165" i="2768"/>
  <c r="C166" i="2768"/>
  <c r="C167" i="2768"/>
  <c r="C168" i="2768"/>
  <c r="C169" i="2768"/>
  <c r="C170" i="2768"/>
  <c r="C171" i="2768"/>
  <c r="C172" i="2768"/>
  <c r="C173" i="2768"/>
  <c r="C174" i="2768"/>
  <c r="C175" i="2768"/>
  <c r="C176" i="2768"/>
  <c r="C177" i="2768"/>
  <c r="C178" i="2768"/>
  <c r="C179" i="2768"/>
  <c r="C180" i="2768"/>
  <c r="C181" i="2768"/>
  <c r="C182" i="2768"/>
  <c r="C183" i="2768"/>
  <c r="C184" i="2768"/>
  <c r="C185" i="2768"/>
  <c r="C186" i="2768"/>
  <c r="C187" i="2768"/>
  <c r="C188" i="2768"/>
  <c r="C189" i="2768"/>
  <c r="C190" i="2768"/>
  <c r="C191" i="2768"/>
  <c r="C192" i="2768"/>
  <c r="C193" i="2768"/>
  <c r="C194" i="2768"/>
  <c r="C195" i="2768"/>
  <c r="C196" i="2768"/>
  <c r="C197" i="2768"/>
  <c r="C198" i="2768"/>
  <c r="C199" i="2768"/>
  <c r="C200" i="2768"/>
  <c r="C201" i="2768"/>
  <c r="C202" i="2768"/>
  <c r="C203" i="2768"/>
  <c r="C204" i="2768"/>
  <c r="C205" i="2768"/>
  <c r="C206" i="2768"/>
  <c r="C207" i="2768"/>
  <c r="C208" i="2768"/>
  <c r="C209" i="2768"/>
  <c r="C210" i="2768"/>
  <c r="C211" i="2768"/>
  <c r="C212" i="2768"/>
  <c r="C213" i="2768"/>
  <c r="C214" i="2768"/>
  <c r="C215" i="2768"/>
  <c r="C216" i="2768"/>
  <c r="C217" i="2768"/>
  <c r="C218" i="2768"/>
  <c r="C219" i="2768"/>
  <c r="C220" i="2768"/>
  <c r="C221" i="2768"/>
  <c r="C222" i="2768"/>
  <c r="C223" i="2768"/>
  <c r="C224" i="2768"/>
  <c r="C225" i="2768"/>
  <c r="C226" i="2768"/>
  <c r="C227" i="2768"/>
  <c r="C228" i="2768"/>
  <c r="C229" i="2768"/>
  <c r="C230" i="2768"/>
  <c r="C231" i="2768"/>
  <c r="C232" i="2768"/>
  <c r="C233" i="2768"/>
  <c r="C234" i="2768"/>
  <c r="C235" i="2768"/>
  <c r="C236" i="2768"/>
  <c r="C237" i="2768"/>
  <c r="C238" i="2768"/>
  <c r="C239" i="2768"/>
  <c r="C240" i="2768"/>
  <c r="C241" i="2768"/>
  <c r="C242" i="2768"/>
  <c r="C243" i="2768"/>
  <c r="C244" i="2768"/>
  <c r="C245" i="2768"/>
  <c r="C246" i="2768"/>
  <c r="C247" i="2768"/>
  <c r="C248" i="2768"/>
  <c r="C249" i="2768"/>
  <c r="C250" i="2768"/>
  <c r="C251" i="2768"/>
  <c r="C252" i="2768"/>
  <c r="C253" i="2768"/>
  <c r="C254" i="2768"/>
  <c r="C255" i="2768"/>
  <c r="C256" i="2768"/>
  <c r="C257" i="2768"/>
  <c r="C258" i="2768"/>
  <c r="C259" i="2768"/>
  <c r="C260" i="2768"/>
  <c r="C261" i="2768"/>
  <c r="C262" i="2768"/>
  <c r="C263" i="2768"/>
  <c r="C264" i="2768"/>
  <c r="C265" i="2768"/>
  <c r="C266" i="2768"/>
  <c r="C267" i="2768"/>
  <c r="C268" i="2768"/>
  <c r="C269" i="2768"/>
  <c r="C270" i="2768"/>
  <c r="C271" i="2768"/>
  <c r="C272" i="2768"/>
  <c r="C273" i="2768"/>
  <c r="C274" i="2768"/>
  <c r="C275" i="2768"/>
  <c r="C276" i="2768"/>
  <c r="C277" i="2768"/>
  <c r="C278" i="2768"/>
  <c r="C279" i="2768"/>
  <c r="C280" i="2768"/>
  <c r="C281" i="2768"/>
  <c r="C282" i="2768"/>
  <c r="C283" i="2768"/>
  <c r="C284" i="2768"/>
  <c r="C285" i="2768"/>
  <c r="C286" i="2768"/>
  <c r="C287" i="2768"/>
  <c r="C288" i="2768"/>
  <c r="C289" i="2768"/>
  <c r="C290" i="2768"/>
  <c r="C291" i="2768"/>
  <c r="C292" i="2768"/>
  <c r="C293" i="2768"/>
  <c r="C294" i="2768"/>
  <c r="C295" i="2768"/>
  <c r="C296" i="2768"/>
  <c r="C297" i="2768"/>
  <c r="C298" i="2768"/>
  <c r="C299" i="2768"/>
  <c r="C300" i="2768"/>
  <c r="C301" i="2768"/>
  <c r="C302" i="2768"/>
  <c r="C303" i="2768"/>
  <c r="C304" i="2768"/>
  <c r="C305" i="2768"/>
  <c r="C306" i="2768"/>
  <c r="C307" i="2768"/>
  <c r="C308" i="2768"/>
  <c r="C309" i="2768"/>
  <c r="C310" i="2768"/>
  <c r="C311" i="2768"/>
  <c r="C312" i="2768"/>
  <c r="C313" i="2768"/>
  <c r="C314" i="2768"/>
  <c r="C315" i="2768"/>
  <c r="C316" i="2768"/>
  <c r="C317" i="2768"/>
  <c r="C318" i="2768"/>
  <c r="C319" i="2768"/>
  <c r="C320" i="2768"/>
  <c r="C321" i="2768"/>
  <c r="C322" i="2768"/>
  <c r="C323" i="2768"/>
  <c r="C324" i="2768"/>
  <c r="C325" i="2768"/>
  <c r="C326" i="2768"/>
  <c r="C327" i="2768"/>
  <c r="C328" i="2768"/>
  <c r="C329" i="2768"/>
  <c r="C330" i="2768"/>
  <c r="C331" i="2768"/>
  <c r="C332" i="2768"/>
  <c r="C333" i="2768"/>
  <c r="C334" i="2768"/>
  <c r="C335" i="2768"/>
  <c r="C336" i="2768"/>
  <c r="C337" i="2768"/>
  <c r="C338" i="2768"/>
  <c r="C339" i="2768"/>
  <c r="C340" i="2768"/>
  <c r="C341" i="2768"/>
  <c r="C342" i="2768"/>
  <c r="C343" i="2768"/>
  <c r="C344" i="2768"/>
  <c r="C345" i="2768"/>
  <c r="C346" i="2768"/>
  <c r="C347" i="2768"/>
  <c r="C348" i="2768"/>
  <c r="C349" i="2768"/>
  <c r="C350" i="2768"/>
  <c r="C351" i="2768"/>
  <c r="C352" i="2768"/>
  <c r="C353" i="2768"/>
  <c r="C354" i="2768"/>
  <c r="C355" i="2768"/>
  <c r="C356" i="2768"/>
  <c r="C357" i="2768"/>
  <c r="C358" i="2768"/>
  <c r="C359" i="2768"/>
  <c r="C360" i="2768"/>
  <c r="C361" i="2768"/>
  <c r="C362" i="2768"/>
  <c r="C363" i="2768"/>
  <c r="C364" i="2768"/>
  <c r="C365" i="2768"/>
  <c r="C366" i="2768"/>
  <c r="C367" i="2768"/>
  <c r="C368" i="2768"/>
  <c r="C369" i="2768"/>
  <c r="C370" i="2768"/>
  <c r="C371" i="2768"/>
  <c r="C372" i="2768"/>
  <c r="C373" i="2768"/>
  <c r="C374" i="2768"/>
  <c r="C375" i="2768"/>
  <c r="C376" i="2768"/>
  <c r="C377" i="2768"/>
  <c r="C378" i="2768"/>
  <c r="C379" i="2768"/>
  <c r="C380" i="2768"/>
  <c r="C381" i="2768"/>
  <c r="C382" i="2768"/>
  <c r="C383" i="2768"/>
  <c r="C384" i="2768"/>
  <c r="C385" i="2768"/>
  <c r="C386" i="2768"/>
  <c r="C387" i="2768"/>
  <c r="C388" i="2768"/>
  <c r="C389" i="2768"/>
  <c r="C390" i="2768"/>
  <c r="C391" i="2768"/>
  <c r="C392" i="2768"/>
  <c r="C393" i="2768"/>
  <c r="C394" i="2768"/>
  <c r="C395" i="2768"/>
  <c r="C396" i="2768"/>
  <c r="C397" i="2768"/>
  <c r="C398" i="2768"/>
  <c r="C399" i="2768"/>
  <c r="C400" i="2768"/>
  <c r="C401" i="2768"/>
  <c r="C402" i="2768"/>
  <c r="C403" i="2768"/>
  <c r="C404" i="2768"/>
  <c r="C405" i="2768"/>
  <c r="C406" i="2768"/>
  <c r="C407" i="2768"/>
  <c r="C408" i="2768"/>
  <c r="C409" i="2768"/>
  <c r="C410" i="2768"/>
  <c r="C411" i="2768"/>
  <c r="C412" i="2768"/>
  <c r="C413" i="2768"/>
  <c r="C414" i="2768"/>
  <c r="C415" i="2768"/>
  <c r="C416" i="2768"/>
  <c r="C417" i="2768"/>
  <c r="C418" i="2768"/>
  <c r="C419" i="2768"/>
  <c r="C420" i="2768"/>
  <c r="C421" i="2768"/>
  <c r="C422" i="2768"/>
  <c r="C423" i="2768"/>
  <c r="C424" i="2768"/>
  <c r="C425" i="2768"/>
  <c r="C426" i="2768"/>
  <c r="C427" i="2768"/>
  <c r="C428" i="2768"/>
  <c r="C429" i="2768"/>
  <c r="C430" i="2768"/>
  <c r="C431" i="2768"/>
  <c r="C432" i="2768"/>
  <c r="C433" i="2768"/>
  <c r="C434" i="2768"/>
  <c r="C435" i="2768"/>
  <c r="C436" i="2768"/>
  <c r="C437" i="2768"/>
  <c r="C438" i="2768"/>
  <c r="C439" i="2768"/>
  <c r="C440" i="2768"/>
  <c r="C441" i="2768"/>
  <c r="C442" i="2768"/>
  <c r="C443" i="2768"/>
  <c r="C444" i="2768"/>
  <c r="C445" i="2768"/>
  <c r="C446" i="2768"/>
  <c r="C447" i="2768"/>
  <c r="C448" i="2768"/>
  <c r="C449" i="2768"/>
  <c r="C450" i="2768"/>
  <c r="C451" i="2768"/>
  <c r="C452" i="2768"/>
  <c r="C453" i="2768"/>
  <c r="C454" i="2768"/>
  <c r="C455" i="2768"/>
  <c r="C456" i="2768"/>
  <c r="C457" i="2768"/>
  <c r="C458" i="2768"/>
  <c r="C459" i="2768"/>
  <c r="C460" i="2768"/>
  <c r="C461" i="2768"/>
  <c r="C462" i="2768"/>
  <c r="C463" i="2768"/>
  <c r="C464" i="2768"/>
  <c r="C465" i="2768"/>
  <c r="C466" i="2768"/>
  <c r="C467" i="2768"/>
  <c r="C468" i="2768"/>
  <c r="C469" i="2768"/>
  <c r="C470" i="2768"/>
  <c r="C471" i="2768"/>
  <c r="C472" i="2768"/>
  <c r="C473" i="2768"/>
  <c r="C474" i="2768"/>
  <c r="C475" i="2768"/>
  <c r="C476" i="2768"/>
  <c r="C477" i="2768"/>
  <c r="C478" i="2768"/>
  <c r="C479" i="2768"/>
  <c r="C480" i="2768"/>
  <c r="C481" i="2768"/>
  <c r="C482" i="2768"/>
  <c r="C483" i="2768"/>
  <c r="C484" i="2768"/>
  <c r="C485" i="2768"/>
  <c r="C486" i="2768"/>
  <c r="C487" i="2768"/>
  <c r="C488" i="2768"/>
  <c r="C489" i="2768"/>
  <c r="C490" i="2768"/>
  <c r="C491" i="2768"/>
  <c r="C492" i="2768"/>
  <c r="C493" i="2768"/>
  <c r="C494" i="2768"/>
  <c r="C495" i="2768"/>
  <c r="C496" i="2768"/>
  <c r="C497" i="2768"/>
  <c r="C498" i="2768"/>
  <c r="C499" i="2768"/>
  <c r="C500" i="2768"/>
  <c r="C501" i="2768"/>
  <c r="C502" i="2768"/>
  <c r="C503" i="2768"/>
  <c r="C504" i="2768"/>
  <c r="C505" i="2768"/>
  <c r="C506" i="2768"/>
  <c r="C507" i="2768"/>
  <c r="C508" i="2768"/>
  <c r="C509" i="2768"/>
  <c r="C510" i="2768"/>
  <c r="C511" i="2768"/>
  <c r="C512" i="2768"/>
  <c r="C513" i="2768"/>
  <c r="C514" i="2768"/>
  <c r="C515" i="2768"/>
  <c r="C516" i="2768"/>
  <c r="C517" i="2768"/>
  <c r="C518" i="2768"/>
  <c r="C519" i="2768"/>
  <c r="C520" i="2768"/>
  <c r="C521" i="2768"/>
  <c r="C522" i="2768"/>
  <c r="C523" i="2768"/>
  <c r="C524" i="2768"/>
  <c r="C525" i="2768"/>
  <c r="C526" i="2768"/>
  <c r="C527" i="2768"/>
  <c r="C528" i="2768"/>
  <c r="C529" i="2768"/>
  <c r="C530" i="2768"/>
  <c r="C531" i="2768"/>
  <c r="C532" i="2768"/>
  <c r="C533" i="2768"/>
  <c r="C534" i="2768"/>
  <c r="C535" i="2768"/>
  <c r="C536" i="2768"/>
  <c r="C537" i="2768"/>
  <c r="C538" i="2768"/>
  <c r="C539" i="2768"/>
  <c r="C540" i="2768"/>
  <c r="C541" i="2768"/>
  <c r="C542" i="2768"/>
  <c r="C543" i="2768"/>
  <c r="C544" i="2768"/>
  <c r="C545" i="2768"/>
  <c r="C546" i="2768"/>
  <c r="C547" i="2768"/>
  <c r="C548" i="2768"/>
  <c r="C549" i="2768"/>
  <c r="C550" i="2768"/>
  <c r="C551" i="2768"/>
  <c r="C552" i="2768"/>
  <c r="C553" i="2768"/>
  <c r="C554" i="2768"/>
  <c r="C555" i="2768"/>
  <c r="C556" i="2768"/>
  <c r="C557" i="2768"/>
  <c r="C558" i="2768"/>
  <c r="C559" i="2768"/>
  <c r="C560" i="2768"/>
  <c r="C561" i="2768"/>
  <c r="C562" i="2768"/>
  <c r="C563" i="2768"/>
  <c r="C564" i="2768"/>
  <c r="C565" i="2768"/>
  <c r="C566" i="2768"/>
  <c r="C567" i="2768"/>
  <c r="C568" i="2768"/>
  <c r="C569" i="2768"/>
  <c r="C570" i="2768"/>
  <c r="C571" i="2768"/>
  <c r="C572" i="2768"/>
  <c r="C573" i="2768"/>
  <c r="C574" i="2768"/>
  <c r="C575" i="2768"/>
  <c r="C576" i="2768"/>
  <c r="C577" i="2768"/>
  <c r="C578" i="2768"/>
  <c r="C579" i="2768"/>
  <c r="C580" i="2768"/>
  <c r="C581" i="2768"/>
  <c r="C582" i="2768"/>
  <c r="C583" i="2768"/>
  <c r="C584" i="2768"/>
  <c r="C585" i="2768"/>
  <c r="C586" i="2768"/>
  <c r="C587" i="2768"/>
  <c r="C588" i="2768"/>
  <c r="C589" i="2768"/>
  <c r="C590" i="2768"/>
  <c r="C591" i="2768"/>
  <c r="C592" i="2768"/>
  <c r="C593" i="2768"/>
  <c r="C594" i="2768"/>
  <c r="C595" i="2768"/>
  <c r="C596" i="2768"/>
  <c r="C597" i="2768"/>
  <c r="C598" i="2768"/>
  <c r="C599" i="2768"/>
  <c r="C600" i="2768"/>
  <c r="C601" i="2768"/>
  <c r="C602" i="2768"/>
  <c r="C603" i="2768"/>
  <c r="C604" i="2768"/>
  <c r="C605" i="2768"/>
  <c r="C606" i="2768"/>
  <c r="C607" i="2768"/>
  <c r="C608" i="2768"/>
  <c r="C609" i="2768"/>
  <c r="C610" i="2768"/>
  <c r="C611" i="2768"/>
  <c r="C612" i="2768"/>
  <c r="C613" i="2768"/>
  <c r="C614" i="2768"/>
  <c r="C615" i="2768"/>
  <c r="C616" i="2768"/>
  <c r="C617" i="2768"/>
  <c r="C618" i="2768"/>
  <c r="C619" i="2768"/>
  <c r="C620" i="2768"/>
  <c r="C621" i="2768"/>
  <c r="C622" i="2768"/>
  <c r="C623" i="2768"/>
  <c r="C624" i="2768"/>
  <c r="C625" i="2768"/>
  <c r="C626" i="2768"/>
  <c r="C627" i="2768"/>
  <c r="C628" i="2768"/>
  <c r="C629" i="2768"/>
  <c r="C630" i="2768"/>
  <c r="C631" i="2768"/>
  <c r="C632" i="2768"/>
  <c r="C633" i="2768"/>
  <c r="C634" i="2768"/>
  <c r="C635" i="2768"/>
  <c r="C636" i="2768"/>
  <c r="C637" i="2768"/>
  <c r="C638" i="2768"/>
  <c r="C639" i="2768"/>
  <c r="C640" i="2768"/>
  <c r="C641" i="2768"/>
  <c r="C642" i="2768"/>
  <c r="C643" i="2768"/>
  <c r="C644" i="2768"/>
  <c r="C645" i="2768"/>
  <c r="C646" i="2768"/>
  <c r="C647" i="2768"/>
  <c r="C648" i="2768"/>
  <c r="C649" i="2768"/>
  <c r="C650" i="2768"/>
  <c r="C651" i="2768"/>
  <c r="C652" i="2768"/>
  <c r="C653" i="2768"/>
  <c r="C654" i="2768"/>
  <c r="C655" i="2768"/>
  <c r="C656" i="2768"/>
  <c r="C657" i="2768"/>
  <c r="C658" i="2768"/>
  <c r="C659" i="2768"/>
  <c r="C660" i="2768"/>
  <c r="C661" i="2768"/>
  <c r="C662" i="2768"/>
  <c r="C663" i="2768"/>
  <c r="C664" i="2768"/>
  <c r="C665" i="2768"/>
  <c r="C666" i="2768"/>
  <c r="C667" i="2768"/>
  <c r="C668" i="2768"/>
  <c r="C669" i="2768"/>
  <c r="C670" i="2768"/>
  <c r="C671" i="2768"/>
  <c r="C672" i="2768"/>
  <c r="C673" i="2768"/>
  <c r="C674" i="2768"/>
  <c r="C675" i="2768"/>
  <c r="C676" i="2768"/>
  <c r="C677" i="2768"/>
  <c r="C678" i="2768"/>
  <c r="C679" i="2768"/>
  <c r="C680" i="2768"/>
  <c r="C681" i="2768"/>
  <c r="C682" i="2768"/>
  <c r="C683" i="2768"/>
  <c r="C684" i="2768"/>
  <c r="C685" i="2768"/>
  <c r="C686" i="2768"/>
  <c r="C687" i="2768"/>
  <c r="C688" i="2768"/>
  <c r="C689" i="2768"/>
  <c r="C690" i="2768"/>
  <c r="C691" i="2768"/>
  <c r="C692" i="2768"/>
  <c r="C693" i="2768"/>
  <c r="C694" i="2768"/>
  <c r="C695" i="2768"/>
  <c r="C696" i="2768"/>
  <c r="C697" i="2768"/>
  <c r="C698" i="2768"/>
  <c r="C699" i="2768"/>
  <c r="C700" i="2768"/>
  <c r="C701" i="2768"/>
  <c r="C702" i="2768"/>
  <c r="C703" i="2768"/>
  <c r="C704" i="2768"/>
  <c r="C705" i="2768"/>
  <c r="C706" i="2768"/>
  <c r="C707" i="2768"/>
  <c r="C708" i="2768"/>
  <c r="C709" i="2768"/>
  <c r="C710" i="2768"/>
  <c r="C711" i="2768"/>
  <c r="C712" i="2768"/>
  <c r="C713" i="2768"/>
  <c r="C714" i="2768"/>
  <c r="C715" i="2768"/>
  <c r="C716" i="2768"/>
  <c r="C717" i="2768"/>
  <c r="C718" i="2768"/>
  <c r="C719" i="2768"/>
  <c r="C720" i="2768"/>
  <c r="C721" i="2768"/>
  <c r="C722" i="2768"/>
  <c r="C723" i="2768"/>
  <c r="C724" i="2768"/>
  <c r="C725" i="2768"/>
  <c r="C726" i="2768"/>
  <c r="C727" i="2768"/>
  <c r="C728" i="2768"/>
  <c r="C729" i="2768"/>
  <c r="C730" i="2768"/>
  <c r="C731" i="2768"/>
  <c r="C732" i="2768"/>
  <c r="C733" i="2768"/>
  <c r="C734" i="2768"/>
  <c r="C735" i="2768"/>
  <c r="C736" i="2768"/>
  <c r="C737" i="2768"/>
  <c r="C738" i="2768"/>
  <c r="C739" i="2768"/>
  <c r="C740" i="2768"/>
  <c r="C741" i="2768"/>
  <c r="C742" i="2768"/>
  <c r="C743" i="2768"/>
  <c r="C744" i="2768"/>
  <c r="C745" i="2768"/>
  <c r="C746" i="2768"/>
  <c r="C747" i="2768"/>
  <c r="C748" i="2768"/>
  <c r="C749" i="2768"/>
  <c r="C750" i="2768"/>
  <c r="C751" i="2768"/>
  <c r="C752" i="2768"/>
  <c r="C753" i="2768"/>
  <c r="C754" i="2768"/>
  <c r="C755" i="2768"/>
  <c r="C756" i="2768"/>
  <c r="C757" i="2768"/>
  <c r="C758" i="2768"/>
  <c r="C759" i="2768"/>
  <c r="C760" i="2768"/>
  <c r="C761" i="2768"/>
  <c r="C762" i="2768"/>
  <c r="C763" i="2768"/>
  <c r="C764" i="2768"/>
  <c r="C765" i="2768"/>
  <c r="C766" i="2768"/>
  <c r="C767" i="2768"/>
  <c r="C768" i="2768"/>
  <c r="C769" i="2768"/>
  <c r="C770" i="2768"/>
  <c r="C771" i="2768"/>
  <c r="C772" i="2768"/>
  <c r="C773" i="2768"/>
  <c r="B6" i="2768"/>
  <c r="AU6" i="2768" s="1"/>
  <c r="B7" i="2768"/>
  <c r="B8" i="2768"/>
  <c r="B9" i="2768"/>
  <c r="AU9" i="2768" s="1"/>
  <c r="B10" i="2768"/>
  <c r="B11" i="2768"/>
  <c r="AT11" i="2768" s="1"/>
  <c r="B12" i="2768"/>
  <c r="AT12" i="2768" s="1"/>
  <c r="B13" i="2768"/>
  <c r="B14" i="2768"/>
  <c r="AU14" i="2768" s="1"/>
  <c r="B15" i="2768"/>
  <c r="AU15" i="2768" s="1"/>
  <c r="B16" i="2768"/>
  <c r="B17" i="2768"/>
  <c r="B18" i="2768"/>
  <c r="AT18" i="2768" s="1"/>
  <c r="B19" i="2768"/>
  <c r="B20" i="2768"/>
  <c r="B21" i="2768"/>
  <c r="AT21" i="2768" s="1"/>
  <c r="B22" i="2768"/>
  <c r="B23" i="2768"/>
  <c r="AU23" i="2768" s="1"/>
  <c r="B24" i="2768"/>
  <c r="AU24" i="2768" s="1"/>
  <c r="B25" i="2768"/>
  <c r="AT25" i="2768" s="1"/>
  <c r="B26" i="2768"/>
  <c r="B27" i="2768"/>
  <c r="AU27" i="2768" s="1"/>
  <c r="B28" i="2768"/>
  <c r="B29" i="2768"/>
  <c r="B30" i="2768"/>
  <c r="AU30" i="2768" s="1"/>
  <c r="B31" i="2768"/>
  <c r="B32" i="2768"/>
  <c r="B33" i="2768"/>
  <c r="AU33" i="2768" s="1"/>
  <c r="B34" i="2768"/>
  <c r="B35" i="2768"/>
  <c r="B36" i="2768"/>
  <c r="AU36" i="2768" s="1"/>
  <c r="B37" i="2768"/>
  <c r="AU37" i="2768" s="1"/>
  <c r="B38" i="2768"/>
  <c r="B39" i="2768"/>
  <c r="AT39" i="2768" s="1"/>
  <c r="B40" i="2768"/>
  <c r="B41" i="2768"/>
  <c r="AT41" i="2768" s="1"/>
  <c r="B42" i="2768"/>
  <c r="AU42" i="2768" s="1"/>
  <c r="B43" i="2768"/>
  <c r="B44" i="2768"/>
  <c r="B45" i="2768"/>
  <c r="AU45" i="2768" s="1"/>
  <c r="B46" i="2768"/>
  <c r="B47" i="2768"/>
  <c r="B48" i="2768"/>
  <c r="AU48" i="2768" s="1"/>
  <c r="B49" i="2768"/>
  <c r="B50" i="2768"/>
  <c r="AT50" i="2768" s="1"/>
  <c r="B51" i="2768"/>
  <c r="AU51" i="2768" s="1"/>
  <c r="B52" i="2768"/>
  <c r="B53" i="2768"/>
  <c r="B54" i="2768"/>
  <c r="AT54" i="2768" s="1"/>
  <c r="B55" i="2768"/>
  <c r="B56" i="2768"/>
  <c r="B57" i="2768"/>
  <c r="AU57" i="2768" s="1"/>
  <c r="B58" i="2768"/>
  <c r="B59" i="2768"/>
  <c r="B60" i="2768"/>
  <c r="AT60" i="2768" s="1"/>
  <c r="B61" i="2768"/>
  <c r="AT61" i="2768" s="1"/>
  <c r="B62" i="2768"/>
  <c r="B63" i="2768"/>
  <c r="AU63" i="2768" s="1"/>
  <c r="B64" i="2768"/>
  <c r="B65" i="2768"/>
  <c r="B66" i="2768"/>
  <c r="AU66" i="2768" s="1"/>
  <c r="B67" i="2768"/>
  <c r="B68" i="2768"/>
  <c r="B69" i="2768"/>
  <c r="AT69" i="2768" s="1"/>
  <c r="B70" i="2768"/>
  <c r="B71" i="2768"/>
  <c r="B72" i="2768"/>
  <c r="AT72" i="2768" s="1"/>
  <c r="B73" i="2768"/>
  <c r="AU73" i="2768" s="1"/>
  <c r="B74" i="2768"/>
  <c r="AU74" i="2768" s="1"/>
  <c r="B75" i="2768"/>
  <c r="AT75" i="2768" s="1"/>
  <c r="B76" i="2768"/>
  <c r="B77" i="2768"/>
  <c r="B78" i="2768"/>
  <c r="AU78" i="2768" s="1"/>
  <c r="B79" i="2768"/>
  <c r="B80" i="2768"/>
  <c r="B81" i="2768"/>
  <c r="AU81" i="2768" s="1"/>
  <c r="B82" i="2768"/>
  <c r="B83" i="2768"/>
  <c r="AT83" i="2768" s="1"/>
  <c r="B84" i="2768"/>
  <c r="AU84" i="2768" s="1"/>
  <c r="B85" i="2768"/>
  <c r="B86" i="2768"/>
  <c r="B87" i="2768"/>
  <c r="AU87" i="2768" s="1"/>
  <c r="B88" i="2768"/>
  <c r="B89" i="2768"/>
  <c r="B90" i="2768"/>
  <c r="AT90" i="2768" s="1"/>
  <c r="B91" i="2768"/>
  <c r="B92" i="2768"/>
  <c r="AU92" i="2768" s="1"/>
  <c r="B93" i="2768"/>
  <c r="AU93" i="2768" s="1"/>
  <c r="B94" i="2768"/>
  <c r="B95" i="2768"/>
  <c r="B96" i="2768"/>
  <c r="AU96" i="2768" s="1"/>
  <c r="B97" i="2768"/>
  <c r="AT97" i="2768" s="1"/>
  <c r="B98" i="2768"/>
  <c r="B99" i="2768"/>
  <c r="AU99" i="2768" s="1"/>
  <c r="B100" i="2768"/>
  <c r="B101" i="2768"/>
  <c r="AU101" i="2768" s="1"/>
  <c r="B102" i="2768"/>
  <c r="AU102" i="2768" s="1"/>
  <c r="B103" i="2768"/>
  <c r="B104" i="2768"/>
  <c r="B105" i="2768"/>
  <c r="AU105" i="2768" s="1"/>
  <c r="B106" i="2768"/>
  <c r="B107" i="2768"/>
  <c r="B108" i="2768"/>
  <c r="AU108" i="2768" s="1"/>
  <c r="B109" i="2768"/>
  <c r="AU109" i="2768" s="1"/>
  <c r="B110" i="2768"/>
  <c r="B111" i="2768"/>
  <c r="AT111" i="2768" s="1"/>
  <c r="B112" i="2768"/>
  <c r="B113" i="2768"/>
  <c r="AT113" i="2768" s="1"/>
  <c r="B114" i="2768"/>
  <c r="AU114" i="2768" s="1"/>
  <c r="B115" i="2768"/>
  <c r="B116" i="2768"/>
  <c r="B117" i="2768"/>
  <c r="AU117" i="2768" s="1"/>
  <c r="B118" i="2768"/>
  <c r="B119" i="2768"/>
  <c r="B120" i="2768"/>
  <c r="AU120" i="2768" s="1"/>
  <c r="B121" i="2768"/>
  <c r="B122" i="2768"/>
  <c r="AT122" i="2768" s="1"/>
  <c r="B123" i="2768"/>
  <c r="AU123" i="2768" s="1"/>
  <c r="B124" i="2768"/>
  <c r="B125" i="2768"/>
  <c r="B126" i="2768"/>
  <c r="AT126" i="2768" s="1"/>
  <c r="B127" i="2768"/>
  <c r="B128" i="2768"/>
  <c r="B129" i="2768"/>
  <c r="AT129" i="2768" s="1"/>
  <c r="B130" i="2768"/>
  <c r="B131" i="2768"/>
  <c r="B132" i="2768"/>
  <c r="AT132" i="2768" s="1"/>
  <c r="B133" i="2768"/>
  <c r="AT133" i="2768" s="1"/>
  <c r="B134" i="2768"/>
  <c r="B135" i="2768"/>
  <c r="AU135" i="2768" s="1"/>
  <c r="B136" i="2768"/>
  <c r="B137" i="2768"/>
  <c r="B138" i="2768"/>
  <c r="AU138" i="2768" s="1"/>
  <c r="B139" i="2768"/>
  <c r="B140" i="2768"/>
  <c r="B141" i="2768"/>
  <c r="AT141" i="2768" s="1"/>
  <c r="B142" i="2768"/>
  <c r="B143" i="2768"/>
  <c r="B144" i="2768"/>
  <c r="B145" i="2768"/>
  <c r="AU145" i="2768" s="1"/>
  <c r="B146" i="2768"/>
  <c r="B147" i="2768"/>
  <c r="AT147" i="2768" s="1"/>
  <c r="B148" i="2768"/>
  <c r="B149" i="2768"/>
  <c r="B150" i="2768"/>
  <c r="AU150" i="2768" s="1"/>
  <c r="B151" i="2768"/>
  <c r="B152" i="2768"/>
  <c r="AU152" i="2768" s="1"/>
  <c r="B153" i="2768"/>
  <c r="AU153" i="2768" s="1"/>
  <c r="B154" i="2768"/>
  <c r="B155" i="2768"/>
  <c r="AT155" i="2768" s="1"/>
  <c r="B156" i="2768"/>
  <c r="AT156" i="2768" s="1"/>
  <c r="B157" i="2768"/>
  <c r="B158" i="2768"/>
  <c r="B159" i="2768"/>
  <c r="AU159" i="2768" s="1"/>
  <c r="B160" i="2768"/>
  <c r="B161" i="2768"/>
  <c r="AU161" i="2768" s="1"/>
  <c r="B162" i="2768"/>
  <c r="AT162" i="2768" s="1"/>
  <c r="B163" i="2768"/>
  <c r="B164" i="2768"/>
  <c r="B165" i="2768"/>
  <c r="AU165" i="2768" s="1"/>
  <c r="B166" i="2768"/>
  <c r="B167" i="2768"/>
  <c r="B168" i="2768"/>
  <c r="AU168" i="2768" s="1"/>
  <c r="B169" i="2768"/>
  <c r="AT169" i="2768" s="1"/>
  <c r="B170" i="2768"/>
  <c r="AU170" i="2768" s="1"/>
  <c r="B171" i="2768"/>
  <c r="AU171" i="2768" s="1"/>
  <c r="B172" i="2768"/>
  <c r="B173" i="2768"/>
  <c r="B174" i="2768"/>
  <c r="AU174" i="2768" s="1"/>
  <c r="B175" i="2768"/>
  <c r="B176" i="2768"/>
  <c r="B177" i="2768"/>
  <c r="AU177" i="2768" s="1"/>
  <c r="B178" i="2768"/>
  <c r="B179" i="2768"/>
  <c r="AU179" i="2768" s="1"/>
  <c r="B180" i="2768"/>
  <c r="AU180" i="2768" s="1"/>
  <c r="B181" i="2768"/>
  <c r="AU181" i="2768" s="1"/>
  <c r="B182" i="2768"/>
  <c r="B183" i="2768"/>
  <c r="AT183" i="2768" s="1"/>
  <c r="B184" i="2768"/>
  <c r="B185" i="2768"/>
  <c r="AT185" i="2768" s="1"/>
  <c r="B186" i="2768"/>
  <c r="AU186" i="2768" s="1"/>
  <c r="B187" i="2768"/>
  <c r="B188" i="2768"/>
  <c r="B189" i="2768"/>
  <c r="AU189" i="2768" s="1"/>
  <c r="B190" i="2768"/>
  <c r="B191" i="2768"/>
  <c r="B192" i="2768"/>
  <c r="AU192" i="2768" s="1"/>
  <c r="B193" i="2768"/>
  <c r="B194" i="2768"/>
  <c r="AT194" i="2768" s="1"/>
  <c r="B195" i="2768"/>
  <c r="AU195" i="2768" s="1"/>
  <c r="B196" i="2768"/>
  <c r="B197" i="2768"/>
  <c r="B198" i="2768"/>
  <c r="AT198" i="2768" s="1"/>
  <c r="B199" i="2768"/>
  <c r="B200" i="2768"/>
  <c r="B201" i="2768"/>
  <c r="AT201" i="2768" s="1"/>
  <c r="B202" i="2768"/>
  <c r="B203" i="2768"/>
  <c r="B204" i="2768"/>
  <c r="B205" i="2768"/>
  <c r="AT205" i="2768" s="1"/>
  <c r="B206" i="2768"/>
  <c r="B207" i="2768"/>
  <c r="AT207" i="2768" s="1"/>
  <c r="B208" i="2768"/>
  <c r="B209" i="2768"/>
  <c r="B210" i="2768"/>
  <c r="AU210" i="2768" s="1"/>
  <c r="B211" i="2768"/>
  <c r="B212" i="2768"/>
  <c r="AT212" i="2768" s="1"/>
  <c r="B213" i="2768"/>
  <c r="AU213" i="2768" s="1"/>
  <c r="B214" i="2768"/>
  <c r="B215" i="2768"/>
  <c r="B216" i="2768"/>
  <c r="AT216" i="2768" s="1"/>
  <c r="B217" i="2768"/>
  <c r="AU217" i="2768" s="1"/>
  <c r="B218" i="2768"/>
  <c r="B219" i="2768"/>
  <c r="AT219" i="2768" s="1"/>
  <c r="B220" i="2768"/>
  <c r="B221" i="2768"/>
  <c r="AT221" i="2768" s="1"/>
  <c r="B222" i="2768"/>
  <c r="AU222" i="2768" s="1"/>
  <c r="B223" i="2768"/>
  <c r="B224" i="2768"/>
  <c r="B225" i="2768"/>
  <c r="AU225" i="2768" s="1"/>
  <c r="B226" i="2768"/>
  <c r="B227" i="2768"/>
  <c r="B228" i="2768"/>
  <c r="AT228" i="2768" s="1"/>
  <c r="B229" i="2768"/>
  <c r="B230" i="2768"/>
  <c r="AU230" i="2768" s="1"/>
  <c r="B231" i="2768"/>
  <c r="AU231" i="2768" s="1"/>
  <c r="B232" i="2768"/>
  <c r="B233" i="2768"/>
  <c r="B234" i="2768"/>
  <c r="AT234" i="2768" s="1"/>
  <c r="B235" i="2768"/>
  <c r="B236" i="2768"/>
  <c r="B237" i="2768"/>
  <c r="AT237" i="2768" s="1"/>
  <c r="B238" i="2768"/>
  <c r="B239" i="2768"/>
  <c r="AU239" i="2768" s="1"/>
  <c r="B240" i="2768"/>
  <c r="AU240" i="2768" s="1"/>
  <c r="B241" i="2768"/>
  <c r="AT241" i="2768" s="1"/>
  <c r="B242" i="2768"/>
  <c r="B243" i="2768"/>
  <c r="AU243" i="2768" s="1"/>
  <c r="B244" i="2768"/>
  <c r="B245" i="2768"/>
  <c r="B246" i="2768"/>
  <c r="AU246" i="2768" s="1"/>
  <c r="B247" i="2768"/>
  <c r="B248" i="2768"/>
  <c r="B249" i="2768"/>
  <c r="AU249" i="2768" s="1"/>
  <c r="B250" i="2768"/>
  <c r="B251" i="2768"/>
  <c r="B252" i="2768"/>
  <c r="AU252" i="2768" s="1"/>
  <c r="B253" i="2768"/>
  <c r="AU253" i="2768" s="1"/>
  <c r="B254" i="2768"/>
  <c r="B255" i="2768"/>
  <c r="AT255" i="2768" s="1"/>
  <c r="B256" i="2768"/>
  <c r="B257" i="2768"/>
  <c r="AU257" i="2768" s="1"/>
  <c r="B258" i="2768"/>
  <c r="AU258" i="2768" s="1"/>
  <c r="B259" i="2768"/>
  <c r="B260" i="2768"/>
  <c r="B261" i="2768"/>
  <c r="AU261" i="2768" s="1"/>
  <c r="B262" i="2768"/>
  <c r="B263" i="2768"/>
  <c r="B264" i="2768"/>
  <c r="AT264" i="2768" s="1"/>
  <c r="B265" i="2768"/>
  <c r="B266" i="2768"/>
  <c r="B267" i="2768"/>
  <c r="AU267" i="2768" s="1"/>
  <c r="B268" i="2768"/>
  <c r="B269" i="2768"/>
  <c r="B270" i="2768"/>
  <c r="AT270" i="2768" s="1"/>
  <c r="B271" i="2768"/>
  <c r="B272" i="2768"/>
  <c r="AT272" i="2768" s="1"/>
  <c r="B273" i="2768"/>
  <c r="AU273" i="2768" s="1"/>
  <c r="B274" i="2768"/>
  <c r="B275" i="2768"/>
  <c r="B276" i="2768"/>
  <c r="AU276" i="2768" s="1"/>
  <c r="B277" i="2768"/>
  <c r="AT277" i="2768" s="1"/>
  <c r="B278" i="2768"/>
  <c r="B279" i="2768"/>
  <c r="AT279" i="2768" s="1"/>
  <c r="B280" i="2768"/>
  <c r="B281" i="2768"/>
  <c r="AT281" i="2768" s="1"/>
  <c r="B282" i="2768"/>
  <c r="AU282" i="2768" s="1"/>
  <c r="B283" i="2768"/>
  <c r="B284" i="2768"/>
  <c r="B285" i="2768"/>
  <c r="AT285" i="2768" s="1"/>
  <c r="B286" i="2768"/>
  <c r="B287" i="2768"/>
  <c r="B288" i="2768"/>
  <c r="AT288" i="2768" s="1"/>
  <c r="B289" i="2768"/>
  <c r="AU289" i="2768" s="1"/>
  <c r="B290" i="2768"/>
  <c r="AT290" i="2768" s="1"/>
  <c r="B291" i="2768"/>
  <c r="AT291" i="2768" s="1"/>
  <c r="B292" i="2768"/>
  <c r="B293" i="2768"/>
  <c r="B294" i="2768"/>
  <c r="AT294" i="2768" s="1"/>
  <c r="B295" i="2768"/>
  <c r="B296" i="2768"/>
  <c r="B297" i="2768"/>
  <c r="AU297" i="2768" s="1"/>
  <c r="B298" i="2768"/>
  <c r="B299" i="2768"/>
  <c r="AT299" i="2768" s="1"/>
  <c r="B300" i="2768"/>
  <c r="AU300" i="2768" s="1"/>
  <c r="B301" i="2768"/>
  <c r="B302" i="2768"/>
  <c r="B303" i="2768"/>
  <c r="AU303" i="2768" s="1"/>
  <c r="B304" i="2768"/>
  <c r="B305" i="2768"/>
  <c r="B306" i="2768"/>
  <c r="AT306" i="2768" s="1"/>
  <c r="B307" i="2768"/>
  <c r="B308" i="2768"/>
  <c r="AU308" i="2768" s="1"/>
  <c r="B309" i="2768"/>
  <c r="AU309" i="2768" s="1"/>
  <c r="B310" i="2768"/>
  <c r="B311" i="2768"/>
  <c r="B312" i="2768"/>
  <c r="AU312" i="2768" s="1"/>
  <c r="B313" i="2768"/>
  <c r="AT313" i="2768" s="1"/>
  <c r="B314" i="2768"/>
  <c r="B315" i="2768"/>
  <c r="AT315" i="2768" s="1"/>
  <c r="B316" i="2768"/>
  <c r="B317" i="2768"/>
  <c r="AU317" i="2768" s="1"/>
  <c r="B318" i="2768"/>
  <c r="AU318" i="2768" s="1"/>
  <c r="B319" i="2768"/>
  <c r="B320" i="2768"/>
  <c r="B321" i="2768"/>
  <c r="AU321" i="2768" s="1"/>
  <c r="B322" i="2768"/>
  <c r="B323" i="2768"/>
  <c r="B324" i="2768"/>
  <c r="AT324" i="2768" s="1"/>
  <c r="B325" i="2768"/>
  <c r="AU325" i="2768" s="1"/>
  <c r="B326" i="2768"/>
  <c r="B327" i="2768"/>
  <c r="AT327" i="2768" s="1"/>
  <c r="B328" i="2768"/>
  <c r="B329" i="2768"/>
  <c r="B330" i="2768"/>
  <c r="AU330" i="2768" s="1"/>
  <c r="B331" i="2768"/>
  <c r="B332" i="2768"/>
  <c r="B333" i="2768"/>
  <c r="B334" i="2768"/>
  <c r="B335" i="2768"/>
  <c r="B336" i="2768"/>
  <c r="AU336" i="2768" s="1"/>
  <c r="B337" i="2768"/>
  <c r="B338" i="2768"/>
  <c r="B339" i="2768"/>
  <c r="AU339" i="2768" s="1"/>
  <c r="B340" i="2768"/>
  <c r="B341" i="2768"/>
  <c r="B342" i="2768"/>
  <c r="AT342" i="2768" s="1"/>
  <c r="B343" i="2768"/>
  <c r="B344" i="2768"/>
  <c r="B345" i="2768"/>
  <c r="AT345" i="2768" s="1"/>
  <c r="B346" i="2768"/>
  <c r="B347" i="2768"/>
  <c r="B348" i="2768"/>
  <c r="AU348" i="2768" s="1"/>
  <c r="B349" i="2768"/>
  <c r="AT349" i="2768" s="1"/>
  <c r="B350" i="2768"/>
  <c r="AT350" i="2768" s="1"/>
  <c r="B351" i="2768"/>
  <c r="AU351" i="2768" s="1"/>
  <c r="B352" i="2768"/>
  <c r="B353" i="2768"/>
  <c r="B354" i="2768"/>
  <c r="AU354" i="2768" s="1"/>
  <c r="B355" i="2768"/>
  <c r="B356" i="2768"/>
  <c r="B357" i="2768"/>
  <c r="AT357" i="2768" s="1"/>
  <c r="B358" i="2768"/>
  <c r="B359" i="2768"/>
  <c r="AT359" i="2768" s="1"/>
  <c r="B360" i="2768"/>
  <c r="AU360" i="2768" s="1"/>
  <c r="B361" i="2768"/>
  <c r="AU361" i="2768" s="1"/>
  <c r="B362" i="2768"/>
  <c r="B363" i="2768"/>
  <c r="AT363" i="2768" s="1"/>
  <c r="B364" i="2768"/>
  <c r="B365" i="2768"/>
  <c r="B366" i="2768"/>
  <c r="AT366" i="2768" s="1"/>
  <c r="B367" i="2768"/>
  <c r="B368" i="2768"/>
  <c r="AU368" i="2768" s="1"/>
  <c r="B369" i="2768"/>
  <c r="AU369" i="2768" s="1"/>
  <c r="B370" i="2768"/>
  <c r="B371" i="2768"/>
  <c r="B372" i="2768"/>
  <c r="AT372" i="2768" s="1"/>
  <c r="B373" i="2768"/>
  <c r="B374" i="2768"/>
  <c r="B375" i="2768"/>
  <c r="AU375" i="2768" s="1"/>
  <c r="B376" i="2768"/>
  <c r="B377" i="2768"/>
  <c r="AT377" i="2768" s="1"/>
  <c r="B378" i="2768"/>
  <c r="AT378" i="2768" s="1"/>
  <c r="B379" i="2768"/>
  <c r="B380" i="2768"/>
  <c r="B381" i="2768"/>
  <c r="AU381" i="2768" s="1"/>
  <c r="B382" i="2768"/>
  <c r="B383" i="2768"/>
  <c r="B384" i="2768"/>
  <c r="AU384" i="2768" s="1"/>
  <c r="B385" i="2768"/>
  <c r="AT385" i="2768" s="1"/>
  <c r="B386" i="2768"/>
  <c r="AU386" i="2768" s="1"/>
  <c r="B387" i="2768"/>
  <c r="AU387" i="2768" s="1"/>
  <c r="B388" i="2768"/>
  <c r="B389" i="2768"/>
  <c r="B390" i="2768"/>
  <c r="AU390" i="2768" s="1"/>
  <c r="B391" i="2768"/>
  <c r="B392" i="2768"/>
  <c r="B393" i="2768"/>
  <c r="AT393" i="2768" s="1"/>
  <c r="B394" i="2768"/>
  <c r="B395" i="2768"/>
  <c r="AU395" i="2768" s="1"/>
  <c r="B396" i="2768"/>
  <c r="AU396" i="2768" s="1"/>
  <c r="B397" i="2768"/>
  <c r="AU397" i="2768" s="1"/>
  <c r="B398" i="2768"/>
  <c r="B399" i="2768"/>
  <c r="AT399" i="2768" s="1"/>
  <c r="B400" i="2768"/>
  <c r="B401" i="2768"/>
  <c r="B402" i="2768"/>
  <c r="AT402" i="2768" s="1"/>
  <c r="B403" i="2768"/>
  <c r="B404" i="2768"/>
  <c r="B405" i="2768"/>
  <c r="AU405" i="2768" s="1"/>
  <c r="B406" i="2768"/>
  <c r="B407" i="2768"/>
  <c r="B408" i="2768"/>
  <c r="AU408" i="2768" s="1"/>
  <c r="B409" i="2768"/>
  <c r="B410" i="2768"/>
  <c r="AT410" i="2768" s="1"/>
  <c r="B411" i="2768"/>
  <c r="AU411" i="2768" s="1"/>
  <c r="B412" i="2768"/>
  <c r="B413" i="2768"/>
  <c r="B414" i="2768"/>
  <c r="AT414" i="2768" s="1"/>
  <c r="B415" i="2768"/>
  <c r="B416" i="2768"/>
  <c r="B417" i="2768"/>
  <c r="AT417" i="2768" s="1"/>
  <c r="B418" i="2768"/>
  <c r="B419" i="2768"/>
  <c r="B420" i="2768"/>
  <c r="B421" i="2768"/>
  <c r="AT421" i="2768" s="1"/>
  <c r="B422" i="2768"/>
  <c r="B423" i="2768"/>
  <c r="AT423" i="2768" s="1"/>
  <c r="B424" i="2768"/>
  <c r="B425" i="2768"/>
  <c r="B426" i="2768"/>
  <c r="AU426" i="2768" s="1"/>
  <c r="B427" i="2768"/>
  <c r="B428" i="2768"/>
  <c r="AT428" i="2768" s="1"/>
  <c r="B429" i="2768"/>
  <c r="AU429" i="2768" s="1"/>
  <c r="B430" i="2768"/>
  <c r="B431" i="2768"/>
  <c r="B432" i="2768"/>
  <c r="AT432" i="2768" s="1"/>
  <c r="B433" i="2768"/>
  <c r="AU433" i="2768" s="1"/>
  <c r="B434" i="2768"/>
  <c r="B435" i="2768"/>
  <c r="AT435" i="2768" s="1"/>
  <c r="B436" i="2768"/>
  <c r="B437" i="2768"/>
  <c r="AT437" i="2768" s="1"/>
  <c r="B438" i="2768"/>
  <c r="AU438" i="2768" s="1"/>
  <c r="B439" i="2768"/>
  <c r="B440" i="2768"/>
  <c r="B441" i="2768"/>
  <c r="AU441" i="2768" s="1"/>
  <c r="B442" i="2768"/>
  <c r="B443" i="2768"/>
  <c r="B444" i="2768"/>
  <c r="AT444" i="2768" s="1"/>
  <c r="B445" i="2768"/>
  <c r="B446" i="2768"/>
  <c r="AU446" i="2768" s="1"/>
  <c r="B447" i="2768"/>
  <c r="AU447" i="2768" s="1"/>
  <c r="B448" i="2768"/>
  <c r="B449" i="2768"/>
  <c r="B450" i="2768"/>
  <c r="AT450" i="2768" s="1"/>
  <c r="B451" i="2768"/>
  <c r="B452" i="2768"/>
  <c r="B453" i="2768"/>
  <c r="AT453" i="2768" s="1"/>
  <c r="B454" i="2768"/>
  <c r="B455" i="2768"/>
  <c r="AU455" i="2768" s="1"/>
  <c r="B456" i="2768"/>
  <c r="AU456" i="2768" s="1"/>
  <c r="B457" i="2768"/>
  <c r="AT457" i="2768" s="1"/>
  <c r="B458" i="2768"/>
  <c r="B459" i="2768"/>
  <c r="AU459" i="2768" s="1"/>
  <c r="B460" i="2768"/>
  <c r="B461" i="2768"/>
  <c r="B462" i="2768"/>
  <c r="AU462" i="2768" s="1"/>
  <c r="B463" i="2768"/>
  <c r="B464" i="2768"/>
  <c r="B465" i="2768"/>
  <c r="AU465" i="2768" s="1"/>
  <c r="B466" i="2768"/>
  <c r="B467" i="2768"/>
  <c r="B468" i="2768"/>
  <c r="AU468" i="2768" s="1"/>
  <c r="B469" i="2768"/>
  <c r="AU469" i="2768" s="1"/>
  <c r="B470" i="2768"/>
  <c r="B471" i="2768"/>
  <c r="AT471" i="2768" s="1"/>
  <c r="B472" i="2768"/>
  <c r="B473" i="2768"/>
  <c r="AU473" i="2768" s="1"/>
  <c r="B474" i="2768"/>
  <c r="AU474" i="2768" s="1"/>
  <c r="B475" i="2768"/>
  <c r="B476" i="2768"/>
  <c r="B477" i="2768"/>
  <c r="AU477" i="2768" s="1"/>
  <c r="B478" i="2768"/>
  <c r="B479" i="2768"/>
  <c r="B480" i="2768"/>
  <c r="AT480" i="2768" s="1"/>
  <c r="B481" i="2768"/>
  <c r="B482" i="2768"/>
  <c r="B483" i="2768"/>
  <c r="AU483" i="2768" s="1"/>
  <c r="B484" i="2768"/>
  <c r="B485" i="2768"/>
  <c r="B486" i="2768"/>
  <c r="AT486" i="2768" s="1"/>
  <c r="B487" i="2768"/>
  <c r="B488" i="2768"/>
  <c r="AT488" i="2768" s="1"/>
  <c r="B489" i="2768"/>
  <c r="AU489" i="2768" s="1"/>
  <c r="B490" i="2768"/>
  <c r="B491" i="2768"/>
  <c r="B492" i="2768"/>
  <c r="AU492" i="2768" s="1"/>
  <c r="B493" i="2768"/>
  <c r="AT493" i="2768" s="1"/>
  <c r="B494" i="2768"/>
  <c r="B495" i="2768"/>
  <c r="AT495" i="2768" s="1"/>
  <c r="B496" i="2768"/>
  <c r="B497" i="2768"/>
  <c r="AT497" i="2768" s="1"/>
  <c r="B498" i="2768"/>
  <c r="AU498" i="2768" s="1"/>
  <c r="B499" i="2768"/>
  <c r="B500" i="2768"/>
  <c r="B501" i="2768"/>
  <c r="AT501" i="2768" s="1"/>
  <c r="B502" i="2768"/>
  <c r="B503" i="2768"/>
  <c r="B504" i="2768"/>
  <c r="AT504" i="2768" s="1"/>
  <c r="B505" i="2768"/>
  <c r="AU505" i="2768" s="1"/>
  <c r="B506" i="2768"/>
  <c r="AT506" i="2768" s="1"/>
  <c r="B507" i="2768"/>
  <c r="AT507" i="2768" s="1"/>
  <c r="B508" i="2768"/>
  <c r="B509" i="2768"/>
  <c r="B510" i="2768"/>
  <c r="AT510" i="2768" s="1"/>
  <c r="B511" i="2768"/>
  <c r="B512" i="2768"/>
  <c r="B513" i="2768"/>
  <c r="AU513" i="2768" s="1"/>
  <c r="B514" i="2768"/>
  <c r="B515" i="2768"/>
  <c r="AT515" i="2768" s="1"/>
  <c r="B516" i="2768"/>
  <c r="AU516" i="2768" s="1"/>
  <c r="B517" i="2768"/>
  <c r="B518" i="2768"/>
  <c r="B519" i="2768"/>
  <c r="AU519" i="2768" s="1"/>
  <c r="B520" i="2768"/>
  <c r="B521" i="2768"/>
  <c r="B522" i="2768"/>
  <c r="AT522" i="2768" s="1"/>
  <c r="B523" i="2768"/>
  <c r="B524" i="2768"/>
  <c r="AU524" i="2768" s="1"/>
  <c r="B525" i="2768"/>
  <c r="AU525" i="2768" s="1"/>
  <c r="B526" i="2768"/>
  <c r="B527" i="2768"/>
  <c r="B528" i="2768"/>
  <c r="AU528" i="2768" s="1"/>
  <c r="B529" i="2768"/>
  <c r="AT529" i="2768" s="1"/>
  <c r="B530" i="2768"/>
  <c r="B531" i="2768"/>
  <c r="AT531" i="2768" s="1"/>
  <c r="B532" i="2768"/>
  <c r="B533" i="2768"/>
  <c r="AU533" i="2768" s="1"/>
  <c r="B534" i="2768"/>
  <c r="AU534" i="2768" s="1"/>
  <c r="B535" i="2768"/>
  <c r="B536" i="2768"/>
  <c r="B537" i="2768"/>
  <c r="AU537" i="2768" s="1"/>
  <c r="B538" i="2768"/>
  <c r="AU538" i="2768" s="1"/>
  <c r="B539" i="2768"/>
  <c r="B540" i="2768"/>
  <c r="B541" i="2768"/>
  <c r="AU541" i="2768" s="1"/>
  <c r="B542" i="2768"/>
  <c r="B543" i="2768"/>
  <c r="AU543" i="2768" s="1"/>
  <c r="B544" i="2768"/>
  <c r="AU544" i="2768" s="1"/>
  <c r="B545" i="2768"/>
  <c r="B546" i="2768"/>
  <c r="AU546" i="2768" s="1"/>
  <c r="B547" i="2768"/>
  <c r="B548" i="2768"/>
  <c r="B549" i="2768"/>
  <c r="AT549" i="2768" s="1"/>
  <c r="B550" i="2768"/>
  <c r="AU550" i="2768" s="1"/>
  <c r="B551" i="2768"/>
  <c r="AU551" i="2768" s="1"/>
  <c r="B552" i="2768"/>
  <c r="AU552" i="2768" s="1"/>
  <c r="B553" i="2768"/>
  <c r="B554" i="2768"/>
  <c r="B555" i="2768"/>
  <c r="AU555" i="2768" s="1"/>
  <c r="B556" i="2768"/>
  <c r="AU556" i="2768" s="1"/>
  <c r="B557" i="2768"/>
  <c r="B558" i="2768"/>
  <c r="B559" i="2768"/>
  <c r="B560" i="2768"/>
  <c r="B561" i="2768"/>
  <c r="AU561" i="2768" s="1"/>
  <c r="B562" i="2768"/>
  <c r="AU562" i="2768" s="1"/>
  <c r="B563" i="2768"/>
  <c r="B564" i="2768"/>
  <c r="AT564" i="2768" s="1"/>
  <c r="B565" i="2768"/>
  <c r="B566" i="2768"/>
  <c r="AT566" i="2768" s="1"/>
  <c r="B567" i="2768"/>
  <c r="AT567" i="2768" s="1"/>
  <c r="B568" i="2768"/>
  <c r="AU568" i="2768" s="1"/>
  <c r="B569" i="2768"/>
  <c r="AU569" i="2768" s="1"/>
  <c r="B570" i="2768"/>
  <c r="AU570" i="2768" s="1"/>
  <c r="B571" i="2768"/>
  <c r="B572" i="2768"/>
  <c r="B573" i="2768"/>
  <c r="AU573" i="2768" s="1"/>
  <c r="B574" i="2768"/>
  <c r="AU574" i="2768" s="1"/>
  <c r="B575" i="2768"/>
  <c r="AT575" i="2768" s="1"/>
  <c r="B576" i="2768"/>
  <c r="AU576" i="2768" s="1"/>
  <c r="B577" i="2768"/>
  <c r="AU577" i="2768" s="1"/>
  <c r="B578" i="2768"/>
  <c r="B579" i="2768"/>
  <c r="AT579" i="2768" s="1"/>
  <c r="B580" i="2768"/>
  <c r="AU580" i="2768" s="1"/>
  <c r="B581" i="2768"/>
  <c r="B582" i="2768"/>
  <c r="AU582" i="2768" s="1"/>
  <c r="B583" i="2768"/>
  <c r="B584" i="2768"/>
  <c r="B585" i="2768"/>
  <c r="AU585" i="2768" s="1"/>
  <c r="B586" i="2768"/>
  <c r="AU586" i="2768" s="1"/>
  <c r="B587" i="2768"/>
  <c r="AU587" i="2768" s="1"/>
  <c r="B588" i="2768"/>
  <c r="AU588" i="2768" s="1"/>
  <c r="B589" i="2768"/>
  <c r="B590" i="2768"/>
  <c r="B591" i="2768"/>
  <c r="AU591" i="2768" s="1"/>
  <c r="B592" i="2768"/>
  <c r="AU592" i="2768" s="1"/>
  <c r="B593" i="2768"/>
  <c r="AT593" i="2768" s="1"/>
  <c r="B594" i="2768"/>
  <c r="AU594" i="2768" s="1"/>
  <c r="B595" i="2768"/>
  <c r="B596" i="2768"/>
  <c r="B597" i="2768"/>
  <c r="AU597" i="2768" s="1"/>
  <c r="B598" i="2768"/>
  <c r="AU598" i="2768" s="1"/>
  <c r="B599" i="2768"/>
  <c r="B600" i="2768"/>
  <c r="AT600" i="2768" s="1"/>
  <c r="B601" i="2768"/>
  <c r="B602" i="2768"/>
  <c r="B603" i="2768"/>
  <c r="AU603" i="2768" s="1"/>
  <c r="B604" i="2768"/>
  <c r="AU604" i="2768" s="1"/>
  <c r="B605" i="2768"/>
  <c r="AU605" i="2768" s="1"/>
  <c r="B606" i="2768"/>
  <c r="AU606" i="2768" s="1"/>
  <c r="B607" i="2768"/>
  <c r="B608" i="2768"/>
  <c r="B609" i="2768"/>
  <c r="B610" i="2768"/>
  <c r="AU610" i="2768" s="1"/>
  <c r="B611" i="2768"/>
  <c r="B612" i="2768"/>
  <c r="AU612" i="2768" s="1"/>
  <c r="B613" i="2768"/>
  <c r="AU613" i="2768" s="1"/>
  <c r="B614" i="2768"/>
  <c r="B615" i="2768"/>
  <c r="AT615" i="2768" s="1"/>
  <c r="B616" i="2768"/>
  <c r="AU616" i="2768" s="1"/>
  <c r="B617" i="2768"/>
  <c r="B618" i="2768"/>
  <c r="AT618" i="2768" s="1"/>
  <c r="B619" i="2768"/>
  <c r="B620" i="2768"/>
  <c r="B621" i="2768"/>
  <c r="AU621" i="2768" s="1"/>
  <c r="B622" i="2768"/>
  <c r="AU622" i="2768" s="1"/>
  <c r="B623" i="2768"/>
  <c r="AU623" i="2768" s="1"/>
  <c r="B624" i="2768"/>
  <c r="AU624" i="2768" s="1"/>
  <c r="B625" i="2768"/>
  <c r="B626" i="2768"/>
  <c r="AT626" i="2768" s="1"/>
  <c r="B627" i="2768"/>
  <c r="AU627" i="2768" s="1"/>
  <c r="B628" i="2768"/>
  <c r="AU628" i="2768" s="1"/>
  <c r="B629" i="2768"/>
  <c r="B630" i="2768"/>
  <c r="AU630" i="2768" s="1"/>
  <c r="B631" i="2768"/>
  <c r="B632" i="2768"/>
  <c r="B633" i="2768"/>
  <c r="AU633" i="2768" s="1"/>
  <c r="B634" i="2768"/>
  <c r="AU634" i="2768" s="1"/>
  <c r="B635" i="2768"/>
  <c r="B636" i="2768"/>
  <c r="AT636" i="2768" s="1"/>
  <c r="B637" i="2768"/>
  <c r="B638" i="2768"/>
  <c r="B639" i="2768"/>
  <c r="AU639" i="2768" s="1"/>
  <c r="B640" i="2768"/>
  <c r="AU640" i="2768" s="1"/>
  <c r="B641" i="2768"/>
  <c r="AU641" i="2768" s="1"/>
  <c r="B642" i="2768"/>
  <c r="AU642" i="2768" s="1"/>
  <c r="B643" i="2768"/>
  <c r="B644" i="2768"/>
  <c r="AT644" i="2768" s="1"/>
  <c r="B645" i="2768"/>
  <c r="AU645" i="2768" s="1"/>
  <c r="B646" i="2768"/>
  <c r="AU646" i="2768" s="1"/>
  <c r="B647" i="2768"/>
  <c r="B648" i="2768"/>
  <c r="AU648" i="2768" s="1"/>
  <c r="B649" i="2768"/>
  <c r="AU649" i="2768" s="1"/>
  <c r="B650" i="2768"/>
  <c r="B651" i="2768"/>
  <c r="AT651" i="2768" s="1"/>
  <c r="B652" i="2768"/>
  <c r="AU652" i="2768" s="1"/>
  <c r="B653" i="2768"/>
  <c r="AT653" i="2768" s="1"/>
  <c r="B654" i="2768"/>
  <c r="AT654" i="2768" s="1"/>
  <c r="B655" i="2768"/>
  <c r="B656" i="2768"/>
  <c r="B657" i="2768"/>
  <c r="AU657" i="2768" s="1"/>
  <c r="B658" i="2768"/>
  <c r="AU658" i="2768" s="1"/>
  <c r="B659" i="2768"/>
  <c r="AU659" i="2768" s="1"/>
  <c r="B660" i="2768"/>
  <c r="AT660" i="2768" s="1"/>
  <c r="B661" i="2768"/>
  <c r="B662" i="2768"/>
  <c r="B663" i="2768"/>
  <c r="AU663" i="2768" s="1"/>
  <c r="B664" i="2768"/>
  <c r="AU664" i="2768" s="1"/>
  <c r="B665" i="2768"/>
  <c r="B666" i="2768"/>
  <c r="AU666" i="2768" s="1"/>
  <c r="B667" i="2768"/>
  <c r="B668" i="2768"/>
  <c r="B669" i="2768"/>
  <c r="AT669" i="2768" s="1"/>
  <c r="B670" i="2768"/>
  <c r="AU670" i="2768" s="1"/>
  <c r="B671" i="2768"/>
  <c r="B672" i="2768"/>
  <c r="AT672" i="2768" s="1"/>
  <c r="B673" i="2768"/>
  <c r="B674" i="2768"/>
  <c r="B675" i="2768"/>
  <c r="AU675" i="2768" s="1"/>
  <c r="B676" i="2768"/>
  <c r="AU676" i="2768" s="1"/>
  <c r="B677" i="2768"/>
  <c r="AU677" i="2768" s="1"/>
  <c r="B678" i="2768"/>
  <c r="AU678" i="2768" s="1"/>
  <c r="B679" i="2768"/>
  <c r="B680" i="2768"/>
  <c r="B681" i="2768"/>
  <c r="AU681" i="2768" s="1"/>
  <c r="B682" i="2768"/>
  <c r="AU682" i="2768" s="1"/>
  <c r="B683" i="2768"/>
  <c r="B684" i="2768"/>
  <c r="AU684" i="2768" s="1"/>
  <c r="B685" i="2768"/>
  <c r="AU685" i="2768" s="1"/>
  <c r="B686" i="2768"/>
  <c r="B687" i="2768"/>
  <c r="AT687" i="2768" s="1"/>
  <c r="B688" i="2768"/>
  <c r="AU688" i="2768" s="1"/>
  <c r="B689" i="2768"/>
  <c r="B690" i="2768"/>
  <c r="AU690" i="2768" s="1"/>
  <c r="B691" i="2768"/>
  <c r="B692" i="2768"/>
  <c r="B693" i="2768"/>
  <c r="AU693" i="2768" s="1"/>
  <c r="B694" i="2768"/>
  <c r="AU694" i="2768" s="1"/>
  <c r="B695" i="2768"/>
  <c r="AU695" i="2768" s="1"/>
  <c r="B696" i="2768"/>
  <c r="AT696" i="2768" s="1"/>
  <c r="B697" i="2768"/>
  <c r="B698" i="2768"/>
  <c r="B699" i="2768"/>
  <c r="AU699" i="2768" s="1"/>
  <c r="B700" i="2768"/>
  <c r="AU700" i="2768" s="1"/>
  <c r="B701" i="2768"/>
  <c r="B702" i="2768"/>
  <c r="AU702" i="2768" s="1"/>
  <c r="B703" i="2768"/>
  <c r="B704" i="2768"/>
  <c r="AT704" i="2768" s="1"/>
  <c r="B705" i="2768"/>
  <c r="AT705" i="2768" s="1"/>
  <c r="B706" i="2768"/>
  <c r="AU706" i="2768" s="1"/>
  <c r="B707" i="2768"/>
  <c r="B708" i="2768"/>
  <c r="AU708" i="2768" s="1"/>
  <c r="B709" i="2768"/>
  <c r="B710" i="2768"/>
  <c r="B711" i="2768"/>
  <c r="AT711" i="2768" s="1"/>
  <c r="B712" i="2768"/>
  <c r="AU712" i="2768" s="1"/>
  <c r="B713" i="2768"/>
  <c r="AT713" i="2768" s="1"/>
  <c r="B714" i="2768"/>
  <c r="AU714" i="2768" s="1"/>
  <c r="B715" i="2768"/>
  <c r="B716" i="2768"/>
  <c r="B717" i="2768"/>
  <c r="AU717" i="2768" s="1"/>
  <c r="B718" i="2768"/>
  <c r="AU718" i="2768" s="1"/>
  <c r="B719" i="2768"/>
  <c r="B720" i="2768"/>
  <c r="AU720" i="2768" s="1"/>
  <c r="B721" i="2768"/>
  <c r="AU721" i="2768" s="1"/>
  <c r="B722" i="2768"/>
  <c r="AT722" i="2768" s="1"/>
  <c r="B723" i="2768"/>
  <c r="AT723" i="2768" s="1"/>
  <c r="B724" i="2768"/>
  <c r="AU724" i="2768" s="1"/>
  <c r="B725" i="2768"/>
  <c r="B726" i="2768"/>
  <c r="AU726" i="2768" s="1"/>
  <c r="B727" i="2768"/>
  <c r="B728" i="2768"/>
  <c r="B729" i="2768"/>
  <c r="AU729" i="2768" s="1"/>
  <c r="B730" i="2768"/>
  <c r="AU730" i="2768" s="1"/>
  <c r="B731" i="2768"/>
  <c r="AU731" i="2768" s="1"/>
  <c r="B732" i="2768"/>
  <c r="AT732" i="2768" s="1"/>
  <c r="B733" i="2768"/>
  <c r="B734" i="2768"/>
  <c r="B735" i="2768"/>
  <c r="AU735" i="2768" s="1"/>
  <c r="B736" i="2768"/>
  <c r="AU736" i="2768" s="1"/>
  <c r="B737" i="2768"/>
  <c r="B738" i="2768"/>
  <c r="AU738" i="2768" s="1"/>
  <c r="B739" i="2768"/>
  <c r="B740" i="2768"/>
  <c r="B741" i="2768"/>
  <c r="B742" i="2768"/>
  <c r="AU742" i="2768" s="1"/>
  <c r="B743" i="2768"/>
  <c r="B744" i="2768"/>
  <c r="AT744" i="2768" s="1"/>
  <c r="B745" i="2768"/>
  <c r="B746" i="2768"/>
  <c r="B747" i="2768"/>
  <c r="B748" i="2768"/>
  <c r="AU748" i="2768" s="1"/>
  <c r="B749" i="2768"/>
  <c r="AU749" i="2768" s="1"/>
  <c r="B750" i="2768"/>
  <c r="AU750" i="2768" s="1"/>
  <c r="B751" i="2768"/>
  <c r="B752" i="2768"/>
  <c r="B753" i="2768"/>
  <c r="B754" i="2768"/>
  <c r="B755" i="2768"/>
  <c r="B756" i="2768"/>
  <c r="B757" i="2768"/>
  <c r="AU757" i="2768" s="1"/>
  <c r="B758" i="2768"/>
  <c r="B759" i="2768"/>
  <c r="B760" i="2768"/>
  <c r="AU760" i="2768" s="1"/>
  <c r="B761" i="2768"/>
  <c r="B762" i="2768"/>
  <c r="AU762" i="2768" s="1"/>
  <c r="B763" i="2768"/>
  <c r="B764" i="2768"/>
  <c r="B765" i="2768"/>
  <c r="B766" i="2768"/>
  <c r="B767" i="2768"/>
  <c r="AU767" i="2768" s="1"/>
  <c r="B768" i="2768"/>
  <c r="AU768" i="2768" s="1"/>
  <c r="B769" i="2768"/>
  <c r="B770" i="2768"/>
  <c r="B771" i="2768"/>
  <c r="B772" i="2768"/>
  <c r="B773" i="2768"/>
  <c r="A6" i="2768"/>
  <c r="A7" i="2768"/>
  <c r="D7" i="2768" s="1"/>
  <c r="A8" i="2768"/>
  <c r="D8" i="2768" s="1"/>
  <c r="A9" i="2768"/>
  <c r="D9" i="2768" s="1"/>
  <c r="A10" i="2768"/>
  <c r="A11" i="2768"/>
  <c r="D11" i="2768" s="1"/>
  <c r="A12" i="2768"/>
  <c r="D12" i="2768" s="1"/>
  <c r="A13" i="2768"/>
  <c r="D13" i="2768" s="1"/>
  <c r="A14" i="2768"/>
  <c r="D14" i="2768" s="1"/>
  <c r="A15" i="2768"/>
  <c r="D15" i="2768" s="1"/>
  <c r="A16" i="2768"/>
  <c r="D16" i="2768" s="1"/>
  <c r="A17" i="2768"/>
  <c r="D17" i="2768" s="1"/>
  <c r="A18" i="2768"/>
  <c r="D18" i="2768" s="1"/>
  <c r="A19" i="2768"/>
  <c r="D19" i="2768" s="1"/>
  <c r="A20" i="2768"/>
  <c r="D20" i="2768" s="1"/>
  <c r="A21" i="2768"/>
  <c r="D21" i="2768" s="1"/>
  <c r="A22" i="2768"/>
  <c r="D22" i="2768" s="1"/>
  <c r="A23" i="2768"/>
  <c r="D23" i="2768" s="1"/>
  <c r="A24" i="2768"/>
  <c r="A25" i="2768"/>
  <c r="D25" i="2768" s="1"/>
  <c r="A26" i="2768"/>
  <c r="D26" i="2768" s="1"/>
  <c r="A27" i="2768"/>
  <c r="D27" i="2768" s="1"/>
  <c r="A28" i="2768"/>
  <c r="D28" i="2768" s="1"/>
  <c r="A29" i="2768"/>
  <c r="D29" i="2768" s="1"/>
  <c r="A30" i="2768"/>
  <c r="D30" i="2768" s="1"/>
  <c r="A31" i="2768"/>
  <c r="D31" i="2768" s="1"/>
  <c r="A32" i="2768"/>
  <c r="D32" i="2768" s="1"/>
  <c r="A33" i="2768"/>
  <c r="D33" i="2768" s="1"/>
  <c r="A34" i="2768"/>
  <c r="D34" i="2768" s="1"/>
  <c r="A35" i="2768"/>
  <c r="D35" i="2768" s="1"/>
  <c r="A36" i="2768"/>
  <c r="D36" i="2768" s="1"/>
  <c r="A37" i="2768"/>
  <c r="D37" i="2768" s="1"/>
  <c r="A38" i="2768"/>
  <c r="D38" i="2768" s="1"/>
  <c r="A39" i="2768"/>
  <c r="D39" i="2768" s="1"/>
  <c r="A40" i="2768"/>
  <c r="D40" i="2768" s="1"/>
  <c r="A41" i="2768"/>
  <c r="D41" i="2768" s="1"/>
  <c r="A42" i="2768"/>
  <c r="A43" i="2768"/>
  <c r="D43" i="2768" s="1"/>
  <c r="A44" i="2768"/>
  <c r="D44" i="2768" s="1"/>
  <c r="A45" i="2768"/>
  <c r="D45" i="2768" s="1"/>
  <c r="A46" i="2768"/>
  <c r="A47" i="2768"/>
  <c r="D47" i="2768" s="1"/>
  <c r="A48" i="2768"/>
  <c r="D48" i="2768" s="1"/>
  <c r="A49" i="2768"/>
  <c r="D49" i="2768" s="1"/>
  <c r="A50" i="2768"/>
  <c r="D50" i="2768" s="1"/>
  <c r="A51" i="2768"/>
  <c r="D51" i="2768" s="1"/>
  <c r="A52" i="2768"/>
  <c r="D52" i="2768" s="1"/>
  <c r="A53" i="2768"/>
  <c r="D53" i="2768" s="1"/>
  <c r="A54" i="2768"/>
  <c r="D54" i="2768" s="1"/>
  <c r="A55" i="2768"/>
  <c r="D55" i="2768" s="1"/>
  <c r="A56" i="2768"/>
  <c r="D56" i="2768" s="1"/>
  <c r="A57" i="2768"/>
  <c r="D57" i="2768" s="1"/>
  <c r="A58" i="2768"/>
  <c r="D58" i="2768" s="1"/>
  <c r="A59" i="2768"/>
  <c r="D59" i="2768" s="1"/>
  <c r="A60" i="2768"/>
  <c r="A61" i="2768"/>
  <c r="D61" i="2768" s="1"/>
  <c r="A62" i="2768"/>
  <c r="D62" i="2768" s="1"/>
  <c r="A63" i="2768"/>
  <c r="D63" i="2768" s="1"/>
  <c r="A64" i="2768"/>
  <c r="D64" i="2768" s="1"/>
  <c r="A65" i="2768"/>
  <c r="D65" i="2768" s="1"/>
  <c r="A66" i="2768"/>
  <c r="D66" i="2768" s="1"/>
  <c r="A67" i="2768"/>
  <c r="D67" i="2768" s="1"/>
  <c r="A68" i="2768"/>
  <c r="D68" i="2768" s="1"/>
  <c r="A69" i="2768"/>
  <c r="D69" i="2768" s="1"/>
  <c r="A70" i="2768"/>
  <c r="D70" i="2768" s="1"/>
  <c r="A71" i="2768"/>
  <c r="D71" i="2768" s="1"/>
  <c r="A72" i="2768"/>
  <c r="D72" i="2768" s="1"/>
  <c r="A73" i="2768"/>
  <c r="D73" i="2768" s="1"/>
  <c r="A74" i="2768"/>
  <c r="D74" i="2768" s="1"/>
  <c r="A75" i="2768"/>
  <c r="D75" i="2768" s="1"/>
  <c r="A76" i="2768"/>
  <c r="D76" i="2768" s="1"/>
  <c r="A77" i="2768"/>
  <c r="D77" i="2768" s="1"/>
  <c r="A78" i="2768"/>
  <c r="A79" i="2768"/>
  <c r="D79" i="2768" s="1"/>
  <c r="A80" i="2768"/>
  <c r="D80" i="2768" s="1"/>
  <c r="A81" i="2768"/>
  <c r="D81" i="2768" s="1"/>
  <c r="A82" i="2768"/>
  <c r="A83" i="2768"/>
  <c r="D83" i="2768" s="1"/>
  <c r="A84" i="2768"/>
  <c r="D84" i="2768" s="1"/>
  <c r="A85" i="2768"/>
  <c r="D85" i="2768" s="1"/>
  <c r="A86" i="2768"/>
  <c r="D86" i="2768" s="1"/>
  <c r="A87" i="2768"/>
  <c r="D87" i="2768" s="1"/>
  <c r="A88" i="2768"/>
  <c r="D88" i="2768" s="1"/>
  <c r="A89" i="2768"/>
  <c r="D89" i="2768" s="1"/>
  <c r="A90" i="2768"/>
  <c r="D90" i="2768" s="1"/>
  <c r="A91" i="2768"/>
  <c r="D91" i="2768" s="1"/>
  <c r="A92" i="2768"/>
  <c r="D92" i="2768" s="1"/>
  <c r="A93" i="2768"/>
  <c r="D93" i="2768" s="1"/>
  <c r="A94" i="2768"/>
  <c r="D94" i="2768" s="1"/>
  <c r="A95" i="2768"/>
  <c r="D95" i="2768" s="1"/>
  <c r="A96" i="2768"/>
  <c r="A97" i="2768"/>
  <c r="D97" i="2768" s="1"/>
  <c r="A98" i="2768"/>
  <c r="D98" i="2768" s="1"/>
  <c r="A99" i="2768"/>
  <c r="D99" i="2768" s="1"/>
  <c r="A100" i="2768"/>
  <c r="D100" i="2768" s="1"/>
  <c r="A101" i="2768"/>
  <c r="D101" i="2768" s="1"/>
  <c r="A102" i="2768"/>
  <c r="D102" i="2768" s="1"/>
  <c r="A103" i="2768"/>
  <c r="D103" i="2768" s="1"/>
  <c r="A104" i="2768"/>
  <c r="D104" i="2768" s="1"/>
  <c r="A105" i="2768"/>
  <c r="D105" i="2768" s="1"/>
  <c r="A106" i="2768"/>
  <c r="D106" i="2768" s="1"/>
  <c r="A107" i="2768"/>
  <c r="D107" i="2768" s="1"/>
  <c r="A108" i="2768"/>
  <c r="D108" i="2768" s="1"/>
  <c r="A109" i="2768"/>
  <c r="D109" i="2768" s="1"/>
  <c r="A110" i="2768"/>
  <c r="D110" i="2768" s="1"/>
  <c r="A111" i="2768"/>
  <c r="D111" i="2768" s="1"/>
  <c r="A112" i="2768"/>
  <c r="D112" i="2768" s="1"/>
  <c r="A113" i="2768"/>
  <c r="D113" i="2768" s="1"/>
  <c r="A114" i="2768"/>
  <c r="A115" i="2768"/>
  <c r="D115" i="2768" s="1"/>
  <c r="A116" i="2768"/>
  <c r="D116" i="2768" s="1"/>
  <c r="A117" i="2768"/>
  <c r="D117" i="2768" s="1"/>
  <c r="A118" i="2768"/>
  <c r="A119" i="2768"/>
  <c r="D119" i="2768" s="1"/>
  <c r="A120" i="2768"/>
  <c r="D120" i="2768" s="1"/>
  <c r="A121" i="2768"/>
  <c r="D121" i="2768" s="1"/>
  <c r="A122" i="2768"/>
  <c r="D122" i="2768" s="1"/>
  <c r="A123" i="2768"/>
  <c r="D123" i="2768" s="1"/>
  <c r="A124" i="2768"/>
  <c r="D124" i="2768" s="1"/>
  <c r="A125" i="2768"/>
  <c r="D125" i="2768" s="1"/>
  <c r="A126" i="2768"/>
  <c r="D126" i="2768" s="1"/>
  <c r="A127" i="2768"/>
  <c r="D127" i="2768" s="1"/>
  <c r="A128" i="2768"/>
  <c r="D128" i="2768" s="1"/>
  <c r="A129" i="2768"/>
  <c r="D129" i="2768" s="1"/>
  <c r="A130" i="2768"/>
  <c r="D130" i="2768" s="1"/>
  <c r="A131" i="2768"/>
  <c r="D131" i="2768" s="1"/>
  <c r="A132" i="2768"/>
  <c r="A133" i="2768"/>
  <c r="D133" i="2768" s="1"/>
  <c r="A134" i="2768"/>
  <c r="D134" i="2768" s="1"/>
  <c r="A135" i="2768"/>
  <c r="D135" i="2768" s="1"/>
  <c r="A136" i="2768"/>
  <c r="D136" i="2768" s="1"/>
  <c r="A137" i="2768"/>
  <c r="D137" i="2768" s="1"/>
  <c r="A138" i="2768"/>
  <c r="D138" i="2768" s="1"/>
  <c r="A139" i="2768"/>
  <c r="D139" i="2768" s="1"/>
  <c r="A140" i="2768"/>
  <c r="D140" i="2768" s="1"/>
  <c r="A141" i="2768"/>
  <c r="D141" i="2768" s="1"/>
  <c r="A142" i="2768"/>
  <c r="D142" i="2768" s="1"/>
  <c r="A143" i="2768"/>
  <c r="D143" i="2768" s="1"/>
  <c r="A144" i="2768"/>
  <c r="D144" i="2768" s="1"/>
  <c r="A145" i="2768"/>
  <c r="D145" i="2768" s="1"/>
  <c r="A146" i="2768"/>
  <c r="D146" i="2768" s="1"/>
  <c r="A147" i="2768"/>
  <c r="D147" i="2768" s="1"/>
  <c r="A148" i="2768"/>
  <c r="D148" i="2768" s="1"/>
  <c r="A149" i="2768"/>
  <c r="D149" i="2768" s="1"/>
  <c r="A150" i="2768"/>
  <c r="A151" i="2768"/>
  <c r="D151" i="2768" s="1"/>
  <c r="A152" i="2768"/>
  <c r="D152" i="2768" s="1"/>
  <c r="A153" i="2768"/>
  <c r="D153" i="2768" s="1"/>
  <c r="A154" i="2768"/>
  <c r="A155" i="2768"/>
  <c r="D155" i="2768" s="1"/>
  <c r="A156" i="2768"/>
  <c r="D156" i="2768" s="1"/>
  <c r="A157" i="2768"/>
  <c r="D157" i="2768" s="1"/>
  <c r="A158" i="2768"/>
  <c r="D158" i="2768" s="1"/>
  <c r="A159" i="2768"/>
  <c r="D159" i="2768" s="1"/>
  <c r="A160" i="2768"/>
  <c r="D160" i="2768" s="1"/>
  <c r="A161" i="2768"/>
  <c r="D161" i="2768" s="1"/>
  <c r="A162" i="2768"/>
  <c r="D162" i="2768" s="1"/>
  <c r="A163" i="2768"/>
  <c r="D163" i="2768" s="1"/>
  <c r="A164" i="2768"/>
  <c r="D164" i="2768" s="1"/>
  <c r="A165" i="2768"/>
  <c r="D165" i="2768" s="1"/>
  <c r="A166" i="2768"/>
  <c r="D166" i="2768" s="1"/>
  <c r="A167" i="2768"/>
  <c r="D167" i="2768" s="1"/>
  <c r="A168" i="2768"/>
  <c r="A169" i="2768"/>
  <c r="D169" i="2768" s="1"/>
  <c r="A170" i="2768"/>
  <c r="D170" i="2768" s="1"/>
  <c r="A171" i="2768"/>
  <c r="D171" i="2768" s="1"/>
  <c r="A172" i="2768"/>
  <c r="D172" i="2768" s="1"/>
  <c r="A173" i="2768"/>
  <c r="D173" i="2768" s="1"/>
  <c r="A174" i="2768"/>
  <c r="D174" i="2768" s="1"/>
  <c r="A175" i="2768"/>
  <c r="D175" i="2768" s="1"/>
  <c r="A176" i="2768"/>
  <c r="D176" i="2768" s="1"/>
  <c r="A177" i="2768"/>
  <c r="D177" i="2768" s="1"/>
  <c r="A178" i="2768"/>
  <c r="D178" i="2768" s="1"/>
  <c r="A179" i="2768"/>
  <c r="D179" i="2768" s="1"/>
  <c r="A180" i="2768"/>
  <c r="D180" i="2768" s="1"/>
  <c r="A181" i="2768"/>
  <c r="D181" i="2768" s="1"/>
  <c r="A182" i="2768"/>
  <c r="D182" i="2768" s="1"/>
  <c r="A183" i="2768"/>
  <c r="D183" i="2768" s="1"/>
  <c r="A184" i="2768"/>
  <c r="D184" i="2768" s="1"/>
  <c r="A185" i="2768"/>
  <c r="D185" i="2768" s="1"/>
  <c r="A186" i="2768"/>
  <c r="A187" i="2768"/>
  <c r="D187" i="2768" s="1"/>
  <c r="A188" i="2768"/>
  <c r="D188" i="2768" s="1"/>
  <c r="A189" i="2768"/>
  <c r="D189" i="2768" s="1"/>
  <c r="A190" i="2768"/>
  <c r="A191" i="2768"/>
  <c r="D191" i="2768" s="1"/>
  <c r="A192" i="2768"/>
  <c r="D192" i="2768" s="1"/>
  <c r="A193" i="2768"/>
  <c r="D193" i="2768" s="1"/>
  <c r="A194" i="2768"/>
  <c r="D194" i="2768" s="1"/>
  <c r="A195" i="2768"/>
  <c r="D195" i="2768" s="1"/>
  <c r="A196" i="2768"/>
  <c r="D196" i="2768" s="1"/>
  <c r="A197" i="2768"/>
  <c r="D197" i="2768" s="1"/>
  <c r="A198" i="2768"/>
  <c r="D198" i="2768" s="1"/>
  <c r="A199" i="2768"/>
  <c r="D199" i="2768" s="1"/>
  <c r="A200" i="2768"/>
  <c r="D200" i="2768" s="1"/>
  <c r="A201" i="2768"/>
  <c r="D201" i="2768" s="1"/>
  <c r="A202" i="2768"/>
  <c r="D202" i="2768" s="1"/>
  <c r="A203" i="2768"/>
  <c r="D203" i="2768" s="1"/>
  <c r="A204" i="2768"/>
  <c r="A205" i="2768"/>
  <c r="D205" i="2768" s="1"/>
  <c r="A206" i="2768"/>
  <c r="D206" i="2768" s="1"/>
  <c r="A207" i="2768"/>
  <c r="D207" i="2768" s="1"/>
  <c r="A208" i="2768"/>
  <c r="D208" i="2768" s="1"/>
  <c r="A209" i="2768"/>
  <c r="D209" i="2768" s="1"/>
  <c r="A210" i="2768"/>
  <c r="D210" i="2768" s="1"/>
  <c r="A211" i="2768"/>
  <c r="D211" i="2768" s="1"/>
  <c r="A212" i="2768"/>
  <c r="D212" i="2768" s="1"/>
  <c r="A213" i="2768"/>
  <c r="D213" i="2768" s="1"/>
  <c r="A214" i="2768"/>
  <c r="D214" i="2768" s="1"/>
  <c r="A215" i="2768"/>
  <c r="D215" i="2768" s="1"/>
  <c r="A216" i="2768"/>
  <c r="D216" i="2768" s="1"/>
  <c r="A217" i="2768"/>
  <c r="D217" i="2768" s="1"/>
  <c r="A218" i="2768"/>
  <c r="D218" i="2768" s="1"/>
  <c r="A219" i="2768"/>
  <c r="D219" i="2768" s="1"/>
  <c r="A220" i="2768"/>
  <c r="D220" i="2768" s="1"/>
  <c r="A221" i="2768"/>
  <c r="D221" i="2768" s="1"/>
  <c r="A222" i="2768"/>
  <c r="A223" i="2768"/>
  <c r="D223" i="2768" s="1"/>
  <c r="A224" i="2768"/>
  <c r="D224" i="2768" s="1"/>
  <c r="A225" i="2768"/>
  <c r="D225" i="2768" s="1"/>
  <c r="A226" i="2768"/>
  <c r="A227" i="2768"/>
  <c r="D227" i="2768" s="1"/>
  <c r="A228" i="2768"/>
  <c r="D228" i="2768" s="1"/>
  <c r="A229" i="2768"/>
  <c r="D229" i="2768" s="1"/>
  <c r="A230" i="2768"/>
  <c r="D230" i="2768" s="1"/>
  <c r="A231" i="2768"/>
  <c r="D231" i="2768" s="1"/>
  <c r="A232" i="2768"/>
  <c r="D232" i="2768" s="1"/>
  <c r="A233" i="2768"/>
  <c r="D233" i="2768" s="1"/>
  <c r="A234" i="2768"/>
  <c r="D234" i="2768" s="1"/>
  <c r="A235" i="2768"/>
  <c r="D235" i="2768" s="1"/>
  <c r="A236" i="2768"/>
  <c r="D236" i="2768" s="1"/>
  <c r="A237" i="2768"/>
  <c r="D237" i="2768" s="1"/>
  <c r="A238" i="2768"/>
  <c r="D238" i="2768" s="1"/>
  <c r="A239" i="2768"/>
  <c r="D239" i="2768" s="1"/>
  <c r="A240" i="2768"/>
  <c r="A241" i="2768"/>
  <c r="D241" i="2768" s="1"/>
  <c r="A242" i="2768"/>
  <c r="D242" i="2768" s="1"/>
  <c r="A243" i="2768"/>
  <c r="D243" i="2768" s="1"/>
  <c r="A244" i="2768"/>
  <c r="D244" i="2768" s="1"/>
  <c r="A245" i="2768"/>
  <c r="D245" i="2768" s="1"/>
  <c r="A246" i="2768"/>
  <c r="D246" i="2768" s="1"/>
  <c r="A247" i="2768"/>
  <c r="D247" i="2768" s="1"/>
  <c r="A248" i="2768"/>
  <c r="D248" i="2768" s="1"/>
  <c r="A249" i="2768"/>
  <c r="D249" i="2768" s="1"/>
  <c r="A250" i="2768"/>
  <c r="D250" i="2768" s="1"/>
  <c r="A251" i="2768"/>
  <c r="D251" i="2768" s="1"/>
  <c r="A252" i="2768"/>
  <c r="D252" i="2768" s="1"/>
  <c r="A253" i="2768"/>
  <c r="D253" i="2768" s="1"/>
  <c r="A254" i="2768"/>
  <c r="D254" i="2768" s="1"/>
  <c r="A255" i="2768"/>
  <c r="D255" i="2768" s="1"/>
  <c r="A256" i="2768"/>
  <c r="D256" i="2768" s="1"/>
  <c r="A257" i="2768"/>
  <c r="D257" i="2768" s="1"/>
  <c r="A258" i="2768"/>
  <c r="A259" i="2768"/>
  <c r="D259" i="2768" s="1"/>
  <c r="A260" i="2768"/>
  <c r="D260" i="2768" s="1"/>
  <c r="A261" i="2768"/>
  <c r="D261" i="2768" s="1"/>
  <c r="A262" i="2768"/>
  <c r="A263" i="2768"/>
  <c r="D263" i="2768" s="1"/>
  <c r="A264" i="2768"/>
  <c r="D264" i="2768" s="1"/>
  <c r="A265" i="2768"/>
  <c r="D265" i="2768" s="1"/>
  <c r="A266" i="2768"/>
  <c r="D266" i="2768" s="1"/>
  <c r="A267" i="2768"/>
  <c r="D267" i="2768" s="1"/>
  <c r="A268" i="2768"/>
  <c r="D268" i="2768" s="1"/>
  <c r="A269" i="2768"/>
  <c r="D269" i="2768" s="1"/>
  <c r="A270" i="2768"/>
  <c r="D270" i="2768" s="1"/>
  <c r="A271" i="2768"/>
  <c r="D271" i="2768" s="1"/>
  <c r="A272" i="2768"/>
  <c r="D272" i="2768" s="1"/>
  <c r="A273" i="2768"/>
  <c r="D273" i="2768" s="1"/>
  <c r="A274" i="2768"/>
  <c r="D274" i="2768" s="1"/>
  <c r="A275" i="2768"/>
  <c r="D275" i="2768" s="1"/>
  <c r="A276" i="2768"/>
  <c r="A277" i="2768"/>
  <c r="D277" i="2768" s="1"/>
  <c r="A278" i="2768"/>
  <c r="D278" i="2768" s="1"/>
  <c r="A279" i="2768"/>
  <c r="D279" i="2768" s="1"/>
  <c r="A280" i="2768"/>
  <c r="D280" i="2768" s="1"/>
  <c r="A281" i="2768"/>
  <c r="D281" i="2768" s="1"/>
  <c r="A282" i="2768"/>
  <c r="D282" i="2768" s="1"/>
  <c r="A283" i="2768"/>
  <c r="D283" i="2768" s="1"/>
  <c r="A284" i="2768"/>
  <c r="D284" i="2768" s="1"/>
  <c r="A285" i="2768"/>
  <c r="D285" i="2768" s="1"/>
  <c r="A286" i="2768"/>
  <c r="D286" i="2768" s="1"/>
  <c r="A287" i="2768"/>
  <c r="D287" i="2768" s="1"/>
  <c r="A288" i="2768"/>
  <c r="D288" i="2768" s="1"/>
  <c r="A289" i="2768"/>
  <c r="D289" i="2768" s="1"/>
  <c r="A290" i="2768"/>
  <c r="D290" i="2768" s="1"/>
  <c r="A291" i="2768"/>
  <c r="D291" i="2768" s="1"/>
  <c r="A292" i="2768"/>
  <c r="D292" i="2768" s="1"/>
  <c r="A293" i="2768"/>
  <c r="D293" i="2768" s="1"/>
  <c r="A294" i="2768"/>
  <c r="A295" i="2768"/>
  <c r="D295" i="2768" s="1"/>
  <c r="A296" i="2768"/>
  <c r="D296" i="2768" s="1"/>
  <c r="A297" i="2768"/>
  <c r="D297" i="2768" s="1"/>
  <c r="A298" i="2768"/>
  <c r="A299" i="2768"/>
  <c r="D299" i="2768" s="1"/>
  <c r="A300" i="2768"/>
  <c r="D300" i="2768" s="1"/>
  <c r="A301" i="2768"/>
  <c r="D301" i="2768" s="1"/>
  <c r="A302" i="2768"/>
  <c r="D302" i="2768" s="1"/>
  <c r="A303" i="2768"/>
  <c r="D303" i="2768" s="1"/>
  <c r="A304" i="2768"/>
  <c r="D304" i="2768" s="1"/>
  <c r="A305" i="2768"/>
  <c r="D305" i="2768" s="1"/>
  <c r="A306" i="2768"/>
  <c r="D306" i="2768" s="1"/>
  <c r="A307" i="2768"/>
  <c r="D307" i="2768" s="1"/>
  <c r="A308" i="2768"/>
  <c r="D308" i="2768" s="1"/>
  <c r="A309" i="2768"/>
  <c r="D309" i="2768" s="1"/>
  <c r="A310" i="2768"/>
  <c r="D310" i="2768" s="1"/>
  <c r="A311" i="2768"/>
  <c r="D311" i="2768" s="1"/>
  <c r="A312" i="2768"/>
  <c r="A313" i="2768"/>
  <c r="D313" i="2768" s="1"/>
  <c r="A314" i="2768"/>
  <c r="D314" i="2768" s="1"/>
  <c r="A315" i="2768"/>
  <c r="D315" i="2768" s="1"/>
  <c r="A316" i="2768"/>
  <c r="D316" i="2768" s="1"/>
  <c r="A317" i="2768"/>
  <c r="D317" i="2768" s="1"/>
  <c r="A318" i="2768"/>
  <c r="D318" i="2768" s="1"/>
  <c r="A319" i="2768"/>
  <c r="D319" i="2768" s="1"/>
  <c r="A320" i="2768"/>
  <c r="D320" i="2768" s="1"/>
  <c r="A321" i="2768"/>
  <c r="D321" i="2768" s="1"/>
  <c r="A322" i="2768"/>
  <c r="D322" i="2768" s="1"/>
  <c r="A323" i="2768"/>
  <c r="D323" i="2768" s="1"/>
  <c r="A324" i="2768"/>
  <c r="D324" i="2768" s="1"/>
  <c r="A325" i="2768"/>
  <c r="D325" i="2768" s="1"/>
  <c r="A326" i="2768"/>
  <c r="D326" i="2768" s="1"/>
  <c r="A327" i="2768"/>
  <c r="D327" i="2768" s="1"/>
  <c r="A328" i="2768"/>
  <c r="D328" i="2768" s="1"/>
  <c r="A329" i="2768"/>
  <c r="D329" i="2768" s="1"/>
  <c r="A330" i="2768"/>
  <c r="A331" i="2768"/>
  <c r="D331" i="2768" s="1"/>
  <c r="A332" i="2768"/>
  <c r="D332" i="2768" s="1"/>
  <c r="A333" i="2768"/>
  <c r="D333" i="2768" s="1"/>
  <c r="A334" i="2768"/>
  <c r="A335" i="2768"/>
  <c r="D335" i="2768" s="1"/>
  <c r="A336" i="2768"/>
  <c r="D336" i="2768" s="1"/>
  <c r="A337" i="2768"/>
  <c r="D337" i="2768" s="1"/>
  <c r="A338" i="2768"/>
  <c r="D338" i="2768" s="1"/>
  <c r="A339" i="2768"/>
  <c r="D339" i="2768" s="1"/>
  <c r="A340" i="2768"/>
  <c r="D340" i="2768" s="1"/>
  <c r="A341" i="2768"/>
  <c r="D341" i="2768" s="1"/>
  <c r="A342" i="2768"/>
  <c r="D342" i="2768" s="1"/>
  <c r="A343" i="2768"/>
  <c r="D343" i="2768" s="1"/>
  <c r="A344" i="2768"/>
  <c r="D344" i="2768" s="1"/>
  <c r="A345" i="2768"/>
  <c r="D345" i="2768" s="1"/>
  <c r="A346" i="2768"/>
  <c r="D346" i="2768" s="1"/>
  <c r="A347" i="2768"/>
  <c r="D347" i="2768" s="1"/>
  <c r="A348" i="2768"/>
  <c r="A349" i="2768"/>
  <c r="D349" i="2768" s="1"/>
  <c r="A350" i="2768"/>
  <c r="D350" i="2768" s="1"/>
  <c r="A351" i="2768"/>
  <c r="D351" i="2768" s="1"/>
  <c r="A352" i="2768"/>
  <c r="D352" i="2768" s="1"/>
  <c r="A353" i="2768"/>
  <c r="D353" i="2768" s="1"/>
  <c r="A354" i="2768"/>
  <c r="D354" i="2768" s="1"/>
  <c r="A355" i="2768"/>
  <c r="D355" i="2768" s="1"/>
  <c r="A356" i="2768"/>
  <c r="D356" i="2768" s="1"/>
  <c r="A357" i="2768"/>
  <c r="D357" i="2768" s="1"/>
  <c r="A358" i="2768"/>
  <c r="D358" i="2768" s="1"/>
  <c r="A359" i="2768"/>
  <c r="D359" i="2768" s="1"/>
  <c r="A360" i="2768"/>
  <c r="D360" i="2768" s="1"/>
  <c r="A361" i="2768"/>
  <c r="D361" i="2768" s="1"/>
  <c r="A362" i="2768"/>
  <c r="D362" i="2768" s="1"/>
  <c r="A363" i="2768"/>
  <c r="D363" i="2768" s="1"/>
  <c r="A364" i="2768"/>
  <c r="D364" i="2768" s="1"/>
  <c r="A365" i="2768"/>
  <c r="D365" i="2768" s="1"/>
  <c r="A366" i="2768"/>
  <c r="A367" i="2768"/>
  <c r="D367" i="2768" s="1"/>
  <c r="A368" i="2768"/>
  <c r="D368" i="2768" s="1"/>
  <c r="A369" i="2768"/>
  <c r="D369" i="2768" s="1"/>
  <c r="A370" i="2768"/>
  <c r="A371" i="2768"/>
  <c r="D371" i="2768" s="1"/>
  <c r="A372" i="2768"/>
  <c r="D372" i="2768" s="1"/>
  <c r="A373" i="2768"/>
  <c r="D373" i="2768" s="1"/>
  <c r="A374" i="2768"/>
  <c r="D374" i="2768" s="1"/>
  <c r="A375" i="2768"/>
  <c r="D375" i="2768" s="1"/>
  <c r="A376" i="2768"/>
  <c r="D376" i="2768" s="1"/>
  <c r="A377" i="2768"/>
  <c r="D377" i="2768" s="1"/>
  <c r="A378" i="2768"/>
  <c r="D378" i="2768" s="1"/>
  <c r="A379" i="2768"/>
  <c r="D379" i="2768" s="1"/>
  <c r="A380" i="2768"/>
  <c r="D380" i="2768" s="1"/>
  <c r="A381" i="2768"/>
  <c r="D381" i="2768" s="1"/>
  <c r="A382" i="2768"/>
  <c r="D382" i="2768" s="1"/>
  <c r="A383" i="2768"/>
  <c r="D383" i="2768" s="1"/>
  <c r="A384" i="2768"/>
  <c r="A385" i="2768"/>
  <c r="D385" i="2768" s="1"/>
  <c r="A386" i="2768"/>
  <c r="D386" i="2768" s="1"/>
  <c r="A387" i="2768"/>
  <c r="D387" i="2768" s="1"/>
  <c r="A388" i="2768"/>
  <c r="D388" i="2768" s="1"/>
  <c r="A389" i="2768"/>
  <c r="D389" i="2768" s="1"/>
  <c r="A390" i="2768"/>
  <c r="D390" i="2768" s="1"/>
  <c r="A391" i="2768"/>
  <c r="D391" i="2768" s="1"/>
  <c r="A392" i="2768"/>
  <c r="D392" i="2768" s="1"/>
  <c r="A393" i="2768"/>
  <c r="D393" i="2768" s="1"/>
  <c r="A394" i="2768"/>
  <c r="D394" i="2768" s="1"/>
  <c r="A395" i="2768"/>
  <c r="D395" i="2768" s="1"/>
  <c r="A396" i="2768"/>
  <c r="D396" i="2768" s="1"/>
  <c r="A397" i="2768"/>
  <c r="D397" i="2768" s="1"/>
  <c r="A398" i="2768"/>
  <c r="D398" i="2768" s="1"/>
  <c r="A399" i="2768"/>
  <c r="D399" i="2768" s="1"/>
  <c r="A400" i="2768"/>
  <c r="D400" i="2768" s="1"/>
  <c r="A401" i="2768"/>
  <c r="D401" i="2768" s="1"/>
  <c r="A402" i="2768"/>
  <c r="A403" i="2768"/>
  <c r="D403" i="2768" s="1"/>
  <c r="A404" i="2768"/>
  <c r="D404" i="2768" s="1"/>
  <c r="A405" i="2768"/>
  <c r="D405" i="2768" s="1"/>
  <c r="A406" i="2768"/>
  <c r="A407" i="2768"/>
  <c r="D407" i="2768" s="1"/>
  <c r="A408" i="2768"/>
  <c r="D408" i="2768" s="1"/>
  <c r="A409" i="2768"/>
  <c r="D409" i="2768" s="1"/>
  <c r="A410" i="2768"/>
  <c r="D410" i="2768" s="1"/>
  <c r="A411" i="2768"/>
  <c r="D411" i="2768" s="1"/>
  <c r="A412" i="2768"/>
  <c r="D412" i="2768" s="1"/>
  <c r="A413" i="2768"/>
  <c r="D413" i="2768" s="1"/>
  <c r="A414" i="2768"/>
  <c r="D414" i="2768" s="1"/>
  <c r="A415" i="2768"/>
  <c r="D415" i="2768" s="1"/>
  <c r="A416" i="2768"/>
  <c r="D416" i="2768" s="1"/>
  <c r="A417" i="2768"/>
  <c r="D417" i="2768" s="1"/>
  <c r="A418" i="2768"/>
  <c r="D418" i="2768" s="1"/>
  <c r="A419" i="2768"/>
  <c r="D419" i="2768" s="1"/>
  <c r="A420" i="2768"/>
  <c r="A421" i="2768"/>
  <c r="D421" i="2768" s="1"/>
  <c r="A422" i="2768"/>
  <c r="D422" i="2768" s="1"/>
  <c r="A423" i="2768"/>
  <c r="D423" i="2768" s="1"/>
  <c r="A424" i="2768"/>
  <c r="D424" i="2768" s="1"/>
  <c r="A425" i="2768"/>
  <c r="D425" i="2768" s="1"/>
  <c r="A426" i="2768"/>
  <c r="D426" i="2768" s="1"/>
  <c r="A427" i="2768"/>
  <c r="D427" i="2768" s="1"/>
  <c r="A428" i="2768"/>
  <c r="D428" i="2768" s="1"/>
  <c r="A429" i="2768"/>
  <c r="D429" i="2768" s="1"/>
  <c r="A430" i="2768"/>
  <c r="D430" i="2768" s="1"/>
  <c r="A431" i="2768"/>
  <c r="D431" i="2768" s="1"/>
  <c r="A432" i="2768"/>
  <c r="D432" i="2768" s="1"/>
  <c r="A433" i="2768"/>
  <c r="D433" i="2768" s="1"/>
  <c r="A434" i="2768"/>
  <c r="D434" i="2768" s="1"/>
  <c r="A435" i="2768"/>
  <c r="D435" i="2768" s="1"/>
  <c r="A436" i="2768"/>
  <c r="D436" i="2768" s="1"/>
  <c r="A437" i="2768"/>
  <c r="D437" i="2768" s="1"/>
  <c r="A438" i="2768"/>
  <c r="A439" i="2768"/>
  <c r="D439" i="2768" s="1"/>
  <c r="A440" i="2768"/>
  <c r="D440" i="2768" s="1"/>
  <c r="A441" i="2768"/>
  <c r="D441" i="2768" s="1"/>
  <c r="A442" i="2768"/>
  <c r="A443" i="2768"/>
  <c r="D443" i="2768" s="1"/>
  <c r="A444" i="2768"/>
  <c r="D444" i="2768" s="1"/>
  <c r="A445" i="2768"/>
  <c r="D445" i="2768" s="1"/>
  <c r="A446" i="2768"/>
  <c r="D446" i="2768" s="1"/>
  <c r="A447" i="2768"/>
  <c r="D447" i="2768" s="1"/>
  <c r="A448" i="2768"/>
  <c r="D448" i="2768" s="1"/>
  <c r="A449" i="2768"/>
  <c r="D449" i="2768" s="1"/>
  <c r="A450" i="2768"/>
  <c r="D450" i="2768" s="1"/>
  <c r="A451" i="2768"/>
  <c r="D451" i="2768" s="1"/>
  <c r="A452" i="2768"/>
  <c r="D452" i="2768" s="1"/>
  <c r="A453" i="2768"/>
  <c r="D453" i="2768" s="1"/>
  <c r="A454" i="2768"/>
  <c r="D454" i="2768" s="1"/>
  <c r="A455" i="2768"/>
  <c r="D455" i="2768" s="1"/>
  <c r="A456" i="2768"/>
  <c r="A457" i="2768"/>
  <c r="D457" i="2768" s="1"/>
  <c r="A458" i="2768"/>
  <c r="D458" i="2768" s="1"/>
  <c r="A459" i="2768"/>
  <c r="D459" i="2768" s="1"/>
  <c r="A460" i="2768"/>
  <c r="D460" i="2768" s="1"/>
  <c r="A461" i="2768"/>
  <c r="D461" i="2768" s="1"/>
  <c r="A462" i="2768"/>
  <c r="D462" i="2768" s="1"/>
  <c r="A463" i="2768"/>
  <c r="D463" i="2768" s="1"/>
  <c r="A464" i="2768"/>
  <c r="D464" i="2768" s="1"/>
  <c r="A465" i="2768"/>
  <c r="D465" i="2768" s="1"/>
  <c r="A466" i="2768"/>
  <c r="D466" i="2768" s="1"/>
  <c r="A467" i="2768"/>
  <c r="D467" i="2768" s="1"/>
  <c r="A468" i="2768"/>
  <c r="D468" i="2768" s="1"/>
  <c r="A469" i="2768"/>
  <c r="D469" i="2768" s="1"/>
  <c r="A470" i="2768"/>
  <c r="D470" i="2768" s="1"/>
  <c r="A471" i="2768"/>
  <c r="D471" i="2768" s="1"/>
  <c r="A472" i="2768"/>
  <c r="D472" i="2768" s="1"/>
  <c r="A473" i="2768"/>
  <c r="D473" i="2768" s="1"/>
  <c r="A474" i="2768"/>
  <c r="A475" i="2768"/>
  <c r="D475" i="2768" s="1"/>
  <c r="A476" i="2768"/>
  <c r="D476" i="2768" s="1"/>
  <c r="A477" i="2768"/>
  <c r="D477" i="2768" s="1"/>
  <c r="A478" i="2768"/>
  <c r="A479" i="2768"/>
  <c r="D479" i="2768" s="1"/>
  <c r="A480" i="2768"/>
  <c r="D480" i="2768" s="1"/>
  <c r="A481" i="2768"/>
  <c r="D481" i="2768" s="1"/>
  <c r="A482" i="2768"/>
  <c r="D482" i="2768" s="1"/>
  <c r="A483" i="2768"/>
  <c r="D483" i="2768" s="1"/>
  <c r="A484" i="2768"/>
  <c r="D484" i="2768" s="1"/>
  <c r="A485" i="2768"/>
  <c r="D485" i="2768" s="1"/>
  <c r="A486" i="2768"/>
  <c r="D486" i="2768" s="1"/>
  <c r="A487" i="2768"/>
  <c r="D487" i="2768" s="1"/>
  <c r="A488" i="2768"/>
  <c r="D488" i="2768" s="1"/>
  <c r="A489" i="2768"/>
  <c r="D489" i="2768" s="1"/>
  <c r="A490" i="2768"/>
  <c r="D490" i="2768" s="1"/>
  <c r="A491" i="2768"/>
  <c r="D491" i="2768" s="1"/>
  <c r="A492" i="2768"/>
  <c r="A493" i="2768"/>
  <c r="D493" i="2768" s="1"/>
  <c r="A494" i="2768"/>
  <c r="D494" i="2768" s="1"/>
  <c r="A495" i="2768"/>
  <c r="D495" i="2768" s="1"/>
  <c r="A496" i="2768"/>
  <c r="D496" i="2768" s="1"/>
  <c r="A497" i="2768"/>
  <c r="D497" i="2768" s="1"/>
  <c r="A498" i="2768"/>
  <c r="D498" i="2768" s="1"/>
  <c r="A499" i="2768"/>
  <c r="D499" i="2768" s="1"/>
  <c r="A500" i="2768"/>
  <c r="D500" i="2768" s="1"/>
  <c r="A501" i="2768"/>
  <c r="D501" i="2768" s="1"/>
  <c r="A502" i="2768"/>
  <c r="D502" i="2768" s="1"/>
  <c r="A503" i="2768"/>
  <c r="D503" i="2768" s="1"/>
  <c r="A504" i="2768"/>
  <c r="D504" i="2768" s="1"/>
  <c r="A505" i="2768"/>
  <c r="D505" i="2768" s="1"/>
  <c r="A506" i="2768"/>
  <c r="D506" i="2768" s="1"/>
  <c r="A507" i="2768"/>
  <c r="D507" i="2768" s="1"/>
  <c r="A508" i="2768"/>
  <c r="D508" i="2768" s="1"/>
  <c r="A509" i="2768"/>
  <c r="D509" i="2768" s="1"/>
  <c r="A510" i="2768"/>
  <c r="A511" i="2768"/>
  <c r="D511" i="2768" s="1"/>
  <c r="A512" i="2768"/>
  <c r="D512" i="2768" s="1"/>
  <c r="A513" i="2768"/>
  <c r="D513" i="2768" s="1"/>
  <c r="A514" i="2768"/>
  <c r="A515" i="2768"/>
  <c r="D515" i="2768" s="1"/>
  <c r="A516" i="2768"/>
  <c r="D516" i="2768" s="1"/>
  <c r="A517" i="2768"/>
  <c r="D517" i="2768" s="1"/>
  <c r="A518" i="2768"/>
  <c r="D518" i="2768" s="1"/>
  <c r="A519" i="2768"/>
  <c r="D519" i="2768" s="1"/>
  <c r="A520" i="2768"/>
  <c r="D520" i="2768" s="1"/>
  <c r="A521" i="2768"/>
  <c r="D521" i="2768" s="1"/>
  <c r="A522" i="2768"/>
  <c r="D522" i="2768" s="1"/>
  <c r="A523" i="2768"/>
  <c r="D523" i="2768" s="1"/>
  <c r="A524" i="2768"/>
  <c r="D524" i="2768" s="1"/>
  <c r="A525" i="2768"/>
  <c r="D525" i="2768" s="1"/>
  <c r="A526" i="2768"/>
  <c r="D526" i="2768" s="1"/>
  <c r="A527" i="2768"/>
  <c r="D527" i="2768" s="1"/>
  <c r="A528" i="2768"/>
  <c r="A529" i="2768"/>
  <c r="D529" i="2768" s="1"/>
  <c r="A530" i="2768"/>
  <c r="D530" i="2768" s="1"/>
  <c r="A531" i="2768"/>
  <c r="D531" i="2768" s="1"/>
  <c r="A532" i="2768"/>
  <c r="D532" i="2768" s="1"/>
  <c r="A533" i="2768"/>
  <c r="D533" i="2768" s="1"/>
  <c r="A534" i="2768"/>
  <c r="D534" i="2768" s="1"/>
  <c r="A535" i="2768"/>
  <c r="D535" i="2768" s="1"/>
  <c r="A536" i="2768"/>
  <c r="D536" i="2768" s="1"/>
  <c r="A537" i="2768"/>
  <c r="D537" i="2768" s="1"/>
  <c r="A538" i="2768"/>
  <c r="D538" i="2768" s="1"/>
  <c r="A539" i="2768"/>
  <c r="D539" i="2768" s="1"/>
  <c r="A540" i="2768"/>
  <c r="D540" i="2768" s="1"/>
  <c r="A541" i="2768"/>
  <c r="D541" i="2768" s="1"/>
  <c r="A542" i="2768"/>
  <c r="D542" i="2768" s="1"/>
  <c r="A543" i="2768"/>
  <c r="D543" i="2768" s="1"/>
  <c r="A544" i="2768"/>
  <c r="D544" i="2768" s="1"/>
  <c r="A545" i="2768"/>
  <c r="D545" i="2768" s="1"/>
  <c r="A546" i="2768"/>
  <c r="A547" i="2768"/>
  <c r="D547" i="2768" s="1"/>
  <c r="A548" i="2768"/>
  <c r="D548" i="2768" s="1"/>
  <c r="A549" i="2768"/>
  <c r="D549" i="2768" s="1"/>
  <c r="A550" i="2768"/>
  <c r="A551" i="2768"/>
  <c r="D551" i="2768" s="1"/>
  <c r="A552" i="2768"/>
  <c r="D552" i="2768" s="1"/>
  <c r="A553" i="2768"/>
  <c r="D553" i="2768" s="1"/>
  <c r="A554" i="2768"/>
  <c r="D554" i="2768" s="1"/>
  <c r="A555" i="2768"/>
  <c r="D555" i="2768" s="1"/>
  <c r="A556" i="2768"/>
  <c r="D556" i="2768" s="1"/>
  <c r="A557" i="2768"/>
  <c r="D557" i="2768" s="1"/>
  <c r="A558" i="2768"/>
  <c r="D558" i="2768" s="1"/>
  <c r="A559" i="2768"/>
  <c r="D559" i="2768" s="1"/>
  <c r="A560" i="2768"/>
  <c r="D560" i="2768" s="1"/>
  <c r="A561" i="2768"/>
  <c r="D561" i="2768" s="1"/>
  <c r="A562" i="2768"/>
  <c r="D562" i="2768" s="1"/>
  <c r="A563" i="2768"/>
  <c r="D563" i="2768" s="1"/>
  <c r="A564" i="2768"/>
  <c r="A565" i="2768"/>
  <c r="D565" i="2768" s="1"/>
  <c r="A566" i="2768"/>
  <c r="D566" i="2768" s="1"/>
  <c r="A567" i="2768"/>
  <c r="D567" i="2768" s="1"/>
  <c r="A568" i="2768"/>
  <c r="D568" i="2768" s="1"/>
  <c r="A569" i="2768"/>
  <c r="D569" i="2768" s="1"/>
  <c r="A570" i="2768"/>
  <c r="D570" i="2768" s="1"/>
  <c r="A571" i="2768"/>
  <c r="D571" i="2768" s="1"/>
  <c r="A572" i="2768"/>
  <c r="D572" i="2768" s="1"/>
  <c r="A573" i="2768"/>
  <c r="D573" i="2768" s="1"/>
  <c r="A574" i="2768"/>
  <c r="D574" i="2768" s="1"/>
  <c r="A575" i="2768"/>
  <c r="D575" i="2768" s="1"/>
  <c r="A576" i="2768"/>
  <c r="D576" i="2768" s="1"/>
  <c r="A577" i="2768"/>
  <c r="D577" i="2768" s="1"/>
  <c r="A578" i="2768"/>
  <c r="D578" i="2768" s="1"/>
  <c r="A579" i="2768"/>
  <c r="D579" i="2768" s="1"/>
  <c r="A580" i="2768"/>
  <c r="D580" i="2768" s="1"/>
  <c r="A581" i="2768"/>
  <c r="D581" i="2768" s="1"/>
  <c r="A582" i="2768"/>
  <c r="A583" i="2768"/>
  <c r="D583" i="2768" s="1"/>
  <c r="A584" i="2768"/>
  <c r="D584" i="2768" s="1"/>
  <c r="A585" i="2768"/>
  <c r="D585" i="2768" s="1"/>
  <c r="A586" i="2768"/>
  <c r="A587" i="2768"/>
  <c r="D587" i="2768" s="1"/>
  <c r="A588" i="2768"/>
  <c r="D588" i="2768" s="1"/>
  <c r="A589" i="2768"/>
  <c r="D589" i="2768" s="1"/>
  <c r="A590" i="2768"/>
  <c r="D590" i="2768" s="1"/>
  <c r="A591" i="2768"/>
  <c r="D591" i="2768" s="1"/>
  <c r="A592" i="2768"/>
  <c r="D592" i="2768" s="1"/>
  <c r="A593" i="2768"/>
  <c r="D593" i="2768" s="1"/>
  <c r="A594" i="2768"/>
  <c r="D594" i="2768" s="1"/>
  <c r="A595" i="2768"/>
  <c r="D595" i="2768" s="1"/>
  <c r="A596" i="2768"/>
  <c r="D596" i="2768" s="1"/>
  <c r="A597" i="2768"/>
  <c r="D597" i="2768" s="1"/>
  <c r="A598" i="2768"/>
  <c r="D598" i="2768" s="1"/>
  <c r="A599" i="2768"/>
  <c r="D599" i="2768" s="1"/>
  <c r="A600" i="2768"/>
  <c r="A601" i="2768"/>
  <c r="D601" i="2768" s="1"/>
  <c r="A602" i="2768"/>
  <c r="D602" i="2768" s="1"/>
  <c r="A603" i="2768"/>
  <c r="D603" i="2768" s="1"/>
  <c r="A604" i="2768"/>
  <c r="D604" i="2768" s="1"/>
  <c r="A605" i="2768"/>
  <c r="D605" i="2768" s="1"/>
  <c r="A606" i="2768"/>
  <c r="D606" i="2768" s="1"/>
  <c r="A607" i="2768"/>
  <c r="D607" i="2768" s="1"/>
  <c r="A608" i="2768"/>
  <c r="D608" i="2768" s="1"/>
  <c r="A609" i="2768"/>
  <c r="D609" i="2768" s="1"/>
  <c r="A610" i="2768"/>
  <c r="D610" i="2768" s="1"/>
  <c r="A611" i="2768"/>
  <c r="D611" i="2768" s="1"/>
  <c r="A612" i="2768"/>
  <c r="D612" i="2768" s="1"/>
  <c r="A613" i="2768"/>
  <c r="D613" i="2768" s="1"/>
  <c r="A614" i="2768"/>
  <c r="D614" i="2768" s="1"/>
  <c r="A615" i="2768"/>
  <c r="D615" i="2768" s="1"/>
  <c r="A616" i="2768"/>
  <c r="D616" i="2768" s="1"/>
  <c r="A617" i="2768"/>
  <c r="D617" i="2768" s="1"/>
  <c r="A618" i="2768"/>
  <c r="A619" i="2768"/>
  <c r="D619" i="2768" s="1"/>
  <c r="A620" i="2768"/>
  <c r="D620" i="2768" s="1"/>
  <c r="A621" i="2768"/>
  <c r="D621" i="2768" s="1"/>
  <c r="A622" i="2768"/>
  <c r="A623" i="2768"/>
  <c r="D623" i="2768" s="1"/>
  <c r="A624" i="2768"/>
  <c r="D624" i="2768" s="1"/>
  <c r="A625" i="2768"/>
  <c r="D625" i="2768" s="1"/>
  <c r="A626" i="2768"/>
  <c r="D626" i="2768" s="1"/>
  <c r="A627" i="2768"/>
  <c r="D627" i="2768" s="1"/>
  <c r="A628" i="2768"/>
  <c r="D628" i="2768" s="1"/>
  <c r="A629" i="2768"/>
  <c r="D629" i="2768" s="1"/>
  <c r="A630" i="2768"/>
  <c r="D630" i="2768" s="1"/>
  <c r="A631" i="2768"/>
  <c r="D631" i="2768" s="1"/>
  <c r="A632" i="2768"/>
  <c r="D632" i="2768" s="1"/>
  <c r="A633" i="2768"/>
  <c r="D633" i="2768" s="1"/>
  <c r="A634" i="2768"/>
  <c r="D634" i="2768" s="1"/>
  <c r="A635" i="2768"/>
  <c r="D635" i="2768" s="1"/>
  <c r="A636" i="2768"/>
  <c r="A637" i="2768"/>
  <c r="D637" i="2768" s="1"/>
  <c r="A638" i="2768"/>
  <c r="D638" i="2768" s="1"/>
  <c r="A639" i="2768"/>
  <c r="D639" i="2768" s="1"/>
  <c r="A640" i="2768"/>
  <c r="D640" i="2768" s="1"/>
  <c r="A641" i="2768"/>
  <c r="D641" i="2768" s="1"/>
  <c r="A642" i="2768"/>
  <c r="D642" i="2768" s="1"/>
  <c r="A643" i="2768"/>
  <c r="D643" i="2768" s="1"/>
  <c r="A644" i="2768"/>
  <c r="D644" i="2768" s="1"/>
  <c r="A645" i="2768"/>
  <c r="D645" i="2768" s="1"/>
  <c r="A646" i="2768"/>
  <c r="D646" i="2768" s="1"/>
  <c r="A647" i="2768"/>
  <c r="D647" i="2768" s="1"/>
  <c r="A648" i="2768"/>
  <c r="D648" i="2768" s="1"/>
  <c r="A649" i="2768"/>
  <c r="D649" i="2768" s="1"/>
  <c r="A650" i="2768"/>
  <c r="D650" i="2768" s="1"/>
  <c r="A651" i="2768"/>
  <c r="D651" i="2768" s="1"/>
  <c r="A652" i="2768"/>
  <c r="D652" i="2768" s="1"/>
  <c r="A653" i="2768"/>
  <c r="D653" i="2768" s="1"/>
  <c r="A654" i="2768"/>
  <c r="A655" i="2768"/>
  <c r="D655" i="2768" s="1"/>
  <c r="A656" i="2768"/>
  <c r="D656" i="2768" s="1"/>
  <c r="A657" i="2768"/>
  <c r="D657" i="2768" s="1"/>
  <c r="A658" i="2768"/>
  <c r="A659" i="2768"/>
  <c r="D659" i="2768" s="1"/>
  <c r="A660" i="2768"/>
  <c r="D660" i="2768" s="1"/>
  <c r="A661" i="2768"/>
  <c r="D661" i="2768" s="1"/>
  <c r="A662" i="2768"/>
  <c r="D662" i="2768" s="1"/>
  <c r="A663" i="2768"/>
  <c r="D663" i="2768" s="1"/>
  <c r="A664" i="2768"/>
  <c r="D664" i="2768" s="1"/>
  <c r="A665" i="2768"/>
  <c r="D665" i="2768" s="1"/>
  <c r="A666" i="2768"/>
  <c r="D666" i="2768" s="1"/>
  <c r="A667" i="2768"/>
  <c r="D667" i="2768" s="1"/>
  <c r="A668" i="2768"/>
  <c r="D668" i="2768" s="1"/>
  <c r="A669" i="2768"/>
  <c r="D669" i="2768" s="1"/>
  <c r="A670" i="2768"/>
  <c r="D670" i="2768" s="1"/>
  <c r="A671" i="2768"/>
  <c r="D671" i="2768" s="1"/>
  <c r="A672" i="2768"/>
  <c r="A673" i="2768"/>
  <c r="D673" i="2768" s="1"/>
  <c r="A674" i="2768"/>
  <c r="D674" i="2768" s="1"/>
  <c r="A675" i="2768"/>
  <c r="D675" i="2768" s="1"/>
  <c r="A676" i="2768"/>
  <c r="D676" i="2768" s="1"/>
  <c r="A677" i="2768"/>
  <c r="D677" i="2768" s="1"/>
  <c r="A678" i="2768"/>
  <c r="D678" i="2768" s="1"/>
  <c r="A679" i="2768"/>
  <c r="D679" i="2768" s="1"/>
  <c r="A680" i="2768"/>
  <c r="D680" i="2768" s="1"/>
  <c r="A681" i="2768"/>
  <c r="D681" i="2768" s="1"/>
  <c r="A682" i="2768"/>
  <c r="D682" i="2768" s="1"/>
  <c r="A683" i="2768"/>
  <c r="D683" i="2768" s="1"/>
  <c r="A684" i="2768"/>
  <c r="D684" i="2768" s="1"/>
  <c r="A685" i="2768"/>
  <c r="D685" i="2768" s="1"/>
  <c r="A686" i="2768"/>
  <c r="D686" i="2768" s="1"/>
  <c r="A687" i="2768"/>
  <c r="D687" i="2768" s="1"/>
  <c r="A688" i="2768"/>
  <c r="D688" i="2768" s="1"/>
  <c r="A689" i="2768"/>
  <c r="D689" i="2768" s="1"/>
  <c r="A690" i="2768"/>
  <c r="A691" i="2768"/>
  <c r="D691" i="2768" s="1"/>
  <c r="A692" i="2768"/>
  <c r="D692" i="2768" s="1"/>
  <c r="A693" i="2768"/>
  <c r="D693" i="2768" s="1"/>
  <c r="A694" i="2768"/>
  <c r="A695" i="2768"/>
  <c r="D695" i="2768" s="1"/>
  <c r="A696" i="2768"/>
  <c r="D696" i="2768" s="1"/>
  <c r="A697" i="2768"/>
  <c r="D697" i="2768" s="1"/>
  <c r="A698" i="2768"/>
  <c r="D698" i="2768" s="1"/>
  <c r="A699" i="2768"/>
  <c r="D699" i="2768" s="1"/>
  <c r="A700" i="2768"/>
  <c r="D700" i="2768" s="1"/>
  <c r="A701" i="2768"/>
  <c r="D701" i="2768" s="1"/>
  <c r="A702" i="2768"/>
  <c r="D702" i="2768" s="1"/>
  <c r="A703" i="2768"/>
  <c r="D703" i="2768" s="1"/>
  <c r="A704" i="2768"/>
  <c r="D704" i="2768" s="1"/>
  <c r="A705" i="2768"/>
  <c r="D705" i="2768" s="1"/>
  <c r="A706" i="2768"/>
  <c r="D706" i="2768" s="1"/>
  <c r="A707" i="2768"/>
  <c r="D707" i="2768" s="1"/>
  <c r="A708" i="2768"/>
  <c r="A709" i="2768"/>
  <c r="D709" i="2768" s="1"/>
  <c r="A710" i="2768"/>
  <c r="D710" i="2768" s="1"/>
  <c r="A711" i="2768"/>
  <c r="D711" i="2768" s="1"/>
  <c r="A712" i="2768"/>
  <c r="D712" i="2768" s="1"/>
  <c r="A713" i="2768"/>
  <c r="D713" i="2768" s="1"/>
  <c r="A714" i="2768"/>
  <c r="D714" i="2768" s="1"/>
  <c r="A715" i="2768"/>
  <c r="D715" i="2768" s="1"/>
  <c r="A716" i="2768"/>
  <c r="D716" i="2768" s="1"/>
  <c r="A717" i="2768"/>
  <c r="D717" i="2768" s="1"/>
  <c r="A718" i="2768"/>
  <c r="D718" i="2768" s="1"/>
  <c r="A719" i="2768"/>
  <c r="D719" i="2768" s="1"/>
  <c r="A720" i="2768"/>
  <c r="D720" i="2768" s="1"/>
  <c r="A721" i="2768"/>
  <c r="D721" i="2768" s="1"/>
  <c r="A722" i="2768"/>
  <c r="D722" i="2768" s="1"/>
  <c r="A723" i="2768"/>
  <c r="D723" i="2768" s="1"/>
  <c r="A724" i="2768"/>
  <c r="D724" i="2768" s="1"/>
  <c r="A725" i="2768"/>
  <c r="D725" i="2768" s="1"/>
  <c r="A726" i="2768"/>
  <c r="A727" i="2768"/>
  <c r="D727" i="2768" s="1"/>
  <c r="A728" i="2768"/>
  <c r="D728" i="2768" s="1"/>
  <c r="A729" i="2768"/>
  <c r="D729" i="2768" s="1"/>
  <c r="A730" i="2768"/>
  <c r="A731" i="2768"/>
  <c r="D731" i="2768" s="1"/>
  <c r="A732" i="2768"/>
  <c r="D732" i="2768" s="1"/>
  <c r="A733" i="2768"/>
  <c r="D733" i="2768" s="1"/>
  <c r="A734" i="2768"/>
  <c r="D734" i="2768" s="1"/>
  <c r="A735" i="2768"/>
  <c r="D735" i="2768" s="1"/>
  <c r="A736" i="2768"/>
  <c r="D736" i="2768" s="1"/>
  <c r="A737" i="2768"/>
  <c r="D737" i="2768" s="1"/>
  <c r="A738" i="2768"/>
  <c r="D738" i="2768" s="1"/>
  <c r="A739" i="2768"/>
  <c r="D739" i="2768" s="1"/>
  <c r="A740" i="2768"/>
  <c r="D740" i="2768" s="1"/>
  <c r="A741" i="2768"/>
  <c r="D741" i="2768" s="1"/>
  <c r="A742" i="2768"/>
  <c r="D742" i="2768" s="1"/>
  <c r="A743" i="2768"/>
  <c r="D743" i="2768" s="1"/>
  <c r="A744" i="2768"/>
  <c r="A745" i="2768"/>
  <c r="D745" i="2768" s="1"/>
  <c r="A746" i="2768"/>
  <c r="D746" i="2768" s="1"/>
  <c r="A747" i="2768"/>
  <c r="D747" i="2768" s="1"/>
  <c r="A748" i="2768"/>
  <c r="D748" i="2768" s="1"/>
  <c r="A749" i="2768"/>
  <c r="D749" i="2768" s="1"/>
  <c r="A750" i="2768"/>
  <c r="D750" i="2768" s="1"/>
  <c r="A751" i="2768"/>
  <c r="D751" i="2768" s="1"/>
  <c r="A752" i="2768"/>
  <c r="D752" i="2768" s="1"/>
  <c r="A753" i="2768"/>
  <c r="D753" i="2768" s="1"/>
  <c r="A754" i="2768"/>
  <c r="D754" i="2768" s="1"/>
  <c r="A755" i="2768"/>
  <c r="D755" i="2768" s="1"/>
  <c r="A756" i="2768"/>
  <c r="D756" i="2768" s="1"/>
  <c r="A757" i="2768"/>
  <c r="D757" i="2768" s="1"/>
  <c r="A758" i="2768"/>
  <c r="D758" i="2768" s="1"/>
  <c r="A759" i="2768"/>
  <c r="D759" i="2768" s="1"/>
  <c r="A760" i="2768"/>
  <c r="D760" i="2768" s="1"/>
  <c r="A761" i="2768"/>
  <c r="D761" i="2768" s="1"/>
  <c r="A762" i="2768"/>
  <c r="A763" i="2768"/>
  <c r="D763" i="2768" s="1"/>
  <c r="A764" i="2768"/>
  <c r="D764" i="2768" s="1"/>
  <c r="A765" i="2768"/>
  <c r="D765" i="2768" s="1"/>
  <c r="A766" i="2768"/>
  <c r="A767" i="2768"/>
  <c r="D767" i="2768" s="1"/>
  <c r="A768" i="2768"/>
  <c r="D768" i="2768" s="1"/>
  <c r="A769" i="2768"/>
  <c r="D769" i="2768" s="1"/>
  <c r="A770" i="2768"/>
  <c r="D770" i="2768" s="1"/>
  <c r="A771" i="2768"/>
  <c r="D771" i="2768" s="1"/>
  <c r="A772" i="2768"/>
  <c r="D772" i="2768" s="1"/>
  <c r="A773" i="2768"/>
  <c r="D773" i="2768" s="1"/>
  <c r="C5" i="2768"/>
  <c r="B5" i="2768"/>
  <c r="AT5" i="2768" s="1"/>
  <c r="A5" i="2768"/>
  <c r="D5" i="2768" s="1"/>
  <c r="AU6" i="2765"/>
  <c r="AU11" i="2765"/>
  <c r="AU14" i="2765"/>
  <c r="AU18" i="2765"/>
  <c r="AU20" i="2765"/>
  <c r="AU26" i="2765"/>
  <c r="AU32" i="2765"/>
  <c r="AU65" i="2765"/>
  <c r="AU71" i="2765"/>
  <c r="AU77" i="2765"/>
  <c r="AU83" i="2765"/>
  <c r="AU86" i="2765"/>
  <c r="AU92" i="2765"/>
  <c r="AU98" i="2765"/>
  <c r="AU101" i="2765"/>
  <c r="AU104" i="2765"/>
  <c r="AU107" i="2765"/>
  <c r="AU113" i="2765"/>
  <c r="AU119" i="2765"/>
  <c r="AU122" i="2765"/>
  <c r="AU128" i="2765"/>
  <c r="AU134" i="2765"/>
  <c r="AU140" i="2765"/>
  <c r="AU173" i="2765"/>
  <c r="AU179" i="2765"/>
  <c r="AU185" i="2765"/>
  <c r="AU191" i="2765"/>
  <c r="AU194" i="2765"/>
  <c r="AU200" i="2765"/>
  <c r="AU206" i="2765"/>
  <c r="AU209" i="2765"/>
  <c r="AU212" i="2765"/>
  <c r="AU215" i="2765"/>
  <c r="AU221" i="2765"/>
  <c r="AU227" i="2765"/>
  <c r="AU230" i="2765"/>
  <c r="AU236" i="2765"/>
  <c r="AU242" i="2765"/>
  <c r="AU248" i="2765"/>
  <c r="AU281" i="2765"/>
  <c r="AU287" i="2765"/>
  <c r="AU293" i="2765"/>
  <c r="AU299" i="2765"/>
  <c r="AU302" i="2765"/>
  <c r="AU308" i="2765"/>
  <c r="AU314" i="2765"/>
  <c r="AU317" i="2765"/>
  <c r="AU320" i="2765"/>
  <c r="AU323" i="2765"/>
  <c r="AU329" i="2765"/>
  <c r="AU335" i="2765"/>
  <c r="AU344" i="2765"/>
  <c r="AU356" i="2765"/>
  <c r="AU389" i="2765"/>
  <c r="AU395" i="2765"/>
  <c r="AU401" i="2765"/>
  <c r="AU407" i="2765"/>
  <c r="AU410" i="2765"/>
  <c r="AU416" i="2765"/>
  <c r="AU422" i="2765"/>
  <c r="AU425" i="2765"/>
  <c r="AU428" i="2765"/>
  <c r="AU431" i="2765"/>
  <c r="AU437" i="2765"/>
  <c r="AU443" i="2765"/>
  <c r="AU452" i="2765"/>
  <c r="AU464" i="2765"/>
  <c r="AU479" i="2765"/>
  <c r="AU485" i="2765"/>
  <c r="AU497" i="2765"/>
  <c r="AU503" i="2765"/>
  <c r="AU515" i="2765"/>
  <c r="AU521" i="2765"/>
  <c r="AU533" i="2765"/>
  <c r="AU539" i="2765"/>
  <c r="AU551" i="2765"/>
  <c r="AU557" i="2765"/>
  <c r="AU569" i="2765"/>
  <c r="AU575" i="2765"/>
  <c r="AU587" i="2765"/>
  <c r="AU593" i="2765"/>
  <c r="AU605" i="2765"/>
  <c r="AU611" i="2765"/>
  <c r="AU623" i="2765"/>
  <c r="AU629" i="2765"/>
  <c r="AU641" i="2765"/>
  <c r="AU647" i="2765"/>
  <c r="AU659" i="2765"/>
  <c r="AU665" i="2765"/>
  <c r="AU677" i="2765"/>
  <c r="AU683" i="2765"/>
  <c r="AU695" i="2765"/>
  <c r="AU701" i="2765"/>
  <c r="AU713" i="2765"/>
  <c r="AU719" i="2765"/>
  <c r="AU731" i="2765"/>
  <c r="AU737" i="2765"/>
  <c r="AU749" i="2765"/>
  <c r="AU755" i="2765"/>
  <c r="AU767" i="2765"/>
  <c r="AU773" i="2765"/>
  <c r="AT17" i="2765"/>
  <c r="AT18" i="2765"/>
  <c r="AT23" i="2765"/>
  <c r="AT35" i="2765"/>
  <c r="AT41" i="2765"/>
  <c r="AT53" i="2765"/>
  <c r="AT59" i="2765"/>
  <c r="AT71" i="2765"/>
  <c r="AT77" i="2765"/>
  <c r="AT89" i="2765"/>
  <c r="AT95" i="2765"/>
  <c r="AT107" i="2765"/>
  <c r="AT113" i="2765"/>
  <c r="AT125" i="2765"/>
  <c r="AT131" i="2765"/>
  <c r="AT143" i="2765"/>
  <c r="AT149" i="2765"/>
  <c r="AT161" i="2765"/>
  <c r="AT167" i="2765"/>
  <c r="AT179" i="2765"/>
  <c r="AT185" i="2765"/>
  <c r="AT197" i="2765"/>
  <c r="AT203" i="2765"/>
  <c r="AT215" i="2765"/>
  <c r="AT221" i="2765"/>
  <c r="AT233" i="2765"/>
  <c r="AT239" i="2765"/>
  <c r="AT251" i="2765"/>
  <c r="AT257" i="2765"/>
  <c r="AT269" i="2765"/>
  <c r="AT275" i="2765"/>
  <c r="AT287" i="2765"/>
  <c r="AT293" i="2765"/>
  <c r="AT305" i="2765"/>
  <c r="AT311" i="2765"/>
  <c r="AT323" i="2765"/>
  <c r="AT329" i="2765"/>
  <c r="AT341" i="2765"/>
  <c r="AT347" i="2765"/>
  <c r="AT359" i="2765"/>
  <c r="AT365" i="2765"/>
  <c r="AT377" i="2765"/>
  <c r="AT383" i="2765"/>
  <c r="AT395" i="2765"/>
  <c r="AT401" i="2765"/>
  <c r="AT413" i="2765"/>
  <c r="AT419" i="2765"/>
  <c r="AT431" i="2765"/>
  <c r="AT437" i="2765"/>
  <c r="AT449" i="2765"/>
  <c r="AT455" i="2765"/>
  <c r="AT467" i="2765"/>
  <c r="AT473" i="2765"/>
  <c r="AT485" i="2765"/>
  <c r="AT491" i="2765"/>
  <c r="AT503" i="2765"/>
  <c r="AT509" i="2765"/>
  <c r="AT521" i="2765"/>
  <c r="AT527" i="2765"/>
  <c r="AT539" i="2765"/>
  <c r="AT545" i="2765"/>
  <c r="AT557" i="2765"/>
  <c r="AT563" i="2765"/>
  <c r="AT575" i="2765"/>
  <c r="AT581" i="2765"/>
  <c r="AT593" i="2765"/>
  <c r="AT599" i="2765"/>
  <c r="AT611" i="2765"/>
  <c r="AT617" i="2765"/>
  <c r="AT629" i="2765"/>
  <c r="AT635" i="2765"/>
  <c r="AT647" i="2765"/>
  <c r="AT653" i="2765"/>
  <c r="AT665" i="2765"/>
  <c r="AT671" i="2765"/>
  <c r="AT683" i="2765"/>
  <c r="AT689" i="2765"/>
  <c r="AT701" i="2765"/>
  <c r="AT707" i="2765"/>
  <c r="AT719" i="2765"/>
  <c r="AT725" i="2765"/>
  <c r="AT737" i="2765"/>
  <c r="AT743" i="2765"/>
  <c r="AT755" i="2765"/>
  <c r="AT761" i="2765"/>
  <c r="AT773" i="2765"/>
  <c r="AD9" i="2765"/>
  <c r="AD11" i="2765"/>
  <c r="AD12" i="2765"/>
  <c r="AD17" i="2765"/>
  <c r="AD18" i="2765"/>
  <c r="AD22" i="2765"/>
  <c r="AD24" i="2765"/>
  <c r="AD27" i="2765"/>
  <c r="AD29" i="2765"/>
  <c r="AD30" i="2765"/>
  <c r="AD34" i="2765"/>
  <c r="AD35" i="2765"/>
  <c r="AD36" i="2765"/>
  <c r="AD40" i="2765"/>
  <c r="AD42" i="2765"/>
  <c r="AD45" i="2765"/>
  <c r="AD47" i="2765"/>
  <c r="AD48" i="2765"/>
  <c r="AD52" i="2765"/>
  <c r="AD53" i="2765"/>
  <c r="AE53" i="2765" s="1"/>
  <c r="AD54" i="2765"/>
  <c r="AD58" i="2765"/>
  <c r="AD60" i="2765"/>
  <c r="AC7" i="2765"/>
  <c r="AC8" i="2765"/>
  <c r="AC9" i="2765"/>
  <c r="AC10" i="2765"/>
  <c r="AC11" i="2765"/>
  <c r="AC12" i="2765"/>
  <c r="AC13" i="2765"/>
  <c r="AC14" i="2765"/>
  <c r="AC15" i="2765"/>
  <c r="AC16" i="2765"/>
  <c r="AD16" i="2765" s="1"/>
  <c r="AE16" i="2765" s="1"/>
  <c r="AC17" i="2765"/>
  <c r="AC18" i="2765"/>
  <c r="AC19" i="2765"/>
  <c r="AC20" i="2765"/>
  <c r="AC21" i="2765"/>
  <c r="AC22" i="2765"/>
  <c r="AC23" i="2765"/>
  <c r="AD23" i="2765" s="1"/>
  <c r="AE23" i="2765" s="1"/>
  <c r="AC24" i="2765"/>
  <c r="AC25" i="2765"/>
  <c r="AC26" i="2765"/>
  <c r="AC27" i="2765"/>
  <c r="AC28" i="2765"/>
  <c r="AC29" i="2765"/>
  <c r="AC30" i="2765"/>
  <c r="AC31" i="2765"/>
  <c r="AC32" i="2765"/>
  <c r="AC33" i="2765"/>
  <c r="AC34" i="2765"/>
  <c r="AC35" i="2765"/>
  <c r="AC36" i="2765"/>
  <c r="AC37" i="2765"/>
  <c r="AC38" i="2765"/>
  <c r="AC39" i="2765"/>
  <c r="AC40" i="2765"/>
  <c r="AC41" i="2765"/>
  <c r="AD41" i="2765" s="1"/>
  <c r="AE41" i="2765" s="1"/>
  <c r="AC42" i="2765"/>
  <c r="AC43" i="2765"/>
  <c r="AC44" i="2765"/>
  <c r="AC45" i="2765"/>
  <c r="AC46" i="2765"/>
  <c r="AC47" i="2765"/>
  <c r="AC48" i="2765"/>
  <c r="AC49" i="2765"/>
  <c r="AC50" i="2765"/>
  <c r="AC51" i="2765"/>
  <c r="AC52" i="2765"/>
  <c r="AC53" i="2765"/>
  <c r="AC54" i="2765"/>
  <c r="AC55" i="2765"/>
  <c r="AC56" i="2765"/>
  <c r="AC57" i="2765"/>
  <c r="AC58" i="2765"/>
  <c r="AC59" i="2765"/>
  <c r="AD59" i="2765" s="1"/>
  <c r="AE59" i="2765" s="1"/>
  <c r="AC60" i="2765"/>
  <c r="AC61" i="2765"/>
  <c r="AB7" i="2765"/>
  <c r="AD7" i="2765" s="1"/>
  <c r="AB8" i="2765"/>
  <c r="AD8" i="2765" s="1"/>
  <c r="AB9" i="2765"/>
  <c r="AB10" i="2765"/>
  <c r="AD10" i="2765" s="1"/>
  <c r="AE10" i="2765" s="1"/>
  <c r="AB11" i="2765"/>
  <c r="AB12" i="2765"/>
  <c r="AB13" i="2765"/>
  <c r="AD13" i="2765" s="1"/>
  <c r="AB14" i="2765"/>
  <c r="AD14" i="2765" s="1"/>
  <c r="AB15" i="2765"/>
  <c r="AD15" i="2765" s="1"/>
  <c r="AB16" i="2765"/>
  <c r="AB17" i="2765"/>
  <c r="AB18" i="2765"/>
  <c r="AB19" i="2765"/>
  <c r="AD19" i="2765" s="1"/>
  <c r="AB20" i="2765"/>
  <c r="AD20" i="2765" s="1"/>
  <c r="AB21" i="2765"/>
  <c r="AD21" i="2765" s="1"/>
  <c r="AB22" i="2765"/>
  <c r="AB23" i="2765"/>
  <c r="AB24" i="2765"/>
  <c r="AB25" i="2765"/>
  <c r="AD25" i="2765" s="1"/>
  <c r="AB26" i="2765"/>
  <c r="AD26" i="2765" s="1"/>
  <c r="AB27" i="2765"/>
  <c r="AB28" i="2765"/>
  <c r="AD28" i="2765" s="1"/>
  <c r="AE28" i="2765" s="1"/>
  <c r="AB29" i="2765"/>
  <c r="AB30" i="2765"/>
  <c r="AB31" i="2765"/>
  <c r="AD31" i="2765" s="1"/>
  <c r="AB32" i="2765"/>
  <c r="AD32" i="2765" s="1"/>
  <c r="AB33" i="2765"/>
  <c r="AD33" i="2765" s="1"/>
  <c r="AB34" i="2765"/>
  <c r="AB35" i="2765"/>
  <c r="AB36" i="2765"/>
  <c r="AB37" i="2765"/>
  <c r="AD37" i="2765" s="1"/>
  <c r="AB38" i="2765"/>
  <c r="AD38" i="2765" s="1"/>
  <c r="AB39" i="2765"/>
  <c r="AD39" i="2765" s="1"/>
  <c r="AB40" i="2765"/>
  <c r="AB41" i="2765"/>
  <c r="AB42" i="2765"/>
  <c r="AB43" i="2765"/>
  <c r="AD43" i="2765" s="1"/>
  <c r="AB44" i="2765"/>
  <c r="AD44" i="2765" s="1"/>
  <c r="AB45" i="2765"/>
  <c r="AB46" i="2765"/>
  <c r="AD46" i="2765" s="1"/>
  <c r="AE46" i="2765" s="1"/>
  <c r="AB47" i="2765"/>
  <c r="AB48" i="2765"/>
  <c r="AB49" i="2765"/>
  <c r="AD49" i="2765" s="1"/>
  <c r="AB50" i="2765"/>
  <c r="AD50" i="2765" s="1"/>
  <c r="AB51" i="2765"/>
  <c r="AD51" i="2765" s="1"/>
  <c r="AB52" i="2765"/>
  <c r="AB53" i="2765"/>
  <c r="AB54" i="2765"/>
  <c r="AB55" i="2765"/>
  <c r="AD55" i="2765" s="1"/>
  <c r="AB56" i="2765"/>
  <c r="AD56" i="2765" s="1"/>
  <c r="AB57" i="2765"/>
  <c r="AD57" i="2765" s="1"/>
  <c r="AB58" i="2765"/>
  <c r="AB59" i="2765"/>
  <c r="AB60" i="2765"/>
  <c r="AB61" i="2765"/>
  <c r="AD61" i="2765" s="1"/>
  <c r="AT5" i="2765"/>
  <c r="AC6" i="2765"/>
  <c r="AB6" i="2765"/>
  <c r="F2" i="2765"/>
  <c r="D11" i="2765"/>
  <c r="D15" i="2765"/>
  <c r="D23" i="2765"/>
  <c r="D29" i="2765"/>
  <c r="D41" i="2765"/>
  <c r="D47" i="2765"/>
  <c r="D51" i="2765"/>
  <c r="D59" i="2765"/>
  <c r="D65" i="2765"/>
  <c r="D77" i="2765"/>
  <c r="D83" i="2765"/>
  <c r="D87" i="2765"/>
  <c r="D95" i="2765"/>
  <c r="D101" i="2765"/>
  <c r="D113" i="2765"/>
  <c r="D119" i="2765"/>
  <c r="D123" i="2765"/>
  <c r="D131" i="2765"/>
  <c r="D137" i="2765"/>
  <c r="D149" i="2765"/>
  <c r="D155" i="2765"/>
  <c r="D159" i="2765"/>
  <c r="D167" i="2765"/>
  <c r="D173" i="2765"/>
  <c r="D185" i="2765"/>
  <c r="D191" i="2765"/>
  <c r="D195" i="2765"/>
  <c r="D203" i="2765"/>
  <c r="D209" i="2765"/>
  <c r="D221" i="2765"/>
  <c r="D227" i="2765"/>
  <c r="D231" i="2765"/>
  <c r="D239" i="2765"/>
  <c r="D245" i="2765"/>
  <c r="D257" i="2765"/>
  <c r="D263" i="2765"/>
  <c r="D267" i="2765"/>
  <c r="D275" i="2765"/>
  <c r="D281" i="2765"/>
  <c r="D293" i="2765"/>
  <c r="D299" i="2765"/>
  <c r="D303" i="2765"/>
  <c r="D311" i="2765"/>
  <c r="D317" i="2765"/>
  <c r="D329" i="2765"/>
  <c r="D335" i="2765"/>
  <c r="D339" i="2765"/>
  <c r="D347" i="2765"/>
  <c r="D353" i="2765"/>
  <c r="D365" i="2765"/>
  <c r="D371" i="2765"/>
  <c r="D375" i="2765"/>
  <c r="D383" i="2765"/>
  <c r="D389" i="2765"/>
  <c r="D401" i="2765"/>
  <c r="D407" i="2765"/>
  <c r="D411" i="2765"/>
  <c r="D419" i="2765"/>
  <c r="D425" i="2765"/>
  <c r="D437" i="2765"/>
  <c r="D443" i="2765"/>
  <c r="D447" i="2765"/>
  <c r="D455" i="2765"/>
  <c r="D461" i="2765"/>
  <c r="D473" i="2765"/>
  <c r="D479" i="2765"/>
  <c r="D483" i="2765"/>
  <c r="D491" i="2765"/>
  <c r="D497" i="2765"/>
  <c r="D509" i="2765"/>
  <c r="D515" i="2765"/>
  <c r="D527" i="2765"/>
  <c r="D533" i="2765"/>
  <c r="D545" i="2765"/>
  <c r="D551" i="2765"/>
  <c r="D555" i="2765"/>
  <c r="D563" i="2765"/>
  <c r="D569" i="2765"/>
  <c r="D581" i="2765"/>
  <c r="D587" i="2765"/>
  <c r="D591" i="2765"/>
  <c r="D599" i="2765"/>
  <c r="D605" i="2765"/>
  <c r="D617" i="2765"/>
  <c r="D623" i="2765"/>
  <c r="D635" i="2765"/>
  <c r="D641" i="2765"/>
  <c r="D653" i="2765"/>
  <c r="D659" i="2765"/>
  <c r="D663" i="2765"/>
  <c r="D671" i="2765"/>
  <c r="D677" i="2765"/>
  <c r="D689" i="2765"/>
  <c r="D695" i="2765"/>
  <c r="D699" i="2765"/>
  <c r="D707" i="2765"/>
  <c r="D713" i="2765"/>
  <c r="D725" i="2765"/>
  <c r="D731" i="2765"/>
  <c r="D743" i="2765"/>
  <c r="D749" i="2765"/>
  <c r="D761" i="2765"/>
  <c r="D767" i="2765"/>
  <c r="D771" i="2765"/>
  <c r="C6" i="2765"/>
  <c r="C7" i="2765"/>
  <c r="C8" i="2765"/>
  <c r="C9" i="2765"/>
  <c r="C10" i="2765"/>
  <c r="C11" i="2765"/>
  <c r="C12" i="2765"/>
  <c r="C13" i="2765"/>
  <c r="C14" i="2765"/>
  <c r="C15" i="2765"/>
  <c r="C16" i="2765"/>
  <c r="C17" i="2765"/>
  <c r="C18" i="2765"/>
  <c r="C19" i="2765"/>
  <c r="C20" i="2765"/>
  <c r="C21" i="2765"/>
  <c r="C22" i="2765"/>
  <c r="C23" i="2765"/>
  <c r="C24" i="2765"/>
  <c r="C25" i="2765"/>
  <c r="C26" i="2765"/>
  <c r="C27" i="2765"/>
  <c r="C28" i="2765"/>
  <c r="C29" i="2765"/>
  <c r="C30" i="2765"/>
  <c r="C31" i="2765"/>
  <c r="C32" i="2765"/>
  <c r="C33" i="2765"/>
  <c r="C34" i="2765"/>
  <c r="C35" i="2765"/>
  <c r="C36" i="2765"/>
  <c r="C37" i="2765"/>
  <c r="C38" i="2765"/>
  <c r="C39" i="2765"/>
  <c r="C40" i="2765"/>
  <c r="C41" i="2765"/>
  <c r="C42" i="2765"/>
  <c r="C43" i="2765"/>
  <c r="C44" i="2765"/>
  <c r="C45" i="2765"/>
  <c r="C46" i="2765"/>
  <c r="C47" i="2765"/>
  <c r="C48" i="2765"/>
  <c r="C49" i="2765"/>
  <c r="C50" i="2765"/>
  <c r="C51" i="2765"/>
  <c r="C52" i="2765"/>
  <c r="C53" i="2765"/>
  <c r="C54" i="2765"/>
  <c r="C55" i="2765"/>
  <c r="C56" i="2765"/>
  <c r="C57" i="2765"/>
  <c r="C58" i="2765"/>
  <c r="C59" i="2765"/>
  <c r="C60" i="2765"/>
  <c r="C61" i="2765"/>
  <c r="C62" i="2765"/>
  <c r="C63" i="2765"/>
  <c r="C64" i="2765"/>
  <c r="C65" i="2765"/>
  <c r="C66" i="2765"/>
  <c r="C67" i="2765"/>
  <c r="C68" i="2765"/>
  <c r="C69" i="2765"/>
  <c r="C70" i="2765"/>
  <c r="C71" i="2765"/>
  <c r="C72" i="2765"/>
  <c r="C73" i="2765"/>
  <c r="C74" i="2765"/>
  <c r="C75" i="2765"/>
  <c r="C76" i="2765"/>
  <c r="C77" i="2765"/>
  <c r="C78" i="2765"/>
  <c r="C79" i="2765"/>
  <c r="C80" i="2765"/>
  <c r="C81" i="2765"/>
  <c r="C82" i="2765"/>
  <c r="C83" i="2765"/>
  <c r="C84" i="2765"/>
  <c r="C85" i="2765"/>
  <c r="C86" i="2765"/>
  <c r="C87" i="2765"/>
  <c r="C88" i="2765"/>
  <c r="C89" i="2765"/>
  <c r="C90" i="2765"/>
  <c r="C91" i="2765"/>
  <c r="C92" i="2765"/>
  <c r="C93" i="2765"/>
  <c r="C94" i="2765"/>
  <c r="C95" i="2765"/>
  <c r="C96" i="2765"/>
  <c r="C97" i="2765"/>
  <c r="C98" i="2765"/>
  <c r="C99" i="2765"/>
  <c r="C100" i="2765"/>
  <c r="C101" i="2765"/>
  <c r="C102" i="2765"/>
  <c r="C103" i="2765"/>
  <c r="C104" i="2765"/>
  <c r="C105" i="2765"/>
  <c r="C106" i="2765"/>
  <c r="C107" i="2765"/>
  <c r="C108" i="2765"/>
  <c r="C109" i="2765"/>
  <c r="C110" i="2765"/>
  <c r="C111" i="2765"/>
  <c r="C112" i="2765"/>
  <c r="C113" i="2765"/>
  <c r="C114" i="2765"/>
  <c r="C115" i="2765"/>
  <c r="C116" i="2765"/>
  <c r="C117" i="2765"/>
  <c r="C118" i="2765"/>
  <c r="C119" i="2765"/>
  <c r="C120" i="2765"/>
  <c r="C121" i="2765"/>
  <c r="C122" i="2765"/>
  <c r="C123" i="2765"/>
  <c r="C124" i="2765"/>
  <c r="C125" i="2765"/>
  <c r="C126" i="2765"/>
  <c r="C127" i="2765"/>
  <c r="C128" i="2765"/>
  <c r="C129" i="2765"/>
  <c r="C130" i="2765"/>
  <c r="C131" i="2765"/>
  <c r="C132" i="2765"/>
  <c r="C133" i="2765"/>
  <c r="C134" i="2765"/>
  <c r="C135" i="2765"/>
  <c r="C136" i="2765"/>
  <c r="C137" i="2765"/>
  <c r="C138" i="2765"/>
  <c r="C139" i="2765"/>
  <c r="C140" i="2765"/>
  <c r="C141" i="2765"/>
  <c r="C142" i="2765"/>
  <c r="C143" i="2765"/>
  <c r="C144" i="2765"/>
  <c r="C145" i="2765"/>
  <c r="C146" i="2765"/>
  <c r="C147" i="2765"/>
  <c r="C148" i="2765"/>
  <c r="C149" i="2765"/>
  <c r="C150" i="2765"/>
  <c r="C151" i="2765"/>
  <c r="C152" i="2765"/>
  <c r="C153" i="2765"/>
  <c r="C154" i="2765"/>
  <c r="C155" i="2765"/>
  <c r="C156" i="2765"/>
  <c r="C157" i="2765"/>
  <c r="C158" i="2765"/>
  <c r="C159" i="2765"/>
  <c r="C160" i="2765"/>
  <c r="C161" i="2765"/>
  <c r="C162" i="2765"/>
  <c r="C163" i="2765"/>
  <c r="C164" i="2765"/>
  <c r="C165" i="2765"/>
  <c r="C166" i="2765"/>
  <c r="C167" i="2765"/>
  <c r="C168" i="2765"/>
  <c r="C169" i="2765"/>
  <c r="C170" i="2765"/>
  <c r="C171" i="2765"/>
  <c r="C172" i="2765"/>
  <c r="C173" i="2765"/>
  <c r="C174" i="2765"/>
  <c r="C175" i="2765"/>
  <c r="C176" i="2765"/>
  <c r="C177" i="2765"/>
  <c r="C178" i="2765"/>
  <c r="C179" i="2765"/>
  <c r="C180" i="2765"/>
  <c r="C181" i="2765"/>
  <c r="C182" i="2765"/>
  <c r="C183" i="2765"/>
  <c r="C184" i="2765"/>
  <c r="C185" i="2765"/>
  <c r="C186" i="2765"/>
  <c r="C187" i="2765"/>
  <c r="C188" i="2765"/>
  <c r="C189" i="2765"/>
  <c r="C190" i="2765"/>
  <c r="C191" i="2765"/>
  <c r="C192" i="2765"/>
  <c r="C193" i="2765"/>
  <c r="C194" i="2765"/>
  <c r="C195" i="2765"/>
  <c r="C196" i="2765"/>
  <c r="C197" i="2765"/>
  <c r="C198" i="2765"/>
  <c r="C199" i="2765"/>
  <c r="C200" i="2765"/>
  <c r="C201" i="2765"/>
  <c r="C202" i="2765"/>
  <c r="C203" i="2765"/>
  <c r="C204" i="2765"/>
  <c r="C205" i="2765"/>
  <c r="C206" i="2765"/>
  <c r="C207" i="2765"/>
  <c r="C208" i="2765"/>
  <c r="C209" i="2765"/>
  <c r="C210" i="2765"/>
  <c r="C211" i="2765"/>
  <c r="C212" i="2765"/>
  <c r="C213" i="2765"/>
  <c r="C214" i="2765"/>
  <c r="C215" i="2765"/>
  <c r="C216" i="2765"/>
  <c r="C217" i="2765"/>
  <c r="C218" i="2765"/>
  <c r="C219" i="2765"/>
  <c r="C220" i="2765"/>
  <c r="C221" i="2765"/>
  <c r="C222" i="2765"/>
  <c r="C223" i="2765"/>
  <c r="C224" i="2765"/>
  <c r="C225" i="2765"/>
  <c r="C226" i="2765"/>
  <c r="C227" i="2765"/>
  <c r="C228" i="2765"/>
  <c r="C229" i="2765"/>
  <c r="C230" i="2765"/>
  <c r="C231" i="2765"/>
  <c r="C232" i="2765"/>
  <c r="C233" i="2765"/>
  <c r="C234" i="2765"/>
  <c r="C235" i="2765"/>
  <c r="C236" i="2765"/>
  <c r="C237" i="2765"/>
  <c r="C238" i="2765"/>
  <c r="C239" i="2765"/>
  <c r="C240" i="2765"/>
  <c r="C241" i="2765"/>
  <c r="C242" i="2765"/>
  <c r="C243" i="2765"/>
  <c r="C244" i="2765"/>
  <c r="C245" i="2765"/>
  <c r="C246" i="2765"/>
  <c r="C247" i="2765"/>
  <c r="C248" i="2765"/>
  <c r="C249" i="2765"/>
  <c r="C250" i="2765"/>
  <c r="C251" i="2765"/>
  <c r="C252" i="2765"/>
  <c r="C253" i="2765"/>
  <c r="C254" i="2765"/>
  <c r="C255" i="2765"/>
  <c r="C256" i="2765"/>
  <c r="C257" i="2765"/>
  <c r="C258" i="2765"/>
  <c r="C259" i="2765"/>
  <c r="C260" i="2765"/>
  <c r="C261" i="2765"/>
  <c r="C262" i="2765"/>
  <c r="C263" i="2765"/>
  <c r="C264" i="2765"/>
  <c r="C265" i="2765"/>
  <c r="C266" i="2765"/>
  <c r="C267" i="2765"/>
  <c r="C268" i="2765"/>
  <c r="C269" i="2765"/>
  <c r="C270" i="2765"/>
  <c r="C271" i="2765"/>
  <c r="C272" i="2765"/>
  <c r="C273" i="2765"/>
  <c r="C274" i="2765"/>
  <c r="C275" i="2765"/>
  <c r="C276" i="2765"/>
  <c r="C277" i="2765"/>
  <c r="C278" i="2765"/>
  <c r="C279" i="2765"/>
  <c r="C280" i="2765"/>
  <c r="C281" i="2765"/>
  <c r="C282" i="2765"/>
  <c r="C283" i="2765"/>
  <c r="C284" i="2765"/>
  <c r="C285" i="2765"/>
  <c r="C286" i="2765"/>
  <c r="C287" i="2765"/>
  <c r="C288" i="2765"/>
  <c r="C289" i="2765"/>
  <c r="C290" i="2765"/>
  <c r="C291" i="2765"/>
  <c r="C292" i="2765"/>
  <c r="C293" i="2765"/>
  <c r="C294" i="2765"/>
  <c r="C295" i="2765"/>
  <c r="C296" i="2765"/>
  <c r="C297" i="2765"/>
  <c r="C298" i="2765"/>
  <c r="C299" i="2765"/>
  <c r="C300" i="2765"/>
  <c r="C301" i="2765"/>
  <c r="C302" i="2765"/>
  <c r="C303" i="2765"/>
  <c r="C304" i="2765"/>
  <c r="C305" i="2765"/>
  <c r="C306" i="2765"/>
  <c r="C307" i="2765"/>
  <c r="C308" i="2765"/>
  <c r="C309" i="2765"/>
  <c r="C310" i="2765"/>
  <c r="C311" i="2765"/>
  <c r="C312" i="2765"/>
  <c r="C313" i="2765"/>
  <c r="C314" i="2765"/>
  <c r="C315" i="2765"/>
  <c r="C316" i="2765"/>
  <c r="C317" i="2765"/>
  <c r="C318" i="2765"/>
  <c r="C319" i="2765"/>
  <c r="C320" i="2765"/>
  <c r="C321" i="2765"/>
  <c r="C322" i="2765"/>
  <c r="C323" i="2765"/>
  <c r="C324" i="2765"/>
  <c r="C325" i="2765"/>
  <c r="C326" i="2765"/>
  <c r="C327" i="2765"/>
  <c r="C328" i="2765"/>
  <c r="C329" i="2765"/>
  <c r="C330" i="2765"/>
  <c r="C331" i="2765"/>
  <c r="C332" i="2765"/>
  <c r="C333" i="2765"/>
  <c r="C334" i="2765"/>
  <c r="C335" i="2765"/>
  <c r="C336" i="2765"/>
  <c r="C337" i="2765"/>
  <c r="C338" i="2765"/>
  <c r="C339" i="2765"/>
  <c r="C340" i="2765"/>
  <c r="C341" i="2765"/>
  <c r="C342" i="2765"/>
  <c r="C343" i="2765"/>
  <c r="C344" i="2765"/>
  <c r="C345" i="2765"/>
  <c r="C346" i="2765"/>
  <c r="C347" i="2765"/>
  <c r="C348" i="2765"/>
  <c r="C349" i="2765"/>
  <c r="C350" i="2765"/>
  <c r="C351" i="2765"/>
  <c r="C352" i="2765"/>
  <c r="C353" i="2765"/>
  <c r="C354" i="2765"/>
  <c r="C355" i="2765"/>
  <c r="C356" i="2765"/>
  <c r="C357" i="2765"/>
  <c r="C358" i="2765"/>
  <c r="C359" i="2765"/>
  <c r="C360" i="2765"/>
  <c r="C361" i="2765"/>
  <c r="C362" i="2765"/>
  <c r="C363" i="2765"/>
  <c r="C364" i="2765"/>
  <c r="C365" i="2765"/>
  <c r="C366" i="2765"/>
  <c r="C367" i="2765"/>
  <c r="C368" i="2765"/>
  <c r="C369" i="2765"/>
  <c r="C370" i="2765"/>
  <c r="C371" i="2765"/>
  <c r="C372" i="2765"/>
  <c r="C373" i="2765"/>
  <c r="C374" i="2765"/>
  <c r="C375" i="2765"/>
  <c r="C376" i="2765"/>
  <c r="C377" i="2765"/>
  <c r="C378" i="2765"/>
  <c r="C379" i="2765"/>
  <c r="C380" i="2765"/>
  <c r="C381" i="2765"/>
  <c r="C382" i="2765"/>
  <c r="C383" i="2765"/>
  <c r="C384" i="2765"/>
  <c r="C385" i="2765"/>
  <c r="C386" i="2765"/>
  <c r="C387" i="2765"/>
  <c r="C388" i="2765"/>
  <c r="C389" i="2765"/>
  <c r="C390" i="2765"/>
  <c r="C391" i="2765"/>
  <c r="C392" i="2765"/>
  <c r="C393" i="2765"/>
  <c r="C394" i="2765"/>
  <c r="C395" i="2765"/>
  <c r="C396" i="2765"/>
  <c r="C397" i="2765"/>
  <c r="C398" i="2765"/>
  <c r="C399" i="2765"/>
  <c r="C400" i="2765"/>
  <c r="C401" i="2765"/>
  <c r="C402" i="2765"/>
  <c r="C403" i="2765"/>
  <c r="C404" i="2765"/>
  <c r="C405" i="2765"/>
  <c r="C406" i="2765"/>
  <c r="C407" i="2765"/>
  <c r="C408" i="2765"/>
  <c r="C409" i="2765"/>
  <c r="C410" i="2765"/>
  <c r="C411" i="2765"/>
  <c r="C412" i="2765"/>
  <c r="C413" i="2765"/>
  <c r="C414" i="2765"/>
  <c r="C415" i="2765"/>
  <c r="C416" i="2765"/>
  <c r="C417" i="2765"/>
  <c r="C418" i="2765"/>
  <c r="C419" i="2765"/>
  <c r="C420" i="2765"/>
  <c r="C421" i="2765"/>
  <c r="C422" i="2765"/>
  <c r="C423" i="2765"/>
  <c r="C424" i="2765"/>
  <c r="C425" i="2765"/>
  <c r="C426" i="2765"/>
  <c r="C427" i="2765"/>
  <c r="C428" i="2765"/>
  <c r="C429" i="2765"/>
  <c r="C430" i="2765"/>
  <c r="C431" i="2765"/>
  <c r="C432" i="2765"/>
  <c r="C433" i="2765"/>
  <c r="C434" i="2765"/>
  <c r="C435" i="2765"/>
  <c r="C436" i="2765"/>
  <c r="C437" i="2765"/>
  <c r="C438" i="2765"/>
  <c r="C439" i="2765"/>
  <c r="C440" i="2765"/>
  <c r="C441" i="2765"/>
  <c r="C442" i="2765"/>
  <c r="C443" i="2765"/>
  <c r="C444" i="2765"/>
  <c r="C445" i="2765"/>
  <c r="C446" i="2765"/>
  <c r="C447" i="2765"/>
  <c r="C448" i="2765"/>
  <c r="C449" i="2765"/>
  <c r="C450" i="2765"/>
  <c r="C451" i="2765"/>
  <c r="C452" i="2765"/>
  <c r="C453" i="2765"/>
  <c r="C454" i="2765"/>
  <c r="C455" i="2765"/>
  <c r="C456" i="2765"/>
  <c r="C457" i="2765"/>
  <c r="C458" i="2765"/>
  <c r="C459" i="2765"/>
  <c r="C460" i="2765"/>
  <c r="C461" i="2765"/>
  <c r="C462" i="2765"/>
  <c r="C463" i="2765"/>
  <c r="C464" i="2765"/>
  <c r="C465" i="2765"/>
  <c r="C466" i="2765"/>
  <c r="C467" i="2765"/>
  <c r="C468" i="2765"/>
  <c r="C469" i="2765"/>
  <c r="C470" i="2765"/>
  <c r="C471" i="2765"/>
  <c r="C472" i="2765"/>
  <c r="C473" i="2765"/>
  <c r="C474" i="2765"/>
  <c r="C475" i="2765"/>
  <c r="C476" i="2765"/>
  <c r="C477" i="2765"/>
  <c r="C478" i="2765"/>
  <c r="C479" i="2765"/>
  <c r="C480" i="2765"/>
  <c r="C481" i="2765"/>
  <c r="C482" i="2765"/>
  <c r="C483" i="2765"/>
  <c r="C484" i="2765"/>
  <c r="C485" i="2765"/>
  <c r="C486" i="2765"/>
  <c r="C487" i="2765"/>
  <c r="C488" i="2765"/>
  <c r="C489" i="2765"/>
  <c r="C490" i="2765"/>
  <c r="C491" i="2765"/>
  <c r="C492" i="2765"/>
  <c r="C493" i="2765"/>
  <c r="C494" i="2765"/>
  <c r="C495" i="2765"/>
  <c r="C496" i="2765"/>
  <c r="C497" i="2765"/>
  <c r="C498" i="2765"/>
  <c r="C499" i="2765"/>
  <c r="C500" i="2765"/>
  <c r="C501" i="2765"/>
  <c r="C502" i="2765"/>
  <c r="C503" i="2765"/>
  <c r="C504" i="2765"/>
  <c r="C505" i="2765"/>
  <c r="C506" i="2765"/>
  <c r="C507" i="2765"/>
  <c r="C508" i="2765"/>
  <c r="C509" i="2765"/>
  <c r="C510" i="2765"/>
  <c r="C511" i="2765"/>
  <c r="C512" i="2765"/>
  <c r="C513" i="2765"/>
  <c r="C514" i="2765"/>
  <c r="C515" i="2765"/>
  <c r="C516" i="2765"/>
  <c r="C517" i="2765"/>
  <c r="C518" i="2765"/>
  <c r="C519" i="2765"/>
  <c r="C520" i="2765"/>
  <c r="C521" i="2765"/>
  <c r="C522" i="2765"/>
  <c r="C523" i="2765"/>
  <c r="C524" i="2765"/>
  <c r="C525" i="2765"/>
  <c r="C526" i="2765"/>
  <c r="C527" i="2765"/>
  <c r="C528" i="2765"/>
  <c r="C529" i="2765"/>
  <c r="C530" i="2765"/>
  <c r="C531" i="2765"/>
  <c r="C532" i="2765"/>
  <c r="C533" i="2765"/>
  <c r="C534" i="2765"/>
  <c r="C535" i="2765"/>
  <c r="C536" i="2765"/>
  <c r="C537" i="2765"/>
  <c r="C538" i="2765"/>
  <c r="C539" i="2765"/>
  <c r="C540" i="2765"/>
  <c r="C541" i="2765"/>
  <c r="C542" i="2765"/>
  <c r="C543" i="2765"/>
  <c r="C544" i="2765"/>
  <c r="C545" i="2765"/>
  <c r="C546" i="2765"/>
  <c r="C547" i="2765"/>
  <c r="C548" i="2765"/>
  <c r="C549" i="2765"/>
  <c r="C550" i="2765"/>
  <c r="C551" i="2765"/>
  <c r="C552" i="2765"/>
  <c r="C553" i="2765"/>
  <c r="C554" i="2765"/>
  <c r="C555" i="2765"/>
  <c r="C556" i="2765"/>
  <c r="C557" i="2765"/>
  <c r="C558" i="2765"/>
  <c r="C559" i="2765"/>
  <c r="C560" i="2765"/>
  <c r="C561" i="2765"/>
  <c r="C562" i="2765"/>
  <c r="C563" i="2765"/>
  <c r="C564" i="2765"/>
  <c r="C565" i="2765"/>
  <c r="C566" i="2765"/>
  <c r="C567" i="2765"/>
  <c r="C568" i="2765"/>
  <c r="C569" i="2765"/>
  <c r="C570" i="2765"/>
  <c r="C571" i="2765"/>
  <c r="C572" i="2765"/>
  <c r="C573" i="2765"/>
  <c r="C574" i="2765"/>
  <c r="C575" i="2765"/>
  <c r="C576" i="2765"/>
  <c r="C577" i="2765"/>
  <c r="C578" i="2765"/>
  <c r="C579" i="2765"/>
  <c r="C580" i="2765"/>
  <c r="C581" i="2765"/>
  <c r="C582" i="2765"/>
  <c r="C583" i="2765"/>
  <c r="C584" i="2765"/>
  <c r="C585" i="2765"/>
  <c r="C586" i="2765"/>
  <c r="C587" i="2765"/>
  <c r="C588" i="2765"/>
  <c r="C589" i="2765"/>
  <c r="C590" i="2765"/>
  <c r="C591" i="2765"/>
  <c r="C592" i="2765"/>
  <c r="C593" i="2765"/>
  <c r="C594" i="2765"/>
  <c r="C595" i="2765"/>
  <c r="C596" i="2765"/>
  <c r="C597" i="2765"/>
  <c r="C598" i="2765"/>
  <c r="C599" i="2765"/>
  <c r="C600" i="2765"/>
  <c r="C601" i="2765"/>
  <c r="C602" i="2765"/>
  <c r="C603" i="2765"/>
  <c r="C604" i="2765"/>
  <c r="C605" i="2765"/>
  <c r="C606" i="2765"/>
  <c r="C607" i="2765"/>
  <c r="C608" i="2765"/>
  <c r="C609" i="2765"/>
  <c r="C610" i="2765"/>
  <c r="C611" i="2765"/>
  <c r="C612" i="2765"/>
  <c r="C613" i="2765"/>
  <c r="C614" i="2765"/>
  <c r="C615" i="2765"/>
  <c r="C616" i="2765"/>
  <c r="C617" i="2765"/>
  <c r="C618" i="2765"/>
  <c r="C619" i="2765"/>
  <c r="C620" i="2765"/>
  <c r="C621" i="2765"/>
  <c r="C622" i="2765"/>
  <c r="C623" i="2765"/>
  <c r="C624" i="2765"/>
  <c r="C625" i="2765"/>
  <c r="C626" i="2765"/>
  <c r="C627" i="2765"/>
  <c r="C628" i="2765"/>
  <c r="C629" i="2765"/>
  <c r="C630" i="2765"/>
  <c r="C631" i="2765"/>
  <c r="C632" i="2765"/>
  <c r="C633" i="2765"/>
  <c r="C634" i="2765"/>
  <c r="C635" i="2765"/>
  <c r="C636" i="2765"/>
  <c r="C637" i="2765"/>
  <c r="C638" i="2765"/>
  <c r="C639" i="2765"/>
  <c r="C640" i="2765"/>
  <c r="C641" i="2765"/>
  <c r="C642" i="2765"/>
  <c r="C643" i="2765"/>
  <c r="C644" i="2765"/>
  <c r="C645" i="2765"/>
  <c r="C646" i="2765"/>
  <c r="C647" i="2765"/>
  <c r="C648" i="2765"/>
  <c r="C649" i="2765"/>
  <c r="C650" i="2765"/>
  <c r="C651" i="2765"/>
  <c r="C652" i="2765"/>
  <c r="C653" i="2765"/>
  <c r="C654" i="2765"/>
  <c r="C655" i="2765"/>
  <c r="C656" i="2765"/>
  <c r="C657" i="2765"/>
  <c r="C658" i="2765"/>
  <c r="C659" i="2765"/>
  <c r="C660" i="2765"/>
  <c r="C661" i="2765"/>
  <c r="C662" i="2765"/>
  <c r="C663" i="2765"/>
  <c r="C664" i="2765"/>
  <c r="C665" i="2765"/>
  <c r="C666" i="2765"/>
  <c r="C667" i="2765"/>
  <c r="C668" i="2765"/>
  <c r="C669" i="2765"/>
  <c r="C670" i="2765"/>
  <c r="C671" i="2765"/>
  <c r="C672" i="2765"/>
  <c r="C673" i="2765"/>
  <c r="C674" i="2765"/>
  <c r="C675" i="2765"/>
  <c r="C676" i="2765"/>
  <c r="C677" i="2765"/>
  <c r="C678" i="2765"/>
  <c r="C679" i="2765"/>
  <c r="C680" i="2765"/>
  <c r="C681" i="2765"/>
  <c r="C682" i="2765"/>
  <c r="C683" i="2765"/>
  <c r="C684" i="2765"/>
  <c r="C685" i="2765"/>
  <c r="C686" i="2765"/>
  <c r="C687" i="2765"/>
  <c r="C688" i="2765"/>
  <c r="C689" i="2765"/>
  <c r="C690" i="2765"/>
  <c r="C691" i="2765"/>
  <c r="C692" i="2765"/>
  <c r="C693" i="2765"/>
  <c r="C694" i="2765"/>
  <c r="C695" i="2765"/>
  <c r="C696" i="2765"/>
  <c r="C697" i="2765"/>
  <c r="C698" i="2765"/>
  <c r="C699" i="2765"/>
  <c r="C700" i="2765"/>
  <c r="C701" i="2765"/>
  <c r="C702" i="2765"/>
  <c r="C703" i="2765"/>
  <c r="C704" i="2765"/>
  <c r="C705" i="2765"/>
  <c r="C706" i="2765"/>
  <c r="C707" i="2765"/>
  <c r="C708" i="2765"/>
  <c r="C709" i="2765"/>
  <c r="C710" i="2765"/>
  <c r="C711" i="2765"/>
  <c r="C712" i="2765"/>
  <c r="C713" i="2765"/>
  <c r="C714" i="2765"/>
  <c r="C715" i="2765"/>
  <c r="C716" i="2765"/>
  <c r="C717" i="2765"/>
  <c r="C718" i="2765"/>
  <c r="C719" i="2765"/>
  <c r="C720" i="2765"/>
  <c r="C721" i="2765"/>
  <c r="C722" i="2765"/>
  <c r="C723" i="2765"/>
  <c r="C724" i="2765"/>
  <c r="C725" i="2765"/>
  <c r="C726" i="2765"/>
  <c r="C727" i="2765"/>
  <c r="C728" i="2765"/>
  <c r="C729" i="2765"/>
  <c r="C730" i="2765"/>
  <c r="C731" i="2765"/>
  <c r="C732" i="2765"/>
  <c r="C733" i="2765"/>
  <c r="C734" i="2765"/>
  <c r="C735" i="2765"/>
  <c r="C736" i="2765"/>
  <c r="C737" i="2765"/>
  <c r="C738" i="2765"/>
  <c r="C739" i="2765"/>
  <c r="C740" i="2765"/>
  <c r="C741" i="2765"/>
  <c r="C742" i="2765"/>
  <c r="C743" i="2765"/>
  <c r="C744" i="2765"/>
  <c r="C745" i="2765"/>
  <c r="C746" i="2765"/>
  <c r="C747" i="2765"/>
  <c r="C748" i="2765"/>
  <c r="C749" i="2765"/>
  <c r="C750" i="2765"/>
  <c r="C751" i="2765"/>
  <c r="C752" i="2765"/>
  <c r="C753" i="2765"/>
  <c r="C754" i="2765"/>
  <c r="C755" i="2765"/>
  <c r="C756" i="2765"/>
  <c r="C757" i="2765"/>
  <c r="C758" i="2765"/>
  <c r="C759" i="2765"/>
  <c r="C760" i="2765"/>
  <c r="C761" i="2765"/>
  <c r="C762" i="2765"/>
  <c r="C763" i="2765"/>
  <c r="C764" i="2765"/>
  <c r="C765" i="2765"/>
  <c r="C766" i="2765"/>
  <c r="C767" i="2765"/>
  <c r="C768" i="2765"/>
  <c r="C769" i="2765"/>
  <c r="C770" i="2765"/>
  <c r="C771" i="2765"/>
  <c r="C772" i="2765"/>
  <c r="C773" i="2765"/>
  <c r="B6" i="2765"/>
  <c r="AT6" i="2765" s="1"/>
  <c r="B7" i="2765"/>
  <c r="B8" i="2765"/>
  <c r="B9" i="2765"/>
  <c r="B10" i="2765"/>
  <c r="AU10" i="2765" s="1"/>
  <c r="B11" i="2765"/>
  <c r="AT11" i="2765" s="1"/>
  <c r="B12" i="2765"/>
  <c r="AT12" i="2765" s="1"/>
  <c r="B13" i="2765"/>
  <c r="AU13" i="2765" s="1"/>
  <c r="B14" i="2765"/>
  <c r="AT14" i="2765" s="1"/>
  <c r="B15" i="2765"/>
  <c r="B16" i="2765"/>
  <c r="B17" i="2765"/>
  <c r="AU17" i="2765" s="1"/>
  <c r="B18" i="2765"/>
  <c r="B19" i="2765"/>
  <c r="B20" i="2765"/>
  <c r="AT20" i="2765" s="1"/>
  <c r="B21" i="2765"/>
  <c r="B22" i="2765"/>
  <c r="B23" i="2765"/>
  <c r="AU23" i="2765" s="1"/>
  <c r="B24" i="2765"/>
  <c r="AU24" i="2765" s="1"/>
  <c r="B25" i="2765"/>
  <c r="B26" i="2765"/>
  <c r="AT26" i="2765" s="1"/>
  <c r="B27" i="2765"/>
  <c r="B28" i="2765"/>
  <c r="AU28" i="2765" s="1"/>
  <c r="B29" i="2765"/>
  <c r="AU29" i="2765" s="1"/>
  <c r="B30" i="2765"/>
  <c r="AU30" i="2765" s="1"/>
  <c r="B31" i="2765"/>
  <c r="AU31" i="2765" s="1"/>
  <c r="B32" i="2765"/>
  <c r="AT32" i="2765" s="1"/>
  <c r="B33" i="2765"/>
  <c r="B34" i="2765"/>
  <c r="B35" i="2765"/>
  <c r="AU35" i="2765" s="1"/>
  <c r="B36" i="2765"/>
  <c r="AU36" i="2765" s="1"/>
  <c r="B37" i="2765"/>
  <c r="B38" i="2765"/>
  <c r="B39" i="2765"/>
  <c r="B40" i="2765"/>
  <c r="AT40" i="2765" s="1"/>
  <c r="B41" i="2765"/>
  <c r="AU41" i="2765" s="1"/>
  <c r="B42" i="2765"/>
  <c r="B43" i="2765"/>
  <c r="B44" i="2765"/>
  <c r="B45" i="2765"/>
  <c r="B46" i="2765"/>
  <c r="AU46" i="2765" s="1"/>
  <c r="B47" i="2765"/>
  <c r="AT47" i="2765" s="1"/>
  <c r="B48" i="2765"/>
  <c r="B49" i="2765"/>
  <c r="AU49" i="2765" s="1"/>
  <c r="B50" i="2765"/>
  <c r="AT50" i="2765" s="1"/>
  <c r="B51" i="2765"/>
  <c r="B52" i="2765"/>
  <c r="B53" i="2765"/>
  <c r="AU53" i="2765" s="1"/>
  <c r="B54" i="2765"/>
  <c r="AU54" i="2765" s="1"/>
  <c r="B55" i="2765"/>
  <c r="B56" i="2765"/>
  <c r="AT56" i="2765" s="1"/>
  <c r="B57" i="2765"/>
  <c r="B58" i="2765"/>
  <c r="B59" i="2765"/>
  <c r="AU59" i="2765" s="1"/>
  <c r="B60" i="2765"/>
  <c r="B61" i="2765"/>
  <c r="AT61" i="2765" s="1"/>
  <c r="B62" i="2765"/>
  <c r="AT62" i="2765" s="1"/>
  <c r="B63" i="2765"/>
  <c r="B64" i="2765"/>
  <c r="AU64" i="2765" s="1"/>
  <c r="B65" i="2765"/>
  <c r="AT65" i="2765" s="1"/>
  <c r="B66" i="2765"/>
  <c r="B67" i="2765"/>
  <c r="AU67" i="2765" s="1"/>
  <c r="B68" i="2765"/>
  <c r="AT68" i="2765" s="1"/>
  <c r="B69" i="2765"/>
  <c r="B70" i="2765"/>
  <c r="B71" i="2765"/>
  <c r="B72" i="2765"/>
  <c r="AU72" i="2765" s="1"/>
  <c r="B73" i="2765"/>
  <c r="B74" i="2765"/>
  <c r="B75" i="2765"/>
  <c r="B76" i="2765"/>
  <c r="B77" i="2765"/>
  <c r="B78" i="2765"/>
  <c r="B79" i="2765"/>
  <c r="B80" i="2765"/>
  <c r="B81" i="2765"/>
  <c r="B82" i="2765"/>
  <c r="AU82" i="2765" s="1"/>
  <c r="B83" i="2765"/>
  <c r="AT83" i="2765" s="1"/>
  <c r="B84" i="2765"/>
  <c r="B85" i="2765"/>
  <c r="AU85" i="2765" s="1"/>
  <c r="B86" i="2765"/>
  <c r="AT86" i="2765" s="1"/>
  <c r="B87" i="2765"/>
  <c r="B88" i="2765"/>
  <c r="B89" i="2765"/>
  <c r="AU89" i="2765" s="1"/>
  <c r="B90" i="2765"/>
  <c r="AU90" i="2765" s="1"/>
  <c r="B91" i="2765"/>
  <c r="B92" i="2765"/>
  <c r="AT92" i="2765" s="1"/>
  <c r="B93" i="2765"/>
  <c r="B94" i="2765"/>
  <c r="B95" i="2765"/>
  <c r="AU95" i="2765" s="1"/>
  <c r="B96" i="2765"/>
  <c r="B97" i="2765"/>
  <c r="B98" i="2765"/>
  <c r="AT98" i="2765" s="1"/>
  <c r="B99" i="2765"/>
  <c r="B100" i="2765"/>
  <c r="AU100" i="2765" s="1"/>
  <c r="B101" i="2765"/>
  <c r="AT101" i="2765" s="1"/>
  <c r="B102" i="2765"/>
  <c r="B103" i="2765"/>
  <c r="AU103" i="2765" s="1"/>
  <c r="B104" i="2765"/>
  <c r="AT104" i="2765" s="1"/>
  <c r="B105" i="2765"/>
  <c r="B106" i="2765"/>
  <c r="B107" i="2765"/>
  <c r="B108" i="2765"/>
  <c r="AU108" i="2765" s="1"/>
  <c r="B109" i="2765"/>
  <c r="B110" i="2765"/>
  <c r="B111" i="2765"/>
  <c r="B112" i="2765"/>
  <c r="B113" i="2765"/>
  <c r="B114" i="2765"/>
  <c r="AT114" i="2765" s="1"/>
  <c r="B115" i="2765"/>
  <c r="B116" i="2765"/>
  <c r="B117" i="2765"/>
  <c r="B118" i="2765"/>
  <c r="AU118" i="2765" s="1"/>
  <c r="B119" i="2765"/>
  <c r="AT119" i="2765" s="1"/>
  <c r="B120" i="2765"/>
  <c r="B121" i="2765"/>
  <c r="AU121" i="2765" s="1"/>
  <c r="B122" i="2765"/>
  <c r="AT122" i="2765" s="1"/>
  <c r="B123" i="2765"/>
  <c r="B124" i="2765"/>
  <c r="B125" i="2765"/>
  <c r="AU125" i="2765" s="1"/>
  <c r="B126" i="2765"/>
  <c r="AT126" i="2765" s="1"/>
  <c r="B127" i="2765"/>
  <c r="B128" i="2765"/>
  <c r="AT128" i="2765" s="1"/>
  <c r="B129" i="2765"/>
  <c r="B130" i="2765"/>
  <c r="B131" i="2765"/>
  <c r="AU131" i="2765" s="1"/>
  <c r="B132" i="2765"/>
  <c r="B133" i="2765"/>
  <c r="B134" i="2765"/>
  <c r="AT134" i="2765" s="1"/>
  <c r="B135" i="2765"/>
  <c r="B136" i="2765"/>
  <c r="AU136" i="2765" s="1"/>
  <c r="B137" i="2765"/>
  <c r="AU137" i="2765" s="1"/>
  <c r="B138" i="2765"/>
  <c r="B139" i="2765"/>
  <c r="AU139" i="2765" s="1"/>
  <c r="B140" i="2765"/>
  <c r="AT140" i="2765" s="1"/>
  <c r="B141" i="2765"/>
  <c r="B142" i="2765"/>
  <c r="B143" i="2765"/>
  <c r="AU143" i="2765" s="1"/>
  <c r="B144" i="2765"/>
  <c r="AU144" i="2765" s="1"/>
  <c r="B145" i="2765"/>
  <c r="B146" i="2765"/>
  <c r="B147" i="2765"/>
  <c r="B148" i="2765"/>
  <c r="AT148" i="2765" s="1"/>
  <c r="B149" i="2765"/>
  <c r="AU149" i="2765" s="1"/>
  <c r="B150" i="2765"/>
  <c r="B151" i="2765"/>
  <c r="B152" i="2765"/>
  <c r="B153" i="2765"/>
  <c r="B154" i="2765"/>
  <c r="AU154" i="2765" s="1"/>
  <c r="B155" i="2765"/>
  <c r="AT155" i="2765" s="1"/>
  <c r="B156" i="2765"/>
  <c r="B157" i="2765"/>
  <c r="AT157" i="2765" s="1"/>
  <c r="B158" i="2765"/>
  <c r="AT158" i="2765" s="1"/>
  <c r="B159" i="2765"/>
  <c r="B160" i="2765"/>
  <c r="B161" i="2765"/>
  <c r="AU161" i="2765" s="1"/>
  <c r="B162" i="2765"/>
  <c r="AU162" i="2765" s="1"/>
  <c r="B163" i="2765"/>
  <c r="B164" i="2765"/>
  <c r="AT164" i="2765" s="1"/>
  <c r="B165" i="2765"/>
  <c r="B166" i="2765"/>
  <c r="B167" i="2765"/>
  <c r="AU167" i="2765" s="1"/>
  <c r="B168" i="2765"/>
  <c r="B169" i="2765"/>
  <c r="AT169" i="2765" s="1"/>
  <c r="B170" i="2765"/>
  <c r="AT170" i="2765" s="1"/>
  <c r="B171" i="2765"/>
  <c r="B172" i="2765"/>
  <c r="AU172" i="2765" s="1"/>
  <c r="B173" i="2765"/>
  <c r="AT173" i="2765" s="1"/>
  <c r="B174" i="2765"/>
  <c r="B175" i="2765"/>
  <c r="AU175" i="2765" s="1"/>
  <c r="B176" i="2765"/>
  <c r="AT176" i="2765" s="1"/>
  <c r="B177" i="2765"/>
  <c r="B178" i="2765"/>
  <c r="B179" i="2765"/>
  <c r="B180" i="2765"/>
  <c r="AU180" i="2765" s="1"/>
  <c r="B181" i="2765"/>
  <c r="B182" i="2765"/>
  <c r="B183" i="2765"/>
  <c r="B184" i="2765"/>
  <c r="B185" i="2765"/>
  <c r="B186" i="2765"/>
  <c r="B187" i="2765"/>
  <c r="B188" i="2765"/>
  <c r="B189" i="2765"/>
  <c r="B190" i="2765"/>
  <c r="AU190" i="2765" s="1"/>
  <c r="B191" i="2765"/>
  <c r="AT191" i="2765" s="1"/>
  <c r="B192" i="2765"/>
  <c r="B193" i="2765"/>
  <c r="AU193" i="2765" s="1"/>
  <c r="B194" i="2765"/>
  <c r="AT194" i="2765" s="1"/>
  <c r="B195" i="2765"/>
  <c r="B196" i="2765"/>
  <c r="B197" i="2765"/>
  <c r="AU197" i="2765" s="1"/>
  <c r="B198" i="2765"/>
  <c r="AU198" i="2765" s="1"/>
  <c r="B199" i="2765"/>
  <c r="B200" i="2765"/>
  <c r="AT200" i="2765" s="1"/>
  <c r="B201" i="2765"/>
  <c r="B202" i="2765"/>
  <c r="B203" i="2765"/>
  <c r="AU203" i="2765" s="1"/>
  <c r="B204" i="2765"/>
  <c r="B205" i="2765"/>
  <c r="B206" i="2765"/>
  <c r="AT206" i="2765" s="1"/>
  <c r="B207" i="2765"/>
  <c r="B208" i="2765"/>
  <c r="AU208" i="2765" s="1"/>
  <c r="B209" i="2765"/>
  <c r="AT209" i="2765" s="1"/>
  <c r="B210" i="2765"/>
  <c r="B211" i="2765"/>
  <c r="AU211" i="2765" s="1"/>
  <c r="B212" i="2765"/>
  <c r="AT212" i="2765" s="1"/>
  <c r="B213" i="2765"/>
  <c r="B214" i="2765"/>
  <c r="B215" i="2765"/>
  <c r="B216" i="2765"/>
  <c r="AU216" i="2765" s="1"/>
  <c r="B217" i="2765"/>
  <c r="B218" i="2765"/>
  <c r="B219" i="2765"/>
  <c r="B220" i="2765"/>
  <c r="B221" i="2765"/>
  <c r="B222" i="2765"/>
  <c r="AT222" i="2765" s="1"/>
  <c r="B223" i="2765"/>
  <c r="B224" i="2765"/>
  <c r="B225" i="2765"/>
  <c r="B226" i="2765"/>
  <c r="AU226" i="2765" s="1"/>
  <c r="B227" i="2765"/>
  <c r="AT227" i="2765" s="1"/>
  <c r="B228" i="2765"/>
  <c r="B229" i="2765"/>
  <c r="AU229" i="2765" s="1"/>
  <c r="B230" i="2765"/>
  <c r="AT230" i="2765" s="1"/>
  <c r="B231" i="2765"/>
  <c r="B232" i="2765"/>
  <c r="B233" i="2765"/>
  <c r="AU233" i="2765" s="1"/>
  <c r="B234" i="2765"/>
  <c r="AT234" i="2765" s="1"/>
  <c r="B235" i="2765"/>
  <c r="B236" i="2765"/>
  <c r="AT236" i="2765" s="1"/>
  <c r="B237" i="2765"/>
  <c r="B238" i="2765"/>
  <c r="B239" i="2765"/>
  <c r="AU239" i="2765" s="1"/>
  <c r="B240" i="2765"/>
  <c r="B241" i="2765"/>
  <c r="B242" i="2765"/>
  <c r="AT242" i="2765" s="1"/>
  <c r="B243" i="2765"/>
  <c r="B244" i="2765"/>
  <c r="AU244" i="2765" s="1"/>
  <c r="B245" i="2765"/>
  <c r="AU245" i="2765" s="1"/>
  <c r="B246" i="2765"/>
  <c r="B247" i="2765"/>
  <c r="AU247" i="2765" s="1"/>
  <c r="B248" i="2765"/>
  <c r="AT248" i="2765" s="1"/>
  <c r="B249" i="2765"/>
  <c r="B250" i="2765"/>
  <c r="B251" i="2765"/>
  <c r="AU251" i="2765" s="1"/>
  <c r="B252" i="2765"/>
  <c r="AU252" i="2765" s="1"/>
  <c r="B253" i="2765"/>
  <c r="B254" i="2765"/>
  <c r="B255" i="2765"/>
  <c r="B256" i="2765"/>
  <c r="AT256" i="2765" s="1"/>
  <c r="B257" i="2765"/>
  <c r="AU257" i="2765" s="1"/>
  <c r="B258" i="2765"/>
  <c r="B259" i="2765"/>
  <c r="B260" i="2765"/>
  <c r="B261" i="2765"/>
  <c r="B262" i="2765"/>
  <c r="AU262" i="2765" s="1"/>
  <c r="B263" i="2765"/>
  <c r="AT263" i="2765" s="1"/>
  <c r="B264" i="2765"/>
  <c r="B265" i="2765"/>
  <c r="AU265" i="2765" s="1"/>
  <c r="B266" i="2765"/>
  <c r="AT266" i="2765" s="1"/>
  <c r="B267" i="2765"/>
  <c r="B268" i="2765"/>
  <c r="B269" i="2765"/>
  <c r="AU269" i="2765" s="1"/>
  <c r="B270" i="2765"/>
  <c r="AU270" i="2765" s="1"/>
  <c r="B271" i="2765"/>
  <c r="B272" i="2765"/>
  <c r="AT272" i="2765" s="1"/>
  <c r="B273" i="2765"/>
  <c r="B274" i="2765"/>
  <c r="B275" i="2765"/>
  <c r="AU275" i="2765" s="1"/>
  <c r="B276" i="2765"/>
  <c r="B277" i="2765"/>
  <c r="AT277" i="2765" s="1"/>
  <c r="B278" i="2765"/>
  <c r="AT278" i="2765" s="1"/>
  <c r="B279" i="2765"/>
  <c r="B280" i="2765"/>
  <c r="AU280" i="2765" s="1"/>
  <c r="B281" i="2765"/>
  <c r="AT281" i="2765" s="1"/>
  <c r="B282" i="2765"/>
  <c r="B283" i="2765"/>
  <c r="AU283" i="2765" s="1"/>
  <c r="B284" i="2765"/>
  <c r="AT284" i="2765" s="1"/>
  <c r="B285" i="2765"/>
  <c r="B286" i="2765"/>
  <c r="B287" i="2765"/>
  <c r="B288" i="2765"/>
  <c r="AU288" i="2765" s="1"/>
  <c r="B289" i="2765"/>
  <c r="B290" i="2765"/>
  <c r="B291" i="2765"/>
  <c r="B292" i="2765"/>
  <c r="B293" i="2765"/>
  <c r="B294" i="2765"/>
  <c r="B295" i="2765"/>
  <c r="AU295" i="2765" s="1"/>
  <c r="B296" i="2765"/>
  <c r="B297" i="2765"/>
  <c r="B298" i="2765"/>
  <c r="AU298" i="2765" s="1"/>
  <c r="B299" i="2765"/>
  <c r="AT299" i="2765" s="1"/>
  <c r="B300" i="2765"/>
  <c r="B301" i="2765"/>
  <c r="AU301" i="2765" s="1"/>
  <c r="B302" i="2765"/>
  <c r="AT302" i="2765" s="1"/>
  <c r="B303" i="2765"/>
  <c r="B304" i="2765"/>
  <c r="B305" i="2765"/>
  <c r="AU305" i="2765" s="1"/>
  <c r="B306" i="2765"/>
  <c r="AU306" i="2765" s="1"/>
  <c r="B307" i="2765"/>
  <c r="B308" i="2765"/>
  <c r="AT308" i="2765" s="1"/>
  <c r="B309" i="2765"/>
  <c r="B310" i="2765"/>
  <c r="B311" i="2765"/>
  <c r="AU311" i="2765" s="1"/>
  <c r="B312" i="2765"/>
  <c r="B313" i="2765"/>
  <c r="AU313" i="2765" s="1"/>
  <c r="B314" i="2765"/>
  <c r="AT314" i="2765" s="1"/>
  <c r="B315" i="2765"/>
  <c r="B316" i="2765"/>
  <c r="AU316" i="2765" s="1"/>
  <c r="B317" i="2765"/>
  <c r="AT317" i="2765" s="1"/>
  <c r="B318" i="2765"/>
  <c r="B319" i="2765"/>
  <c r="AU319" i="2765" s="1"/>
  <c r="B320" i="2765"/>
  <c r="AT320" i="2765" s="1"/>
  <c r="B321" i="2765"/>
  <c r="B322" i="2765"/>
  <c r="B323" i="2765"/>
  <c r="B324" i="2765"/>
  <c r="AU324" i="2765" s="1"/>
  <c r="B325" i="2765"/>
  <c r="B326" i="2765"/>
  <c r="B327" i="2765"/>
  <c r="B328" i="2765"/>
  <c r="B329" i="2765"/>
  <c r="B330" i="2765"/>
  <c r="AT330" i="2765" s="1"/>
  <c r="B331" i="2765"/>
  <c r="AU331" i="2765" s="1"/>
  <c r="B332" i="2765"/>
  <c r="B333" i="2765"/>
  <c r="B334" i="2765"/>
  <c r="AU334" i="2765" s="1"/>
  <c r="B335" i="2765"/>
  <c r="AT335" i="2765" s="1"/>
  <c r="B336" i="2765"/>
  <c r="AT336" i="2765" s="1"/>
  <c r="B337" i="2765"/>
  <c r="AU337" i="2765" s="1"/>
  <c r="B338" i="2765"/>
  <c r="AT338" i="2765" s="1"/>
  <c r="B339" i="2765"/>
  <c r="B340" i="2765"/>
  <c r="B341" i="2765"/>
  <c r="AU341" i="2765" s="1"/>
  <c r="B342" i="2765"/>
  <c r="AU342" i="2765" s="1"/>
  <c r="B343" i="2765"/>
  <c r="B344" i="2765"/>
  <c r="AT344" i="2765" s="1"/>
  <c r="B345" i="2765"/>
  <c r="B346" i="2765"/>
  <c r="AT346" i="2765" s="1"/>
  <c r="B347" i="2765"/>
  <c r="AU347" i="2765" s="1"/>
  <c r="B348" i="2765"/>
  <c r="B349" i="2765"/>
  <c r="AU349" i="2765" s="1"/>
  <c r="B350" i="2765"/>
  <c r="AT350" i="2765" s="1"/>
  <c r="B351" i="2765"/>
  <c r="B352" i="2765"/>
  <c r="AT352" i="2765" s="1"/>
  <c r="B353" i="2765"/>
  <c r="AU353" i="2765" s="1"/>
  <c r="B354" i="2765"/>
  <c r="B355" i="2765"/>
  <c r="AU355" i="2765" s="1"/>
  <c r="B356" i="2765"/>
  <c r="AT356" i="2765" s="1"/>
  <c r="B357" i="2765"/>
  <c r="B358" i="2765"/>
  <c r="AT358" i="2765" s="1"/>
  <c r="B359" i="2765"/>
  <c r="AU359" i="2765" s="1"/>
  <c r="B360" i="2765"/>
  <c r="AU360" i="2765" s="1"/>
  <c r="B361" i="2765"/>
  <c r="B362" i="2765"/>
  <c r="B363" i="2765"/>
  <c r="B364" i="2765"/>
  <c r="AT364" i="2765" s="1"/>
  <c r="B365" i="2765"/>
  <c r="AU365" i="2765" s="1"/>
  <c r="B366" i="2765"/>
  <c r="B367" i="2765"/>
  <c r="AT367" i="2765" s="1"/>
  <c r="B368" i="2765"/>
  <c r="B369" i="2765"/>
  <c r="B370" i="2765"/>
  <c r="AU370" i="2765" s="1"/>
  <c r="B371" i="2765"/>
  <c r="AT371" i="2765" s="1"/>
  <c r="B372" i="2765"/>
  <c r="B373" i="2765"/>
  <c r="AT373" i="2765" s="1"/>
  <c r="B374" i="2765"/>
  <c r="AT374" i="2765" s="1"/>
  <c r="B375" i="2765"/>
  <c r="B376" i="2765"/>
  <c r="B377" i="2765"/>
  <c r="AU377" i="2765" s="1"/>
  <c r="B378" i="2765"/>
  <c r="AU378" i="2765" s="1"/>
  <c r="B379" i="2765"/>
  <c r="AT379" i="2765" s="1"/>
  <c r="B380" i="2765"/>
  <c r="AT380" i="2765" s="1"/>
  <c r="B381" i="2765"/>
  <c r="B382" i="2765"/>
  <c r="B383" i="2765"/>
  <c r="AU383" i="2765" s="1"/>
  <c r="B384" i="2765"/>
  <c r="B385" i="2765"/>
  <c r="AU385" i="2765" s="1"/>
  <c r="B386" i="2765"/>
  <c r="AT386" i="2765" s="1"/>
  <c r="B387" i="2765"/>
  <c r="B388" i="2765"/>
  <c r="AU388" i="2765" s="1"/>
  <c r="B389" i="2765"/>
  <c r="AT389" i="2765" s="1"/>
  <c r="B390" i="2765"/>
  <c r="B391" i="2765"/>
  <c r="AU391" i="2765" s="1"/>
  <c r="B392" i="2765"/>
  <c r="AT392" i="2765" s="1"/>
  <c r="B393" i="2765"/>
  <c r="B394" i="2765"/>
  <c r="B395" i="2765"/>
  <c r="B396" i="2765"/>
  <c r="AU396" i="2765" s="1"/>
  <c r="B397" i="2765"/>
  <c r="B398" i="2765"/>
  <c r="B399" i="2765"/>
  <c r="B400" i="2765"/>
  <c r="B401" i="2765"/>
  <c r="B402" i="2765"/>
  <c r="B403" i="2765"/>
  <c r="AU403" i="2765" s="1"/>
  <c r="B404" i="2765"/>
  <c r="B405" i="2765"/>
  <c r="B406" i="2765"/>
  <c r="AU406" i="2765" s="1"/>
  <c r="B407" i="2765"/>
  <c r="AT407" i="2765" s="1"/>
  <c r="B408" i="2765"/>
  <c r="B409" i="2765"/>
  <c r="AU409" i="2765" s="1"/>
  <c r="B410" i="2765"/>
  <c r="AT410" i="2765" s="1"/>
  <c r="B411" i="2765"/>
  <c r="B412" i="2765"/>
  <c r="B413" i="2765"/>
  <c r="AU413" i="2765" s="1"/>
  <c r="B414" i="2765"/>
  <c r="AU414" i="2765" s="1"/>
  <c r="B415" i="2765"/>
  <c r="B416" i="2765"/>
  <c r="AT416" i="2765" s="1"/>
  <c r="B417" i="2765"/>
  <c r="B418" i="2765"/>
  <c r="B419" i="2765"/>
  <c r="AU419" i="2765" s="1"/>
  <c r="B420" i="2765"/>
  <c r="B421" i="2765"/>
  <c r="AU421" i="2765" s="1"/>
  <c r="B422" i="2765"/>
  <c r="AT422" i="2765" s="1"/>
  <c r="B423" i="2765"/>
  <c r="B424" i="2765"/>
  <c r="AU424" i="2765" s="1"/>
  <c r="B425" i="2765"/>
  <c r="AT425" i="2765" s="1"/>
  <c r="B426" i="2765"/>
  <c r="B427" i="2765"/>
  <c r="AU427" i="2765" s="1"/>
  <c r="B428" i="2765"/>
  <c r="AT428" i="2765" s="1"/>
  <c r="B429" i="2765"/>
  <c r="B430" i="2765"/>
  <c r="B431" i="2765"/>
  <c r="B432" i="2765"/>
  <c r="AU432" i="2765" s="1"/>
  <c r="B433" i="2765"/>
  <c r="B434" i="2765"/>
  <c r="B435" i="2765"/>
  <c r="B436" i="2765"/>
  <c r="B437" i="2765"/>
  <c r="B438" i="2765"/>
  <c r="AT438" i="2765" s="1"/>
  <c r="B439" i="2765"/>
  <c r="AU439" i="2765" s="1"/>
  <c r="B440" i="2765"/>
  <c r="B441" i="2765"/>
  <c r="B442" i="2765"/>
  <c r="AU442" i="2765" s="1"/>
  <c r="B443" i="2765"/>
  <c r="AT443" i="2765" s="1"/>
  <c r="B444" i="2765"/>
  <c r="AT444" i="2765" s="1"/>
  <c r="B445" i="2765"/>
  <c r="AU445" i="2765" s="1"/>
  <c r="B446" i="2765"/>
  <c r="AT446" i="2765" s="1"/>
  <c r="B447" i="2765"/>
  <c r="B448" i="2765"/>
  <c r="B449" i="2765"/>
  <c r="AU449" i="2765" s="1"/>
  <c r="B450" i="2765"/>
  <c r="AU450" i="2765" s="1"/>
  <c r="B451" i="2765"/>
  <c r="B452" i="2765"/>
  <c r="AT452" i="2765" s="1"/>
  <c r="B453" i="2765"/>
  <c r="B454" i="2765"/>
  <c r="AT454" i="2765" s="1"/>
  <c r="B455" i="2765"/>
  <c r="AU455" i="2765" s="1"/>
  <c r="B456" i="2765"/>
  <c r="B457" i="2765"/>
  <c r="AU457" i="2765" s="1"/>
  <c r="B458" i="2765"/>
  <c r="AT458" i="2765" s="1"/>
  <c r="B459" i="2765"/>
  <c r="B460" i="2765"/>
  <c r="AU460" i="2765" s="1"/>
  <c r="B461" i="2765"/>
  <c r="AU461" i="2765" s="1"/>
  <c r="B462" i="2765"/>
  <c r="B463" i="2765"/>
  <c r="AU463" i="2765" s="1"/>
  <c r="B464" i="2765"/>
  <c r="AT464" i="2765" s="1"/>
  <c r="B465" i="2765"/>
  <c r="B466" i="2765"/>
  <c r="AT466" i="2765" s="1"/>
  <c r="B467" i="2765"/>
  <c r="AU467" i="2765" s="1"/>
  <c r="B468" i="2765"/>
  <c r="AU468" i="2765" s="1"/>
  <c r="B469" i="2765"/>
  <c r="B470" i="2765"/>
  <c r="B471" i="2765"/>
  <c r="B472" i="2765"/>
  <c r="AT472" i="2765" s="1"/>
  <c r="B473" i="2765"/>
  <c r="AU473" i="2765" s="1"/>
  <c r="B474" i="2765"/>
  <c r="B475" i="2765"/>
  <c r="AT475" i="2765" s="1"/>
  <c r="B476" i="2765"/>
  <c r="B477" i="2765"/>
  <c r="B478" i="2765"/>
  <c r="AU478" i="2765" s="1"/>
  <c r="B479" i="2765"/>
  <c r="AT479" i="2765" s="1"/>
  <c r="B480" i="2765"/>
  <c r="AT480" i="2765" s="1"/>
  <c r="B481" i="2765"/>
  <c r="AU481" i="2765" s="1"/>
  <c r="B482" i="2765"/>
  <c r="B483" i="2765"/>
  <c r="B484" i="2765"/>
  <c r="B485" i="2765"/>
  <c r="B486" i="2765"/>
  <c r="AU486" i="2765" s="1"/>
  <c r="B487" i="2765"/>
  <c r="B488" i="2765"/>
  <c r="B489" i="2765"/>
  <c r="B490" i="2765"/>
  <c r="AT490" i="2765" s="1"/>
  <c r="B491" i="2765"/>
  <c r="AU491" i="2765" s="1"/>
  <c r="B492" i="2765"/>
  <c r="B493" i="2765"/>
  <c r="AT493" i="2765" s="1"/>
  <c r="B494" i="2765"/>
  <c r="B495" i="2765"/>
  <c r="B496" i="2765"/>
  <c r="AU496" i="2765" s="1"/>
  <c r="B497" i="2765"/>
  <c r="AT497" i="2765" s="1"/>
  <c r="B498" i="2765"/>
  <c r="AT498" i="2765" s="1"/>
  <c r="B499" i="2765"/>
  <c r="AU499" i="2765" s="1"/>
  <c r="B500" i="2765"/>
  <c r="B501" i="2765"/>
  <c r="B502" i="2765"/>
  <c r="B503" i="2765"/>
  <c r="B504" i="2765"/>
  <c r="AU504" i="2765" s="1"/>
  <c r="B505" i="2765"/>
  <c r="B506" i="2765"/>
  <c r="B507" i="2765"/>
  <c r="B508" i="2765"/>
  <c r="AT508" i="2765" s="1"/>
  <c r="B509" i="2765"/>
  <c r="AU509" i="2765" s="1"/>
  <c r="B510" i="2765"/>
  <c r="B511" i="2765"/>
  <c r="AT511" i="2765" s="1"/>
  <c r="B512" i="2765"/>
  <c r="B513" i="2765"/>
  <c r="B514" i="2765"/>
  <c r="AU514" i="2765" s="1"/>
  <c r="B515" i="2765"/>
  <c r="AT515" i="2765" s="1"/>
  <c r="B516" i="2765"/>
  <c r="AT516" i="2765" s="1"/>
  <c r="B517" i="2765"/>
  <c r="AU517" i="2765" s="1"/>
  <c r="B518" i="2765"/>
  <c r="B519" i="2765"/>
  <c r="B520" i="2765"/>
  <c r="B521" i="2765"/>
  <c r="B522" i="2765"/>
  <c r="AU522" i="2765" s="1"/>
  <c r="B523" i="2765"/>
  <c r="B524" i="2765"/>
  <c r="B525" i="2765"/>
  <c r="B526" i="2765"/>
  <c r="AT526" i="2765" s="1"/>
  <c r="B527" i="2765"/>
  <c r="AU527" i="2765" s="1"/>
  <c r="B528" i="2765"/>
  <c r="B529" i="2765"/>
  <c r="AT529" i="2765" s="1"/>
  <c r="B530" i="2765"/>
  <c r="B531" i="2765"/>
  <c r="B532" i="2765"/>
  <c r="AU532" i="2765" s="1"/>
  <c r="B533" i="2765"/>
  <c r="AT533" i="2765" s="1"/>
  <c r="B534" i="2765"/>
  <c r="AT534" i="2765" s="1"/>
  <c r="B535" i="2765"/>
  <c r="AU535" i="2765" s="1"/>
  <c r="B536" i="2765"/>
  <c r="B537" i="2765"/>
  <c r="B538" i="2765"/>
  <c r="B539" i="2765"/>
  <c r="B540" i="2765"/>
  <c r="AU540" i="2765" s="1"/>
  <c r="B541" i="2765"/>
  <c r="B542" i="2765"/>
  <c r="B543" i="2765"/>
  <c r="B544" i="2765"/>
  <c r="AT544" i="2765" s="1"/>
  <c r="B545" i="2765"/>
  <c r="AU545" i="2765" s="1"/>
  <c r="B546" i="2765"/>
  <c r="B547" i="2765"/>
  <c r="AU547" i="2765" s="1"/>
  <c r="B548" i="2765"/>
  <c r="B549" i="2765"/>
  <c r="B550" i="2765"/>
  <c r="AU550" i="2765" s="1"/>
  <c r="B551" i="2765"/>
  <c r="AT551" i="2765" s="1"/>
  <c r="B552" i="2765"/>
  <c r="AT552" i="2765" s="1"/>
  <c r="B553" i="2765"/>
  <c r="AU553" i="2765" s="1"/>
  <c r="B554" i="2765"/>
  <c r="B555" i="2765"/>
  <c r="B556" i="2765"/>
  <c r="B557" i="2765"/>
  <c r="B558" i="2765"/>
  <c r="AU558" i="2765" s="1"/>
  <c r="B559" i="2765"/>
  <c r="B560" i="2765"/>
  <c r="B561" i="2765"/>
  <c r="B562" i="2765"/>
  <c r="AT562" i="2765" s="1"/>
  <c r="B563" i="2765"/>
  <c r="AU563" i="2765" s="1"/>
  <c r="B564" i="2765"/>
  <c r="B565" i="2765"/>
  <c r="AU565" i="2765" s="1"/>
  <c r="B566" i="2765"/>
  <c r="B567" i="2765"/>
  <c r="B568" i="2765"/>
  <c r="AU568" i="2765" s="1"/>
  <c r="B569" i="2765"/>
  <c r="AT569" i="2765" s="1"/>
  <c r="B570" i="2765"/>
  <c r="AT570" i="2765" s="1"/>
  <c r="B571" i="2765"/>
  <c r="AU571" i="2765" s="1"/>
  <c r="B572" i="2765"/>
  <c r="B573" i="2765"/>
  <c r="B574" i="2765"/>
  <c r="B575" i="2765"/>
  <c r="B576" i="2765"/>
  <c r="AU576" i="2765" s="1"/>
  <c r="B577" i="2765"/>
  <c r="B578" i="2765"/>
  <c r="B579" i="2765"/>
  <c r="B580" i="2765"/>
  <c r="AT580" i="2765" s="1"/>
  <c r="B581" i="2765"/>
  <c r="AU581" i="2765" s="1"/>
  <c r="B582" i="2765"/>
  <c r="B583" i="2765"/>
  <c r="AT583" i="2765" s="1"/>
  <c r="B584" i="2765"/>
  <c r="B585" i="2765"/>
  <c r="B586" i="2765"/>
  <c r="AU586" i="2765" s="1"/>
  <c r="B587" i="2765"/>
  <c r="AT587" i="2765" s="1"/>
  <c r="B588" i="2765"/>
  <c r="AT588" i="2765" s="1"/>
  <c r="B589" i="2765"/>
  <c r="AU589" i="2765" s="1"/>
  <c r="B590" i="2765"/>
  <c r="B591" i="2765"/>
  <c r="B592" i="2765"/>
  <c r="B593" i="2765"/>
  <c r="B594" i="2765"/>
  <c r="AU594" i="2765" s="1"/>
  <c r="B595" i="2765"/>
  <c r="B596" i="2765"/>
  <c r="B597" i="2765"/>
  <c r="B598" i="2765"/>
  <c r="AT598" i="2765" s="1"/>
  <c r="B599" i="2765"/>
  <c r="AU599" i="2765" s="1"/>
  <c r="B600" i="2765"/>
  <c r="B601" i="2765"/>
  <c r="AT601" i="2765" s="1"/>
  <c r="B602" i="2765"/>
  <c r="B603" i="2765"/>
  <c r="B604" i="2765"/>
  <c r="AU604" i="2765" s="1"/>
  <c r="B605" i="2765"/>
  <c r="AT605" i="2765" s="1"/>
  <c r="B606" i="2765"/>
  <c r="AT606" i="2765" s="1"/>
  <c r="B607" i="2765"/>
  <c r="AU607" i="2765" s="1"/>
  <c r="B608" i="2765"/>
  <c r="B609" i="2765"/>
  <c r="B610" i="2765"/>
  <c r="B611" i="2765"/>
  <c r="B612" i="2765"/>
  <c r="AU612" i="2765" s="1"/>
  <c r="B613" i="2765"/>
  <c r="B614" i="2765"/>
  <c r="B615" i="2765"/>
  <c r="B616" i="2765"/>
  <c r="AT616" i="2765" s="1"/>
  <c r="B617" i="2765"/>
  <c r="AU617" i="2765" s="1"/>
  <c r="B618" i="2765"/>
  <c r="B619" i="2765"/>
  <c r="AT619" i="2765" s="1"/>
  <c r="B620" i="2765"/>
  <c r="B621" i="2765"/>
  <c r="B622" i="2765"/>
  <c r="AU622" i="2765" s="1"/>
  <c r="B623" i="2765"/>
  <c r="AT623" i="2765" s="1"/>
  <c r="B624" i="2765"/>
  <c r="AT624" i="2765" s="1"/>
  <c r="B625" i="2765"/>
  <c r="AU625" i="2765" s="1"/>
  <c r="B626" i="2765"/>
  <c r="B627" i="2765"/>
  <c r="B628" i="2765"/>
  <c r="B629" i="2765"/>
  <c r="B630" i="2765"/>
  <c r="AU630" i="2765" s="1"/>
  <c r="B631" i="2765"/>
  <c r="B632" i="2765"/>
  <c r="B633" i="2765"/>
  <c r="B634" i="2765"/>
  <c r="AT634" i="2765" s="1"/>
  <c r="B635" i="2765"/>
  <c r="AU635" i="2765" s="1"/>
  <c r="B636" i="2765"/>
  <c r="B637" i="2765"/>
  <c r="AT637" i="2765" s="1"/>
  <c r="B638" i="2765"/>
  <c r="B639" i="2765"/>
  <c r="B640" i="2765"/>
  <c r="AU640" i="2765" s="1"/>
  <c r="B641" i="2765"/>
  <c r="AT641" i="2765" s="1"/>
  <c r="B642" i="2765"/>
  <c r="AT642" i="2765" s="1"/>
  <c r="B643" i="2765"/>
  <c r="AU643" i="2765" s="1"/>
  <c r="B644" i="2765"/>
  <c r="B645" i="2765"/>
  <c r="B646" i="2765"/>
  <c r="B647" i="2765"/>
  <c r="B648" i="2765"/>
  <c r="AU648" i="2765" s="1"/>
  <c r="B649" i="2765"/>
  <c r="B650" i="2765"/>
  <c r="B651" i="2765"/>
  <c r="B652" i="2765"/>
  <c r="AT652" i="2765" s="1"/>
  <c r="B653" i="2765"/>
  <c r="AU653" i="2765" s="1"/>
  <c r="B654" i="2765"/>
  <c r="B655" i="2765"/>
  <c r="AU655" i="2765" s="1"/>
  <c r="B656" i="2765"/>
  <c r="B657" i="2765"/>
  <c r="B658" i="2765"/>
  <c r="AU658" i="2765" s="1"/>
  <c r="B659" i="2765"/>
  <c r="AT659" i="2765" s="1"/>
  <c r="B660" i="2765"/>
  <c r="AT660" i="2765" s="1"/>
  <c r="B661" i="2765"/>
  <c r="AU661" i="2765" s="1"/>
  <c r="B662" i="2765"/>
  <c r="B663" i="2765"/>
  <c r="B664" i="2765"/>
  <c r="B665" i="2765"/>
  <c r="B666" i="2765"/>
  <c r="AU666" i="2765" s="1"/>
  <c r="B667" i="2765"/>
  <c r="B668" i="2765"/>
  <c r="B669" i="2765"/>
  <c r="B670" i="2765"/>
  <c r="AT670" i="2765" s="1"/>
  <c r="B671" i="2765"/>
  <c r="AU671" i="2765" s="1"/>
  <c r="B672" i="2765"/>
  <c r="B673" i="2765"/>
  <c r="AU673" i="2765" s="1"/>
  <c r="B674" i="2765"/>
  <c r="B675" i="2765"/>
  <c r="B676" i="2765"/>
  <c r="AU676" i="2765" s="1"/>
  <c r="B677" i="2765"/>
  <c r="AT677" i="2765" s="1"/>
  <c r="B678" i="2765"/>
  <c r="AT678" i="2765" s="1"/>
  <c r="B679" i="2765"/>
  <c r="AU679" i="2765" s="1"/>
  <c r="B680" i="2765"/>
  <c r="B681" i="2765"/>
  <c r="B682" i="2765"/>
  <c r="B683" i="2765"/>
  <c r="B684" i="2765"/>
  <c r="AU684" i="2765" s="1"/>
  <c r="B685" i="2765"/>
  <c r="B686" i="2765"/>
  <c r="B687" i="2765"/>
  <c r="B688" i="2765"/>
  <c r="AT688" i="2765" s="1"/>
  <c r="B689" i="2765"/>
  <c r="AU689" i="2765" s="1"/>
  <c r="B690" i="2765"/>
  <c r="B691" i="2765"/>
  <c r="AT691" i="2765" s="1"/>
  <c r="B692" i="2765"/>
  <c r="B693" i="2765"/>
  <c r="B694" i="2765"/>
  <c r="AU694" i="2765" s="1"/>
  <c r="B695" i="2765"/>
  <c r="AT695" i="2765" s="1"/>
  <c r="B696" i="2765"/>
  <c r="AT696" i="2765" s="1"/>
  <c r="B697" i="2765"/>
  <c r="AU697" i="2765" s="1"/>
  <c r="B698" i="2765"/>
  <c r="B699" i="2765"/>
  <c r="B700" i="2765"/>
  <c r="B701" i="2765"/>
  <c r="B702" i="2765"/>
  <c r="AU702" i="2765" s="1"/>
  <c r="B703" i="2765"/>
  <c r="B704" i="2765"/>
  <c r="B705" i="2765"/>
  <c r="B706" i="2765"/>
  <c r="AT706" i="2765" s="1"/>
  <c r="B707" i="2765"/>
  <c r="AU707" i="2765" s="1"/>
  <c r="B708" i="2765"/>
  <c r="B709" i="2765"/>
  <c r="AT709" i="2765" s="1"/>
  <c r="B710" i="2765"/>
  <c r="B711" i="2765"/>
  <c r="B712" i="2765"/>
  <c r="AU712" i="2765" s="1"/>
  <c r="B713" i="2765"/>
  <c r="AT713" i="2765" s="1"/>
  <c r="B714" i="2765"/>
  <c r="AT714" i="2765" s="1"/>
  <c r="B715" i="2765"/>
  <c r="AU715" i="2765" s="1"/>
  <c r="B716" i="2765"/>
  <c r="B717" i="2765"/>
  <c r="B718" i="2765"/>
  <c r="B719" i="2765"/>
  <c r="B720" i="2765"/>
  <c r="AU720" i="2765" s="1"/>
  <c r="B721" i="2765"/>
  <c r="B722" i="2765"/>
  <c r="B723" i="2765"/>
  <c r="B724" i="2765"/>
  <c r="AT724" i="2765" s="1"/>
  <c r="B725" i="2765"/>
  <c r="AU725" i="2765" s="1"/>
  <c r="B726" i="2765"/>
  <c r="B727" i="2765"/>
  <c r="AT727" i="2765" s="1"/>
  <c r="B728" i="2765"/>
  <c r="B729" i="2765"/>
  <c r="B730" i="2765"/>
  <c r="AU730" i="2765" s="1"/>
  <c r="B731" i="2765"/>
  <c r="AT731" i="2765" s="1"/>
  <c r="B732" i="2765"/>
  <c r="AT732" i="2765" s="1"/>
  <c r="B733" i="2765"/>
  <c r="AU733" i="2765" s="1"/>
  <c r="B734" i="2765"/>
  <c r="B735" i="2765"/>
  <c r="B736" i="2765"/>
  <c r="B737" i="2765"/>
  <c r="B738" i="2765"/>
  <c r="AU738" i="2765" s="1"/>
  <c r="B739" i="2765"/>
  <c r="B740" i="2765"/>
  <c r="B741" i="2765"/>
  <c r="B742" i="2765"/>
  <c r="AT742" i="2765" s="1"/>
  <c r="B743" i="2765"/>
  <c r="AU743" i="2765" s="1"/>
  <c r="B744" i="2765"/>
  <c r="B745" i="2765"/>
  <c r="AT745" i="2765" s="1"/>
  <c r="B746" i="2765"/>
  <c r="B747" i="2765"/>
  <c r="B748" i="2765"/>
  <c r="AU748" i="2765" s="1"/>
  <c r="B749" i="2765"/>
  <c r="AT749" i="2765" s="1"/>
  <c r="B750" i="2765"/>
  <c r="AT750" i="2765" s="1"/>
  <c r="B751" i="2765"/>
  <c r="AU751" i="2765" s="1"/>
  <c r="B752" i="2765"/>
  <c r="B753" i="2765"/>
  <c r="B754" i="2765"/>
  <c r="B755" i="2765"/>
  <c r="B756" i="2765"/>
  <c r="AU756" i="2765" s="1"/>
  <c r="B757" i="2765"/>
  <c r="B758" i="2765"/>
  <c r="B759" i="2765"/>
  <c r="B760" i="2765"/>
  <c r="AT760" i="2765" s="1"/>
  <c r="B761" i="2765"/>
  <c r="AU761" i="2765" s="1"/>
  <c r="B762" i="2765"/>
  <c r="B763" i="2765"/>
  <c r="AU763" i="2765" s="1"/>
  <c r="B764" i="2765"/>
  <c r="B765" i="2765"/>
  <c r="B766" i="2765"/>
  <c r="AU766" i="2765" s="1"/>
  <c r="B767" i="2765"/>
  <c r="AT767" i="2765" s="1"/>
  <c r="B768" i="2765"/>
  <c r="AT768" i="2765" s="1"/>
  <c r="B769" i="2765"/>
  <c r="AU769" i="2765" s="1"/>
  <c r="B770" i="2765"/>
  <c r="B771" i="2765"/>
  <c r="B772" i="2765"/>
  <c r="B773" i="2765"/>
  <c r="A6" i="2765"/>
  <c r="AE17" i="2765" s="1"/>
  <c r="A7" i="2765"/>
  <c r="D7" i="2765" s="1"/>
  <c r="A8" i="2765"/>
  <c r="D8" i="2765" s="1"/>
  <c r="A9" i="2765"/>
  <c r="D9" i="2765" s="1"/>
  <c r="A10" i="2765"/>
  <c r="D10" i="2765" s="1"/>
  <c r="A11" i="2765"/>
  <c r="A12" i="2765"/>
  <c r="D12" i="2765" s="1"/>
  <c r="A13" i="2765"/>
  <c r="D13" i="2765" s="1"/>
  <c r="A14" i="2765"/>
  <c r="D14" i="2765" s="1"/>
  <c r="A15" i="2765"/>
  <c r="A16" i="2765"/>
  <c r="D16" i="2765" s="1"/>
  <c r="A17" i="2765"/>
  <c r="D17" i="2765" s="1"/>
  <c r="A18" i="2765"/>
  <c r="D18" i="2765" s="1"/>
  <c r="A19" i="2765"/>
  <c r="D19" i="2765" s="1"/>
  <c r="A20" i="2765"/>
  <c r="D20" i="2765" s="1"/>
  <c r="A21" i="2765"/>
  <c r="D21" i="2765" s="1"/>
  <c r="A22" i="2765"/>
  <c r="D22" i="2765" s="1"/>
  <c r="A23" i="2765"/>
  <c r="A24" i="2765"/>
  <c r="D24" i="2765" s="1"/>
  <c r="A25" i="2765"/>
  <c r="D25" i="2765" s="1"/>
  <c r="A26" i="2765"/>
  <c r="D26" i="2765" s="1"/>
  <c r="A27" i="2765"/>
  <c r="D27" i="2765" s="1"/>
  <c r="A28" i="2765"/>
  <c r="D28" i="2765" s="1"/>
  <c r="A29" i="2765"/>
  <c r="A30" i="2765"/>
  <c r="D30" i="2765" s="1"/>
  <c r="A31" i="2765"/>
  <c r="D31" i="2765" s="1"/>
  <c r="A32" i="2765"/>
  <c r="D32" i="2765" s="1"/>
  <c r="A33" i="2765"/>
  <c r="D33" i="2765" s="1"/>
  <c r="A34" i="2765"/>
  <c r="D34" i="2765" s="1"/>
  <c r="A35" i="2765"/>
  <c r="D35" i="2765" s="1"/>
  <c r="A36" i="2765"/>
  <c r="D36" i="2765" s="1"/>
  <c r="A37" i="2765"/>
  <c r="D37" i="2765" s="1"/>
  <c r="A38" i="2765"/>
  <c r="D38" i="2765" s="1"/>
  <c r="A39" i="2765"/>
  <c r="D39" i="2765" s="1"/>
  <c r="A40" i="2765"/>
  <c r="D40" i="2765" s="1"/>
  <c r="A41" i="2765"/>
  <c r="A42" i="2765"/>
  <c r="D42" i="2765" s="1"/>
  <c r="A43" i="2765"/>
  <c r="D43" i="2765" s="1"/>
  <c r="A44" i="2765"/>
  <c r="D44" i="2765" s="1"/>
  <c r="A45" i="2765"/>
  <c r="D45" i="2765" s="1"/>
  <c r="A46" i="2765"/>
  <c r="D46" i="2765" s="1"/>
  <c r="A47" i="2765"/>
  <c r="A48" i="2765"/>
  <c r="D48" i="2765" s="1"/>
  <c r="A49" i="2765"/>
  <c r="D49" i="2765" s="1"/>
  <c r="A50" i="2765"/>
  <c r="D50" i="2765" s="1"/>
  <c r="A51" i="2765"/>
  <c r="A52" i="2765"/>
  <c r="D52" i="2765" s="1"/>
  <c r="A53" i="2765"/>
  <c r="D53" i="2765" s="1"/>
  <c r="A54" i="2765"/>
  <c r="D54" i="2765" s="1"/>
  <c r="A55" i="2765"/>
  <c r="D55" i="2765" s="1"/>
  <c r="A56" i="2765"/>
  <c r="D56" i="2765" s="1"/>
  <c r="A57" i="2765"/>
  <c r="D57" i="2765" s="1"/>
  <c r="A58" i="2765"/>
  <c r="D58" i="2765" s="1"/>
  <c r="A59" i="2765"/>
  <c r="A60" i="2765"/>
  <c r="D60" i="2765" s="1"/>
  <c r="A61" i="2765"/>
  <c r="D61" i="2765" s="1"/>
  <c r="A62" i="2765"/>
  <c r="D62" i="2765" s="1"/>
  <c r="A63" i="2765"/>
  <c r="D63" i="2765" s="1"/>
  <c r="A64" i="2765"/>
  <c r="D64" i="2765" s="1"/>
  <c r="A65" i="2765"/>
  <c r="A66" i="2765"/>
  <c r="D66" i="2765" s="1"/>
  <c r="A67" i="2765"/>
  <c r="D67" i="2765" s="1"/>
  <c r="A68" i="2765"/>
  <c r="D68" i="2765" s="1"/>
  <c r="A69" i="2765"/>
  <c r="D69" i="2765" s="1"/>
  <c r="A70" i="2765"/>
  <c r="D70" i="2765" s="1"/>
  <c r="A71" i="2765"/>
  <c r="D71" i="2765" s="1"/>
  <c r="A72" i="2765"/>
  <c r="D72" i="2765" s="1"/>
  <c r="A73" i="2765"/>
  <c r="D73" i="2765" s="1"/>
  <c r="A74" i="2765"/>
  <c r="D74" i="2765" s="1"/>
  <c r="A75" i="2765"/>
  <c r="D75" i="2765" s="1"/>
  <c r="A76" i="2765"/>
  <c r="D76" i="2765" s="1"/>
  <c r="A77" i="2765"/>
  <c r="A78" i="2765"/>
  <c r="D78" i="2765" s="1"/>
  <c r="A79" i="2765"/>
  <c r="D79" i="2765" s="1"/>
  <c r="A80" i="2765"/>
  <c r="D80" i="2765" s="1"/>
  <c r="A81" i="2765"/>
  <c r="D81" i="2765" s="1"/>
  <c r="A82" i="2765"/>
  <c r="D82" i="2765" s="1"/>
  <c r="A83" i="2765"/>
  <c r="A84" i="2765"/>
  <c r="D84" i="2765" s="1"/>
  <c r="A85" i="2765"/>
  <c r="D85" i="2765" s="1"/>
  <c r="A86" i="2765"/>
  <c r="D86" i="2765" s="1"/>
  <c r="A87" i="2765"/>
  <c r="A88" i="2765"/>
  <c r="D88" i="2765" s="1"/>
  <c r="A89" i="2765"/>
  <c r="D89" i="2765" s="1"/>
  <c r="A90" i="2765"/>
  <c r="D90" i="2765" s="1"/>
  <c r="A91" i="2765"/>
  <c r="D91" i="2765" s="1"/>
  <c r="A92" i="2765"/>
  <c r="D92" i="2765" s="1"/>
  <c r="A93" i="2765"/>
  <c r="D93" i="2765" s="1"/>
  <c r="A94" i="2765"/>
  <c r="D94" i="2765" s="1"/>
  <c r="A95" i="2765"/>
  <c r="A96" i="2765"/>
  <c r="D96" i="2765" s="1"/>
  <c r="A97" i="2765"/>
  <c r="D97" i="2765" s="1"/>
  <c r="A98" i="2765"/>
  <c r="D98" i="2765" s="1"/>
  <c r="A99" i="2765"/>
  <c r="D99" i="2765" s="1"/>
  <c r="A100" i="2765"/>
  <c r="D100" i="2765" s="1"/>
  <c r="A101" i="2765"/>
  <c r="A102" i="2765"/>
  <c r="D102" i="2765" s="1"/>
  <c r="A103" i="2765"/>
  <c r="D103" i="2765" s="1"/>
  <c r="A104" i="2765"/>
  <c r="D104" i="2765" s="1"/>
  <c r="A105" i="2765"/>
  <c r="D105" i="2765" s="1"/>
  <c r="A106" i="2765"/>
  <c r="D106" i="2765" s="1"/>
  <c r="A107" i="2765"/>
  <c r="D107" i="2765" s="1"/>
  <c r="A108" i="2765"/>
  <c r="D108" i="2765" s="1"/>
  <c r="A109" i="2765"/>
  <c r="D109" i="2765" s="1"/>
  <c r="A110" i="2765"/>
  <c r="D110" i="2765" s="1"/>
  <c r="A111" i="2765"/>
  <c r="D111" i="2765" s="1"/>
  <c r="A112" i="2765"/>
  <c r="D112" i="2765" s="1"/>
  <c r="A113" i="2765"/>
  <c r="A114" i="2765"/>
  <c r="D114" i="2765" s="1"/>
  <c r="A115" i="2765"/>
  <c r="D115" i="2765" s="1"/>
  <c r="A116" i="2765"/>
  <c r="D116" i="2765" s="1"/>
  <c r="A117" i="2765"/>
  <c r="D117" i="2765" s="1"/>
  <c r="A118" i="2765"/>
  <c r="D118" i="2765" s="1"/>
  <c r="A119" i="2765"/>
  <c r="A120" i="2765"/>
  <c r="D120" i="2765" s="1"/>
  <c r="A121" i="2765"/>
  <c r="D121" i="2765" s="1"/>
  <c r="A122" i="2765"/>
  <c r="D122" i="2765" s="1"/>
  <c r="A123" i="2765"/>
  <c r="A124" i="2765"/>
  <c r="D124" i="2765" s="1"/>
  <c r="A125" i="2765"/>
  <c r="D125" i="2765" s="1"/>
  <c r="A126" i="2765"/>
  <c r="D126" i="2765" s="1"/>
  <c r="A127" i="2765"/>
  <c r="D127" i="2765" s="1"/>
  <c r="A128" i="2765"/>
  <c r="D128" i="2765" s="1"/>
  <c r="A129" i="2765"/>
  <c r="D129" i="2765" s="1"/>
  <c r="A130" i="2765"/>
  <c r="D130" i="2765" s="1"/>
  <c r="A131" i="2765"/>
  <c r="A132" i="2765"/>
  <c r="D132" i="2765" s="1"/>
  <c r="A133" i="2765"/>
  <c r="D133" i="2765" s="1"/>
  <c r="A134" i="2765"/>
  <c r="D134" i="2765" s="1"/>
  <c r="A135" i="2765"/>
  <c r="D135" i="2765" s="1"/>
  <c r="A136" i="2765"/>
  <c r="D136" i="2765" s="1"/>
  <c r="A137" i="2765"/>
  <c r="A138" i="2765"/>
  <c r="D138" i="2765" s="1"/>
  <c r="A139" i="2765"/>
  <c r="D139" i="2765" s="1"/>
  <c r="A140" i="2765"/>
  <c r="D140" i="2765" s="1"/>
  <c r="A141" i="2765"/>
  <c r="D141" i="2765" s="1"/>
  <c r="A142" i="2765"/>
  <c r="D142" i="2765" s="1"/>
  <c r="A143" i="2765"/>
  <c r="D143" i="2765" s="1"/>
  <c r="A144" i="2765"/>
  <c r="D144" i="2765" s="1"/>
  <c r="A145" i="2765"/>
  <c r="D145" i="2765" s="1"/>
  <c r="A146" i="2765"/>
  <c r="D146" i="2765" s="1"/>
  <c r="A147" i="2765"/>
  <c r="D147" i="2765" s="1"/>
  <c r="A148" i="2765"/>
  <c r="D148" i="2765" s="1"/>
  <c r="A149" i="2765"/>
  <c r="A150" i="2765"/>
  <c r="D150" i="2765" s="1"/>
  <c r="A151" i="2765"/>
  <c r="D151" i="2765" s="1"/>
  <c r="A152" i="2765"/>
  <c r="D152" i="2765" s="1"/>
  <c r="A153" i="2765"/>
  <c r="D153" i="2765" s="1"/>
  <c r="A154" i="2765"/>
  <c r="D154" i="2765" s="1"/>
  <c r="A155" i="2765"/>
  <c r="A156" i="2765"/>
  <c r="D156" i="2765" s="1"/>
  <c r="A157" i="2765"/>
  <c r="D157" i="2765" s="1"/>
  <c r="A158" i="2765"/>
  <c r="D158" i="2765" s="1"/>
  <c r="A159" i="2765"/>
  <c r="A160" i="2765"/>
  <c r="D160" i="2765" s="1"/>
  <c r="A161" i="2765"/>
  <c r="D161" i="2765" s="1"/>
  <c r="A162" i="2765"/>
  <c r="D162" i="2765" s="1"/>
  <c r="A163" i="2765"/>
  <c r="D163" i="2765" s="1"/>
  <c r="A164" i="2765"/>
  <c r="D164" i="2765" s="1"/>
  <c r="A165" i="2765"/>
  <c r="D165" i="2765" s="1"/>
  <c r="A166" i="2765"/>
  <c r="D166" i="2765" s="1"/>
  <c r="A167" i="2765"/>
  <c r="A168" i="2765"/>
  <c r="D168" i="2765" s="1"/>
  <c r="A169" i="2765"/>
  <c r="D169" i="2765" s="1"/>
  <c r="A170" i="2765"/>
  <c r="D170" i="2765" s="1"/>
  <c r="A171" i="2765"/>
  <c r="D171" i="2765" s="1"/>
  <c r="A172" i="2765"/>
  <c r="D172" i="2765" s="1"/>
  <c r="A173" i="2765"/>
  <c r="A174" i="2765"/>
  <c r="D174" i="2765" s="1"/>
  <c r="A175" i="2765"/>
  <c r="D175" i="2765" s="1"/>
  <c r="A176" i="2765"/>
  <c r="D176" i="2765" s="1"/>
  <c r="A177" i="2765"/>
  <c r="D177" i="2765" s="1"/>
  <c r="A178" i="2765"/>
  <c r="D178" i="2765" s="1"/>
  <c r="A179" i="2765"/>
  <c r="D179" i="2765" s="1"/>
  <c r="A180" i="2765"/>
  <c r="D180" i="2765" s="1"/>
  <c r="A181" i="2765"/>
  <c r="D181" i="2765" s="1"/>
  <c r="A182" i="2765"/>
  <c r="D182" i="2765" s="1"/>
  <c r="A183" i="2765"/>
  <c r="D183" i="2765" s="1"/>
  <c r="A184" i="2765"/>
  <c r="D184" i="2765" s="1"/>
  <c r="A185" i="2765"/>
  <c r="A186" i="2765"/>
  <c r="D186" i="2765" s="1"/>
  <c r="A187" i="2765"/>
  <c r="D187" i="2765" s="1"/>
  <c r="A188" i="2765"/>
  <c r="D188" i="2765" s="1"/>
  <c r="A189" i="2765"/>
  <c r="D189" i="2765" s="1"/>
  <c r="A190" i="2765"/>
  <c r="D190" i="2765" s="1"/>
  <c r="A191" i="2765"/>
  <c r="A192" i="2765"/>
  <c r="D192" i="2765" s="1"/>
  <c r="A193" i="2765"/>
  <c r="D193" i="2765" s="1"/>
  <c r="A194" i="2765"/>
  <c r="D194" i="2765" s="1"/>
  <c r="A195" i="2765"/>
  <c r="A196" i="2765"/>
  <c r="D196" i="2765" s="1"/>
  <c r="A197" i="2765"/>
  <c r="D197" i="2765" s="1"/>
  <c r="A198" i="2765"/>
  <c r="D198" i="2765" s="1"/>
  <c r="A199" i="2765"/>
  <c r="D199" i="2765" s="1"/>
  <c r="A200" i="2765"/>
  <c r="D200" i="2765" s="1"/>
  <c r="A201" i="2765"/>
  <c r="D201" i="2765" s="1"/>
  <c r="A202" i="2765"/>
  <c r="D202" i="2765" s="1"/>
  <c r="A203" i="2765"/>
  <c r="A204" i="2765"/>
  <c r="D204" i="2765" s="1"/>
  <c r="A205" i="2765"/>
  <c r="D205" i="2765" s="1"/>
  <c r="A206" i="2765"/>
  <c r="D206" i="2765" s="1"/>
  <c r="A207" i="2765"/>
  <c r="D207" i="2765" s="1"/>
  <c r="A208" i="2765"/>
  <c r="D208" i="2765" s="1"/>
  <c r="A209" i="2765"/>
  <c r="A210" i="2765"/>
  <c r="D210" i="2765" s="1"/>
  <c r="A211" i="2765"/>
  <c r="D211" i="2765" s="1"/>
  <c r="A212" i="2765"/>
  <c r="D212" i="2765" s="1"/>
  <c r="A213" i="2765"/>
  <c r="D213" i="2765" s="1"/>
  <c r="A214" i="2765"/>
  <c r="D214" i="2765" s="1"/>
  <c r="A215" i="2765"/>
  <c r="D215" i="2765" s="1"/>
  <c r="A216" i="2765"/>
  <c r="D216" i="2765" s="1"/>
  <c r="A217" i="2765"/>
  <c r="D217" i="2765" s="1"/>
  <c r="A218" i="2765"/>
  <c r="D218" i="2765" s="1"/>
  <c r="A219" i="2765"/>
  <c r="D219" i="2765" s="1"/>
  <c r="A220" i="2765"/>
  <c r="D220" i="2765" s="1"/>
  <c r="A221" i="2765"/>
  <c r="A222" i="2765"/>
  <c r="D222" i="2765" s="1"/>
  <c r="A223" i="2765"/>
  <c r="D223" i="2765" s="1"/>
  <c r="A224" i="2765"/>
  <c r="D224" i="2765" s="1"/>
  <c r="A225" i="2765"/>
  <c r="D225" i="2765" s="1"/>
  <c r="A226" i="2765"/>
  <c r="D226" i="2765" s="1"/>
  <c r="A227" i="2765"/>
  <c r="A228" i="2765"/>
  <c r="D228" i="2765" s="1"/>
  <c r="A229" i="2765"/>
  <c r="D229" i="2765" s="1"/>
  <c r="A230" i="2765"/>
  <c r="D230" i="2765" s="1"/>
  <c r="A231" i="2765"/>
  <c r="A232" i="2765"/>
  <c r="D232" i="2765" s="1"/>
  <c r="A233" i="2765"/>
  <c r="D233" i="2765" s="1"/>
  <c r="A234" i="2765"/>
  <c r="D234" i="2765" s="1"/>
  <c r="A235" i="2765"/>
  <c r="D235" i="2765" s="1"/>
  <c r="A236" i="2765"/>
  <c r="D236" i="2765" s="1"/>
  <c r="A237" i="2765"/>
  <c r="D237" i="2765" s="1"/>
  <c r="A238" i="2765"/>
  <c r="D238" i="2765" s="1"/>
  <c r="A239" i="2765"/>
  <c r="A240" i="2765"/>
  <c r="D240" i="2765" s="1"/>
  <c r="A241" i="2765"/>
  <c r="D241" i="2765" s="1"/>
  <c r="A242" i="2765"/>
  <c r="D242" i="2765" s="1"/>
  <c r="A243" i="2765"/>
  <c r="D243" i="2765" s="1"/>
  <c r="A244" i="2765"/>
  <c r="D244" i="2765" s="1"/>
  <c r="A245" i="2765"/>
  <c r="A246" i="2765"/>
  <c r="D246" i="2765" s="1"/>
  <c r="A247" i="2765"/>
  <c r="D247" i="2765" s="1"/>
  <c r="A248" i="2765"/>
  <c r="D248" i="2765" s="1"/>
  <c r="A249" i="2765"/>
  <c r="D249" i="2765" s="1"/>
  <c r="A250" i="2765"/>
  <c r="D250" i="2765" s="1"/>
  <c r="A251" i="2765"/>
  <c r="D251" i="2765" s="1"/>
  <c r="A252" i="2765"/>
  <c r="D252" i="2765" s="1"/>
  <c r="A253" i="2765"/>
  <c r="D253" i="2765" s="1"/>
  <c r="A254" i="2765"/>
  <c r="D254" i="2765" s="1"/>
  <c r="A255" i="2765"/>
  <c r="D255" i="2765" s="1"/>
  <c r="A256" i="2765"/>
  <c r="D256" i="2765" s="1"/>
  <c r="A257" i="2765"/>
  <c r="A258" i="2765"/>
  <c r="D258" i="2765" s="1"/>
  <c r="A259" i="2765"/>
  <c r="D259" i="2765" s="1"/>
  <c r="A260" i="2765"/>
  <c r="D260" i="2765" s="1"/>
  <c r="A261" i="2765"/>
  <c r="D261" i="2765" s="1"/>
  <c r="A262" i="2765"/>
  <c r="D262" i="2765" s="1"/>
  <c r="A263" i="2765"/>
  <c r="A264" i="2765"/>
  <c r="D264" i="2765" s="1"/>
  <c r="A265" i="2765"/>
  <c r="D265" i="2765" s="1"/>
  <c r="A266" i="2765"/>
  <c r="D266" i="2765" s="1"/>
  <c r="A267" i="2765"/>
  <c r="A268" i="2765"/>
  <c r="D268" i="2765" s="1"/>
  <c r="A269" i="2765"/>
  <c r="D269" i="2765" s="1"/>
  <c r="A270" i="2765"/>
  <c r="D270" i="2765" s="1"/>
  <c r="A271" i="2765"/>
  <c r="D271" i="2765" s="1"/>
  <c r="A272" i="2765"/>
  <c r="D272" i="2765" s="1"/>
  <c r="A273" i="2765"/>
  <c r="D273" i="2765" s="1"/>
  <c r="A274" i="2765"/>
  <c r="D274" i="2765" s="1"/>
  <c r="A275" i="2765"/>
  <c r="A276" i="2765"/>
  <c r="D276" i="2765" s="1"/>
  <c r="A277" i="2765"/>
  <c r="D277" i="2765" s="1"/>
  <c r="A278" i="2765"/>
  <c r="D278" i="2765" s="1"/>
  <c r="A279" i="2765"/>
  <c r="D279" i="2765" s="1"/>
  <c r="A280" i="2765"/>
  <c r="D280" i="2765" s="1"/>
  <c r="A281" i="2765"/>
  <c r="A282" i="2765"/>
  <c r="D282" i="2765" s="1"/>
  <c r="A283" i="2765"/>
  <c r="D283" i="2765" s="1"/>
  <c r="A284" i="2765"/>
  <c r="D284" i="2765" s="1"/>
  <c r="A285" i="2765"/>
  <c r="D285" i="2765" s="1"/>
  <c r="A286" i="2765"/>
  <c r="D286" i="2765" s="1"/>
  <c r="A287" i="2765"/>
  <c r="D287" i="2765" s="1"/>
  <c r="A288" i="2765"/>
  <c r="D288" i="2765" s="1"/>
  <c r="A289" i="2765"/>
  <c r="D289" i="2765" s="1"/>
  <c r="A290" i="2765"/>
  <c r="D290" i="2765" s="1"/>
  <c r="A291" i="2765"/>
  <c r="D291" i="2765" s="1"/>
  <c r="A292" i="2765"/>
  <c r="D292" i="2765" s="1"/>
  <c r="A293" i="2765"/>
  <c r="A294" i="2765"/>
  <c r="D294" i="2765" s="1"/>
  <c r="A295" i="2765"/>
  <c r="D295" i="2765" s="1"/>
  <c r="A296" i="2765"/>
  <c r="D296" i="2765" s="1"/>
  <c r="A297" i="2765"/>
  <c r="D297" i="2765" s="1"/>
  <c r="A298" i="2765"/>
  <c r="D298" i="2765" s="1"/>
  <c r="A299" i="2765"/>
  <c r="A300" i="2765"/>
  <c r="D300" i="2765" s="1"/>
  <c r="A301" i="2765"/>
  <c r="D301" i="2765" s="1"/>
  <c r="A302" i="2765"/>
  <c r="D302" i="2765" s="1"/>
  <c r="A303" i="2765"/>
  <c r="A304" i="2765"/>
  <c r="D304" i="2765" s="1"/>
  <c r="A305" i="2765"/>
  <c r="D305" i="2765" s="1"/>
  <c r="A306" i="2765"/>
  <c r="D306" i="2765" s="1"/>
  <c r="A307" i="2765"/>
  <c r="D307" i="2765" s="1"/>
  <c r="A308" i="2765"/>
  <c r="D308" i="2765" s="1"/>
  <c r="A309" i="2765"/>
  <c r="D309" i="2765" s="1"/>
  <c r="A310" i="2765"/>
  <c r="D310" i="2765" s="1"/>
  <c r="A311" i="2765"/>
  <c r="A312" i="2765"/>
  <c r="D312" i="2765" s="1"/>
  <c r="A313" i="2765"/>
  <c r="D313" i="2765" s="1"/>
  <c r="A314" i="2765"/>
  <c r="D314" i="2765" s="1"/>
  <c r="A315" i="2765"/>
  <c r="D315" i="2765" s="1"/>
  <c r="A316" i="2765"/>
  <c r="D316" i="2765" s="1"/>
  <c r="A317" i="2765"/>
  <c r="A318" i="2765"/>
  <c r="D318" i="2765" s="1"/>
  <c r="A319" i="2765"/>
  <c r="D319" i="2765" s="1"/>
  <c r="A320" i="2765"/>
  <c r="D320" i="2765" s="1"/>
  <c r="A321" i="2765"/>
  <c r="D321" i="2765" s="1"/>
  <c r="A322" i="2765"/>
  <c r="D322" i="2765" s="1"/>
  <c r="A323" i="2765"/>
  <c r="D323" i="2765" s="1"/>
  <c r="A324" i="2765"/>
  <c r="D324" i="2765" s="1"/>
  <c r="A325" i="2765"/>
  <c r="D325" i="2765" s="1"/>
  <c r="A326" i="2765"/>
  <c r="D326" i="2765" s="1"/>
  <c r="A327" i="2765"/>
  <c r="D327" i="2765" s="1"/>
  <c r="A328" i="2765"/>
  <c r="D328" i="2765" s="1"/>
  <c r="A329" i="2765"/>
  <c r="A330" i="2765"/>
  <c r="D330" i="2765" s="1"/>
  <c r="A331" i="2765"/>
  <c r="D331" i="2765" s="1"/>
  <c r="A332" i="2765"/>
  <c r="D332" i="2765" s="1"/>
  <c r="A333" i="2765"/>
  <c r="D333" i="2765" s="1"/>
  <c r="A334" i="2765"/>
  <c r="D334" i="2765" s="1"/>
  <c r="A335" i="2765"/>
  <c r="A336" i="2765"/>
  <c r="D336" i="2765" s="1"/>
  <c r="A337" i="2765"/>
  <c r="D337" i="2765" s="1"/>
  <c r="A338" i="2765"/>
  <c r="D338" i="2765" s="1"/>
  <c r="A339" i="2765"/>
  <c r="A340" i="2765"/>
  <c r="D340" i="2765" s="1"/>
  <c r="A341" i="2765"/>
  <c r="D341" i="2765" s="1"/>
  <c r="A342" i="2765"/>
  <c r="D342" i="2765" s="1"/>
  <c r="A343" i="2765"/>
  <c r="D343" i="2765" s="1"/>
  <c r="A344" i="2765"/>
  <c r="D344" i="2765" s="1"/>
  <c r="A345" i="2765"/>
  <c r="D345" i="2765" s="1"/>
  <c r="A346" i="2765"/>
  <c r="D346" i="2765" s="1"/>
  <c r="A347" i="2765"/>
  <c r="A348" i="2765"/>
  <c r="D348" i="2765" s="1"/>
  <c r="A349" i="2765"/>
  <c r="D349" i="2765" s="1"/>
  <c r="A350" i="2765"/>
  <c r="D350" i="2765" s="1"/>
  <c r="A351" i="2765"/>
  <c r="D351" i="2765" s="1"/>
  <c r="A352" i="2765"/>
  <c r="D352" i="2765" s="1"/>
  <c r="A353" i="2765"/>
  <c r="A354" i="2765"/>
  <c r="D354" i="2765" s="1"/>
  <c r="A355" i="2765"/>
  <c r="D355" i="2765" s="1"/>
  <c r="A356" i="2765"/>
  <c r="D356" i="2765" s="1"/>
  <c r="A357" i="2765"/>
  <c r="D357" i="2765" s="1"/>
  <c r="A358" i="2765"/>
  <c r="D358" i="2765" s="1"/>
  <c r="A359" i="2765"/>
  <c r="D359" i="2765" s="1"/>
  <c r="A360" i="2765"/>
  <c r="D360" i="2765" s="1"/>
  <c r="A361" i="2765"/>
  <c r="D361" i="2765" s="1"/>
  <c r="A362" i="2765"/>
  <c r="D362" i="2765" s="1"/>
  <c r="A363" i="2765"/>
  <c r="D363" i="2765" s="1"/>
  <c r="A364" i="2765"/>
  <c r="D364" i="2765" s="1"/>
  <c r="A365" i="2765"/>
  <c r="A366" i="2765"/>
  <c r="D366" i="2765" s="1"/>
  <c r="A367" i="2765"/>
  <c r="D367" i="2765" s="1"/>
  <c r="A368" i="2765"/>
  <c r="D368" i="2765" s="1"/>
  <c r="A369" i="2765"/>
  <c r="D369" i="2765" s="1"/>
  <c r="A370" i="2765"/>
  <c r="D370" i="2765" s="1"/>
  <c r="A371" i="2765"/>
  <c r="A372" i="2765"/>
  <c r="D372" i="2765" s="1"/>
  <c r="A373" i="2765"/>
  <c r="D373" i="2765" s="1"/>
  <c r="A374" i="2765"/>
  <c r="D374" i="2765" s="1"/>
  <c r="A375" i="2765"/>
  <c r="A376" i="2765"/>
  <c r="D376" i="2765" s="1"/>
  <c r="A377" i="2765"/>
  <c r="D377" i="2765" s="1"/>
  <c r="A378" i="2765"/>
  <c r="D378" i="2765" s="1"/>
  <c r="A379" i="2765"/>
  <c r="D379" i="2765" s="1"/>
  <c r="A380" i="2765"/>
  <c r="D380" i="2765" s="1"/>
  <c r="A381" i="2765"/>
  <c r="D381" i="2765" s="1"/>
  <c r="A382" i="2765"/>
  <c r="D382" i="2765" s="1"/>
  <c r="A383" i="2765"/>
  <c r="A384" i="2765"/>
  <c r="D384" i="2765" s="1"/>
  <c r="A385" i="2765"/>
  <c r="D385" i="2765" s="1"/>
  <c r="A386" i="2765"/>
  <c r="D386" i="2765" s="1"/>
  <c r="A387" i="2765"/>
  <c r="D387" i="2765" s="1"/>
  <c r="A388" i="2765"/>
  <c r="D388" i="2765" s="1"/>
  <c r="A389" i="2765"/>
  <c r="A390" i="2765"/>
  <c r="D390" i="2765" s="1"/>
  <c r="A391" i="2765"/>
  <c r="D391" i="2765" s="1"/>
  <c r="A392" i="2765"/>
  <c r="D392" i="2765" s="1"/>
  <c r="A393" i="2765"/>
  <c r="D393" i="2765" s="1"/>
  <c r="A394" i="2765"/>
  <c r="D394" i="2765" s="1"/>
  <c r="A395" i="2765"/>
  <c r="D395" i="2765" s="1"/>
  <c r="A396" i="2765"/>
  <c r="D396" i="2765" s="1"/>
  <c r="A397" i="2765"/>
  <c r="D397" i="2765" s="1"/>
  <c r="A398" i="2765"/>
  <c r="D398" i="2765" s="1"/>
  <c r="A399" i="2765"/>
  <c r="D399" i="2765" s="1"/>
  <c r="A400" i="2765"/>
  <c r="D400" i="2765" s="1"/>
  <c r="A401" i="2765"/>
  <c r="A402" i="2765"/>
  <c r="D402" i="2765" s="1"/>
  <c r="A403" i="2765"/>
  <c r="D403" i="2765" s="1"/>
  <c r="A404" i="2765"/>
  <c r="D404" i="2765" s="1"/>
  <c r="A405" i="2765"/>
  <c r="D405" i="2765" s="1"/>
  <c r="A406" i="2765"/>
  <c r="D406" i="2765" s="1"/>
  <c r="A407" i="2765"/>
  <c r="A408" i="2765"/>
  <c r="D408" i="2765" s="1"/>
  <c r="A409" i="2765"/>
  <c r="D409" i="2765" s="1"/>
  <c r="A410" i="2765"/>
  <c r="D410" i="2765" s="1"/>
  <c r="A411" i="2765"/>
  <c r="A412" i="2765"/>
  <c r="D412" i="2765" s="1"/>
  <c r="A413" i="2765"/>
  <c r="D413" i="2765" s="1"/>
  <c r="A414" i="2765"/>
  <c r="D414" i="2765" s="1"/>
  <c r="A415" i="2765"/>
  <c r="D415" i="2765" s="1"/>
  <c r="A416" i="2765"/>
  <c r="D416" i="2765" s="1"/>
  <c r="A417" i="2765"/>
  <c r="D417" i="2765" s="1"/>
  <c r="A418" i="2765"/>
  <c r="D418" i="2765" s="1"/>
  <c r="A419" i="2765"/>
  <c r="A420" i="2765"/>
  <c r="D420" i="2765" s="1"/>
  <c r="A421" i="2765"/>
  <c r="D421" i="2765" s="1"/>
  <c r="A422" i="2765"/>
  <c r="D422" i="2765" s="1"/>
  <c r="A423" i="2765"/>
  <c r="D423" i="2765" s="1"/>
  <c r="A424" i="2765"/>
  <c r="D424" i="2765" s="1"/>
  <c r="A425" i="2765"/>
  <c r="A426" i="2765"/>
  <c r="D426" i="2765" s="1"/>
  <c r="A427" i="2765"/>
  <c r="D427" i="2765" s="1"/>
  <c r="A428" i="2765"/>
  <c r="D428" i="2765" s="1"/>
  <c r="A429" i="2765"/>
  <c r="D429" i="2765" s="1"/>
  <c r="A430" i="2765"/>
  <c r="D430" i="2765" s="1"/>
  <c r="A431" i="2765"/>
  <c r="D431" i="2765" s="1"/>
  <c r="A432" i="2765"/>
  <c r="D432" i="2765" s="1"/>
  <c r="A433" i="2765"/>
  <c r="D433" i="2765" s="1"/>
  <c r="A434" i="2765"/>
  <c r="D434" i="2765" s="1"/>
  <c r="A435" i="2765"/>
  <c r="D435" i="2765" s="1"/>
  <c r="A436" i="2765"/>
  <c r="D436" i="2765" s="1"/>
  <c r="A437" i="2765"/>
  <c r="A438" i="2765"/>
  <c r="D438" i="2765" s="1"/>
  <c r="A439" i="2765"/>
  <c r="D439" i="2765" s="1"/>
  <c r="A440" i="2765"/>
  <c r="D440" i="2765" s="1"/>
  <c r="A441" i="2765"/>
  <c r="D441" i="2765" s="1"/>
  <c r="A442" i="2765"/>
  <c r="D442" i="2765" s="1"/>
  <c r="A443" i="2765"/>
  <c r="A444" i="2765"/>
  <c r="D444" i="2765" s="1"/>
  <c r="A445" i="2765"/>
  <c r="D445" i="2765" s="1"/>
  <c r="A446" i="2765"/>
  <c r="D446" i="2765" s="1"/>
  <c r="A447" i="2765"/>
  <c r="A448" i="2765"/>
  <c r="D448" i="2765" s="1"/>
  <c r="A449" i="2765"/>
  <c r="D449" i="2765" s="1"/>
  <c r="A450" i="2765"/>
  <c r="D450" i="2765" s="1"/>
  <c r="A451" i="2765"/>
  <c r="D451" i="2765" s="1"/>
  <c r="A452" i="2765"/>
  <c r="D452" i="2765" s="1"/>
  <c r="A453" i="2765"/>
  <c r="D453" i="2765" s="1"/>
  <c r="A454" i="2765"/>
  <c r="D454" i="2765" s="1"/>
  <c r="A455" i="2765"/>
  <c r="A456" i="2765"/>
  <c r="D456" i="2765" s="1"/>
  <c r="A457" i="2765"/>
  <c r="D457" i="2765" s="1"/>
  <c r="A458" i="2765"/>
  <c r="D458" i="2765" s="1"/>
  <c r="A459" i="2765"/>
  <c r="D459" i="2765" s="1"/>
  <c r="A460" i="2765"/>
  <c r="D460" i="2765" s="1"/>
  <c r="A461" i="2765"/>
  <c r="A462" i="2765"/>
  <c r="D462" i="2765" s="1"/>
  <c r="A463" i="2765"/>
  <c r="D463" i="2765" s="1"/>
  <c r="A464" i="2765"/>
  <c r="D464" i="2765" s="1"/>
  <c r="A465" i="2765"/>
  <c r="D465" i="2765" s="1"/>
  <c r="A466" i="2765"/>
  <c r="D466" i="2765" s="1"/>
  <c r="A467" i="2765"/>
  <c r="D467" i="2765" s="1"/>
  <c r="A468" i="2765"/>
  <c r="D468" i="2765" s="1"/>
  <c r="A469" i="2765"/>
  <c r="D469" i="2765" s="1"/>
  <c r="A470" i="2765"/>
  <c r="D470" i="2765" s="1"/>
  <c r="A471" i="2765"/>
  <c r="D471" i="2765" s="1"/>
  <c r="A472" i="2765"/>
  <c r="D472" i="2765" s="1"/>
  <c r="A473" i="2765"/>
  <c r="A474" i="2765"/>
  <c r="D474" i="2765" s="1"/>
  <c r="A475" i="2765"/>
  <c r="D475" i="2765" s="1"/>
  <c r="A476" i="2765"/>
  <c r="D476" i="2765" s="1"/>
  <c r="A477" i="2765"/>
  <c r="D477" i="2765" s="1"/>
  <c r="A478" i="2765"/>
  <c r="D478" i="2765" s="1"/>
  <c r="A479" i="2765"/>
  <c r="A480" i="2765"/>
  <c r="D480" i="2765" s="1"/>
  <c r="A481" i="2765"/>
  <c r="D481" i="2765" s="1"/>
  <c r="A482" i="2765"/>
  <c r="D482" i="2765" s="1"/>
  <c r="A483" i="2765"/>
  <c r="A484" i="2765"/>
  <c r="D484" i="2765" s="1"/>
  <c r="A485" i="2765"/>
  <c r="D485" i="2765" s="1"/>
  <c r="A486" i="2765"/>
  <c r="D486" i="2765" s="1"/>
  <c r="A487" i="2765"/>
  <c r="D487" i="2765" s="1"/>
  <c r="A488" i="2765"/>
  <c r="D488" i="2765" s="1"/>
  <c r="A489" i="2765"/>
  <c r="D489" i="2765" s="1"/>
  <c r="A490" i="2765"/>
  <c r="D490" i="2765" s="1"/>
  <c r="A491" i="2765"/>
  <c r="A492" i="2765"/>
  <c r="D492" i="2765" s="1"/>
  <c r="A493" i="2765"/>
  <c r="D493" i="2765" s="1"/>
  <c r="A494" i="2765"/>
  <c r="D494" i="2765" s="1"/>
  <c r="A495" i="2765"/>
  <c r="D495" i="2765" s="1"/>
  <c r="A496" i="2765"/>
  <c r="D496" i="2765" s="1"/>
  <c r="A497" i="2765"/>
  <c r="A498" i="2765"/>
  <c r="D498" i="2765" s="1"/>
  <c r="A499" i="2765"/>
  <c r="D499" i="2765" s="1"/>
  <c r="A500" i="2765"/>
  <c r="D500" i="2765" s="1"/>
  <c r="A501" i="2765"/>
  <c r="D501" i="2765" s="1"/>
  <c r="A502" i="2765"/>
  <c r="D502" i="2765" s="1"/>
  <c r="A503" i="2765"/>
  <c r="D503" i="2765" s="1"/>
  <c r="A504" i="2765"/>
  <c r="D504" i="2765" s="1"/>
  <c r="A505" i="2765"/>
  <c r="D505" i="2765" s="1"/>
  <c r="A506" i="2765"/>
  <c r="D506" i="2765" s="1"/>
  <c r="A507" i="2765"/>
  <c r="D507" i="2765" s="1"/>
  <c r="A508" i="2765"/>
  <c r="D508" i="2765" s="1"/>
  <c r="A509" i="2765"/>
  <c r="A510" i="2765"/>
  <c r="D510" i="2765" s="1"/>
  <c r="A511" i="2765"/>
  <c r="D511" i="2765" s="1"/>
  <c r="A512" i="2765"/>
  <c r="D512" i="2765" s="1"/>
  <c r="A513" i="2765"/>
  <c r="D513" i="2765" s="1"/>
  <c r="A514" i="2765"/>
  <c r="D514" i="2765" s="1"/>
  <c r="A515" i="2765"/>
  <c r="A516" i="2765"/>
  <c r="D516" i="2765" s="1"/>
  <c r="A517" i="2765"/>
  <c r="D517" i="2765" s="1"/>
  <c r="A518" i="2765"/>
  <c r="D518" i="2765" s="1"/>
  <c r="A519" i="2765"/>
  <c r="D519" i="2765" s="1"/>
  <c r="A520" i="2765"/>
  <c r="D520" i="2765" s="1"/>
  <c r="A521" i="2765"/>
  <c r="D521" i="2765" s="1"/>
  <c r="A522" i="2765"/>
  <c r="D522" i="2765" s="1"/>
  <c r="A523" i="2765"/>
  <c r="D523" i="2765" s="1"/>
  <c r="A524" i="2765"/>
  <c r="D524" i="2765" s="1"/>
  <c r="A525" i="2765"/>
  <c r="D525" i="2765" s="1"/>
  <c r="A526" i="2765"/>
  <c r="D526" i="2765" s="1"/>
  <c r="A527" i="2765"/>
  <c r="A528" i="2765"/>
  <c r="D528" i="2765" s="1"/>
  <c r="A529" i="2765"/>
  <c r="D529" i="2765" s="1"/>
  <c r="A530" i="2765"/>
  <c r="D530" i="2765" s="1"/>
  <c r="A531" i="2765"/>
  <c r="D531" i="2765" s="1"/>
  <c r="A532" i="2765"/>
  <c r="D532" i="2765" s="1"/>
  <c r="A533" i="2765"/>
  <c r="A534" i="2765"/>
  <c r="D534" i="2765" s="1"/>
  <c r="A535" i="2765"/>
  <c r="D535" i="2765" s="1"/>
  <c r="A536" i="2765"/>
  <c r="D536" i="2765" s="1"/>
  <c r="A537" i="2765"/>
  <c r="D537" i="2765" s="1"/>
  <c r="A538" i="2765"/>
  <c r="D538" i="2765" s="1"/>
  <c r="A539" i="2765"/>
  <c r="D539" i="2765" s="1"/>
  <c r="A540" i="2765"/>
  <c r="D540" i="2765" s="1"/>
  <c r="A541" i="2765"/>
  <c r="D541" i="2765" s="1"/>
  <c r="A542" i="2765"/>
  <c r="D542" i="2765" s="1"/>
  <c r="A543" i="2765"/>
  <c r="D543" i="2765" s="1"/>
  <c r="A544" i="2765"/>
  <c r="D544" i="2765" s="1"/>
  <c r="A545" i="2765"/>
  <c r="A546" i="2765"/>
  <c r="D546" i="2765" s="1"/>
  <c r="A547" i="2765"/>
  <c r="D547" i="2765" s="1"/>
  <c r="A548" i="2765"/>
  <c r="D548" i="2765" s="1"/>
  <c r="A549" i="2765"/>
  <c r="D549" i="2765" s="1"/>
  <c r="A550" i="2765"/>
  <c r="D550" i="2765" s="1"/>
  <c r="A551" i="2765"/>
  <c r="A552" i="2765"/>
  <c r="D552" i="2765" s="1"/>
  <c r="A553" i="2765"/>
  <c r="D553" i="2765" s="1"/>
  <c r="A554" i="2765"/>
  <c r="D554" i="2765" s="1"/>
  <c r="A555" i="2765"/>
  <c r="A556" i="2765"/>
  <c r="D556" i="2765" s="1"/>
  <c r="A557" i="2765"/>
  <c r="D557" i="2765" s="1"/>
  <c r="A558" i="2765"/>
  <c r="D558" i="2765" s="1"/>
  <c r="A559" i="2765"/>
  <c r="D559" i="2765" s="1"/>
  <c r="A560" i="2765"/>
  <c r="D560" i="2765" s="1"/>
  <c r="A561" i="2765"/>
  <c r="D561" i="2765" s="1"/>
  <c r="A562" i="2765"/>
  <c r="D562" i="2765" s="1"/>
  <c r="A563" i="2765"/>
  <c r="A564" i="2765"/>
  <c r="D564" i="2765" s="1"/>
  <c r="A565" i="2765"/>
  <c r="D565" i="2765" s="1"/>
  <c r="A566" i="2765"/>
  <c r="D566" i="2765" s="1"/>
  <c r="A567" i="2765"/>
  <c r="D567" i="2765" s="1"/>
  <c r="A568" i="2765"/>
  <c r="D568" i="2765" s="1"/>
  <c r="A569" i="2765"/>
  <c r="A570" i="2765"/>
  <c r="D570" i="2765" s="1"/>
  <c r="A571" i="2765"/>
  <c r="D571" i="2765" s="1"/>
  <c r="A572" i="2765"/>
  <c r="D572" i="2765" s="1"/>
  <c r="A573" i="2765"/>
  <c r="D573" i="2765" s="1"/>
  <c r="A574" i="2765"/>
  <c r="D574" i="2765" s="1"/>
  <c r="A575" i="2765"/>
  <c r="D575" i="2765" s="1"/>
  <c r="A576" i="2765"/>
  <c r="D576" i="2765" s="1"/>
  <c r="A577" i="2765"/>
  <c r="D577" i="2765" s="1"/>
  <c r="A578" i="2765"/>
  <c r="D578" i="2765" s="1"/>
  <c r="A579" i="2765"/>
  <c r="D579" i="2765" s="1"/>
  <c r="A580" i="2765"/>
  <c r="D580" i="2765" s="1"/>
  <c r="A581" i="2765"/>
  <c r="A582" i="2765"/>
  <c r="D582" i="2765" s="1"/>
  <c r="A583" i="2765"/>
  <c r="D583" i="2765" s="1"/>
  <c r="A584" i="2765"/>
  <c r="D584" i="2765" s="1"/>
  <c r="A585" i="2765"/>
  <c r="D585" i="2765" s="1"/>
  <c r="A586" i="2765"/>
  <c r="D586" i="2765" s="1"/>
  <c r="A587" i="2765"/>
  <c r="A588" i="2765"/>
  <c r="D588" i="2765" s="1"/>
  <c r="A589" i="2765"/>
  <c r="D589" i="2765" s="1"/>
  <c r="A590" i="2765"/>
  <c r="D590" i="2765" s="1"/>
  <c r="A591" i="2765"/>
  <c r="A592" i="2765"/>
  <c r="D592" i="2765" s="1"/>
  <c r="A593" i="2765"/>
  <c r="D593" i="2765" s="1"/>
  <c r="A594" i="2765"/>
  <c r="D594" i="2765" s="1"/>
  <c r="A595" i="2765"/>
  <c r="D595" i="2765" s="1"/>
  <c r="A596" i="2765"/>
  <c r="D596" i="2765" s="1"/>
  <c r="A597" i="2765"/>
  <c r="D597" i="2765" s="1"/>
  <c r="A598" i="2765"/>
  <c r="D598" i="2765" s="1"/>
  <c r="A599" i="2765"/>
  <c r="A600" i="2765"/>
  <c r="D600" i="2765" s="1"/>
  <c r="A601" i="2765"/>
  <c r="D601" i="2765" s="1"/>
  <c r="A602" i="2765"/>
  <c r="D602" i="2765" s="1"/>
  <c r="A603" i="2765"/>
  <c r="D603" i="2765" s="1"/>
  <c r="A604" i="2765"/>
  <c r="D604" i="2765" s="1"/>
  <c r="A605" i="2765"/>
  <c r="A606" i="2765"/>
  <c r="D606" i="2765" s="1"/>
  <c r="A607" i="2765"/>
  <c r="D607" i="2765" s="1"/>
  <c r="A608" i="2765"/>
  <c r="D608" i="2765" s="1"/>
  <c r="A609" i="2765"/>
  <c r="D609" i="2765" s="1"/>
  <c r="A610" i="2765"/>
  <c r="D610" i="2765" s="1"/>
  <c r="A611" i="2765"/>
  <c r="D611" i="2765" s="1"/>
  <c r="A612" i="2765"/>
  <c r="D612" i="2765" s="1"/>
  <c r="A613" i="2765"/>
  <c r="D613" i="2765" s="1"/>
  <c r="A614" i="2765"/>
  <c r="D614" i="2765" s="1"/>
  <c r="A615" i="2765"/>
  <c r="D615" i="2765" s="1"/>
  <c r="A616" i="2765"/>
  <c r="D616" i="2765" s="1"/>
  <c r="A617" i="2765"/>
  <c r="A618" i="2765"/>
  <c r="D618" i="2765" s="1"/>
  <c r="A619" i="2765"/>
  <c r="D619" i="2765" s="1"/>
  <c r="A620" i="2765"/>
  <c r="D620" i="2765" s="1"/>
  <c r="A621" i="2765"/>
  <c r="D621" i="2765" s="1"/>
  <c r="A622" i="2765"/>
  <c r="D622" i="2765" s="1"/>
  <c r="A623" i="2765"/>
  <c r="A624" i="2765"/>
  <c r="D624" i="2765" s="1"/>
  <c r="A625" i="2765"/>
  <c r="D625" i="2765" s="1"/>
  <c r="A626" i="2765"/>
  <c r="D626" i="2765" s="1"/>
  <c r="A627" i="2765"/>
  <c r="D627" i="2765" s="1"/>
  <c r="A628" i="2765"/>
  <c r="D628" i="2765" s="1"/>
  <c r="A629" i="2765"/>
  <c r="D629" i="2765" s="1"/>
  <c r="A630" i="2765"/>
  <c r="D630" i="2765" s="1"/>
  <c r="A631" i="2765"/>
  <c r="D631" i="2765" s="1"/>
  <c r="A632" i="2765"/>
  <c r="D632" i="2765" s="1"/>
  <c r="A633" i="2765"/>
  <c r="D633" i="2765" s="1"/>
  <c r="A634" i="2765"/>
  <c r="D634" i="2765" s="1"/>
  <c r="A635" i="2765"/>
  <c r="A636" i="2765"/>
  <c r="D636" i="2765" s="1"/>
  <c r="A637" i="2765"/>
  <c r="D637" i="2765" s="1"/>
  <c r="A638" i="2765"/>
  <c r="D638" i="2765" s="1"/>
  <c r="A639" i="2765"/>
  <c r="D639" i="2765" s="1"/>
  <c r="A640" i="2765"/>
  <c r="D640" i="2765" s="1"/>
  <c r="A641" i="2765"/>
  <c r="A642" i="2765"/>
  <c r="D642" i="2765" s="1"/>
  <c r="A643" i="2765"/>
  <c r="D643" i="2765" s="1"/>
  <c r="A644" i="2765"/>
  <c r="D644" i="2765" s="1"/>
  <c r="A645" i="2765"/>
  <c r="D645" i="2765" s="1"/>
  <c r="A646" i="2765"/>
  <c r="D646" i="2765" s="1"/>
  <c r="A647" i="2765"/>
  <c r="D647" i="2765" s="1"/>
  <c r="A648" i="2765"/>
  <c r="D648" i="2765" s="1"/>
  <c r="A649" i="2765"/>
  <c r="D649" i="2765" s="1"/>
  <c r="A650" i="2765"/>
  <c r="D650" i="2765" s="1"/>
  <c r="A651" i="2765"/>
  <c r="D651" i="2765" s="1"/>
  <c r="A652" i="2765"/>
  <c r="D652" i="2765" s="1"/>
  <c r="A653" i="2765"/>
  <c r="A654" i="2765"/>
  <c r="D654" i="2765" s="1"/>
  <c r="A655" i="2765"/>
  <c r="D655" i="2765" s="1"/>
  <c r="A656" i="2765"/>
  <c r="D656" i="2765" s="1"/>
  <c r="A657" i="2765"/>
  <c r="D657" i="2765" s="1"/>
  <c r="A658" i="2765"/>
  <c r="D658" i="2765" s="1"/>
  <c r="A659" i="2765"/>
  <c r="A660" i="2765"/>
  <c r="D660" i="2765" s="1"/>
  <c r="A661" i="2765"/>
  <c r="D661" i="2765" s="1"/>
  <c r="A662" i="2765"/>
  <c r="D662" i="2765" s="1"/>
  <c r="A663" i="2765"/>
  <c r="A664" i="2765"/>
  <c r="D664" i="2765" s="1"/>
  <c r="A665" i="2765"/>
  <c r="D665" i="2765" s="1"/>
  <c r="A666" i="2765"/>
  <c r="D666" i="2765" s="1"/>
  <c r="A667" i="2765"/>
  <c r="D667" i="2765" s="1"/>
  <c r="A668" i="2765"/>
  <c r="D668" i="2765" s="1"/>
  <c r="A669" i="2765"/>
  <c r="D669" i="2765" s="1"/>
  <c r="A670" i="2765"/>
  <c r="D670" i="2765" s="1"/>
  <c r="A671" i="2765"/>
  <c r="A672" i="2765"/>
  <c r="D672" i="2765" s="1"/>
  <c r="A673" i="2765"/>
  <c r="D673" i="2765" s="1"/>
  <c r="A674" i="2765"/>
  <c r="D674" i="2765" s="1"/>
  <c r="A675" i="2765"/>
  <c r="D675" i="2765" s="1"/>
  <c r="A676" i="2765"/>
  <c r="D676" i="2765" s="1"/>
  <c r="A677" i="2765"/>
  <c r="A678" i="2765"/>
  <c r="D678" i="2765" s="1"/>
  <c r="A679" i="2765"/>
  <c r="D679" i="2765" s="1"/>
  <c r="A680" i="2765"/>
  <c r="D680" i="2765" s="1"/>
  <c r="A681" i="2765"/>
  <c r="D681" i="2765" s="1"/>
  <c r="A682" i="2765"/>
  <c r="D682" i="2765" s="1"/>
  <c r="A683" i="2765"/>
  <c r="D683" i="2765" s="1"/>
  <c r="A684" i="2765"/>
  <c r="D684" i="2765" s="1"/>
  <c r="A685" i="2765"/>
  <c r="D685" i="2765" s="1"/>
  <c r="A686" i="2765"/>
  <c r="D686" i="2765" s="1"/>
  <c r="A687" i="2765"/>
  <c r="D687" i="2765" s="1"/>
  <c r="A688" i="2765"/>
  <c r="D688" i="2765" s="1"/>
  <c r="A689" i="2765"/>
  <c r="A690" i="2765"/>
  <c r="D690" i="2765" s="1"/>
  <c r="A691" i="2765"/>
  <c r="D691" i="2765" s="1"/>
  <c r="A692" i="2765"/>
  <c r="D692" i="2765" s="1"/>
  <c r="A693" i="2765"/>
  <c r="D693" i="2765" s="1"/>
  <c r="A694" i="2765"/>
  <c r="D694" i="2765" s="1"/>
  <c r="A695" i="2765"/>
  <c r="A696" i="2765"/>
  <c r="D696" i="2765" s="1"/>
  <c r="A697" i="2765"/>
  <c r="D697" i="2765" s="1"/>
  <c r="A698" i="2765"/>
  <c r="D698" i="2765" s="1"/>
  <c r="A699" i="2765"/>
  <c r="A700" i="2765"/>
  <c r="D700" i="2765" s="1"/>
  <c r="A701" i="2765"/>
  <c r="D701" i="2765" s="1"/>
  <c r="A702" i="2765"/>
  <c r="D702" i="2765" s="1"/>
  <c r="A703" i="2765"/>
  <c r="D703" i="2765" s="1"/>
  <c r="A704" i="2765"/>
  <c r="D704" i="2765" s="1"/>
  <c r="A705" i="2765"/>
  <c r="D705" i="2765" s="1"/>
  <c r="A706" i="2765"/>
  <c r="D706" i="2765" s="1"/>
  <c r="A707" i="2765"/>
  <c r="A708" i="2765"/>
  <c r="D708" i="2765" s="1"/>
  <c r="A709" i="2765"/>
  <c r="D709" i="2765" s="1"/>
  <c r="A710" i="2765"/>
  <c r="D710" i="2765" s="1"/>
  <c r="A711" i="2765"/>
  <c r="D711" i="2765" s="1"/>
  <c r="A712" i="2765"/>
  <c r="D712" i="2765" s="1"/>
  <c r="A713" i="2765"/>
  <c r="A714" i="2765"/>
  <c r="D714" i="2765" s="1"/>
  <c r="A715" i="2765"/>
  <c r="D715" i="2765" s="1"/>
  <c r="A716" i="2765"/>
  <c r="D716" i="2765" s="1"/>
  <c r="A717" i="2765"/>
  <c r="D717" i="2765" s="1"/>
  <c r="A718" i="2765"/>
  <c r="D718" i="2765" s="1"/>
  <c r="A719" i="2765"/>
  <c r="D719" i="2765" s="1"/>
  <c r="A720" i="2765"/>
  <c r="D720" i="2765" s="1"/>
  <c r="A721" i="2765"/>
  <c r="D721" i="2765" s="1"/>
  <c r="A722" i="2765"/>
  <c r="D722" i="2765" s="1"/>
  <c r="A723" i="2765"/>
  <c r="D723" i="2765" s="1"/>
  <c r="A724" i="2765"/>
  <c r="D724" i="2765" s="1"/>
  <c r="A725" i="2765"/>
  <c r="A726" i="2765"/>
  <c r="D726" i="2765" s="1"/>
  <c r="A727" i="2765"/>
  <c r="D727" i="2765" s="1"/>
  <c r="A728" i="2765"/>
  <c r="D728" i="2765" s="1"/>
  <c r="A729" i="2765"/>
  <c r="D729" i="2765" s="1"/>
  <c r="A730" i="2765"/>
  <c r="D730" i="2765" s="1"/>
  <c r="A731" i="2765"/>
  <c r="A732" i="2765"/>
  <c r="D732" i="2765" s="1"/>
  <c r="A733" i="2765"/>
  <c r="D733" i="2765" s="1"/>
  <c r="A734" i="2765"/>
  <c r="D734" i="2765" s="1"/>
  <c r="A735" i="2765"/>
  <c r="D735" i="2765" s="1"/>
  <c r="A736" i="2765"/>
  <c r="D736" i="2765" s="1"/>
  <c r="A737" i="2765"/>
  <c r="D737" i="2765" s="1"/>
  <c r="A738" i="2765"/>
  <c r="D738" i="2765" s="1"/>
  <c r="A739" i="2765"/>
  <c r="D739" i="2765" s="1"/>
  <c r="A740" i="2765"/>
  <c r="D740" i="2765" s="1"/>
  <c r="A741" i="2765"/>
  <c r="D741" i="2765" s="1"/>
  <c r="A742" i="2765"/>
  <c r="D742" i="2765" s="1"/>
  <c r="A743" i="2765"/>
  <c r="A744" i="2765"/>
  <c r="D744" i="2765" s="1"/>
  <c r="A745" i="2765"/>
  <c r="D745" i="2765" s="1"/>
  <c r="A746" i="2765"/>
  <c r="D746" i="2765" s="1"/>
  <c r="A747" i="2765"/>
  <c r="D747" i="2765" s="1"/>
  <c r="A748" i="2765"/>
  <c r="D748" i="2765" s="1"/>
  <c r="A749" i="2765"/>
  <c r="A750" i="2765"/>
  <c r="D750" i="2765" s="1"/>
  <c r="A751" i="2765"/>
  <c r="D751" i="2765" s="1"/>
  <c r="A752" i="2765"/>
  <c r="D752" i="2765" s="1"/>
  <c r="A753" i="2765"/>
  <c r="D753" i="2765" s="1"/>
  <c r="A754" i="2765"/>
  <c r="D754" i="2765" s="1"/>
  <c r="A755" i="2765"/>
  <c r="D755" i="2765" s="1"/>
  <c r="A756" i="2765"/>
  <c r="D756" i="2765" s="1"/>
  <c r="A757" i="2765"/>
  <c r="D757" i="2765" s="1"/>
  <c r="A758" i="2765"/>
  <c r="D758" i="2765" s="1"/>
  <c r="A759" i="2765"/>
  <c r="D759" i="2765" s="1"/>
  <c r="A760" i="2765"/>
  <c r="D760" i="2765" s="1"/>
  <c r="A761" i="2765"/>
  <c r="A762" i="2765"/>
  <c r="D762" i="2765" s="1"/>
  <c r="A763" i="2765"/>
  <c r="D763" i="2765" s="1"/>
  <c r="A764" i="2765"/>
  <c r="D764" i="2765" s="1"/>
  <c r="A765" i="2765"/>
  <c r="D765" i="2765" s="1"/>
  <c r="A766" i="2765"/>
  <c r="D766" i="2765" s="1"/>
  <c r="A767" i="2765"/>
  <c r="A768" i="2765"/>
  <c r="D768" i="2765" s="1"/>
  <c r="A769" i="2765"/>
  <c r="D769" i="2765" s="1"/>
  <c r="A770" i="2765"/>
  <c r="D770" i="2765" s="1"/>
  <c r="A771" i="2765"/>
  <c r="A772" i="2765"/>
  <c r="D772" i="2765" s="1"/>
  <c r="A773" i="2765"/>
  <c r="D773" i="2765" s="1"/>
  <c r="D5" i="2765"/>
  <c r="C5" i="2765"/>
  <c r="B5" i="2765"/>
  <c r="AU5" i="2765" s="1"/>
  <c r="A5" i="2765"/>
  <c r="AE7" i="2765" s="1"/>
  <c r="AU6" i="2762"/>
  <c r="AU10" i="2762"/>
  <c r="AU16" i="2762"/>
  <c r="AU22" i="2762"/>
  <c r="AU24" i="2762"/>
  <c r="AU28" i="2762"/>
  <c r="AU30" i="2762"/>
  <c r="AU34" i="2762"/>
  <c r="AU35" i="2762"/>
  <c r="AU36" i="2762"/>
  <c r="AU40" i="2762"/>
  <c r="AU42" i="2762"/>
  <c r="AU46" i="2762"/>
  <c r="AU52" i="2762"/>
  <c r="AU58" i="2762"/>
  <c r="AU60" i="2762"/>
  <c r="AU64" i="2762"/>
  <c r="AU66" i="2762"/>
  <c r="AU70" i="2762"/>
  <c r="AU71" i="2762"/>
  <c r="AU72" i="2762"/>
  <c r="AU76" i="2762"/>
  <c r="AU78" i="2762"/>
  <c r="AU82" i="2762"/>
  <c r="AU88" i="2762"/>
  <c r="AU94" i="2762"/>
  <c r="AU96" i="2762"/>
  <c r="AU100" i="2762"/>
  <c r="AU102" i="2762"/>
  <c r="AU106" i="2762"/>
  <c r="AU107" i="2762"/>
  <c r="AU108" i="2762"/>
  <c r="AU112" i="2762"/>
  <c r="AU114" i="2762"/>
  <c r="AU118" i="2762"/>
  <c r="AU124" i="2762"/>
  <c r="AU130" i="2762"/>
  <c r="AU132" i="2762"/>
  <c r="AU136" i="2762"/>
  <c r="AU138" i="2762"/>
  <c r="AU142" i="2762"/>
  <c r="AU143" i="2762"/>
  <c r="AU144" i="2762"/>
  <c r="AU148" i="2762"/>
  <c r="AU150" i="2762"/>
  <c r="AU154" i="2762"/>
  <c r="AU160" i="2762"/>
  <c r="AU166" i="2762"/>
  <c r="AU168" i="2762"/>
  <c r="AU172" i="2762"/>
  <c r="AU174" i="2762"/>
  <c r="AU178" i="2762"/>
  <c r="AU180" i="2762"/>
  <c r="AU184" i="2762"/>
  <c r="AU186" i="2762"/>
  <c r="AU190" i="2762"/>
  <c r="AU196" i="2762"/>
  <c r="AU202" i="2762"/>
  <c r="AU204" i="2762"/>
  <c r="AU208" i="2762"/>
  <c r="AU210" i="2762"/>
  <c r="AU214" i="2762"/>
  <c r="AU216" i="2762"/>
  <c r="AU220" i="2762"/>
  <c r="AU222" i="2762"/>
  <c r="AU226" i="2762"/>
  <c r="AU232" i="2762"/>
  <c r="AU238" i="2762"/>
  <c r="AU240" i="2762"/>
  <c r="AU244" i="2762"/>
  <c r="AU246" i="2762"/>
  <c r="AU250" i="2762"/>
  <c r="AU252" i="2762"/>
  <c r="AU256" i="2762"/>
  <c r="AU258" i="2762"/>
  <c r="AU262" i="2762"/>
  <c r="AU268" i="2762"/>
  <c r="AU274" i="2762"/>
  <c r="AU276" i="2762"/>
  <c r="AU280" i="2762"/>
  <c r="AU282" i="2762"/>
  <c r="AU286" i="2762"/>
  <c r="AU288" i="2762"/>
  <c r="AU292" i="2762"/>
  <c r="AU294" i="2762"/>
  <c r="AU298" i="2762"/>
  <c r="AU304" i="2762"/>
  <c r="AU310" i="2762"/>
  <c r="AU312" i="2762"/>
  <c r="AU316" i="2762"/>
  <c r="AU318" i="2762"/>
  <c r="AU322" i="2762"/>
  <c r="AU324" i="2762"/>
  <c r="AU328" i="2762"/>
  <c r="AU330" i="2762"/>
  <c r="AU334" i="2762"/>
  <c r="AU340" i="2762"/>
  <c r="AU346" i="2762"/>
  <c r="AU348" i="2762"/>
  <c r="AU352" i="2762"/>
  <c r="AU354" i="2762"/>
  <c r="AU358" i="2762"/>
  <c r="AU360" i="2762"/>
  <c r="AU364" i="2762"/>
  <c r="AU366" i="2762"/>
  <c r="AU370" i="2762"/>
  <c r="AU376" i="2762"/>
  <c r="AU382" i="2762"/>
  <c r="AU384" i="2762"/>
  <c r="AU388" i="2762"/>
  <c r="AU390" i="2762"/>
  <c r="AU394" i="2762"/>
  <c r="AU396" i="2762"/>
  <c r="AU400" i="2762"/>
  <c r="AU402" i="2762"/>
  <c r="AU406" i="2762"/>
  <c r="AU412" i="2762"/>
  <c r="AU418" i="2762"/>
  <c r="AU420" i="2762"/>
  <c r="AU424" i="2762"/>
  <c r="AU426" i="2762"/>
  <c r="AU430" i="2762"/>
  <c r="AU432" i="2762"/>
  <c r="AU436" i="2762"/>
  <c r="AU438" i="2762"/>
  <c r="AU442" i="2762"/>
  <c r="AU448" i="2762"/>
  <c r="AU454" i="2762"/>
  <c r="AU456" i="2762"/>
  <c r="AU460" i="2762"/>
  <c r="AU462" i="2762"/>
  <c r="AU466" i="2762"/>
  <c r="AU468" i="2762"/>
  <c r="AU472" i="2762"/>
  <c r="AU474" i="2762"/>
  <c r="AU478" i="2762"/>
  <c r="AU484" i="2762"/>
  <c r="AU490" i="2762"/>
  <c r="AU492" i="2762"/>
  <c r="AU496" i="2762"/>
  <c r="AU498" i="2762"/>
  <c r="AU502" i="2762"/>
  <c r="AU504" i="2762"/>
  <c r="AU508" i="2762"/>
  <c r="AU510" i="2762"/>
  <c r="AU514" i="2762"/>
  <c r="AU520" i="2762"/>
  <c r="AU526" i="2762"/>
  <c r="AU528" i="2762"/>
  <c r="AU532" i="2762"/>
  <c r="AU534" i="2762"/>
  <c r="AU538" i="2762"/>
  <c r="AU540" i="2762"/>
  <c r="AU544" i="2762"/>
  <c r="AU546" i="2762"/>
  <c r="AU550" i="2762"/>
  <c r="AU556" i="2762"/>
  <c r="AU562" i="2762"/>
  <c r="AU564" i="2762"/>
  <c r="AU568" i="2762"/>
  <c r="AU570" i="2762"/>
  <c r="AU574" i="2762"/>
  <c r="AU575" i="2762"/>
  <c r="AU576" i="2762"/>
  <c r="AU580" i="2762"/>
  <c r="AU582" i="2762"/>
  <c r="AU586" i="2762"/>
  <c r="AU592" i="2762"/>
  <c r="AU598" i="2762"/>
  <c r="AU600" i="2762"/>
  <c r="AT6" i="2762"/>
  <c r="AT10" i="2762"/>
  <c r="AT12" i="2762"/>
  <c r="AT16" i="2762"/>
  <c r="AT18" i="2762"/>
  <c r="AT22" i="2762"/>
  <c r="AT24" i="2762"/>
  <c r="AT28" i="2762"/>
  <c r="AT30" i="2762"/>
  <c r="AT34" i="2762"/>
  <c r="AT40" i="2762"/>
  <c r="AT42" i="2762"/>
  <c r="AT46" i="2762"/>
  <c r="AT48" i="2762"/>
  <c r="AT52" i="2762"/>
  <c r="AT54" i="2762"/>
  <c r="AT58" i="2762"/>
  <c r="AT60" i="2762"/>
  <c r="AT64" i="2762"/>
  <c r="AT66" i="2762"/>
  <c r="AT70" i="2762"/>
  <c r="AT73" i="2762"/>
  <c r="AT76" i="2762"/>
  <c r="AT78" i="2762"/>
  <c r="AT82" i="2762"/>
  <c r="AT84" i="2762"/>
  <c r="AT87" i="2762"/>
  <c r="AT88" i="2762"/>
  <c r="AT90" i="2762"/>
  <c r="AT94" i="2762"/>
  <c r="AT96" i="2762"/>
  <c r="AT100" i="2762"/>
  <c r="AT102" i="2762"/>
  <c r="AT106" i="2762"/>
  <c r="AT112" i="2762"/>
  <c r="AT114" i="2762"/>
  <c r="AT118" i="2762"/>
  <c r="AT120" i="2762"/>
  <c r="AT124" i="2762"/>
  <c r="AT126" i="2762"/>
  <c r="AT130" i="2762"/>
  <c r="AT132" i="2762"/>
  <c r="AT136" i="2762"/>
  <c r="AT138" i="2762"/>
  <c r="AT142" i="2762"/>
  <c r="AT148" i="2762"/>
  <c r="AT150" i="2762"/>
  <c r="AT154" i="2762"/>
  <c r="AT156" i="2762"/>
  <c r="AT160" i="2762"/>
  <c r="AT162" i="2762"/>
  <c r="AT166" i="2762"/>
  <c r="AT168" i="2762"/>
  <c r="AT172" i="2762"/>
  <c r="AT174" i="2762"/>
  <c r="AT178" i="2762"/>
  <c r="AT181" i="2762"/>
  <c r="AT184" i="2762"/>
  <c r="AT186" i="2762"/>
  <c r="AT190" i="2762"/>
  <c r="AT192" i="2762"/>
  <c r="AT195" i="2762"/>
  <c r="AT196" i="2762"/>
  <c r="AT198" i="2762"/>
  <c r="AT202" i="2762"/>
  <c r="AT204" i="2762"/>
  <c r="AT208" i="2762"/>
  <c r="AT210" i="2762"/>
  <c r="AT214" i="2762"/>
  <c r="AT220" i="2762"/>
  <c r="AT222" i="2762"/>
  <c r="AT226" i="2762"/>
  <c r="AT228" i="2762"/>
  <c r="AT232" i="2762"/>
  <c r="AT234" i="2762"/>
  <c r="AT238" i="2762"/>
  <c r="AT240" i="2762"/>
  <c r="AT244" i="2762"/>
  <c r="AT246" i="2762"/>
  <c r="AT250" i="2762"/>
  <c r="AT256" i="2762"/>
  <c r="AT258" i="2762"/>
  <c r="AT262" i="2762"/>
  <c r="AT264" i="2762"/>
  <c r="AT268" i="2762"/>
  <c r="AT270" i="2762"/>
  <c r="AT274" i="2762"/>
  <c r="AT276" i="2762"/>
  <c r="AT280" i="2762"/>
  <c r="AT282" i="2762"/>
  <c r="AT286" i="2762"/>
  <c r="AT289" i="2762"/>
  <c r="AT292" i="2762"/>
  <c r="AT294" i="2762"/>
  <c r="AT298" i="2762"/>
  <c r="AT300" i="2762"/>
  <c r="AT303" i="2762"/>
  <c r="AT304" i="2762"/>
  <c r="AT306" i="2762"/>
  <c r="AT310" i="2762"/>
  <c r="AT312" i="2762"/>
  <c r="AT316" i="2762"/>
  <c r="AT318" i="2762"/>
  <c r="AT322" i="2762"/>
  <c r="AT328" i="2762"/>
  <c r="AT330" i="2762"/>
  <c r="AT334" i="2762"/>
  <c r="AT336" i="2762"/>
  <c r="AT340" i="2762"/>
  <c r="AT342" i="2762"/>
  <c r="AT346" i="2762"/>
  <c r="AT348" i="2762"/>
  <c r="AT352" i="2762"/>
  <c r="AT354" i="2762"/>
  <c r="AT358" i="2762"/>
  <c r="AT364" i="2762"/>
  <c r="AT366" i="2762"/>
  <c r="AT370" i="2762"/>
  <c r="AT372" i="2762"/>
  <c r="AT376" i="2762"/>
  <c r="AT378" i="2762"/>
  <c r="AT382" i="2762"/>
  <c r="AT384" i="2762"/>
  <c r="AT388" i="2762"/>
  <c r="AT390" i="2762"/>
  <c r="AT394" i="2762"/>
  <c r="AT400" i="2762"/>
  <c r="AT402" i="2762"/>
  <c r="AT406" i="2762"/>
  <c r="AT408" i="2762"/>
  <c r="AT412" i="2762"/>
  <c r="AT414" i="2762"/>
  <c r="AT418" i="2762"/>
  <c r="AT420" i="2762"/>
  <c r="AT424" i="2762"/>
  <c r="AT426" i="2762"/>
  <c r="AT430" i="2762"/>
  <c r="AT436" i="2762"/>
  <c r="AT438" i="2762"/>
  <c r="AT442" i="2762"/>
  <c r="AT444" i="2762"/>
  <c r="AT448" i="2762"/>
  <c r="AT450" i="2762"/>
  <c r="AT454" i="2762"/>
  <c r="AT456" i="2762"/>
  <c r="AT460" i="2762"/>
  <c r="AT462" i="2762"/>
  <c r="AT466" i="2762"/>
  <c r="AT472" i="2762"/>
  <c r="AT474" i="2762"/>
  <c r="AT478" i="2762"/>
  <c r="AT480" i="2762"/>
  <c r="AT484" i="2762"/>
  <c r="AT486" i="2762"/>
  <c r="AT490" i="2762"/>
  <c r="AT492" i="2762"/>
  <c r="AT496" i="2762"/>
  <c r="AT498" i="2762"/>
  <c r="AT502" i="2762"/>
  <c r="AT508" i="2762"/>
  <c r="AT510" i="2762"/>
  <c r="AT514" i="2762"/>
  <c r="AT516" i="2762"/>
  <c r="AT520" i="2762"/>
  <c r="AT522" i="2762"/>
  <c r="AT526" i="2762"/>
  <c r="AT528" i="2762"/>
  <c r="AT532" i="2762"/>
  <c r="AT534" i="2762"/>
  <c r="AT538" i="2762"/>
  <c r="AT544" i="2762"/>
  <c r="AT546" i="2762"/>
  <c r="AT550" i="2762"/>
  <c r="AT552" i="2762"/>
  <c r="AT556" i="2762"/>
  <c r="AT558" i="2762"/>
  <c r="AT562" i="2762"/>
  <c r="AT564" i="2762"/>
  <c r="AT568" i="2762"/>
  <c r="AT570" i="2762"/>
  <c r="AT574" i="2762"/>
  <c r="AT580" i="2762"/>
  <c r="AT582" i="2762"/>
  <c r="AT586" i="2762"/>
  <c r="AT588" i="2762"/>
  <c r="AT592" i="2762"/>
  <c r="AT594" i="2762"/>
  <c r="AT598" i="2762"/>
  <c r="AT600" i="2762"/>
  <c r="AD10" i="2762"/>
  <c r="AE10" i="2762" s="1"/>
  <c r="AD12" i="2762"/>
  <c r="AD19" i="2762"/>
  <c r="AD21" i="2762"/>
  <c r="AD24" i="2762"/>
  <c r="AE24" i="2762" s="1"/>
  <c r="AD27" i="2762"/>
  <c r="AD31" i="2762"/>
  <c r="AD33" i="2762"/>
  <c r="AD34" i="2762"/>
  <c r="AD39" i="2762"/>
  <c r="AD42" i="2762"/>
  <c r="AD48" i="2762"/>
  <c r="AD53" i="2762"/>
  <c r="AE53" i="2762" s="1"/>
  <c r="AD55" i="2762"/>
  <c r="AD57" i="2762"/>
  <c r="AD60" i="2762"/>
  <c r="AE60" i="2762" s="1"/>
  <c r="AC7" i="2762"/>
  <c r="AC8" i="2762"/>
  <c r="AC9" i="2762"/>
  <c r="AC10" i="2762"/>
  <c r="AC11" i="2762"/>
  <c r="AC12" i="2762"/>
  <c r="AC13" i="2762"/>
  <c r="AC14" i="2762"/>
  <c r="AC15" i="2762"/>
  <c r="AD15" i="2762" s="1"/>
  <c r="AC16" i="2762"/>
  <c r="AC17" i="2762"/>
  <c r="AD17" i="2762" s="1"/>
  <c r="AE17" i="2762" s="1"/>
  <c r="AC18" i="2762"/>
  <c r="AD18" i="2762" s="1"/>
  <c r="AC19" i="2762"/>
  <c r="AC20" i="2762"/>
  <c r="AC21" i="2762"/>
  <c r="AC22" i="2762"/>
  <c r="AC23" i="2762"/>
  <c r="AC24" i="2762"/>
  <c r="AC25" i="2762"/>
  <c r="AC26" i="2762"/>
  <c r="AC27" i="2762"/>
  <c r="AC28" i="2762"/>
  <c r="AC29" i="2762"/>
  <c r="AC30" i="2762"/>
  <c r="AD30" i="2762" s="1"/>
  <c r="AC31" i="2762"/>
  <c r="AC32" i="2762"/>
  <c r="AC33" i="2762"/>
  <c r="AC34" i="2762"/>
  <c r="AC35" i="2762"/>
  <c r="AD35" i="2762" s="1"/>
  <c r="AC36" i="2762"/>
  <c r="AD36" i="2762" s="1"/>
  <c r="AE36" i="2762" s="1"/>
  <c r="AC37" i="2762"/>
  <c r="AC38" i="2762"/>
  <c r="AC39" i="2762"/>
  <c r="AC40" i="2762"/>
  <c r="AC41" i="2762"/>
  <c r="AD41" i="2762" s="1"/>
  <c r="AE41" i="2762" s="1"/>
  <c r="AC42" i="2762"/>
  <c r="AC43" i="2762"/>
  <c r="AC44" i="2762"/>
  <c r="AC45" i="2762"/>
  <c r="AC46" i="2762"/>
  <c r="AC47" i="2762"/>
  <c r="AC48" i="2762"/>
  <c r="AC49" i="2762"/>
  <c r="AC50" i="2762"/>
  <c r="AC51" i="2762"/>
  <c r="AD51" i="2762" s="1"/>
  <c r="AC52" i="2762"/>
  <c r="AC53" i="2762"/>
  <c r="AC54" i="2762"/>
  <c r="AD54" i="2762" s="1"/>
  <c r="AC55" i="2762"/>
  <c r="AC56" i="2762"/>
  <c r="AC57" i="2762"/>
  <c r="AC58" i="2762"/>
  <c r="AC59" i="2762"/>
  <c r="AC60" i="2762"/>
  <c r="AC61" i="2762"/>
  <c r="AB7" i="2762"/>
  <c r="AD7" i="2762" s="1"/>
  <c r="AE7" i="2762" s="1"/>
  <c r="AB8" i="2762"/>
  <c r="AB9" i="2762"/>
  <c r="AD9" i="2762" s="1"/>
  <c r="AB10" i="2762"/>
  <c r="AB11" i="2762"/>
  <c r="AD11" i="2762" s="1"/>
  <c r="AB12" i="2762"/>
  <c r="AB13" i="2762"/>
  <c r="AD13" i="2762" s="1"/>
  <c r="AB14" i="2762"/>
  <c r="AB15" i="2762"/>
  <c r="AB16" i="2762"/>
  <c r="AD16" i="2762" s="1"/>
  <c r="AB17" i="2762"/>
  <c r="AB18" i="2762"/>
  <c r="AB19" i="2762"/>
  <c r="AB20" i="2762"/>
  <c r="AB21" i="2762"/>
  <c r="AB22" i="2762"/>
  <c r="AD22" i="2762" s="1"/>
  <c r="AB23" i="2762"/>
  <c r="AD23" i="2762" s="1"/>
  <c r="AB24" i="2762"/>
  <c r="AB25" i="2762"/>
  <c r="AD25" i="2762" s="1"/>
  <c r="AB26" i="2762"/>
  <c r="AB27" i="2762"/>
  <c r="AB28" i="2762"/>
  <c r="AD28" i="2762" s="1"/>
  <c r="AB29" i="2762"/>
  <c r="AD29" i="2762" s="1"/>
  <c r="AE29" i="2762" s="1"/>
  <c r="AB30" i="2762"/>
  <c r="AB31" i="2762"/>
  <c r="AB32" i="2762"/>
  <c r="AB33" i="2762"/>
  <c r="AB34" i="2762"/>
  <c r="AB35" i="2762"/>
  <c r="AB36" i="2762"/>
  <c r="AB37" i="2762"/>
  <c r="AD37" i="2762" s="1"/>
  <c r="AB38" i="2762"/>
  <c r="AB39" i="2762"/>
  <c r="AB40" i="2762"/>
  <c r="AD40" i="2762" s="1"/>
  <c r="AB41" i="2762"/>
  <c r="AB42" i="2762"/>
  <c r="AB43" i="2762"/>
  <c r="AD43" i="2762" s="1"/>
  <c r="AB44" i="2762"/>
  <c r="AB45" i="2762"/>
  <c r="AD45" i="2762" s="1"/>
  <c r="AB46" i="2762"/>
  <c r="AD46" i="2762" s="1"/>
  <c r="AE46" i="2762" s="1"/>
  <c r="AB47" i="2762"/>
  <c r="AD47" i="2762" s="1"/>
  <c r="AB48" i="2762"/>
  <c r="AB49" i="2762"/>
  <c r="AD49" i="2762" s="1"/>
  <c r="AB50" i="2762"/>
  <c r="AB51" i="2762"/>
  <c r="AB52" i="2762"/>
  <c r="AD52" i="2762" s="1"/>
  <c r="AB53" i="2762"/>
  <c r="AB54" i="2762"/>
  <c r="AB55" i="2762"/>
  <c r="AB56" i="2762"/>
  <c r="AB57" i="2762"/>
  <c r="AB58" i="2762"/>
  <c r="AD58" i="2762" s="1"/>
  <c r="AE58" i="2762" s="1"/>
  <c r="AB59" i="2762"/>
  <c r="AD59" i="2762" s="1"/>
  <c r="AB60" i="2762"/>
  <c r="AB61" i="2762"/>
  <c r="AD61" i="2762" s="1"/>
  <c r="AE6" i="2762"/>
  <c r="AI6" i="2762" s="1"/>
  <c r="AC6" i="2762"/>
  <c r="AB6" i="2762"/>
  <c r="AD6" i="2762" s="1"/>
  <c r="F2" i="2762"/>
  <c r="D10" i="2762"/>
  <c r="D16" i="2762"/>
  <c r="D28" i="2762"/>
  <c r="D33" i="2762"/>
  <c r="D34" i="2762"/>
  <c r="D40" i="2762"/>
  <c r="D46" i="2762"/>
  <c r="D52" i="2762"/>
  <c r="D64" i="2762"/>
  <c r="D70" i="2762"/>
  <c r="D76" i="2762"/>
  <c r="D82" i="2762"/>
  <c r="D88" i="2762"/>
  <c r="D100" i="2762"/>
  <c r="D106" i="2762"/>
  <c r="D112" i="2762"/>
  <c r="D117" i="2762"/>
  <c r="D118" i="2762"/>
  <c r="D124" i="2762"/>
  <c r="D136" i="2762"/>
  <c r="D142" i="2762"/>
  <c r="D148" i="2762"/>
  <c r="D154" i="2762"/>
  <c r="D160" i="2762"/>
  <c r="D172" i="2762"/>
  <c r="D178" i="2762"/>
  <c r="D184" i="2762"/>
  <c r="D190" i="2762"/>
  <c r="D196" i="2762"/>
  <c r="D208" i="2762"/>
  <c r="D214" i="2762"/>
  <c r="D220" i="2762"/>
  <c r="D226" i="2762"/>
  <c r="D232" i="2762"/>
  <c r="D244" i="2762"/>
  <c r="D249" i="2762"/>
  <c r="D250" i="2762"/>
  <c r="D256" i="2762"/>
  <c r="D262" i="2762"/>
  <c r="D268" i="2762"/>
  <c r="D280" i="2762"/>
  <c r="D286" i="2762"/>
  <c r="D292" i="2762"/>
  <c r="D298" i="2762"/>
  <c r="D304" i="2762"/>
  <c r="D316" i="2762"/>
  <c r="D322" i="2762"/>
  <c r="D328" i="2762"/>
  <c r="D333" i="2762"/>
  <c r="D334" i="2762"/>
  <c r="D340" i="2762"/>
  <c r="D352" i="2762"/>
  <c r="D358" i="2762"/>
  <c r="D364" i="2762"/>
  <c r="D370" i="2762"/>
  <c r="D376" i="2762"/>
  <c r="D388" i="2762"/>
  <c r="D394" i="2762"/>
  <c r="D400" i="2762"/>
  <c r="D406" i="2762"/>
  <c r="D412" i="2762"/>
  <c r="D424" i="2762"/>
  <c r="D430" i="2762"/>
  <c r="D436" i="2762"/>
  <c r="D442" i="2762"/>
  <c r="D448" i="2762"/>
  <c r="D460" i="2762"/>
  <c r="D465" i="2762"/>
  <c r="D466" i="2762"/>
  <c r="D472" i="2762"/>
  <c r="D478" i="2762"/>
  <c r="D484" i="2762"/>
  <c r="D496" i="2762"/>
  <c r="D502" i="2762"/>
  <c r="D508" i="2762"/>
  <c r="D514" i="2762"/>
  <c r="D520" i="2762"/>
  <c r="D532" i="2762"/>
  <c r="D538" i="2762"/>
  <c r="D544" i="2762"/>
  <c r="D549" i="2762"/>
  <c r="D550" i="2762"/>
  <c r="D556" i="2762"/>
  <c r="D568" i="2762"/>
  <c r="D574" i="2762"/>
  <c r="D580" i="2762"/>
  <c r="D586" i="2762"/>
  <c r="D592" i="2762"/>
  <c r="C6" i="2762"/>
  <c r="C7" i="2762"/>
  <c r="C8" i="2762"/>
  <c r="C9" i="2762"/>
  <c r="C10" i="2762"/>
  <c r="C11" i="2762"/>
  <c r="C12" i="2762"/>
  <c r="C13" i="2762"/>
  <c r="C14" i="2762"/>
  <c r="C15" i="2762"/>
  <c r="C16" i="2762"/>
  <c r="C17" i="2762"/>
  <c r="C18" i="2762"/>
  <c r="C19" i="2762"/>
  <c r="C20" i="2762"/>
  <c r="C21" i="2762"/>
  <c r="C22" i="2762"/>
  <c r="C23" i="2762"/>
  <c r="C24" i="2762"/>
  <c r="C25" i="2762"/>
  <c r="C26" i="2762"/>
  <c r="C27" i="2762"/>
  <c r="C28" i="2762"/>
  <c r="C29" i="2762"/>
  <c r="C30" i="2762"/>
  <c r="C31" i="2762"/>
  <c r="C32" i="2762"/>
  <c r="C33" i="2762"/>
  <c r="C34" i="2762"/>
  <c r="C35" i="2762"/>
  <c r="C36" i="2762"/>
  <c r="C37" i="2762"/>
  <c r="C38" i="2762"/>
  <c r="C39" i="2762"/>
  <c r="C40" i="2762"/>
  <c r="C41" i="2762"/>
  <c r="C42" i="2762"/>
  <c r="C43" i="2762"/>
  <c r="C44" i="2762"/>
  <c r="C45" i="2762"/>
  <c r="C46" i="2762"/>
  <c r="C47" i="2762"/>
  <c r="C48" i="2762"/>
  <c r="C49" i="2762"/>
  <c r="C50" i="2762"/>
  <c r="C51" i="2762"/>
  <c r="C52" i="2762"/>
  <c r="C53" i="2762"/>
  <c r="C54" i="2762"/>
  <c r="C55" i="2762"/>
  <c r="C56" i="2762"/>
  <c r="C57" i="2762"/>
  <c r="C58" i="2762"/>
  <c r="C59" i="2762"/>
  <c r="C60" i="2762"/>
  <c r="C61" i="2762"/>
  <c r="C62" i="2762"/>
  <c r="C63" i="2762"/>
  <c r="C64" i="2762"/>
  <c r="C65" i="2762"/>
  <c r="C66" i="2762"/>
  <c r="C67" i="2762"/>
  <c r="C68" i="2762"/>
  <c r="C69" i="2762"/>
  <c r="C70" i="2762"/>
  <c r="C71" i="2762"/>
  <c r="C72" i="2762"/>
  <c r="C73" i="2762"/>
  <c r="C74" i="2762"/>
  <c r="C75" i="2762"/>
  <c r="C76" i="2762"/>
  <c r="C77" i="2762"/>
  <c r="C78" i="2762"/>
  <c r="C79" i="2762"/>
  <c r="C80" i="2762"/>
  <c r="C81" i="2762"/>
  <c r="C82" i="2762"/>
  <c r="C83" i="2762"/>
  <c r="C84" i="2762"/>
  <c r="C85" i="2762"/>
  <c r="C86" i="2762"/>
  <c r="C87" i="2762"/>
  <c r="C88" i="2762"/>
  <c r="C89" i="2762"/>
  <c r="C90" i="2762"/>
  <c r="C91" i="2762"/>
  <c r="C92" i="2762"/>
  <c r="C93" i="2762"/>
  <c r="C94" i="2762"/>
  <c r="C95" i="2762"/>
  <c r="C96" i="2762"/>
  <c r="C97" i="2762"/>
  <c r="C98" i="2762"/>
  <c r="C99" i="2762"/>
  <c r="C100" i="2762"/>
  <c r="C101" i="2762"/>
  <c r="C102" i="2762"/>
  <c r="C103" i="2762"/>
  <c r="C104" i="2762"/>
  <c r="C105" i="2762"/>
  <c r="C106" i="2762"/>
  <c r="C107" i="2762"/>
  <c r="C108" i="2762"/>
  <c r="C109" i="2762"/>
  <c r="C110" i="2762"/>
  <c r="C111" i="2762"/>
  <c r="C112" i="2762"/>
  <c r="C113" i="2762"/>
  <c r="C114" i="2762"/>
  <c r="C115" i="2762"/>
  <c r="C116" i="2762"/>
  <c r="C117" i="2762"/>
  <c r="C118" i="2762"/>
  <c r="C119" i="2762"/>
  <c r="C120" i="2762"/>
  <c r="C121" i="2762"/>
  <c r="C122" i="2762"/>
  <c r="C123" i="2762"/>
  <c r="C124" i="2762"/>
  <c r="C125" i="2762"/>
  <c r="C126" i="2762"/>
  <c r="C127" i="2762"/>
  <c r="C128" i="2762"/>
  <c r="C129" i="2762"/>
  <c r="C130" i="2762"/>
  <c r="C131" i="2762"/>
  <c r="C132" i="2762"/>
  <c r="C133" i="2762"/>
  <c r="C134" i="2762"/>
  <c r="C135" i="2762"/>
  <c r="C136" i="2762"/>
  <c r="C137" i="2762"/>
  <c r="C138" i="2762"/>
  <c r="C139" i="2762"/>
  <c r="C140" i="2762"/>
  <c r="C141" i="2762"/>
  <c r="C142" i="2762"/>
  <c r="C143" i="2762"/>
  <c r="C144" i="2762"/>
  <c r="C145" i="2762"/>
  <c r="C146" i="2762"/>
  <c r="C147" i="2762"/>
  <c r="C148" i="2762"/>
  <c r="C149" i="2762"/>
  <c r="C150" i="2762"/>
  <c r="C151" i="2762"/>
  <c r="C152" i="2762"/>
  <c r="C153" i="2762"/>
  <c r="C154" i="2762"/>
  <c r="C155" i="2762"/>
  <c r="C156" i="2762"/>
  <c r="C157" i="2762"/>
  <c r="C158" i="2762"/>
  <c r="C159" i="2762"/>
  <c r="C160" i="2762"/>
  <c r="C161" i="2762"/>
  <c r="C162" i="2762"/>
  <c r="C163" i="2762"/>
  <c r="C164" i="2762"/>
  <c r="C165" i="2762"/>
  <c r="C166" i="2762"/>
  <c r="C167" i="2762"/>
  <c r="C168" i="2762"/>
  <c r="C169" i="2762"/>
  <c r="C170" i="2762"/>
  <c r="C171" i="2762"/>
  <c r="C172" i="2762"/>
  <c r="C173" i="2762"/>
  <c r="C174" i="2762"/>
  <c r="C175" i="2762"/>
  <c r="C176" i="2762"/>
  <c r="C177" i="2762"/>
  <c r="C178" i="2762"/>
  <c r="C179" i="2762"/>
  <c r="C180" i="2762"/>
  <c r="C181" i="2762"/>
  <c r="C182" i="2762"/>
  <c r="C183" i="2762"/>
  <c r="C184" i="2762"/>
  <c r="C185" i="2762"/>
  <c r="C186" i="2762"/>
  <c r="C187" i="2762"/>
  <c r="C188" i="2762"/>
  <c r="C189" i="2762"/>
  <c r="C190" i="2762"/>
  <c r="C191" i="2762"/>
  <c r="C192" i="2762"/>
  <c r="C193" i="2762"/>
  <c r="C194" i="2762"/>
  <c r="C195" i="2762"/>
  <c r="C196" i="2762"/>
  <c r="C197" i="2762"/>
  <c r="C198" i="2762"/>
  <c r="C199" i="2762"/>
  <c r="C200" i="2762"/>
  <c r="C201" i="2762"/>
  <c r="C202" i="2762"/>
  <c r="C203" i="2762"/>
  <c r="C204" i="2762"/>
  <c r="C205" i="2762"/>
  <c r="C206" i="2762"/>
  <c r="C207" i="2762"/>
  <c r="C208" i="2762"/>
  <c r="C209" i="2762"/>
  <c r="C210" i="2762"/>
  <c r="C211" i="2762"/>
  <c r="C212" i="2762"/>
  <c r="C213" i="2762"/>
  <c r="C214" i="2762"/>
  <c r="C215" i="2762"/>
  <c r="C216" i="2762"/>
  <c r="C217" i="2762"/>
  <c r="C218" i="2762"/>
  <c r="C219" i="2762"/>
  <c r="C220" i="2762"/>
  <c r="C221" i="2762"/>
  <c r="C222" i="2762"/>
  <c r="C223" i="2762"/>
  <c r="C224" i="2762"/>
  <c r="C225" i="2762"/>
  <c r="C226" i="2762"/>
  <c r="C227" i="2762"/>
  <c r="C228" i="2762"/>
  <c r="C229" i="2762"/>
  <c r="C230" i="2762"/>
  <c r="C231" i="2762"/>
  <c r="C232" i="2762"/>
  <c r="C233" i="2762"/>
  <c r="C234" i="2762"/>
  <c r="C235" i="2762"/>
  <c r="C236" i="2762"/>
  <c r="C237" i="2762"/>
  <c r="C238" i="2762"/>
  <c r="C239" i="2762"/>
  <c r="C240" i="2762"/>
  <c r="C241" i="2762"/>
  <c r="C242" i="2762"/>
  <c r="C243" i="2762"/>
  <c r="C244" i="2762"/>
  <c r="C245" i="2762"/>
  <c r="C246" i="2762"/>
  <c r="C247" i="2762"/>
  <c r="C248" i="2762"/>
  <c r="C249" i="2762"/>
  <c r="C250" i="2762"/>
  <c r="C251" i="2762"/>
  <c r="C252" i="2762"/>
  <c r="C253" i="2762"/>
  <c r="C254" i="2762"/>
  <c r="C255" i="2762"/>
  <c r="C256" i="2762"/>
  <c r="C257" i="2762"/>
  <c r="C258" i="2762"/>
  <c r="C259" i="2762"/>
  <c r="C260" i="2762"/>
  <c r="C261" i="2762"/>
  <c r="C262" i="2762"/>
  <c r="C263" i="2762"/>
  <c r="C264" i="2762"/>
  <c r="C265" i="2762"/>
  <c r="C266" i="2762"/>
  <c r="C267" i="2762"/>
  <c r="C268" i="2762"/>
  <c r="C269" i="2762"/>
  <c r="C270" i="2762"/>
  <c r="C271" i="2762"/>
  <c r="C272" i="2762"/>
  <c r="C273" i="2762"/>
  <c r="C274" i="2762"/>
  <c r="C275" i="2762"/>
  <c r="C276" i="2762"/>
  <c r="C277" i="2762"/>
  <c r="C278" i="2762"/>
  <c r="C279" i="2762"/>
  <c r="C280" i="2762"/>
  <c r="C281" i="2762"/>
  <c r="C282" i="2762"/>
  <c r="C283" i="2762"/>
  <c r="C284" i="2762"/>
  <c r="C285" i="2762"/>
  <c r="C286" i="2762"/>
  <c r="C287" i="2762"/>
  <c r="C288" i="2762"/>
  <c r="C289" i="2762"/>
  <c r="C290" i="2762"/>
  <c r="C291" i="2762"/>
  <c r="C292" i="2762"/>
  <c r="C293" i="2762"/>
  <c r="C294" i="2762"/>
  <c r="C295" i="2762"/>
  <c r="C296" i="2762"/>
  <c r="C297" i="2762"/>
  <c r="C298" i="2762"/>
  <c r="C299" i="2762"/>
  <c r="C300" i="2762"/>
  <c r="C301" i="2762"/>
  <c r="C302" i="2762"/>
  <c r="C303" i="2762"/>
  <c r="C304" i="2762"/>
  <c r="C305" i="2762"/>
  <c r="C306" i="2762"/>
  <c r="C307" i="2762"/>
  <c r="C308" i="2762"/>
  <c r="C309" i="2762"/>
  <c r="C310" i="2762"/>
  <c r="C311" i="2762"/>
  <c r="C312" i="2762"/>
  <c r="C313" i="2762"/>
  <c r="C314" i="2762"/>
  <c r="C315" i="2762"/>
  <c r="C316" i="2762"/>
  <c r="C317" i="2762"/>
  <c r="C318" i="2762"/>
  <c r="C319" i="2762"/>
  <c r="C320" i="2762"/>
  <c r="C321" i="2762"/>
  <c r="C322" i="2762"/>
  <c r="C323" i="2762"/>
  <c r="C324" i="2762"/>
  <c r="C325" i="2762"/>
  <c r="C326" i="2762"/>
  <c r="C327" i="2762"/>
  <c r="C328" i="2762"/>
  <c r="C329" i="2762"/>
  <c r="C330" i="2762"/>
  <c r="C331" i="2762"/>
  <c r="C332" i="2762"/>
  <c r="C333" i="2762"/>
  <c r="C334" i="2762"/>
  <c r="C335" i="2762"/>
  <c r="C336" i="2762"/>
  <c r="C337" i="2762"/>
  <c r="C338" i="2762"/>
  <c r="C339" i="2762"/>
  <c r="C340" i="2762"/>
  <c r="C341" i="2762"/>
  <c r="C342" i="2762"/>
  <c r="C343" i="2762"/>
  <c r="C344" i="2762"/>
  <c r="C345" i="2762"/>
  <c r="C346" i="2762"/>
  <c r="C347" i="2762"/>
  <c r="C348" i="2762"/>
  <c r="C349" i="2762"/>
  <c r="C350" i="2762"/>
  <c r="C351" i="2762"/>
  <c r="C352" i="2762"/>
  <c r="C353" i="2762"/>
  <c r="C354" i="2762"/>
  <c r="C355" i="2762"/>
  <c r="C356" i="2762"/>
  <c r="C357" i="2762"/>
  <c r="C358" i="2762"/>
  <c r="C359" i="2762"/>
  <c r="C360" i="2762"/>
  <c r="C361" i="2762"/>
  <c r="C362" i="2762"/>
  <c r="C363" i="2762"/>
  <c r="C364" i="2762"/>
  <c r="C365" i="2762"/>
  <c r="C366" i="2762"/>
  <c r="C367" i="2762"/>
  <c r="C368" i="2762"/>
  <c r="C369" i="2762"/>
  <c r="C370" i="2762"/>
  <c r="C371" i="2762"/>
  <c r="C372" i="2762"/>
  <c r="C373" i="2762"/>
  <c r="C374" i="2762"/>
  <c r="C375" i="2762"/>
  <c r="C376" i="2762"/>
  <c r="C377" i="2762"/>
  <c r="C378" i="2762"/>
  <c r="C379" i="2762"/>
  <c r="C380" i="2762"/>
  <c r="C381" i="2762"/>
  <c r="C382" i="2762"/>
  <c r="C383" i="2762"/>
  <c r="C384" i="2762"/>
  <c r="C385" i="2762"/>
  <c r="C386" i="2762"/>
  <c r="C387" i="2762"/>
  <c r="C388" i="2762"/>
  <c r="C389" i="2762"/>
  <c r="C390" i="2762"/>
  <c r="C391" i="2762"/>
  <c r="C392" i="2762"/>
  <c r="C393" i="2762"/>
  <c r="C394" i="2762"/>
  <c r="C395" i="2762"/>
  <c r="C396" i="2762"/>
  <c r="C397" i="2762"/>
  <c r="C398" i="2762"/>
  <c r="C399" i="2762"/>
  <c r="C400" i="2762"/>
  <c r="C401" i="2762"/>
  <c r="C402" i="2762"/>
  <c r="C403" i="2762"/>
  <c r="C404" i="2762"/>
  <c r="C405" i="2762"/>
  <c r="C406" i="2762"/>
  <c r="C407" i="2762"/>
  <c r="C408" i="2762"/>
  <c r="C409" i="2762"/>
  <c r="C410" i="2762"/>
  <c r="C411" i="2762"/>
  <c r="C412" i="2762"/>
  <c r="C413" i="2762"/>
  <c r="C414" i="2762"/>
  <c r="C415" i="2762"/>
  <c r="C416" i="2762"/>
  <c r="C417" i="2762"/>
  <c r="C418" i="2762"/>
  <c r="C419" i="2762"/>
  <c r="C420" i="2762"/>
  <c r="C421" i="2762"/>
  <c r="C422" i="2762"/>
  <c r="C423" i="2762"/>
  <c r="C424" i="2762"/>
  <c r="C425" i="2762"/>
  <c r="C426" i="2762"/>
  <c r="C427" i="2762"/>
  <c r="C428" i="2762"/>
  <c r="C429" i="2762"/>
  <c r="C430" i="2762"/>
  <c r="C431" i="2762"/>
  <c r="C432" i="2762"/>
  <c r="C433" i="2762"/>
  <c r="C434" i="2762"/>
  <c r="C435" i="2762"/>
  <c r="C436" i="2762"/>
  <c r="C437" i="2762"/>
  <c r="C438" i="2762"/>
  <c r="C439" i="2762"/>
  <c r="C440" i="2762"/>
  <c r="C441" i="2762"/>
  <c r="C442" i="2762"/>
  <c r="C443" i="2762"/>
  <c r="C444" i="2762"/>
  <c r="C445" i="2762"/>
  <c r="C446" i="2762"/>
  <c r="C447" i="2762"/>
  <c r="C448" i="2762"/>
  <c r="C449" i="2762"/>
  <c r="C450" i="2762"/>
  <c r="C451" i="2762"/>
  <c r="C452" i="2762"/>
  <c r="C453" i="2762"/>
  <c r="C454" i="2762"/>
  <c r="C455" i="2762"/>
  <c r="C456" i="2762"/>
  <c r="C457" i="2762"/>
  <c r="C458" i="2762"/>
  <c r="C459" i="2762"/>
  <c r="C460" i="2762"/>
  <c r="C461" i="2762"/>
  <c r="C462" i="2762"/>
  <c r="C463" i="2762"/>
  <c r="C464" i="2762"/>
  <c r="C465" i="2762"/>
  <c r="C466" i="2762"/>
  <c r="C467" i="2762"/>
  <c r="C468" i="2762"/>
  <c r="C469" i="2762"/>
  <c r="C470" i="2762"/>
  <c r="C471" i="2762"/>
  <c r="C472" i="2762"/>
  <c r="C473" i="2762"/>
  <c r="C474" i="2762"/>
  <c r="C475" i="2762"/>
  <c r="C476" i="2762"/>
  <c r="C477" i="2762"/>
  <c r="C478" i="2762"/>
  <c r="C479" i="2762"/>
  <c r="C480" i="2762"/>
  <c r="C481" i="2762"/>
  <c r="C482" i="2762"/>
  <c r="C483" i="2762"/>
  <c r="C484" i="2762"/>
  <c r="C485" i="2762"/>
  <c r="C486" i="2762"/>
  <c r="C487" i="2762"/>
  <c r="C488" i="2762"/>
  <c r="C489" i="2762"/>
  <c r="C490" i="2762"/>
  <c r="C491" i="2762"/>
  <c r="C492" i="2762"/>
  <c r="C493" i="2762"/>
  <c r="C494" i="2762"/>
  <c r="C495" i="2762"/>
  <c r="C496" i="2762"/>
  <c r="C497" i="2762"/>
  <c r="C498" i="2762"/>
  <c r="C499" i="2762"/>
  <c r="C500" i="2762"/>
  <c r="C501" i="2762"/>
  <c r="C502" i="2762"/>
  <c r="C503" i="2762"/>
  <c r="C504" i="2762"/>
  <c r="C505" i="2762"/>
  <c r="C506" i="2762"/>
  <c r="C507" i="2762"/>
  <c r="C508" i="2762"/>
  <c r="C509" i="2762"/>
  <c r="C510" i="2762"/>
  <c r="C511" i="2762"/>
  <c r="C512" i="2762"/>
  <c r="C513" i="2762"/>
  <c r="C514" i="2762"/>
  <c r="C515" i="2762"/>
  <c r="C516" i="2762"/>
  <c r="C517" i="2762"/>
  <c r="C518" i="2762"/>
  <c r="C519" i="2762"/>
  <c r="C520" i="2762"/>
  <c r="C521" i="2762"/>
  <c r="C522" i="2762"/>
  <c r="C523" i="2762"/>
  <c r="C524" i="2762"/>
  <c r="C525" i="2762"/>
  <c r="C526" i="2762"/>
  <c r="C527" i="2762"/>
  <c r="C528" i="2762"/>
  <c r="C529" i="2762"/>
  <c r="C530" i="2762"/>
  <c r="C531" i="2762"/>
  <c r="C532" i="2762"/>
  <c r="C533" i="2762"/>
  <c r="C534" i="2762"/>
  <c r="C535" i="2762"/>
  <c r="C536" i="2762"/>
  <c r="C537" i="2762"/>
  <c r="C538" i="2762"/>
  <c r="C539" i="2762"/>
  <c r="C540" i="2762"/>
  <c r="C541" i="2762"/>
  <c r="C542" i="2762"/>
  <c r="C543" i="2762"/>
  <c r="C544" i="2762"/>
  <c r="C545" i="2762"/>
  <c r="C546" i="2762"/>
  <c r="C547" i="2762"/>
  <c r="C548" i="2762"/>
  <c r="C549" i="2762"/>
  <c r="C550" i="2762"/>
  <c r="C551" i="2762"/>
  <c r="C552" i="2762"/>
  <c r="C553" i="2762"/>
  <c r="C554" i="2762"/>
  <c r="C555" i="2762"/>
  <c r="C556" i="2762"/>
  <c r="C557" i="2762"/>
  <c r="C558" i="2762"/>
  <c r="C559" i="2762"/>
  <c r="C560" i="2762"/>
  <c r="C561" i="2762"/>
  <c r="C562" i="2762"/>
  <c r="C563" i="2762"/>
  <c r="C564" i="2762"/>
  <c r="C565" i="2762"/>
  <c r="C566" i="2762"/>
  <c r="C567" i="2762"/>
  <c r="C568" i="2762"/>
  <c r="C569" i="2762"/>
  <c r="C570" i="2762"/>
  <c r="C571" i="2762"/>
  <c r="C572" i="2762"/>
  <c r="C573" i="2762"/>
  <c r="C574" i="2762"/>
  <c r="C575" i="2762"/>
  <c r="C576" i="2762"/>
  <c r="C577" i="2762"/>
  <c r="C578" i="2762"/>
  <c r="C579" i="2762"/>
  <c r="C580" i="2762"/>
  <c r="C581" i="2762"/>
  <c r="C582" i="2762"/>
  <c r="C583" i="2762"/>
  <c r="C584" i="2762"/>
  <c r="C585" i="2762"/>
  <c r="C586" i="2762"/>
  <c r="C587" i="2762"/>
  <c r="C588" i="2762"/>
  <c r="C589" i="2762"/>
  <c r="C590" i="2762"/>
  <c r="C591" i="2762"/>
  <c r="C592" i="2762"/>
  <c r="C593" i="2762"/>
  <c r="C594" i="2762"/>
  <c r="C595" i="2762"/>
  <c r="C596" i="2762"/>
  <c r="C597" i="2762"/>
  <c r="C598" i="2762"/>
  <c r="C599" i="2762"/>
  <c r="C600" i="2762"/>
  <c r="C601" i="2762"/>
  <c r="B6" i="2762"/>
  <c r="B7" i="2762"/>
  <c r="B8" i="2762"/>
  <c r="AU8" i="2762" s="1"/>
  <c r="B9" i="2762"/>
  <c r="B10" i="2762"/>
  <c r="B11" i="2762"/>
  <c r="AT11" i="2762" s="1"/>
  <c r="B12" i="2762"/>
  <c r="AU12" i="2762" s="1"/>
  <c r="B13" i="2762"/>
  <c r="B14" i="2762"/>
  <c r="B15" i="2762"/>
  <c r="AU15" i="2762" s="1"/>
  <c r="B16" i="2762"/>
  <c r="B17" i="2762"/>
  <c r="AT17" i="2762" s="1"/>
  <c r="B18" i="2762"/>
  <c r="AU18" i="2762" s="1"/>
  <c r="B19" i="2762"/>
  <c r="B20" i="2762"/>
  <c r="B21" i="2762"/>
  <c r="B22" i="2762"/>
  <c r="B23" i="2762"/>
  <c r="AT23" i="2762" s="1"/>
  <c r="B24" i="2762"/>
  <c r="B25" i="2762"/>
  <c r="B26" i="2762"/>
  <c r="B27" i="2762"/>
  <c r="B28" i="2762"/>
  <c r="B29" i="2762"/>
  <c r="AT29" i="2762" s="1"/>
  <c r="B30" i="2762"/>
  <c r="B31" i="2762"/>
  <c r="B32" i="2762"/>
  <c r="B33" i="2762"/>
  <c r="B34" i="2762"/>
  <c r="B35" i="2762"/>
  <c r="AT35" i="2762" s="1"/>
  <c r="B36" i="2762"/>
  <c r="AT36" i="2762" s="1"/>
  <c r="B37" i="2762"/>
  <c r="AU37" i="2762" s="1"/>
  <c r="B38" i="2762"/>
  <c r="B39" i="2762"/>
  <c r="B40" i="2762"/>
  <c r="B41" i="2762"/>
  <c r="AT41" i="2762" s="1"/>
  <c r="B42" i="2762"/>
  <c r="B43" i="2762"/>
  <c r="B44" i="2762"/>
  <c r="AU44" i="2762" s="1"/>
  <c r="B45" i="2762"/>
  <c r="B46" i="2762"/>
  <c r="B47" i="2762"/>
  <c r="AT47" i="2762" s="1"/>
  <c r="B48" i="2762"/>
  <c r="AU48" i="2762" s="1"/>
  <c r="B49" i="2762"/>
  <c r="B50" i="2762"/>
  <c r="B51" i="2762"/>
  <c r="AU51" i="2762" s="1"/>
  <c r="B52" i="2762"/>
  <c r="B53" i="2762"/>
  <c r="AT53" i="2762" s="1"/>
  <c r="B54" i="2762"/>
  <c r="AU54" i="2762" s="1"/>
  <c r="B55" i="2762"/>
  <c r="B56" i="2762"/>
  <c r="B57" i="2762"/>
  <c r="B58" i="2762"/>
  <c r="B59" i="2762"/>
  <c r="AT59" i="2762" s="1"/>
  <c r="B60" i="2762"/>
  <c r="B61" i="2762"/>
  <c r="B62" i="2762"/>
  <c r="B63" i="2762"/>
  <c r="B64" i="2762"/>
  <c r="B65" i="2762"/>
  <c r="AT65" i="2762" s="1"/>
  <c r="B66" i="2762"/>
  <c r="B67" i="2762"/>
  <c r="B68" i="2762"/>
  <c r="B69" i="2762"/>
  <c r="B70" i="2762"/>
  <c r="B71" i="2762"/>
  <c r="AT71" i="2762" s="1"/>
  <c r="B72" i="2762"/>
  <c r="AT72" i="2762" s="1"/>
  <c r="B73" i="2762"/>
  <c r="AU73" i="2762" s="1"/>
  <c r="B74" i="2762"/>
  <c r="B75" i="2762"/>
  <c r="B76" i="2762"/>
  <c r="B77" i="2762"/>
  <c r="AT77" i="2762" s="1"/>
  <c r="B78" i="2762"/>
  <c r="B79" i="2762"/>
  <c r="B80" i="2762"/>
  <c r="AU80" i="2762" s="1"/>
  <c r="B81" i="2762"/>
  <c r="B82" i="2762"/>
  <c r="B83" i="2762"/>
  <c r="AT83" i="2762" s="1"/>
  <c r="B84" i="2762"/>
  <c r="AU84" i="2762" s="1"/>
  <c r="B85" i="2762"/>
  <c r="B86" i="2762"/>
  <c r="B87" i="2762"/>
  <c r="AU87" i="2762" s="1"/>
  <c r="B88" i="2762"/>
  <c r="B89" i="2762"/>
  <c r="AT89" i="2762" s="1"/>
  <c r="B90" i="2762"/>
  <c r="AU90" i="2762" s="1"/>
  <c r="B91" i="2762"/>
  <c r="B92" i="2762"/>
  <c r="B93" i="2762"/>
  <c r="B94" i="2762"/>
  <c r="B95" i="2762"/>
  <c r="AT95" i="2762" s="1"/>
  <c r="B96" i="2762"/>
  <c r="B97" i="2762"/>
  <c r="B98" i="2762"/>
  <c r="B99" i="2762"/>
  <c r="B100" i="2762"/>
  <c r="B101" i="2762"/>
  <c r="AT101" i="2762" s="1"/>
  <c r="B102" i="2762"/>
  <c r="B103" i="2762"/>
  <c r="B104" i="2762"/>
  <c r="B105" i="2762"/>
  <c r="B106" i="2762"/>
  <c r="B107" i="2762"/>
  <c r="AT107" i="2762" s="1"/>
  <c r="B108" i="2762"/>
  <c r="AT108" i="2762" s="1"/>
  <c r="B109" i="2762"/>
  <c r="AU109" i="2762" s="1"/>
  <c r="B110" i="2762"/>
  <c r="B111" i="2762"/>
  <c r="B112" i="2762"/>
  <c r="B113" i="2762"/>
  <c r="AT113" i="2762" s="1"/>
  <c r="B114" i="2762"/>
  <c r="B115" i="2762"/>
  <c r="B116" i="2762"/>
  <c r="AU116" i="2762" s="1"/>
  <c r="B117" i="2762"/>
  <c r="B118" i="2762"/>
  <c r="B119" i="2762"/>
  <c r="AT119" i="2762" s="1"/>
  <c r="B120" i="2762"/>
  <c r="AU120" i="2762" s="1"/>
  <c r="B121" i="2762"/>
  <c r="B122" i="2762"/>
  <c r="B123" i="2762"/>
  <c r="AU123" i="2762" s="1"/>
  <c r="B124" i="2762"/>
  <c r="B125" i="2762"/>
  <c r="AT125" i="2762" s="1"/>
  <c r="B126" i="2762"/>
  <c r="AU126" i="2762" s="1"/>
  <c r="B127" i="2762"/>
  <c r="B128" i="2762"/>
  <c r="B129" i="2762"/>
  <c r="B130" i="2762"/>
  <c r="B131" i="2762"/>
  <c r="AT131" i="2762" s="1"/>
  <c r="B132" i="2762"/>
  <c r="B133" i="2762"/>
  <c r="B134" i="2762"/>
  <c r="B135" i="2762"/>
  <c r="B136" i="2762"/>
  <c r="B137" i="2762"/>
  <c r="AT137" i="2762" s="1"/>
  <c r="B138" i="2762"/>
  <c r="B139" i="2762"/>
  <c r="B140" i="2762"/>
  <c r="B141" i="2762"/>
  <c r="B142" i="2762"/>
  <c r="B143" i="2762"/>
  <c r="AT143" i="2762" s="1"/>
  <c r="B144" i="2762"/>
  <c r="AT144" i="2762" s="1"/>
  <c r="B145" i="2762"/>
  <c r="AU145" i="2762" s="1"/>
  <c r="B146" i="2762"/>
  <c r="B147" i="2762"/>
  <c r="B148" i="2762"/>
  <c r="B149" i="2762"/>
  <c r="AT149" i="2762" s="1"/>
  <c r="B150" i="2762"/>
  <c r="B151" i="2762"/>
  <c r="B152" i="2762"/>
  <c r="AU152" i="2762" s="1"/>
  <c r="B153" i="2762"/>
  <c r="B154" i="2762"/>
  <c r="B155" i="2762"/>
  <c r="AT155" i="2762" s="1"/>
  <c r="B156" i="2762"/>
  <c r="AU156" i="2762" s="1"/>
  <c r="B157" i="2762"/>
  <c r="B158" i="2762"/>
  <c r="B159" i="2762"/>
  <c r="AU159" i="2762" s="1"/>
  <c r="B160" i="2762"/>
  <c r="B161" i="2762"/>
  <c r="AT161" i="2762" s="1"/>
  <c r="B162" i="2762"/>
  <c r="AU162" i="2762" s="1"/>
  <c r="B163" i="2762"/>
  <c r="B164" i="2762"/>
  <c r="B165" i="2762"/>
  <c r="B166" i="2762"/>
  <c r="B167" i="2762"/>
  <c r="AT167" i="2762" s="1"/>
  <c r="B168" i="2762"/>
  <c r="B169" i="2762"/>
  <c r="B170" i="2762"/>
  <c r="B171" i="2762"/>
  <c r="B172" i="2762"/>
  <c r="B173" i="2762"/>
  <c r="AT173" i="2762" s="1"/>
  <c r="B174" i="2762"/>
  <c r="B175" i="2762"/>
  <c r="B176" i="2762"/>
  <c r="B177" i="2762"/>
  <c r="B178" i="2762"/>
  <c r="B179" i="2762"/>
  <c r="AT179" i="2762" s="1"/>
  <c r="B180" i="2762"/>
  <c r="AT180" i="2762" s="1"/>
  <c r="B181" i="2762"/>
  <c r="AU181" i="2762" s="1"/>
  <c r="B182" i="2762"/>
  <c r="B183" i="2762"/>
  <c r="B184" i="2762"/>
  <c r="B185" i="2762"/>
  <c r="AT185" i="2762" s="1"/>
  <c r="B186" i="2762"/>
  <c r="B187" i="2762"/>
  <c r="B188" i="2762"/>
  <c r="AU188" i="2762" s="1"/>
  <c r="B189" i="2762"/>
  <c r="B190" i="2762"/>
  <c r="B191" i="2762"/>
  <c r="AT191" i="2762" s="1"/>
  <c r="B192" i="2762"/>
  <c r="AU192" i="2762" s="1"/>
  <c r="B193" i="2762"/>
  <c r="B194" i="2762"/>
  <c r="B195" i="2762"/>
  <c r="AU195" i="2762" s="1"/>
  <c r="B196" i="2762"/>
  <c r="B197" i="2762"/>
  <c r="AT197" i="2762" s="1"/>
  <c r="B198" i="2762"/>
  <c r="AU198" i="2762" s="1"/>
  <c r="B199" i="2762"/>
  <c r="B200" i="2762"/>
  <c r="B201" i="2762"/>
  <c r="B202" i="2762"/>
  <c r="B203" i="2762"/>
  <c r="AT203" i="2762" s="1"/>
  <c r="B204" i="2762"/>
  <c r="B205" i="2762"/>
  <c r="B206" i="2762"/>
  <c r="B207" i="2762"/>
  <c r="B208" i="2762"/>
  <c r="B209" i="2762"/>
  <c r="AT209" i="2762" s="1"/>
  <c r="B210" i="2762"/>
  <c r="B211" i="2762"/>
  <c r="B212" i="2762"/>
  <c r="B213" i="2762"/>
  <c r="B214" i="2762"/>
  <c r="B215" i="2762"/>
  <c r="AT215" i="2762" s="1"/>
  <c r="B216" i="2762"/>
  <c r="AT216" i="2762" s="1"/>
  <c r="B217" i="2762"/>
  <c r="AU217" i="2762" s="1"/>
  <c r="B218" i="2762"/>
  <c r="B219" i="2762"/>
  <c r="B220" i="2762"/>
  <c r="B221" i="2762"/>
  <c r="AT221" i="2762" s="1"/>
  <c r="B222" i="2762"/>
  <c r="B223" i="2762"/>
  <c r="B224" i="2762"/>
  <c r="AU224" i="2762" s="1"/>
  <c r="B225" i="2762"/>
  <c r="B226" i="2762"/>
  <c r="B227" i="2762"/>
  <c r="AT227" i="2762" s="1"/>
  <c r="B228" i="2762"/>
  <c r="AU228" i="2762" s="1"/>
  <c r="B229" i="2762"/>
  <c r="B230" i="2762"/>
  <c r="B231" i="2762"/>
  <c r="AU231" i="2762" s="1"/>
  <c r="B232" i="2762"/>
  <c r="B233" i="2762"/>
  <c r="AT233" i="2762" s="1"/>
  <c r="B234" i="2762"/>
  <c r="AU234" i="2762" s="1"/>
  <c r="B235" i="2762"/>
  <c r="B236" i="2762"/>
  <c r="B237" i="2762"/>
  <c r="B238" i="2762"/>
  <c r="B239" i="2762"/>
  <c r="AT239" i="2762" s="1"/>
  <c r="B240" i="2762"/>
  <c r="B241" i="2762"/>
  <c r="B242" i="2762"/>
  <c r="B243" i="2762"/>
  <c r="B244" i="2762"/>
  <c r="B245" i="2762"/>
  <c r="AT245" i="2762" s="1"/>
  <c r="B246" i="2762"/>
  <c r="B247" i="2762"/>
  <c r="B248" i="2762"/>
  <c r="B249" i="2762"/>
  <c r="B250" i="2762"/>
  <c r="B251" i="2762"/>
  <c r="AT251" i="2762" s="1"/>
  <c r="B252" i="2762"/>
  <c r="AT252" i="2762" s="1"/>
  <c r="B253" i="2762"/>
  <c r="AU253" i="2762" s="1"/>
  <c r="B254" i="2762"/>
  <c r="B255" i="2762"/>
  <c r="B256" i="2762"/>
  <c r="B257" i="2762"/>
  <c r="B258" i="2762"/>
  <c r="B259" i="2762"/>
  <c r="B260" i="2762"/>
  <c r="AU260" i="2762" s="1"/>
  <c r="B261" i="2762"/>
  <c r="B262" i="2762"/>
  <c r="B263" i="2762"/>
  <c r="B264" i="2762"/>
  <c r="AU264" i="2762" s="1"/>
  <c r="B265" i="2762"/>
  <c r="B266" i="2762"/>
  <c r="B267" i="2762"/>
  <c r="AU267" i="2762" s="1"/>
  <c r="B268" i="2762"/>
  <c r="B269" i="2762"/>
  <c r="B270" i="2762"/>
  <c r="AU270" i="2762" s="1"/>
  <c r="B271" i="2762"/>
  <c r="B272" i="2762"/>
  <c r="B273" i="2762"/>
  <c r="B274" i="2762"/>
  <c r="B275" i="2762"/>
  <c r="B276" i="2762"/>
  <c r="B277" i="2762"/>
  <c r="B278" i="2762"/>
  <c r="B279" i="2762"/>
  <c r="B280" i="2762"/>
  <c r="B281" i="2762"/>
  <c r="B282" i="2762"/>
  <c r="B283" i="2762"/>
  <c r="B284" i="2762"/>
  <c r="B285" i="2762"/>
  <c r="B286" i="2762"/>
  <c r="B287" i="2762"/>
  <c r="B288" i="2762"/>
  <c r="AT288" i="2762" s="1"/>
  <c r="B289" i="2762"/>
  <c r="AU289" i="2762" s="1"/>
  <c r="B290" i="2762"/>
  <c r="B291" i="2762"/>
  <c r="B292" i="2762"/>
  <c r="B293" i="2762"/>
  <c r="B294" i="2762"/>
  <c r="B295" i="2762"/>
  <c r="B296" i="2762"/>
  <c r="AU296" i="2762" s="1"/>
  <c r="B297" i="2762"/>
  <c r="B298" i="2762"/>
  <c r="B299" i="2762"/>
  <c r="B300" i="2762"/>
  <c r="AU300" i="2762" s="1"/>
  <c r="B301" i="2762"/>
  <c r="B302" i="2762"/>
  <c r="B303" i="2762"/>
  <c r="AU303" i="2762" s="1"/>
  <c r="B304" i="2762"/>
  <c r="B305" i="2762"/>
  <c r="B306" i="2762"/>
  <c r="AU306" i="2762" s="1"/>
  <c r="B307" i="2762"/>
  <c r="B308" i="2762"/>
  <c r="B309" i="2762"/>
  <c r="B310" i="2762"/>
  <c r="B311" i="2762"/>
  <c r="B312" i="2762"/>
  <c r="B313" i="2762"/>
  <c r="AU313" i="2762" s="1"/>
  <c r="B314" i="2762"/>
  <c r="B315" i="2762"/>
  <c r="B316" i="2762"/>
  <c r="B317" i="2762"/>
  <c r="B318" i="2762"/>
  <c r="B319" i="2762"/>
  <c r="B320" i="2762"/>
  <c r="AU320" i="2762" s="1"/>
  <c r="B321" i="2762"/>
  <c r="B322" i="2762"/>
  <c r="B323" i="2762"/>
  <c r="B324" i="2762"/>
  <c r="AT324" i="2762" s="1"/>
  <c r="B325" i="2762"/>
  <c r="AU325" i="2762" s="1"/>
  <c r="B326" i="2762"/>
  <c r="B327" i="2762"/>
  <c r="AU327" i="2762" s="1"/>
  <c r="B328" i="2762"/>
  <c r="B329" i="2762"/>
  <c r="B330" i="2762"/>
  <c r="B331" i="2762"/>
  <c r="B332" i="2762"/>
  <c r="AU332" i="2762" s="1"/>
  <c r="B333" i="2762"/>
  <c r="B334" i="2762"/>
  <c r="B335" i="2762"/>
  <c r="B336" i="2762"/>
  <c r="AU336" i="2762" s="1"/>
  <c r="B337" i="2762"/>
  <c r="B338" i="2762"/>
  <c r="B339" i="2762"/>
  <c r="AU339" i="2762" s="1"/>
  <c r="B340" i="2762"/>
  <c r="B341" i="2762"/>
  <c r="B342" i="2762"/>
  <c r="AU342" i="2762" s="1"/>
  <c r="B343" i="2762"/>
  <c r="B344" i="2762"/>
  <c r="B345" i="2762"/>
  <c r="B346" i="2762"/>
  <c r="B347" i="2762"/>
  <c r="B348" i="2762"/>
  <c r="B349" i="2762"/>
  <c r="AU349" i="2762" s="1"/>
  <c r="B350" i="2762"/>
  <c r="B351" i="2762"/>
  <c r="B352" i="2762"/>
  <c r="B353" i="2762"/>
  <c r="B354" i="2762"/>
  <c r="B355" i="2762"/>
  <c r="B356" i="2762"/>
  <c r="AU356" i="2762" s="1"/>
  <c r="B357" i="2762"/>
  <c r="B358" i="2762"/>
  <c r="B359" i="2762"/>
  <c r="B360" i="2762"/>
  <c r="AT360" i="2762" s="1"/>
  <c r="B361" i="2762"/>
  <c r="AU361" i="2762" s="1"/>
  <c r="B362" i="2762"/>
  <c r="B363" i="2762"/>
  <c r="AU363" i="2762" s="1"/>
  <c r="B364" i="2762"/>
  <c r="B365" i="2762"/>
  <c r="B366" i="2762"/>
  <c r="B367" i="2762"/>
  <c r="B368" i="2762"/>
  <c r="AU368" i="2762" s="1"/>
  <c r="B369" i="2762"/>
  <c r="B370" i="2762"/>
  <c r="B371" i="2762"/>
  <c r="B372" i="2762"/>
  <c r="AU372" i="2762" s="1"/>
  <c r="B373" i="2762"/>
  <c r="B374" i="2762"/>
  <c r="B375" i="2762"/>
  <c r="AU375" i="2762" s="1"/>
  <c r="B376" i="2762"/>
  <c r="B377" i="2762"/>
  <c r="B378" i="2762"/>
  <c r="AU378" i="2762" s="1"/>
  <c r="B379" i="2762"/>
  <c r="B380" i="2762"/>
  <c r="B381" i="2762"/>
  <c r="B382" i="2762"/>
  <c r="B383" i="2762"/>
  <c r="B384" i="2762"/>
  <c r="B385" i="2762"/>
  <c r="AU385" i="2762" s="1"/>
  <c r="B386" i="2762"/>
  <c r="B387" i="2762"/>
  <c r="B388" i="2762"/>
  <c r="B389" i="2762"/>
  <c r="B390" i="2762"/>
  <c r="B391" i="2762"/>
  <c r="B392" i="2762"/>
  <c r="AU392" i="2762" s="1"/>
  <c r="B393" i="2762"/>
  <c r="B394" i="2762"/>
  <c r="B395" i="2762"/>
  <c r="B396" i="2762"/>
  <c r="AT396" i="2762" s="1"/>
  <c r="B397" i="2762"/>
  <c r="AU397" i="2762" s="1"/>
  <c r="B398" i="2762"/>
  <c r="B399" i="2762"/>
  <c r="AU399" i="2762" s="1"/>
  <c r="B400" i="2762"/>
  <c r="B401" i="2762"/>
  <c r="B402" i="2762"/>
  <c r="B403" i="2762"/>
  <c r="B404" i="2762"/>
  <c r="AU404" i="2762" s="1"/>
  <c r="B405" i="2762"/>
  <c r="B406" i="2762"/>
  <c r="B407" i="2762"/>
  <c r="B408" i="2762"/>
  <c r="AU408" i="2762" s="1"/>
  <c r="B409" i="2762"/>
  <c r="B410" i="2762"/>
  <c r="B411" i="2762"/>
  <c r="AU411" i="2762" s="1"/>
  <c r="B412" i="2762"/>
  <c r="B413" i="2762"/>
  <c r="B414" i="2762"/>
  <c r="AU414" i="2762" s="1"/>
  <c r="B415" i="2762"/>
  <c r="B416" i="2762"/>
  <c r="B417" i="2762"/>
  <c r="B418" i="2762"/>
  <c r="B419" i="2762"/>
  <c r="B420" i="2762"/>
  <c r="B421" i="2762"/>
  <c r="AU421" i="2762" s="1"/>
  <c r="B422" i="2762"/>
  <c r="B423" i="2762"/>
  <c r="B424" i="2762"/>
  <c r="B425" i="2762"/>
  <c r="B426" i="2762"/>
  <c r="B427" i="2762"/>
  <c r="B428" i="2762"/>
  <c r="AU428" i="2762" s="1"/>
  <c r="B429" i="2762"/>
  <c r="B430" i="2762"/>
  <c r="B431" i="2762"/>
  <c r="B432" i="2762"/>
  <c r="AT432" i="2762" s="1"/>
  <c r="B433" i="2762"/>
  <c r="AU433" i="2762" s="1"/>
  <c r="B434" i="2762"/>
  <c r="B435" i="2762"/>
  <c r="AU435" i="2762" s="1"/>
  <c r="B436" i="2762"/>
  <c r="B437" i="2762"/>
  <c r="B438" i="2762"/>
  <c r="B439" i="2762"/>
  <c r="B440" i="2762"/>
  <c r="AU440" i="2762" s="1"/>
  <c r="B441" i="2762"/>
  <c r="B442" i="2762"/>
  <c r="B443" i="2762"/>
  <c r="B444" i="2762"/>
  <c r="AU444" i="2762" s="1"/>
  <c r="B445" i="2762"/>
  <c r="B446" i="2762"/>
  <c r="B447" i="2762"/>
  <c r="AU447" i="2762" s="1"/>
  <c r="B448" i="2762"/>
  <c r="B449" i="2762"/>
  <c r="B450" i="2762"/>
  <c r="AU450" i="2762" s="1"/>
  <c r="B451" i="2762"/>
  <c r="B452" i="2762"/>
  <c r="B453" i="2762"/>
  <c r="B454" i="2762"/>
  <c r="B455" i="2762"/>
  <c r="B456" i="2762"/>
  <c r="B457" i="2762"/>
  <c r="AU457" i="2762" s="1"/>
  <c r="B458" i="2762"/>
  <c r="B459" i="2762"/>
  <c r="B460" i="2762"/>
  <c r="B461" i="2762"/>
  <c r="B462" i="2762"/>
  <c r="B463" i="2762"/>
  <c r="B464" i="2762"/>
  <c r="AU464" i="2762" s="1"/>
  <c r="B465" i="2762"/>
  <c r="B466" i="2762"/>
  <c r="B467" i="2762"/>
  <c r="AT467" i="2762" s="1"/>
  <c r="B468" i="2762"/>
  <c r="AT468" i="2762" s="1"/>
  <c r="B469" i="2762"/>
  <c r="AU469" i="2762" s="1"/>
  <c r="B470" i="2762"/>
  <c r="B471" i="2762"/>
  <c r="AU471" i="2762" s="1"/>
  <c r="B472" i="2762"/>
  <c r="B473" i="2762"/>
  <c r="B474" i="2762"/>
  <c r="B475" i="2762"/>
  <c r="B476" i="2762"/>
  <c r="AU476" i="2762" s="1"/>
  <c r="B477" i="2762"/>
  <c r="B478" i="2762"/>
  <c r="B479" i="2762"/>
  <c r="B480" i="2762"/>
  <c r="AU480" i="2762" s="1"/>
  <c r="B481" i="2762"/>
  <c r="B482" i="2762"/>
  <c r="AT482" i="2762" s="1"/>
  <c r="B483" i="2762"/>
  <c r="AU483" i="2762" s="1"/>
  <c r="B484" i="2762"/>
  <c r="B485" i="2762"/>
  <c r="B486" i="2762"/>
  <c r="AU486" i="2762" s="1"/>
  <c r="B487" i="2762"/>
  <c r="B488" i="2762"/>
  <c r="B489" i="2762"/>
  <c r="AT489" i="2762" s="1"/>
  <c r="B490" i="2762"/>
  <c r="B491" i="2762"/>
  <c r="B492" i="2762"/>
  <c r="B493" i="2762"/>
  <c r="AU493" i="2762" s="1"/>
  <c r="B494" i="2762"/>
  <c r="B495" i="2762"/>
  <c r="B496" i="2762"/>
  <c r="B497" i="2762"/>
  <c r="B498" i="2762"/>
  <c r="B499" i="2762"/>
  <c r="B500" i="2762"/>
  <c r="AU500" i="2762" s="1"/>
  <c r="B501" i="2762"/>
  <c r="B502" i="2762"/>
  <c r="B503" i="2762"/>
  <c r="AT503" i="2762" s="1"/>
  <c r="B504" i="2762"/>
  <c r="AT504" i="2762" s="1"/>
  <c r="B505" i="2762"/>
  <c r="AU505" i="2762" s="1"/>
  <c r="B506" i="2762"/>
  <c r="B507" i="2762"/>
  <c r="AU507" i="2762" s="1"/>
  <c r="B508" i="2762"/>
  <c r="B509" i="2762"/>
  <c r="B510" i="2762"/>
  <c r="B511" i="2762"/>
  <c r="B512" i="2762"/>
  <c r="AU512" i="2762" s="1"/>
  <c r="B513" i="2762"/>
  <c r="B514" i="2762"/>
  <c r="B515" i="2762"/>
  <c r="B516" i="2762"/>
  <c r="AU516" i="2762" s="1"/>
  <c r="B517" i="2762"/>
  <c r="B518" i="2762"/>
  <c r="AT518" i="2762" s="1"/>
  <c r="B519" i="2762"/>
  <c r="AU519" i="2762" s="1"/>
  <c r="B520" i="2762"/>
  <c r="B521" i="2762"/>
  <c r="B522" i="2762"/>
  <c r="AU522" i="2762" s="1"/>
  <c r="B523" i="2762"/>
  <c r="B524" i="2762"/>
  <c r="B525" i="2762"/>
  <c r="AT525" i="2762" s="1"/>
  <c r="B526" i="2762"/>
  <c r="B527" i="2762"/>
  <c r="B528" i="2762"/>
  <c r="B529" i="2762"/>
  <c r="AU529" i="2762" s="1"/>
  <c r="B530" i="2762"/>
  <c r="B531" i="2762"/>
  <c r="B532" i="2762"/>
  <c r="B533" i="2762"/>
  <c r="B534" i="2762"/>
  <c r="B535" i="2762"/>
  <c r="B536" i="2762"/>
  <c r="AU536" i="2762" s="1"/>
  <c r="B537" i="2762"/>
  <c r="B538" i="2762"/>
  <c r="B539" i="2762"/>
  <c r="AT539" i="2762" s="1"/>
  <c r="B540" i="2762"/>
  <c r="AT540" i="2762" s="1"/>
  <c r="B541" i="2762"/>
  <c r="AU541" i="2762" s="1"/>
  <c r="B542" i="2762"/>
  <c r="B543" i="2762"/>
  <c r="AU543" i="2762" s="1"/>
  <c r="B544" i="2762"/>
  <c r="B545" i="2762"/>
  <c r="B546" i="2762"/>
  <c r="B547" i="2762"/>
  <c r="B548" i="2762"/>
  <c r="AU548" i="2762" s="1"/>
  <c r="B549" i="2762"/>
  <c r="B550" i="2762"/>
  <c r="B551" i="2762"/>
  <c r="B552" i="2762"/>
  <c r="AU552" i="2762" s="1"/>
  <c r="B553" i="2762"/>
  <c r="B554" i="2762"/>
  <c r="AT554" i="2762" s="1"/>
  <c r="B555" i="2762"/>
  <c r="AU555" i="2762" s="1"/>
  <c r="B556" i="2762"/>
  <c r="B557" i="2762"/>
  <c r="B558" i="2762"/>
  <c r="AU558" i="2762" s="1"/>
  <c r="B559" i="2762"/>
  <c r="B560" i="2762"/>
  <c r="B561" i="2762"/>
  <c r="AT561" i="2762" s="1"/>
  <c r="B562" i="2762"/>
  <c r="B563" i="2762"/>
  <c r="B564" i="2762"/>
  <c r="B565" i="2762"/>
  <c r="AU565" i="2762" s="1"/>
  <c r="B566" i="2762"/>
  <c r="B567" i="2762"/>
  <c r="B568" i="2762"/>
  <c r="B569" i="2762"/>
  <c r="B570" i="2762"/>
  <c r="B571" i="2762"/>
  <c r="B572" i="2762"/>
  <c r="AU572" i="2762" s="1"/>
  <c r="B573" i="2762"/>
  <c r="B574" i="2762"/>
  <c r="B575" i="2762"/>
  <c r="AT575" i="2762" s="1"/>
  <c r="B576" i="2762"/>
  <c r="AT576" i="2762" s="1"/>
  <c r="B577" i="2762"/>
  <c r="AU577" i="2762" s="1"/>
  <c r="B578" i="2762"/>
  <c r="B579" i="2762"/>
  <c r="AU579" i="2762" s="1"/>
  <c r="B580" i="2762"/>
  <c r="B581" i="2762"/>
  <c r="B582" i="2762"/>
  <c r="B583" i="2762"/>
  <c r="B584" i="2762"/>
  <c r="AU584" i="2762" s="1"/>
  <c r="B585" i="2762"/>
  <c r="B586" i="2762"/>
  <c r="B587" i="2762"/>
  <c r="B588" i="2762"/>
  <c r="AU588" i="2762" s="1"/>
  <c r="B589" i="2762"/>
  <c r="B590" i="2762"/>
  <c r="AT590" i="2762" s="1"/>
  <c r="B591" i="2762"/>
  <c r="AU591" i="2762" s="1"/>
  <c r="B592" i="2762"/>
  <c r="B593" i="2762"/>
  <c r="B594" i="2762"/>
  <c r="AU594" i="2762" s="1"/>
  <c r="B595" i="2762"/>
  <c r="B596" i="2762"/>
  <c r="B597" i="2762"/>
  <c r="AT597" i="2762" s="1"/>
  <c r="B598" i="2762"/>
  <c r="B599" i="2762"/>
  <c r="B600" i="2762"/>
  <c r="B601" i="2762"/>
  <c r="AU601" i="2762" s="1"/>
  <c r="A6" i="2762"/>
  <c r="D6" i="2762" s="1"/>
  <c r="A7" i="2762"/>
  <c r="D7" i="2762" s="1"/>
  <c r="A8" i="2762"/>
  <c r="D8" i="2762" s="1"/>
  <c r="A9" i="2762"/>
  <c r="D9" i="2762" s="1"/>
  <c r="A10" i="2762"/>
  <c r="A11" i="2762"/>
  <c r="D11" i="2762" s="1"/>
  <c r="A12" i="2762"/>
  <c r="D12" i="2762" s="1"/>
  <c r="A13" i="2762"/>
  <c r="D13" i="2762" s="1"/>
  <c r="A14" i="2762"/>
  <c r="D14" i="2762" s="1"/>
  <c r="A15" i="2762"/>
  <c r="D15" i="2762" s="1"/>
  <c r="A16" i="2762"/>
  <c r="A17" i="2762"/>
  <c r="D17" i="2762" s="1"/>
  <c r="A18" i="2762"/>
  <c r="D18" i="2762" s="1"/>
  <c r="A19" i="2762"/>
  <c r="D19" i="2762" s="1"/>
  <c r="A20" i="2762"/>
  <c r="D20" i="2762" s="1"/>
  <c r="A21" i="2762"/>
  <c r="D21" i="2762" s="1"/>
  <c r="A22" i="2762"/>
  <c r="D22" i="2762" s="1"/>
  <c r="A23" i="2762"/>
  <c r="D23" i="2762" s="1"/>
  <c r="A24" i="2762"/>
  <c r="D24" i="2762" s="1"/>
  <c r="A25" i="2762"/>
  <c r="D25" i="2762" s="1"/>
  <c r="A26" i="2762"/>
  <c r="D26" i="2762" s="1"/>
  <c r="A27" i="2762"/>
  <c r="D27" i="2762" s="1"/>
  <c r="A28" i="2762"/>
  <c r="A29" i="2762"/>
  <c r="D29" i="2762" s="1"/>
  <c r="A30" i="2762"/>
  <c r="D30" i="2762" s="1"/>
  <c r="A31" i="2762"/>
  <c r="D31" i="2762" s="1"/>
  <c r="A32" i="2762"/>
  <c r="D32" i="2762" s="1"/>
  <c r="A33" i="2762"/>
  <c r="A34" i="2762"/>
  <c r="A35" i="2762"/>
  <c r="D35" i="2762" s="1"/>
  <c r="A36" i="2762"/>
  <c r="D36" i="2762" s="1"/>
  <c r="A37" i="2762"/>
  <c r="D37" i="2762" s="1"/>
  <c r="A38" i="2762"/>
  <c r="D38" i="2762" s="1"/>
  <c r="A39" i="2762"/>
  <c r="D39" i="2762" s="1"/>
  <c r="A40" i="2762"/>
  <c r="A41" i="2762"/>
  <c r="D41" i="2762" s="1"/>
  <c r="A42" i="2762"/>
  <c r="D42" i="2762" s="1"/>
  <c r="A43" i="2762"/>
  <c r="D43" i="2762" s="1"/>
  <c r="A44" i="2762"/>
  <c r="D44" i="2762" s="1"/>
  <c r="A45" i="2762"/>
  <c r="D45" i="2762" s="1"/>
  <c r="A46" i="2762"/>
  <c r="A47" i="2762"/>
  <c r="D47" i="2762" s="1"/>
  <c r="A48" i="2762"/>
  <c r="D48" i="2762" s="1"/>
  <c r="A49" i="2762"/>
  <c r="D49" i="2762" s="1"/>
  <c r="A50" i="2762"/>
  <c r="D50" i="2762" s="1"/>
  <c r="A51" i="2762"/>
  <c r="D51" i="2762" s="1"/>
  <c r="A52" i="2762"/>
  <c r="A53" i="2762"/>
  <c r="D53" i="2762" s="1"/>
  <c r="A54" i="2762"/>
  <c r="D54" i="2762" s="1"/>
  <c r="A55" i="2762"/>
  <c r="D55" i="2762" s="1"/>
  <c r="A56" i="2762"/>
  <c r="D56" i="2762" s="1"/>
  <c r="A57" i="2762"/>
  <c r="D57" i="2762" s="1"/>
  <c r="A58" i="2762"/>
  <c r="D58" i="2762" s="1"/>
  <c r="A59" i="2762"/>
  <c r="D59" i="2762" s="1"/>
  <c r="A60" i="2762"/>
  <c r="D60" i="2762" s="1"/>
  <c r="A61" i="2762"/>
  <c r="D61" i="2762" s="1"/>
  <c r="A62" i="2762"/>
  <c r="D62" i="2762" s="1"/>
  <c r="A63" i="2762"/>
  <c r="D63" i="2762" s="1"/>
  <c r="A64" i="2762"/>
  <c r="A65" i="2762"/>
  <c r="D65" i="2762" s="1"/>
  <c r="A66" i="2762"/>
  <c r="D66" i="2762" s="1"/>
  <c r="A67" i="2762"/>
  <c r="D67" i="2762" s="1"/>
  <c r="A68" i="2762"/>
  <c r="D68" i="2762" s="1"/>
  <c r="A69" i="2762"/>
  <c r="D69" i="2762" s="1"/>
  <c r="A70" i="2762"/>
  <c r="A71" i="2762"/>
  <c r="D71" i="2762" s="1"/>
  <c r="A72" i="2762"/>
  <c r="D72" i="2762" s="1"/>
  <c r="A73" i="2762"/>
  <c r="D73" i="2762" s="1"/>
  <c r="A74" i="2762"/>
  <c r="D74" i="2762" s="1"/>
  <c r="A75" i="2762"/>
  <c r="D75" i="2762" s="1"/>
  <c r="A76" i="2762"/>
  <c r="A77" i="2762"/>
  <c r="D77" i="2762" s="1"/>
  <c r="A78" i="2762"/>
  <c r="D78" i="2762" s="1"/>
  <c r="A79" i="2762"/>
  <c r="D79" i="2762" s="1"/>
  <c r="A80" i="2762"/>
  <c r="D80" i="2762" s="1"/>
  <c r="A81" i="2762"/>
  <c r="D81" i="2762" s="1"/>
  <c r="A82" i="2762"/>
  <c r="A83" i="2762"/>
  <c r="D83" i="2762" s="1"/>
  <c r="A84" i="2762"/>
  <c r="D84" i="2762" s="1"/>
  <c r="A85" i="2762"/>
  <c r="D85" i="2762" s="1"/>
  <c r="A86" i="2762"/>
  <c r="D86" i="2762" s="1"/>
  <c r="A87" i="2762"/>
  <c r="D87" i="2762" s="1"/>
  <c r="A88" i="2762"/>
  <c r="A89" i="2762"/>
  <c r="D89" i="2762" s="1"/>
  <c r="A90" i="2762"/>
  <c r="D90" i="2762" s="1"/>
  <c r="A91" i="2762"/>
  <c r="D91" i="2762" s="1"/>
  <c r="A92" i="2762"/>
  <c r="D92" i="2762" s="1"/>
  <c r="A93" i="2762"/>
  <c r="D93" i="2762" s="1"/>
  <c r="A94" i="2762"/>
  <c r="D94" i="2762" s="1"/>
  <c r="A95" i="2762"/>
  <c r="D95" i="2762" s="1"/>
  <c r="A96" i="2762"/>
  <c r="D96" i="2762" s="1"/>
  <c r="A97" i="2762"/>
  <c r="D97" i="2762" s="1"/>
  <c r="A98" i="2762"/>
  <c r="D98" i="2762" s="1"/>
  <c r="A99" i="2762"/>
  <c r="D99" i="2762" s="1"/>
  <c r="A100" i="2762"/>
  <c r="A101" i="2762"/>
  <c r="D101" i="2762" s="1"/>
  <c r="A102" i="2762"/>
  <c r="D102" i="2762" s="1"/>
  <c r="A103" i="2762"/>
  <c r="D103" i="2762" s="1"/>
  <c r="A104" i="2762"/>
  <c r="D104" i="2762" s="1"/>
  <c r="A105" i="2762"/>
  <c r="D105" i="2762" s="1"/>
  <c r="A106" i="2762"/>
  <c r="A107" i="2762"/>
  <c r="D107" i="2762" s="1"/>
  <c r="A108" i="2762"/>
  <c r="D108" i="2762" s="1"/>
  <c r="A109" i="2762"/>
  <c r="D109" i="2762" s="1"/>
  <c r="A110" i="2762"/>
  <c r="D110" i="2762" s="1"/>
  <c r="A111" i="2762"/>
  <c r="D111" i="2762" s="1"/>
  <c r="A112" i="2762"/>
  <c r="A113" i="2762"/>
  <c r="D113" i="2762" s="1"/>
  <c r="A114" i="2762"/>
  <c r="D114" i="2762" s="1"/>
  <c r="A115" i="2762"/>
  <c r="D115" i="2762" s="1"/>
  <c r="A116" i="2762"/>
  <c r="D116" i="2762" s="1"/>
  <c r="A117" i="2762"/>
  <c r="A118" i="2762"/>
  <c r="A119" i="2762"/>
  <c r="D119" i="2762" s="1"/>
  <c r="A120" i="2762"/>
  <c r="D120" i="2762" s="1"/>
  <c r="A121" i="2762"/>
  <c r="D121" i="2762" s="1"/>
  <c r="A122" i="2762"/>
  <c r="D122" i="2762" s="1"/>
  <c r="A123" i="2762"/>
  <c r="D123" i="2762" s="1"/>
  <c r="A124" i="2762"/>
  <c r="A125" i="2762"/>
  <c r="D125" i="2762" s="1"/>
  <c r="A126" i="2762"/>
  <c r="D126" i="2762" s="1"/>
  <c r="A127" i="2762"/>
  <c r="D127" i="2762" s="1"/>
  <c r="A128" i="2762"/>
  <c r="D128" i="2762" s="1"/>
  <c r="A129" i="2762"/>
  <c r="D129" i="2762" s="1"/>
  <c r="A130" i="2762"/>
  <c r="D130" i="2762" s="1"/>
  <c r="A131" i="2762"/>
  <c r="D131" i="2762" s="1"/>
  <c r="A132" i="2762"/>
  <c r="D132" i="2762" s="1"/>
  <c r="A133" i="2762"/>
  <c r="D133" i="2762" s="1"/>
  <c r="A134" i="2762"/>
  <c r="D134" i="2762" s="1"/>
  <c r="A135" i="2762"/>
  <c r="D135" i="2762" s="1"/>
  <c r="A136" i="2762"/>
  <c r="A137" i="2762"/>
  <c r="D137" i="2762" s="1"/>
  <c r="A138" i="2762"/>
  <c r="D138" i="2762" s="1"/>
  <c r="A139" i="2762"/>
  <c r="D139" i="2762" s="1"/>
  <c r="A140" i="2762"/>
  <c r="D140" i="2762" s="1"/>
  <c r="A141" i="2762"/>
  <c r="D141" i="2762" s="1"/>
  <c r="A142" i="2762"/>
  <c r="A143" i="2762"/>
  <c r="D143" i="2762" s="1"/>
  <c r="A144" i="2762"/>
  <c r="D144" i="2762" s="1"/>
  <c r="A145" i="2762"/>
  <c r="D145" i="2762" s="1"/>
  <c r="A146" i="2762"/>
  <c r="D146" i="2762" s="1"/>
  <c r="A147" i="2762"/>
  <c r="D147" i="2762" s="1"/>
  <c r="A148" i="2762"/>
  <c r="A149" i="2762"/>
  <c r="D149" i="2762" s="1"/>
  <c r="A150" i="2762"/>
  <c r="D150" i="2762" s="1"/>
  <c r="A151" i="2762"/>
  <c r="D151" i="2762" s="1"/>
  <c r="A152" i="2762"/>
  <c r="D152" i="2762" s="1"/>
  <c r="A153" i="2762"/>
  <c r="D153" i="2762" s="1"/>
  <c r="A154" i="2762"/>
  <c r="A155" i="2762"/>
  <c r="D155" i="2762" s="1"/>
  <c r="A156" i="2762"/>
  <c r="D156" i="2762" s="1"/>
  <c r="A157" i="2762"/>
  <c r="D157" i="2762" s="1"/>
  <c r="A158" i="2762"/>
  <c r="D158" i="2762" s="1"/>
  <c r="A159" i="2762"/>
  <c r="D159" i="2762" s="1"/>
  <c r="A160" i="2762"/>
  <c r="A161" i="2762"/>
  <c r="D161" i="2762" s="1"/>
  <c r="A162" i="2762"/>
  <c r="D162" i="2762" s="1"/>
  <c r="A163" i="2762"/>
  <c r="D163" i="2762" s="1"/>
  <c r="A164" i="2762"/>
  <c r="D164" i="2762" s="1"/>
  <c r="A165" i="2762"/>
  <c r="D165" i="2762" s="1"/>
  <c r="A166" i="2762"/>
  <c r="D166" i="2762" s="1"/>
  <c r="A167" i="2762"/>
  <c r="D167" i="2762" s="1"/>
  <c r="A168" i="2762"/>
  <c r="D168" i="2762" s="1"/>
  <c r="A169" i="2762"/>
  <c r="D169" i="2762" s="1"/>
  <c r="A170" i="2762"/>
  <c r="D170" i="2762" s="1"/>
  <c r="A171" i="2762"/>
  <c r="D171" i="2762" s="1"/>
  <c r="A172" i="2762"/>
  <c r="A173" i="2762"/>
  <c r="D173" i="2762" s="1"/>
  <c r="A174" i="2762"/>
  <c r="D174" i="2762" s="1"/>
  <c r="A175" i="2762"/>
  <c r="D175" i="2762" s="1"/>
  <c r="A176" i="2762"/>
  <c r="D176" i="2762" s="1"/>
  <c r="A177" i="2762"/>
  <c r="D177" i="2762" s="1"/>
  <c r="A178" i="2762"/>
  <c r="A179" i="2762"/>
  <c r="D179" i="2762" s="1"/>
  <c r="A180" i="2762"/>
  <c r="D180" i="2762" s="1"/>
  <c r="A181" i="2762"/>
  <c r="D181" i="2762" s="1"/>
  <c r="A182" i="2762"/>
  <c r="D182" i="2762" s="1"/>
  <c r="A183" i="2762"/>
  <c r="D183" i="2762" s="1"/>
  <c r="A184" i="2762"/>
  <c r="A185" i="2762"/>
  <c r="D185" i="2762" s="1"/>
  <c r="A186" i="2762"/>
  <c r="D186" i="2762" s="1"/>
  <c r="A187" i="2762"/>
  <c r="D187" i="2762" s="1"/>
  <c r="A188" i="2762"/>
  <c r="D188" i="2762" s="1"/>
  <c r="A189" i="2762"/>
  <c r="D189" i="2762" s="1"/>
  <c r="A190" i="2762"/>
  <c r="A191" i="2762"/>
  <c r="D191" i="2762" s="1"/>
  <c r="A192" i="2762"/>
  <c r="D192" i="2762" s="1"/>
  <c r="A193" i="2762"/>
  <c r="D193" i="2762" s="1"/>
  <c r="A194" i="2762"/>
  <c r="D194" i="2762" s="1"/>
  <c r="A195" i="2762"/>
  <c r="D195" i="2762" s="1"/>
  <c r="A196" i="2762"/>
  <c r="A197" i="2762"/>
  <c r="D197" i="2762" s="1"/>
  <c r="A198" i="2762"/>
  <c r="D198" i="2762" s="1"/>
  <c r="A199" i="2762"/>
  <c r="D199" i="2762" s="1"/>
  <c r="A200" i="2762"/>
  <c r="D200" i="2762" s="1"/>
  <c r="A201" i="2762"/>
  <c r="D201" i="2762" s="1"/>
  <c r="A202" i="2762"/>
  <c r="D202" i="2762" s="1"/>
  <c r="A203" i="2762"/>
  <c r="D203" i="2762" s="1"/>
  <c r="A204" i="2762"/>
  <c r="D204" i="2762" s="1"/>
  <c r="A205" i="2762"/>
  <c r="D205" i="2762" s="1"/>
  <c r="A206" i="2762"/>
  <c r="D206" i="2762" s="1"/>
  <c r="A207" i="2762"/>
  <c r="D207" i="2762" s="1"/>
  <c r="A208" i="2762"/>
  <c r="A209" i="2762"/>
  <c r="D209" i="2762" s="1"/>
  <c r="A210" i="2762"/>
  <c r="D210" i="2762" s="1"/>
  <c r="A211" i="2762"/>
  <c r="D211" i="2762" s="1"/>
  <c r="A212" i="2762"/>
  <c r="D212" i="2762" s="1"/>
  <c r="A213" i="2762"/>
  <c r="D213" i="2762" s="1"/>
  <c r="A214" i="2762"/>
  <c r="A215" i="2762"/>
  <c r="D215" i="2762" s="1"/>
  <c r="A216" i="2762"/>
  <c r="D216" i="2762" s="1"/>
  <c r="A217" i="2762"/>
  <c r="D217" i="2762" s="1"/>
  <c r="A218" i="2762"/>
  <c r="D218" i="2762" s="1"/>
  <c r="A219" i="2762"/>
  <c r="D219" i="2762" s="1"/>
  <c r="A220" i="2762"/>
  <c r="A221" i="2762"/>
  <c r="D221" i="2762" s="1"/>
  <c r="A222" i="2762"/>
  <c r="D222" i="2762" s="1"/>
  <c r="A223" i="2762"/>
  <c r="D223" i="2762" s="1"/>
  <c r="A224" i="2762"/>
  <c r="D224" i="2762" s="1"/>
  <c r="A225" i="2762"/>
  <c r="D225" i="2762" s="1"/>
  <c r="A226" i="2762"/>
  <c r="A227" i="2762"/>
  <c r="D227" i="2762" s="1"/>
  <c r="A228" i="2762"/>
  <c r="D228" i="2762" s="1"/>
  <c r="A229" i="2762"/>
  <c r="D229" i="2762" s="1"/>
  <c r="A230" i="2762"/>
  <c r="D230" i="2762" s="1"/>
  <c r="A231" i="2762"/>
  <c r="D231" i="2762" s="1"/>
  <c r="A232" i="2762"/>
  <c r="A233" i="2762"/>
  <c r="D233" i="2762" s="1"/>
  <c r="A234" i="2762"/>
  <c r="D234" i="2762" s="1"/>
  <c r="A235" i="2762"/>
  <c r="D235" i="2762" s="1"/>
  <c r="A236" i="2762"/>
  <c r="D236" i="2762" s="1"/>
  <c r="A237" i="2762"/>
  <c r="D237" i="2762" s="1"/>
  <c r="A238" i="2762"/>
  <c r="D238" i="2762" s="1"/>
  <c r="A239" i="2762"/>
  <c r="D239" i="2762" s="1"/>
  <c r="A240" i="2762"/>
  <c r="D240" i="2762" s="1"/>
  <c r="A241" i="2762"/>
  <c r="D241" i="2762" s="1"/>
  <c r="A242" i="2762"/>
  <c r="D242" i="2762" s="1"/>
  <c r="A243" i="2762"/>
  <c r="D243" i="2762" s="1"/>
  <c r="A244" i="2762"/>
  <c r="A245" i="2762"/>
  <c r="D245" i="2762" s="1"/>
  <c r="A246" i="2762"/>
  <c r="D246" i="2762" s="1"/>
  <c r="A247" i="2762"/>
  <c r="D247" i="2762" s="1"/>
  <c r="A248" i="2762"/>
  <c r="D248" i="2762" s="1"/>
  <c r="A249" i="2762"/>
  <c r="A250" i="2762"/>
  <c r="A251" i="2762"/>
  <c r="D251" i="2762" s="1"/>
  <c r="A252" i="2762"/>
  <c r="D252" i="2762" s="1"/>
  <c r="A253" i="2762"/>
  <c r="D253" i="2762" s="1"/>
  <c r="A254" i="2762"/>
  <c r="D254" i="2762" s="1"/>
  <c r="A255" i="2762"/>
  <c r="D255" i="2762" s="1"/>
  <c r="A256" i="2762"/>
  <c r="A257" i="2762"/>
  <c r="D257" i="2762" s="1"/>
  <c r="A258" i="2762"/>
  <c r="D258" i="2762" s="1"/>
  <c r="A259" i="2762"/>
  <c r="D259" i="2762" s="1"/>
  <c r="A260" i="2762"/>
  <c r="D260" i="2762" s="1"/>
  <c r="A261" i="2762"/>
  <c r="D261" i="2762" s="1"/>
  <c r="A262" i="2762"/>
  <c r="A263" i="2762"/>
  <c r="D263" i="2762" s="1"/>
  <c r="A264" i="2762"/>
  <c r="D264" i="2762" s="1"/>
  <c r="A265" i="2762"/>
  <c r="D265" i="2762" s="1"/>
  <c r="A266" i="2762"/>
  <c r="D266" i="2762" s="1"/>
  <c r="A267" i="2762"/>
  <c r="D267" i="2762" s="1"/>
  <c r="A268" i="2762"/>
  <c r="A269" i="2762"/>
  <c r="D269" i="2762" s="1"/>
  <c r="A270" i="2762"/>
  <c r="D270" i="2762" s="1"/>
  <c r="A271" i="2762"/>
  <c r="D271" i="2762" s="1"/>
  <c r="A272" i="2762"/>
  <c r="D272" i="2762" s="1"/>
  <c r="A273" i="2762"/>
  <c r="D273" i="2762" s="1"/>
  <c r="A274" i="2762"/>
  <c r="D274" i="2762" s="1"/>
  <c r="A275" i="2762"/>
  <c r="D275" i="2762" s="1"/>
  <c r="A276" i="2762"/>
  <c r="D276" i="2762" s="1"/>
  <c r="A277" i="2762"/>
  <c r="D277" i="2762" s="1"/>
  <c r="A278" i="2762"/>
  <c r="D278" i="2762" s="1"/>
  <c r="A279" i="2762"/>
  <c r="D279" i="2762" s="1"/>
  <c r="A280" i="2762"/>
  <c r="A281" i="2762"/>
  <c r="D281" i="2762" s="1"/>
  <c r="A282" i="2762"/>
  <c r="D282" i="2762" s="1"/>
  <c r="A283" i="2762"/>
  <c r="D283" i="2762" s="1"/>
  <c r="A284" i="2762"/>
  <c r="D284" i="2762" s="1"/>
  <c r="A285" i="2762"/>
  <c r="D285" i="2762" s="1"/>
  <c r="A286" i="2762"/>
  <c r="A287" i="2762"/>
  <c r="D287" i="2762" s="1"/>
  <c r="A288" i="2762"/>
  <c r="D288" i="2762" s="1"/>
  <c r="A289" i="2762"/>
  <c r="D289" i="2762" s="1"/>
  <c r="A290" i="2762"/>
  <c r="D290" i="2762" s="1"/>
  <c r="A291" i="2762"/>
  <c r="D291" i="2762" s="1"/>
  <c r="A292" i="2762"/>
  <c r="A293" i="2762"/>
  <c r="D293" i="2762" s="1"/>
  <c r="A294" i="2762"/>
  <c r="D294" i="2762" s="1"/>
  <c r="A295" i="2762"/>
  <c r="D295" i="2762" s="1"/>
  <c r="A296" i="2762"/>
  <c r="D296" i="2762" s="1"/>
  <c r="A297" i="2762"/>
  <c r="D297" i="2762" s="1"/>
  <c r="A298" i="2762"/>
  <c r="A299" i="2762"/>
  <c r="D299" i="2762" s="1"/>
  <c r="A300" i="2762"/>
  <c r="D300" i="2762" s="1"/>
  <c r="A301" i="2762"/>
  <c r="D301" i="2762" s="1"/>
  <c r="A302" i="2762"/>
  <c r="D302" i="2762" s="1"/>
  <c r="A303" i="2762"/>
  <c r="D303" i="2762" s="1"/>
  <c r="A304" i="2762"/>
  <c r="A305" i="2762"/>
  <c r="D305" i="2762" s="1"/>
  <c r="A306" i="2762"/>
  <c r="D306" i="2762" s="1"/>
  <c r="A307" i="2762"/>
  <c r="D307" i="2762" s="1"/>
  <c r="A308" i="2762"/>
  <c r="D308" i="2762" s="1"/>
  <c r="A309" i="2762"/>
  <c r="D309" i="2762" s="1"/>
  <c r="A310" i="2762"/>
  <c r="D310" i="2762" s="1"/>
  <c r="A311" i="2762"/>
  <c r="D311" i="2762" s="1"/>
  <c r="A312" i="2762"/>
  <c r="D312" i="2762" s="1"/>
  <c r="A313" i="2762"/>
  <c r="D313" i="2762" s="1"/>
  <c r="A314" i="2762"/>
  <c r="D314" i="2762" s="1"/>
  <c r="A315" i="2762"/>
  <c r="D315" i="2762" s="1"/>
  <c r="A316" i="2762"/>
  <c r="A317" i="2762"/>
  <c r="D317" i="2762" s="1"/>
  <c r="A318" i="2762"/>
  <c r="D318" i="2762" s="1"/>
  <c r="A319" i="2762"/>
  <c r="D319" i="2762" s="1"/>
  <c r="A320" i="2762"/>
  <c r="D320" i="2762" s="1"/>
  <c r="A321" i="2762"/>
  <c r="D321" i="2762" s="1"/>
  <c r="A322" i="2762"/>
  <c r="A323" i="2762"/>
  <c r="D323" i="2762" s="1"/>
  <c r="A324" i="2762"/>
  <c r="D324" i="2762" s="1"/>
  <c r="A325" i="2762"/>
  <c r="D325" i="2762" s="1"/>
  <c r="A326" i="2762"/>
  <c r="D326" i="2762" s="1"/>
  <c r="A327" i="2762"/>
  <c r="D327" i="2762" s="1"/>
  <c r="A328" i="2762"/>
  <c r="A329" i="2762"/>
  <c r="D329" i="2762" s="1"/>
  <c r="A330" i="2762"/>
  <c r="D330" i="2762" s="1"/>
  <c r="A331" i="2762"/>
  <c r="D331" i="2762" s="1"/>
  <c r="A332" i="2762"/>
  <c r="D332" i="2762" s="1"/>
  <c r="A333" i="2762"/>
  <c r="A334" i="2762"/>
  <c r="A335" i="2762"/>
  <c r="D335" i="2762" s="1"/>
  <c r="A336" i="2762"/>
  <c r="D336" i="2762" s="1"/>
  <c r="A337" i="2762"/>
  <c r="D337" i="2762" s="1"/>
  <c r="A338" i="2762"/>
  <c r="D338" i="2762" s="1"/>
  <c r="A339" i="2762"/>
  <c r="D339" i="2762" s="1"/>
  <c r="A340" i="2762"/>
  <c r="A341" i="2762"/>
  <c r="D341" i="2762" s="1"/>
  <c r="A342" i="2762"/>
  <c r="D342" i="2762" s="1"/>
  <c r="A343" i="2762"/>
  <c r="D343" i="2762" s="1"/>
  <c r="A344" i="2762"/>
  <c r="D344" i="2762" s="1"/>
  <c r="A345" i="2762"/>
  <c r="D345" i="2762" s="1"/>
  <c r="A346" i="2762"/>
  <c r="D346" i="2762" s="1"/>
  <c r="A347" i="2762"/>
  <c r="D347" i="2762" s="1"/>
  <c r="A348" i="2762"/>
  <c r="D348" i="2762" s="1"/>
  <c r="A349" i="2762"/>
  <c r="D349" i="2762" s="1"/>
  <c r="A350" i="2762"/>
  <c r="D350" i="2762" s="1"/>
  <c r="A351" i="2762"/>
  <c r="D351" i="2762" s="1"/>
  <c r="A352" i="2762"/>
  <c r="A353" i="2762"/>
  <c r="D353" i="2762" s="1"/>
  <c r="A354" i="2762"/>
  <c r="D354" i="2762" s="1"/>
  <c r="A355" i="2762"/>
  <c r="D355" i="2762" s="1"/>
  <c r="A356" i="2762"/>
  <c r="D356" i="2762" s="1"/>
  <c r="A357" i="2762"/>
  <c r="D357" i="2762" s="1"/>
  <c r="A358" i="2762"/>
  <c r="A359" i="2762"/>
  <c r="D359" i="2762" s="1"/>
  <c r="A360" i="2762"/>
  <c r="D360" i="2762" s="1"/>
  <c r="A361" i="2762"/>
  <c r="D361" i="2762" s="1"/>
  <c r="A362" i="2762"/>
  <c r="D362" i="2762" s="1"/>
  <c r="A363" i="2762"/>
  <c r="D363" i="2762" s="1"/>
  <c r="A364" i="2762"/>
  <c r="A365" i="2762"/>
  <c r="D365" i="2762" s="1"/>
  <c r="A366" i="2762"/>
  <c r="D366" i="2762" s="1"/>
  <c r="A367" i="2762"/>
  <c r="D367" i="2762" s="1"/>
  <c r="A368" i="2762"/>
  <c r="D368" i="2762" s="1"/>
  <c r="A369" i="2762"/>
  <c r="D369" i="2762" s="1"/>
  <c r="A370" i="2762"/>
  <c r="A371" i="2762"/>
  <c r="D371" i="2762" s="1"/>
  <c r="A372" i="2762"/>
  <c r="D372" i="2762" s="1"/>
  <c r="A373" i="2762"/>
  <c r="D373" i="2762" s="1"/>
  <c r="A374" i="2762"/>
  <c r="D374" i="2762" s="1"/>
  <c r="A375" i="2762"/>
  <c r="D375" i="2762" s="1"/>
  <c r="A376" i="2762"/>
  <c r="A377" i="2762"/>
  <c r="D377" i="2762" s="1"/>
  <c r="A378" i="2762"/>
  <c r="D378" i="2762" s="1"/>
  <c r="A379" i="2762"/>
  <c r="D379" i="2762" s="1"/>
  <c r="A380" i="2762"/>
  <c r="D380" i="2762" s="1"/>
  <c r="A381" i="2762"/>
  <c r="D381" i="2762" s="1"/>
  <c r="A382" i="2762"/>
  <c r="D382" i="2762" s="1"/>
  <c r="A383" i="2762"/>
  <c r="D383" i="2762" s="1"/>
  <c r="A384" i="2762"/>
  <c r="D384" i="2762" s="1"/>
  <c r="A385" i="2762"/>
  <c r="D385" i="2762" s="1"/>
  <c r="A386" i="2762"/>
  <c r="D386" i="2762" s="1"/>
  <c r="A387" i="2762"/>
  <c r="D387" i="2762" s="1"/>
  <c r="A388" i="2762"/>
  <c r="A389" i="2762"/>
  <c r="D389" i="2762" s="1"/>
  <c r="A390" i="2762"/>
  <c r="D390" i="2762" s="1"/>
  <c r="A391" i="2762"/>
  <c r="D391" i="2762" s="1"/>
  <c r="A392" i="2762"/>
  <c r="D392" i="2762" s="1"/>
  <c r="A393" i="2762"/>
  <c r="D393" i="2762" s="1"/>
  <c r="A394" i="2762"/>
  <c r="A395" i="2762"/>
  <c r="D395" i="2762" s="1"/>
  <c r="A396" i="2762"/>
  <c r="D396" i="2762" s="1"/>
  <c r="A397" i="2762"/>
  <c r="D397" i="2762" s="1"/>
  <c r="A398" i="2762"/>
  <c r="D398" i="2762" s="1"/>
  <c r="A399" i="2762"/>
  <c r="D399" i="2762" s="1"/>
  <c r="A400" i="2762"/>
  <c r="A401" i="2762"/>
  <c r="D401" i="2762" s="1"/>
  <c r="A402" i="2762"/>
  <c r="D402" i="2762" s="1"/>
  <c r="A403" i="2762"/>
  <c r="D403" i="2762" s="1"/>
  <c r="A404" i="2762"/>
  <c r="D404" i="2762" s="1"/>
  <c r="A405" i="2762"/>
  <c r="D405" i="2762" s="1"/>
  <c r="A406" i="2762"/>
  <c r="A407" i="2762"/>
  <c r="D407" i="2762" s="1"/>
  <c r="A408" i="2762"/>
  <c r="D408" i="2762" s="1"/>
  <c r="A409" i="2762"/>
  <c r="D409" i="2762" s="1"/>
  <c r="A410" i="2762"/>
  <c r="D410" i="2762" s="1"/>
  <c r="A411" i="2762"/>
  <c r="D411" i="2762" s="1"/>
  <c r="A412" i="2762"/>
  <c r="A413" i="2762"/>
  <c r="D413" i="2762" s="1"/>
  <c r="A414" i="2762"/>
  <c r="D414" i="2762" s="1"/>
  <c r="A415" i="2762"/>
  <c r="D415" i="2762" s="1"/>
  <c r="A416" i="2762"/>
  <c r="D416" i="2762" s="1"/>
  <c r="A417" i="2762"/>
  <c r="D417" i="2762" s="1"/>
  <c r="A418" i="2762"/>
  <c r="D418" i="2762" s="1"/>
  <c r="A419" i="2762"/>
  <c r="D419" i="2762" s="1"/>
  <c r="A420" i="2762"/>
  <c r="D420" i="2762" s="1"/>
  <c r="A421" i="2762"/>
  <c r="D421" i="2762" s="1"/>
  <c r="A422" i="2762"/>
  <c r="D422" i="2762" s="1"/>
  <c r="A423" i="2762"/>
  <c r="D423" i="2762" s="1"/>
  <c r="A424" i="2762"/>
  <c r="A425" i="2762"/>
  <c r="D425" i="2762" s="1"/>
  <c r="A426" i="2762"/>
  <c r="D426" i="2762" s="1"/>
  <c r="A427" i="2762"/>
  <c r="D427" i="2762" s="1"/>
  <c r="A428" i="2762"/>
  <c r="D428" i="2762" s="1"/>
  <c r="A429" i="2762"/>
  <c r="D429" i="2762" s="1"/>
  <c r="A430" i="2762"/>
  <c r="A431" i="2762"/>
  <c r="D431" i="2762" s="1"/>
  <c r="A432" i="2762"/>
  <c r="D432" i="2762" s="1"/>
  <c r="A433" i="2762"/>
  <c r="D433" i="2762" s="1"/>
  <c r="A434" i="2762"/>
  <c r="D434" i="2762" s="1"/>
  <c r="A435" i="2762"/>
  <c r="D435" i="2762" s="1"/>
  <c r="A436" i="2762"/>
  <c r="A437" i="2762"/>
  <c r="D437" i="2762" s="1"/>
  <c r="A438" i="2762"/>
  <c r="D438" i="2762" s="1"/>
  <c r="A439" i="2762"/>
  <c r="D439" i="2762" s="1"/>
  <c r="A440" i="2762"/>
  <c r="D440" i="2762" s="1"/>
  <c r="A441" i="2762"/>
  <c r="D441" i="2762" s="1"/>
  <c r="A442" i="2762"/>
  <c r="A443" i="2762"/>
  <c r="D443" i="2762" s="1"/>
  <c r="A444" i="2762"/>
  <c r="D444" i="2762" s="1"/>
  <c r="A445" i="2762"/>
  <c r="D445" i="2762" s="1"/>
  <c r="A446" i="2762"/>
  <c r="D446" i="2762" s="1"/>
  <c r="A447" i="2762"/>
  <c r="D447" i="2762" s="1"/>
  <c r="A448" i="2762"/>
  <c r="A449" i="2762"/>
  <c r="D449" i="2762" s="1"/>
  <c r="A450" i="2762"/>
  <c r="D450" i="2762" s="1"/>
  <c r="A451" i="2762"/>
  <c r="D451" i="2762" s="1"/>
  <c r="A452" i="2762"/>
  <c r="D452" i="2762" s="1"/>
  <c r="A453" i="2762"/>
  <c r="D453" i="2762" s="1"/>
  <c r="A454" i="2762"/>
  <c r="D454" i="2762" s="1"/>
  <c r="A455" i="2762"/>
  <c r="D455" i="2762" s="1"/>
  <c r="A456" i="2762"/>
  <c r="D456" i="2762" s="1"/>
  <c r="A457" i="2762"/>
  <c r="D457" i="2762" s="1"/>
  <c r="A458" i="2762"/>
  <c r="D458" i="2762" s="1"/>
  <c r="A459" i="2762"/>
  <c r="D459" i="2762" s="1"/>
  <c r="A460" i="2762"/>
  <c r="A461" i="2762"/>
  <c r="D461" i="2762" s="1"/>
  <c r="A462" i="2762"/>
  <c r="D462" i="2762" s="1"/>
  <c r="A463" i="2762"/>
  <c r="D463" i="2762" s="1"/>
  <c r="A464" i="2762"/>
  <c r="D464" i="2762" s="1"/>
  <c r="A465" i="2762"/>
  <c r="A466" i="2762"/>
  <c r="A467" i="2762"/>
  <c r="D467" i="2762" s="1"/>
  <c r="A468" i="2762"/>
  <c r="D468" i="2762" s="1"/>
  <c r="A469" i="2762"/>
  <c r="D469" i="2762" s="1"/>
  <c r="A470" i="2762"/>
  <c r="D470" i="2762" s="1"/>
  <c r="A471" i="2762"/>
  <c r="D471" i="2762" s="1"/>
  <c r="A472" i="2762"/>
  <c r="A473" i="2762"/>
  <c r="D473" i="2762" s="1"/>
  <c r="A474" i="2762"/>
  <c r="D474" i="2762" s="1"/>
  <c r="A475" i="2762"/>
  <c r="D475" i="2762" s="1"/>
  <c r="A476" i="2762"/>
  <c r="D476" i="2762" s="1"/>
  <c r="A477" i="2762"/>
  <c r="D477" i="2762" s="1"/>
  <c r="A478" i="2762"/>
  <c r="A479" i="2762"/>
  <c r="D479" i="2762" s="1"/>
  <c r="A480" i="2762"/>
  <c r="D480" i="2762" s="1"/>
  <c r="A481" i="2762"/>
  <c r="D481" i="2762" s="1"/>
  <c r="A482" i="2762"/>
  <c r="D482" i="2762" s="1"/>
  <c r="A483" i="2762"/>
  <c r="D483" i="2762" s="1"/>
  <c r="A484" i="2762"/>
  <c r="A485" i="2762"/>
  <c r="D485" i="2762" s="1"/>
  <c r="A486" i="2762"/>
  <c r="D486" i="2762" s="1"/>
  <c r="A487" i="2762"/>
  <c r="D487" i="2762" s="1"/>
  <c r="A488" i="2762"/>
  <c r="D488" i="2762" s="1"/>
  <c r="A489" i="2762"/>
  <c r="D489" i="2762" s="1"/>
  <c r="A490" i="2762"/>
  <c r="D490" i="2762" s="1"/>
  <c r="A491" i="2762"/>
  <c r="D491" i="2762" s="1"/>
  <c r="A492" i="2762"/>
  <c r="D492" i="2762" s="1"/>
  <c r="A493" i="2762"/>
  <c r="D493" i="2762" s="1"/>
  <c r="A494" i="2762"/>
  <c r="D494" i="2762" s="1"/>
  <c r="A495" i="2762"/>
  <c r="D495" i="2762" s="1"/>
  <c r="A496" i="2762"/>
  <c r="A497" i="2762"/>
  <c r="D497" i="2762" s="1"/>
  <c r="A498" i="2762"/>
  <c r="D498" i="2762" s="1"/>
  <c r="A499" i="2762"/>
  <c r="D499" i="2762" s="1"/>
  <c r="A500" i="2762"/>
  <c r="D500" i="2762" s="1"/>
  <c r="A501" i="2762"/>
  <c r="D501" i="2762" s="1"/>
  <c r="A502" i="2762"/>
  <c r="A503" i="2762"/>
  <c r="D503" i="2762" s="1"/>
  <c r="A504" i="2762"/>
  <c r="D504" i="2762" s="1"/>
  <c r="A505" i="2762"/>
  <c r="D505" i="2762" s="1"/>
  <c r="A506" i="2762"/>
  <c r="D506" i="2762" s="1"/>
  <c r="A507" i="2762"/>
  <c r="D507" i="2762" s="1"/>
  <c r="A508" i="2762"/>
  <c r="A509" i="2762"/>
  <c r="D509" i="2762" s="1"/>
  <c r="A510" i="2762"/>
  <c r="D510" i="2762" s="1"/>
  <c r="A511" i="2762"/>
  <c r="D511" i="2762" s="1"/>
  <c r="A512" i="2762"/>
  <c r="D512" i="2762" s="1"/>
  <c r="A513" i="2762"/>
  <c r="D513" i="2762" s="1"/>
  <c r="A514" i="2762"/>
  <c r="A515" i="2762"/>
  <c r="D515" i="2762" s="1"/>
  <c r="A516" i="2762"/>
  <c r="D516" i="2762" s="1"/>
  <c r="A517" i="2762"/>
  <c r="D517" i="2762" s="1"/>
  <c r="A518" i="2762"/>
  <c r="D518" i="2762" s="1"/>
  <c r="A519" i="2762"/>
  <c r="D519" i="2762" s="1"/>
  <c r="A520" i="2762"/>
  <c r="A521" i="2762"/>
  <c r="D521" i="2762" s="1"/>
  <c r="A522" i="2762"/>
  <c r="D522" i="2762" s="1"/>
  <c r="A523" i="2762"/>
  <c r="D523" i="2762" s="1"/>
  <c r="A524" i="2762"/>
  <c r="D524" i="2762" s="1"/>
  <c r="A525" i="2762"/>
  <c r="D525" i="2762" s="1"/>
  <c r="A526" i="2762"/>
  <c r="D526" i="2762" s="1"/>
  <c r="A527" i="2762"/>
  <c r="D527" i="2762" s="1"/>
  <c r="A528" i="2762"/>
  <c r="D528" i="2762" s="1"/>
  <c r="A529" i="2762"/>
  <c r="D529" i="2762" s="1"/>
  <c r="A530" i="2762"/>
  <c r="D530" i="2762" s="1"/>
  <c r="A531" i="2762"/>
  <c r="D531" i="2762" s="1"/>
  <c r="A532" i="2762"/>
  <c r="A533" i="2762"/>
  <c r="D533" i="2762" s="1"/>
  <c r="A534" i="2762"/>
  <c r="D534" i="2762" s="1"/>
  <c r="A535" i="2762"/>
  <c r="D535" i="2762" s="1"/>
  <c r="A536" i="2762"/>
  <c r="D536" i="2762" s="1"/>
  <c r="A537" i="2762"/>
  <c r="D537" i="2762" s="1"/>
  <c r="A538" i="2762"/>
  <c r="A539" i="2762"/>
  <c r="D539" i="2762" s="1"/>
  <c r="A540" i="2762"/>
  <c r="D540" i="2762" s="1"/>
  <c r="A541" i="2762"/>
  <c r="D541" i="2762" s="1"/>
  <c r="A542" i="2762"/>
  <c r="D542" i="2762" s="1"/>
  <c r="A543" i="2762"/>
  <c r="D543" i="2762" s="1"/>
  <c r="A544" i="2762"/>
  <c r="A545" i="2762"/>
  <c r="D545" i="2762" s="1"/>
  <c r="A546" i="2762"/>
  <c r="D546" i="2762" s="1"/>
  <c r="A547" i="2762"/>
  <c r="D547" i="2762" s="1"/>
  <c r="A548" i="2762"/>
  <c r="D548" i="2762" s="1"/>
  <c r="A549" i="2762"/>
  <c r="A550" i="2762"/>
  <c r="A551" i="2762"/>
  <c r="D551" i="2762" s="1"/>
  <c r="A552" i="2762"/>
  <c r="D552" i="2762" s="1"/>
  <c r="A553" i="2762"/>
  <c r="D553" i="2762" s="1"/>
  <c r="A554" i="2762"/>
  <c r="D554" i="2762" s="1"/>
  <c r="A555" i="2762"/>
  <c r="D555" i="2762" s="1"/>
  <c r="A556" i="2762"/>
  <c r="A557" i="2762"/>
  <c r="D557" i="2762" s="1"/>
  <c r="A558" i="2762"/>
  <c r="D558" i="2762" s="1"/>
  <c r="A559" i="2762"/>
  <c r="D559" i="2762" s="1"/>
  <c r="A560" i="2762"/>
  <c r="D560" i="2762" s="1"/>
  <c r="A561" i="2762"/>
  <c r="D561" i="2762" s="1"/>
  <c r="A562" i="2762"/>
  <c r="D562" i="2762" s="1"/>
  <c r="A563" i="2762"/>
  <c r="D563" i="2762" s="1"/>
  <c r="A564" i="2762"/>
  <c r="D564" i="2762" s="1"/>
  <c r="A565" i="2762"/>
  <c r="D565" i="2762" s="1"/>
  <c r="A566" i="2762"/>
  <c r="D566" i="2762" s="1"/>
  <c r="A567" i="2762"/>
  <c r="D567" i="2762" s="1"/>
  <c r="A568" i="2762"/>
  <c r="A569" i="2762"/>
  <c r="D569" i="2762" s="1"/>
  <c r="A570" i="2762"/>
  <c r="D570" i="2762" s="1"/>
  <c r="A571" i="2762"/>
  <c r="D571" i="2762" s="1"/>
  <c r="A572" i="2762"/>
  <c r="D572" i="2762" s="1"/>
  <c r="A573" i="2762"/>
  <c r="D573" i="2762" s="1"/>
  <c r="A574" i="2762"/>
  <c r="A575" i="2762"/>
  <c r="D575" i="2762" s="1"/>
  <c r="A576" i="2762"/>
  <c r="D576" i="2762" s="1"/>
  <c r="A577" i="2762"/>
  <c r="D577" i="2762" s="1"/>
  <c r="A578" i="2762"/>
  <c r="D578" i="2762" s="1"/>
  <c r="A579" i="2762"/>
  <c r="D579" i="2762" s="1"/>
  <c r="A580" i="2762"/>
  <c r="A581" i="2762"/>
  <c r="D581" i="2762" s="1"/>
  <c r="A582" i="2762"/>
  <c r="D582" i="2762" s="1"/>
  <c r="A583" i="2762"/>
  <c r="D583" i="2762" s="1"/>
  <c r="A584" i="2762"/>
  <c r="D584" i="2762" s="1"/>
  <c r="A585" i="2762"/>
  <c r="D585" i="2762" s="1"/>
  <c r="A586" i="2762"/>
  <c r="A587" i="2762"/>
  <c r="D587" i="2762" s="1"/>
  <c r="A588" i="2762"/>
  <c r="D588" i="2762" s="1"/>
  <c r="A589" i="2762"/>
  <c r="D589" i="2762" s="1"/>
  <c r="A590" i="2762"/>
  <c r="D590" i="2762" s="1"/>
  <c r="A591" i="2762"/>
  <c r="D591" i="2762" s="1"/>
  <c r="A592" i="2762"/>
  <c r="A593" i="2762"/>
  <c r="D593" i="2762" s="1"/>
  <c r="A594" i="2762"/>
  <c r="D594" i="2762" s="1"/>
  <c r="A595" i="2762"/>
  <c r="D595" i="2762" s="1"/>
  <c r="A596" i="2762"/>
  <c r="D596" i="2762" s="1"/>
  <c r="A597" i="2762"/>
  <c r="D597" i="2762" s="1"/>
  <c r="A598" i="2762"/>
  <c r="D598" i="2762" s="1"/>
  <c r="A599" i="2762"/>
  <c r="D599" i="2762" s="1"/>
  <c r="A600" i="2762"/>
  <c r="D600" i="2762" s="1"/>
  <c r="A601" i="2762"/>
  <c r="D601" i="2762" s="1"/>
  <c r="C5" i="2762"/>
  <c r="B5" i="2762"/>
  <c r="A5" i="2762"/>
  <c r="D5" i="2762" s="1"/>
  <c r="AU7" i="2759"/>
  <c r="AU9" i="2759"/>
  <c r="AU10" i="2759"/>
  <c r="AU15" i="2759"/>
  <c r="AU16" i="2759"/>
  <c r="AU21" i="2759"/>
  <c r="AU22" i="2759"/>
  <c r="AU27" i="2759"/>
  <c r="AU28" i="2759"/>
  <c r="AU31" i="2759"/>
  <c r="AU33" i="2759"/>
  <c r="AU39" i="2759"/>
  <c r="AU40" i="2759"/>
  <c r="AU45" i="2759"/>
  <c r="AU46" i="2759"/>
  <c r="AU49" i="2759"/>
  <c r="AU51" i="2759"/>
  <c r="AU52" i="2759"/>
  <c r="AU57" i="2759"/>
  <c r="AU58" i="2759"/>
  <c r="AU63" i="2759"/>
  <c r="AU64" i="2759"/>
  <c r="AU69" i="2759"/>
  <c r="AU73" i="2759"/>
  <c r="AU75" i="2759"/>
  <c r="AU76" i="2759"/>
  <c r="AU81" i="2759"/>
  <c r="AU82" i="2759"/>
  <c r="AU87" i="2759"/>
  <c r="AU88" i="2759"/>
  <c r="AU93" i="2759"/>
  <c r="AU94" i="2759"/>
  <c r="AU99" i="2759"/>
  <c r="AU100" i="2759"/>
  <c r="AU105" i="2759"/>
  <c r="AU111" i="2759"/>
  <c r="AU112" i="2759"/>
  <c r="AU117" i="2759"/>
  <c r="AU118" i="2759"/>
  <c r="AU123" i="2759"/>
  <c r="AU124" i="2759"/>
  <c r="AU129" i="2759"/>
  <c r="AU130" i="2759"/>
  <c r="AU135" i="2759"/>
  <c r="AU136" i="2759"/>
  <c r="AU141" i="2759"/>
  <c r="AU147" i="2759"/>
  <c r="AU148" i="2759"/>
  <c r="AU153" i="2759"/>
  <c r="AU154" i="2759"/>
  <c r="AU159" i="2759"/>
  <c r="AU160" i="2759"/>
  <c r="AU165" i="2759"/>
  <c r="AU166" i="2759"/>
  <c r="AU171" i="2759"/>
  <c r="AU172" i="2759"/>
  <c r="AU177" i="2759"/>
  <c r="AU183" i="2759"/>
  <c r="AU184" i="2759"/>
  <c r="AU189" i="2759"/>
  <c r="AU190" i="2759"/>
  <c r="AU195" i="2759"/>
  <c r="AU196" i="2759"/>
  <c r="AU201" i="2759"/>
  <c r="AU202" i="2759"/>
  <c r="AU207" i="2759"/>
  <c r="AU208" i="2759"/>
  <c r="AU213" i="2759"/>
  <c r="AU219" i="2759"/>
  <c r="AU220" i="2759"/>
  <c r="AU225" i="2759"/>
  <c r="AU226" i="2759"/>
  <c r="AU231" i="2759"/>
  <c r="AU232" i="2759"/>
  <c r="AU237" i="2759"/>
  <c r="AU238" i="2759"/>
  <c r="AU243" i="2759"/>
  <c r="AU244" i="2759"/>
  <c r="AU249" i="2759"/>
  <c r="AU255" i="2759"/>
  <c r="AU256" i="2759"/>
  <c r="AU261" i="2759"/>
  <c r="AU262" i="2759"/>
  <c r="AU267" i="2759"/>
  <c r="AU268" i="2759"/>
  <c r="AU273" i="2759"/>
  <c r="AU274" i="2759"/>
  <c r="AU279" i="2759"/>
  <c r="AU280" i="2759"/>
  <c r="AU285" i="2759"/>
  <c r="AU291" i="2759"/>
  <c r="AU292" i="2759"/>
  <c r="AU297" i="2759"/>
  <c r="AU298" i="2759"/>
  <c r="AU303" i="2759"/>
  <c r="AU304" i="2759"/>
  <c r="AU309" i="2759"/>
  <c r="AU310" i="2759"/>
  <c r="AU315" i="2759"/>
  <c r="AU316" i="2759"/>
  <c r="AU321" i="2759"/>
  <c r="AU327" i="2759"/>
  <c r="AU328" i="2759"/>
  <c r="AU333" i="2759"/>
  <c r="AU334" i="2759"/>
  <c r="AU339" i="2759"/>
  <c r="AU340" i="2759"/>
  <c r="AU345" i="2759"/>
  <c r="AU346" i="2759"/>
  <c r="AU351" i="2759"/>
  <c r="AU352" i="2759"/>
  <c r="AU357" i="2759"/>
  <c r="AU363" i="2759"/>
  <c r="AU364" i="2759"/>
  <c r="AU369" i="2759"/>
  <c r="AU370" i="2759"/>
  <c r="AU375" i="2759"/>
  <c r="AU376" i="2759"/>
  <c r="AU381" i="2759"/>
  <c r="AU382" i="2759"/>
  <c r="AU387" i="2759"/>
  <c r="AU388" i="2759"/>
  <c r="AU393" i="2759"/>
  <c r="AU399" i="2759"/>
  <c r="AU400" i="2759"/>
  <c r="AU405" i="2759"/>
  <c r="AU406" i="2759"/>
  <c r="AU411" i="2759"/>
  <c r="AU412" i="2759"/>
  <c r="AU417" i="2759"/>
  <c r="AU418" i="2759"/>
  <c r="AU423" i="2759"/>
  <c r="AU424" i="2759"/>
  <c r="AU429" i="2759"/>
  <c r="AU435" i="2759"/>
  <c r="AU436" i="2759"/>
  <c r="AU441" i="2759"/>
  <c r="AU442" i="2759"/>
  <c r="AU447" i="2759"/>
  <c r="AU448" i="2759"/>
  <c r="AU453" i="2759"/>
  <c r="AU454" i="2759"/>
  <c r="AU459" i="2759"/>
  <c r="AU460" i="2759"/>
  <c r="AU465" i="2759"/>
  <c r="AU471" i="2759"/>
  <c r="AU472" i="2759"/>
  <c r="AU477" i="2759"/>
  <c r="AU478" i="2759"/>
  <c r="AU483" i="2759"/>
  <c r="AU484" i="2759"/>
  <c r="AU489" i="2759"/>
  <c r="AU490" i="2759"/>
  <c r="AU495" i="2759"/>
  <c r="AU496" i="2759"/>
  <c r="AU501" i="2759"/>
  <c r="AU507" i="2759"/>
  <c r="AU508" i="2759"/>
  <c r="AU513" i="2759"/>
  <c r="AU514" i="2759"/>
  <c r="AU519" i="2759"/>
  <c r="AU520" i="2759"/>
  <c r="AU525" i="2759"/>
  <c r="AU526" i="2759"/>
  <c r="AU531" i="2759"/>
  <c r="AU532" i="2759"/>
  <c r="AU537" i="2759"/>
  <c r="AU543" i="2759"/>
  <c r="AU544" i="2759"/>
  <c r="AU549" i="2759"/>
  <c r="AU550" i="2759"/>
  <c r="AU555" i="2759"/>
  <c r="AU556" i="2759"/>
  <c r="AU561" i="2759"/>
  <c r="AU562" i="2759"/>
  <c r="AU567" i="2759"/>
  <c r="AU568" i="2759"/>
  <c r="AU573" i="2759"/>
  <c r="AU579" i="2759"/>
  <c r="AU580" i="2759"/>
  <c r="AU585" i="2759"/>
  <c r="AU586" i="2759"/>
  <c r="AU591" i="2759"/>
  <c r="AU592" i="2759"/>
  <c r="AU597" i="2759"/>
  <c r="AU598" i="2759"/>
  <c r="AT9" i="2759"/>
  <c r="AT10" i="2759"/>
  <c r="AT15" i="2759"/>
  <c r="AT16" i="2759"/>
  <c r="AT21" i="2759"/>
  <c r="AT27" i="2759"/>
  <c r="AT28" i="2759"/>
  <c r="AT33" i="2759"/>
  <c r="AT34" i="2759"/>
  <c r="AT39" i="2759"/>
  <c r="AT40" i="2759"/>
  <c r="AT45" i="2759"/>
  <c r="AT46" i="2759"/>
  <c r="AT51" i="2759"/>
  <c r="AT52" i="2759"/>
  <c r="AT57" i="2759"/>
  <c r="AT63" i="2759"/>
  <c r="AT64" i="2759"/>
  <c r="AT69" i="2759"/>
  <c r="AT70" i="2759"/>
  <c r="AT75" i="2759"/>
  <c r="AT76" i="2759"/>
  <c r="AT81" i="2759"/>
  <c r="AT82" i="2759"/>
  <c r="AT86" i="2759"/>
  <c r="AT87" i="2759"/>
  <c r="AT88" i="2759"/>
  <c r="AT93" i="2759"/>
  <c r="AT99" i="2759"/>
  <c r="AT100" i="2759"/>
  <c r="AT105" i="2759"/>
  <c r="AT106" i="2759"/>
  <c r="AT111" i="2759"/>
  <c r="AT112" i="2759"/>
  <c r="AT117" i="2759"/>
  <c r="AT118" i="2759"/>
  <c r="AT123" i="2759"/>
  <c r="AT124" i="2759"/>
  <c r="AT129" i="2759"/>
  <c r="AT135" i="2759"/>
  <c r="AT136" i="2759"/>
  <c r="AT141" i="2759"/>
  <c r="AT142" i="2759"/>
  <c r="AT147" i="2759"/>
  <c r="AT148" i="2759"/>
  <c r="AT153" i="2759"/>
  <c r="AT154" i="2759"/>
  <c r="AT159" i="2759"/>
  <c r="AT160" i="2759"/>
  <c r="AT165" i="2759"/>
  <c r="AT171" i="2759"/>
  <c r="AT172" i="2759"/>
  <c r="AT177" i="2759"/>
  <c r="AT178" i="2759"/>
  <c r="AT183" i="2759"/>
  <c r="AT184" i="2759"/>
  <c r="AT189" i="2759"/>
  <c r="AT190" i="2759"/>
  <c r="AT194" i="2759"/>
  <c r="AT195" i="2759"/>
  <c r="AT196" i="2759"/>
  <c r="AT201" i="2759"/>
  <c r="AT207" i="2759"/>
  <c r="AT208" i="2759"/>
  <c r="AT213" i="2759"/>
  <c r="AT214" i="2759"/>
  <c r="AT219" i="2759"/>
  <c r="AT220" i="2759"/>
  <c r="AT225" i="2759"/>
  <c r="AT226" i="2759"/>
  <c r="AT231" i="2759"/>
  <c r="AT232" i="2759"/>
  <c r="AT237" i="2759"/>
  <c r="AT243" i="2759"/>
  <c r="AT244" i="2759"/>
  <c r="AT249" i="2759"/>
  <c r="AT250" i="2759"/>
  <c r="AT255" i="2759"/>
  <c r="AT256" i="2759"/>
  <c r="AT261" i="2759"/>
  <c r="AT262" i="2759"/>
  <c r="AT267" i="2759"/>
  <c r="AT268" i="2759"/>
  <c r="AT273" i="2759"/>
  <c r="AT279" i="2759"/>
  <c r="AT280" i="2759"/>
  <c r="AT285" i="2759"/>
  <c r="AT286" i="2759"/>
  <c r="AT291" i="2759"/>
  <c r="AT292" i="2759"/>
  <c r="AT297" i="2759"/>
  <c r="AT298" i="2759"/>
  <c r="AT303" i="2759"/>
  <c r="AT304" i="2759"/>
  <c r="AT309" i="2759"/>
  <c r="AT315" i="2759"/>
  <c r="AT316" i="2759"/>
  <c r="AT321" i="2759"/>
  <c r="AT322" i="2759"/>
  <c r="AT327" i="2759"/>
  <c r="AT328" i="2759"/>
  <c r="AT333" i="2759"/>
  <c r="AT334" i="2759"/>
  <c r="AT339" i="2759"/>
  <c r="AT340" i="2759"/>
  <c r="AT345" i="2759"/>
  <c r="AT351" i="2759"/>
  <c r="AT352" i="2759"/>
  <c r="AT357" i="2759"/>
  <c r="AT358" i="2759"/>
  <c r="AT363" i="2759"/>
  <c r="AT364" i="2759"/>
  <c r="AT369" i="2759"/>
  <c r="AT370" i="2759"/>
  <c r="AT375" i="2759"/>
  <c r="AT376" i="2759"/>
  <c r="AT381" i="2759"/>
  <c r="AT387" i="2759"/>
  <c r="AT388" i="2759"/>
  <c r="AT393" i="2759"/>
  <c r="AT394" i="2759"/>
  <c r="AT399" i="2759"/>
  <c r="AT400" i="2759"/>
  <c r="AT405" i="2759"/>
  <c r="AT406" i="2759"/>
  <c r="AT411" i="2759"/>
  <c r="AT412" i="2759"/>
  <c r="AT417" i="2759"/>
  <c r="AT423" i="2759"/>
  <c r="AT424" i="2759"/>
  <c r="AT429" i="2759"/>
  <c r="AT430" i="2759"/>
  <c r="AT435" i="2759"/>
  <c r="AT436" i="2759"/>
  <c r="AT441" i="2759"/>
  <c r="AT442" i="2759"/>
  <c r="AT447" i="2759"/>
  <c r="AT448" i="2759"/>
  <c r="AT453" i="2759"/>
  <c r="AT459" i="2759"/>
  <c r="AT460" i="2759"/>
  <c r="AT465" i="2759"/>
  <c r="AT466" i="2759"/>
  <c r="AT471" i="2759"/>
  <c r="AT472" i="2759"/>
  <c r="AT477" i="2759"/>
  <c r="AT478" i="2759"/>
  <c r="AT483" i="2759"/>
  <c r="AT484" i="2759"/>
  <c r="AT489" i="2759"/>
  <c r="AT495" i="2759"/>
  <c r="AT496" i="2759"/>
  <c r="AT501" i="2759"/>
  <c r="AT502" i="2759"/>
  <c r="AT507" i="2759"/>
  <c r="AT508" i="2759"/>
  <c r="AT513" i="2759"/>
  <c r="AT514" i="2759"/>
  <c r="AT519" i="2759"/>
  <c r="AT520" i="2759"/>
  <c r="AT525" i="2759"/>
  <c r="AT531" i="2759"/>
  <c r="AT532" i="2759"/>
  <c r="AT537" i="2759"/>
  <c r="AT538" i="2759"/>
  <c r="AT543" i="2759"/>
  <c r="AT544" i="2759"/>
  <c r="AT549" i="2759"/>
  <c r="AT550" i="2759"/>
  <c r="AT555" i="2759"/>
  <c r="AT556" i="2759"/>
  <c r="AT561" i="2759"/>
  <c r="AT567" i="2759"/>
  <c r="AT568" i="2759"/>
  <c r="AT573" i="2759"/>
  <c r="AT574" i="2759"/>
  <c r="AT579" i="2759"/>
  <c r="AT580" i="2759"/>
  <c r="AT585" i="2759"/>
  <c r="AT586" i="2759"/>
  <c r="AT591" i="2759"/>
  <c r="AT592" i="2759"/>
  <c r="AT597" i="2759"/>
  <c r="AD7" i="2759"/>
  <c r="AE7" i="2759" s="1"/>
  <c r="AD12" i="2759"/>
  <c r="AD13" i="2759"/>
  <c r="AE13" i="2759" s="1"/>
  <c r="AD15" i="2759"/>
  <c r="AD24" i="2759"/>
  <c r="AD30" i="2759"/>
  <c r="AD31" i="2759"/>
  <c r="AE31" i="2759" s="1"/>
  <c r="AD33" i="2759"/>
  <c r="AE33" i="2759" s="1"/>
  <c r="AD42" i="2759"/>
  <c r="AD43" i="2759"/>
  <c r="AE43" i="2759" s="1"/>
  <c r="AD48" i="2759"/>
  <c r="AD49" i="2759"/>
  <c r="AE49" i="2759" s="1"/>
  <c r="AD50" i="2759"/>
  <c r="AE50" i="2759" s="1"/>
  <c r="AD60" i="2759"/>
  <c r="AC7" i="2759"/>
  <c r="AC8" i="2759"/>
  <c r="AC9" i="2759"/>
  <c r="AD9" i="2759" s="1"/>
  <c r="AE9" i="2759" s="1"/>
  <c r="AC10" i="2759"/>
  <c r="AC11" i="2759"/>
  <c r="AC12" i="2759"/>
  <c r="AC13" i="2759"/>
  <c r="AC14" i="2759"/>
  <c r="AC15" i="2759"/>
  <c r="AC16" i="2759"/>
  <c r="AC17" i="2759"/>
  <c r="AC18" i="2759"/>
  <c r="AC19" i="2759"/>
  <c r="AC20" i="2759"/>
  <c r="AC21" i="2759"/>
  <c r="AD21" i="2759" s="1"/>
  <c r="AE21" i="2759" s="1"/>
  <c r="AC22" i="2759"/>
  <c r="AC23" i="2759"/>
  <c r="AC24" i="2759"/>
  <c r="AC25" i="2759"/>
  <c r="AC26" i="2759"/>
  <c r="AC27" i="2759"/>
  <c r="AD27" i="2759" s="1"/>
  <c r="AE27" i="2759" s="1"/>
  <c r="AC28" i="2759"/>
  <c r="AC29" i="2759"/>
  <c r="AC30" i="2759"/>
  <c r="AC31" i="2759"/>
  <c r="AC32" i="2759"/>
  <c r="AC33" i="2759"/>
  <c r="AC34" i="2759"/>
  <c r="AC35" i="2759"/>
  <c r="AC36" i="2759"/>
  <c r="AC37" i="2759"/>
  <c r="AC38" i="2759"/>
  <c r="AC39" i="2759"/>
  <c r="AD39" i="2759" s="1"/>
  <c r="AE39" i="2759" s="1"/>
  <c r="AC40" i="2759"/>
  <c r="AC41" i="2759"/>
  <c r="AC42" i="2759"/>
  <c r="AC43" i="2759"/>
  <c r="AC44" i="2759"/>
  <c r="AC45" i="2759"/>
  <c r="AD45" i="2759" s="1"/>
  <c r="AE45" i="2759" s="1"/>
  <c r="AC46" i="2759"/>
  <c r="AC47" i="2759"/>
  <c r="AC48" i="2759"/>
  <c r="AC49" i="2759"/>
  <c r="AC50" i="2759"/>
  <c r="AC51" i="2759"/>
  <c r="AD51" i="2759" s="1"/>
  <c r="AE51" i="2759" s="1"/>
  <c r="AC52" i="2759"/>
  <c r="AC53" i="2759"/>
  <c r="AC54" i="2759"/>
  <c r="AC55" i="2759"/>
  <c r="AC56" i="2759"/>
  <c r="AC57" i="2759"/>
  <c r="AD57" i="2759" s="1"/>
  <c r="AE57" i="2759" s="1"/>
  <c r="AC58" i="2759"/>
  <c r="AC59" i="2759"/>
  <c r="AC60" i="2759"/>
  <c r="AC61" i="2759"/>
  <c r="AB7" i="2759"/>
  <c r="AB8" i="2759"/>
  <c r="AD8" i="2759" s="1"/>
  <c r="AE8" i="2759" s="1"/>
  <c r="AB9" i="2759"/>
  <c r="AB10" i="2759"/>
  <c r="AD10" i="2759" s="1"/>
  <c r="AE10" i="2759" s="1"/>
  <c r="AB11" i="2759"/>
  <c r="AB12" i="2759"/>
  <c r="AB13" i="2759"/>
  <c r="AB14" i="2759"/>
  <c r="AD14" i="2759" s="1"/>
  <c r="AE14" i="2759" s="1"/>
  <c r="AB15" i="2759"/>
  <c r="AB16" i="2759"/>
  <c r="AD16" i="2759" s="1"/>
  <c r="AE16" i="2759" s="1"/>
  <c r="AB17" i="2759"/>
  <c r="AB18" i="2759"/>
  <c r="AD18" i="2759" s="1"/>
  <c r="AB19" i="2759"/>
  <c r="AD19" i="2759" s="1"/>
  <c r="AE19" i="2759" s="1"/>
  <c r="AB20" i="2759"/>
  <c r="AD20" i="2759" s="1"/>
  <c r="AE20" i="2759" s="1"/>
  <c r="AB21" i="2759"/>
  <c r="AB22" i="2759"/>
  <c r="AD22" i="2759" s="1"/>
  <c r="AE22" i="2759" s="1"/>
  <c r="AB23" i="2759"/>
  <c r="AB24" i="2759"/>
  <c r="AB25" i="2759"/>
  <c r="AD25" i="2759" s="1"/>
  <c r="AB26" i="2759"/>
  <c r="AD26" i="2759" s="1"/>
  <c r="AE26" i="2759" s="1"/>
  <c r="AB27" i="2759"/>
  <c r="AB28" i="2759"/>
  <c r="AD28" i="2759" s="1"/>
  <c r="AE28" i="2759" s="1"/>
  <c r="AB29" i="2759"/>
  <c r="AB30" i="2759"/>
  <c r="AB31" i="2759"/>
  <c r="AB32" i="2759"/>
  <c r="AD32" i="2759" s="1"/>
  <c r="AE32" i="2759" s="1"/>
  <c r="AB33" i="2759"/>
  <c r="AB34" i="2759"/>
  <c r="AD34" i="2759" s="1"/>
  <c r="AE34" i="2759" s="1"/>
  <c r="AB35" i="2759"/>
  <c r="AB36" i="2759"/>
  <c r="AD36" i="2759" s="1"/>
  <c r="AE36" i="2759" s="1"/>
  <c r="AB37" i="2759"/>
  <c r="AD37" i="2759" s="1"/>
  <c r="AE37" i="2759" s="1"/>
  <c r="AB38" i="2759"/>
  <c r="AD38" i="2759" s="1"/>
  <c r="AE38" i="2759" s="1"/>
  <c r="AB39" i="2759"/>
  <c r="AB40" i="2759"/>
  <c r="AD40" i="2759" s="1"/>
  <c r="AE40" i="2759" s="1"/>
  <c r="AB41" i="2759"/>
  <c r="AB42" i="2759"/>
  <c r="AB43" i="2759"/>
  <c r="AB44" i="2759"/>
  <c r="AD44" i="2759" s="1"/>
  <c r="AE44" i="2759" s="1"/>
  <c r="AB45" i="2759"/>
  <c r="AB46" i="2759"/>
  <c r="AD46" i="2759" s="1"/>
  <c r="AE46" i="2759" s="1"/>
  <c r="AB47" i="2759"/>
  <c r="AB48" i="2759"/>
  <c r="AB49" i="2759"/>
  <c r="AB50" i="2759"/>
  <c r="AB51" i="2759"/>
  <c r="AB52" i="2759"/>
  <c r="AD52" i="2759" s="1"/>
  <c r="AE52" i="2759" s="1"/>
  <c r="AB53" i="2759"/>
  <c r="AB54" i="2759"/>
  <c r="AD54" i="2759" s="1"/>
  <c r="AB55" i="2759"/>
  <c r="AD55" i="2759" s="1"/>
  <c r="AE55" i="2759" s="1"/>
  <c r="AB56" i="2759"/>
  <c r="AD56" i="2759" s="1"/>
  <c r="AE56" i="2759" s="1"/>
  <c r="AB57" i="2759"/>
  <c r="AB58" i="2759"/>
  <c r="AD58" i="2759" s="1"/>
  <c r="AE58" i="2759" s="1"/>
  <c r="AB59" i="2759"/>
  <c r="AB60" i="2759"/>
  <c r="AB61" i="2759"/>
  <c r="AD61" i="2759" s="1"/>
  <c r="AU5" i="2759"/>
  <c r="AC6" i="2759"/>
  <c r="AB6" i="2759"/>
  <c r="AD6" i="2759" s="1"/>
  <c r="AE6" i="2759" s="1"/>
  <c r="F2" i="2759"/>
  <c r="D8" i="2759"/>
  <c r="D14" i="2759"/>
  <c r="D15" i="2759"/>
  <c r="D20" i="2759"/>
  <c r="D21" i="2759"/>
  <c r="D26" i="2759"/>
  <c r="D27" i="2759"/>
  <c r="D32" i="2759"/>
  <c r="D33" i="2759"/>
  <c r="D38" i="2759"/>
  <c r="D39" i="2759"/>
  <c r="D44" i="2759"/>
  <c r="D50" i="2759"/>
  <c r="D51" i="2759"/>
  <c r="D56" i="2759"/>
  <c r="D57" i="2759"/>
  <c r="D62" i="2759"/>
  <c r="D63" i="2759"/>
  <c r="D68" i="2759"/>
  <c r="D69" i="2759"/>
  <c r="D74" i="2759"/>
  <c r="D75" i="2759"/>
  <c r="D80" i="2759"/>
  <c r="D86" i="2759"/>
  <c r="D87" i="2759"/>
  <c r="D92" i="2759"/>
  <c r="D93" i="2759"/>
  <c r="D98" i="2759"/>
  <c r="D99" i="2759"/>
  <c r="D104" i="2759"/>
  <c r="D105" i="2759"/>
  <c r="D110" i="2759"/>
  <c r="D111" i="2759"/>
  <c r="D116" i="2759"/>
  <c r="D122" i="2759"/>
  <c r="D123" i="2759"/>
  <c r="D128" i="2759"/>
  <c r="D129" i="2759"/>
  <c r="D134" i="2759"/>
  <c r="D135" i="2759"/>
  <c r="D140" i="2759"/>
  <c r="D141" i="2759"/>
  <c r="D146" i="2759"/>
  <c r="D147" i="2759"/>
  <c r="D152" i="2759"/>
  <c r="D158" i="2759"/>
  <c r="D159" i="2759"/>
  <c r="D164" i="2759"/>
  <c r="D165" i="2759"/>
  <c r="D170" i="2759"/>
  <c r="D171" i="2759"/>
  <c r="D176" i="2759"/>
  <c r="D177" i="2759"/>
  <c r="D182" i="2759"/>
  <c r="D183" i="2759"/>
  <c r="D188" i="2759"/>
  <c r="D194" i="2759"/>
  <c r="D195" i="2759"/>
  <c r="D200" i="2759"/>
  <c r="D201" i="2759"/>
  <c r="D206" i="2759"/>
  <c r="D207" i="2759"/>
  <c r="D212" i="2759"/>
  <c r="D213" i="2759"/>
  <c r="D218" i="2759"/>
  <c r="D219" i="2759"/>
  <c r="D224" i="2759"/>
  <c r="D230" i="2759"/>
  <c r="D231" i="2759"/>
  <c r="D236" i="2759"/>
  <c r="D237" i="2759"/>
  <c r="D242" i="2759"/>
  <c r="D243" i="2759"/>
  <c r="D248" i="2759"/>
  <c r="D249" i="2759"/>
  <c r="D254" i="2759"/>
  <c r="D255" i="2759"/>
  <c r="D260" i="2759"/>
  <c r="D266" i="2759"/>
  <c r="D267" i="2759"/>
  <c r="D272" i="2759"/>
  <c r="D273" i="2759"/>
  <c r="D278" i="2759"/>
  <c r="D279" i="2759"/>
  <c r="D284" i="2759"/>
  <c r="D285" i="2759"/>
  <c r="D290" i="2759"/>
  <c r="D291" i="2759"/>
  <c r="D296" i="2759"/>
  <c r="D302" i="2759"/>
  <c r="D303" i="2759"/>
  <c r="D308" i="2759"/>
  <c r="D309" i="2759"/>
  <c r="D314" i="2759"/>
  <c r="D315" i="2759"/>
  <c r="D320" i="2759"/>
  <c r="D321" i="2759"/>
  <c r="D326" i="2759"/>
  <c r="D327" i="2759"/>
  <c r="D332" i="2759"/>
  <c r="D338" i="2759"/>
  <c r="D339" i="2759"/>
  <c r="D344" i="2759"/>
  <c r="D345" i="2759"/>
  <c r="D350" i="2759"/>
  <c r="D351" i="2759"/>
  <c r="D356" i="2759"/>
  <c r="D357" i="2759"/>
  <c r="D362" i="2759"/>
  <c r="D363" i="2759"/>
  <c r="D368" i="2759"/>
  <c r="D374" i="2759"/>
  <c r="D375" i="2759"/>
  <c r="D380" i="2759"/>
  <c r="D381" i="2759"/>
  <c r="D386" i="2759"/>
  <c r="D387" i="2759"/>
  <c r="D392" i="2759"/>
  <c r="D393" i="2759"/>
  <c r="D398" i="2759"/>
  <c r="D399" i="2759"/>
  <c r="D404" i="2759"/>
  <c r="D410" i="2759"/>
  <c r="D411" i="2759"/>
  <c r="D416" i="2759"/>
  <c r="D417" i="2759"/>
  <c r="D422" i="2759"/>
  <c r="D423" i="2759"/>
  <c r="D428" i="2759"/>
  <c r="D429" i="2759"/>
  <c r="D434" i="2759"/>
  <c r="D435" i="2759"/>
  <c r="D440" i="2759"/>
  <c r="D446" i="2759"/>
  <c r="D447" i="2759"/>
  <c r="D452" i="2759"/>
  <c r="D453" i="2759"/>
  <c r="D458" i="2759"/>
  <c r="D459" i="2759"/>
  <c r="D464" i="2759"/>
  <c r="D465" i="2759"/>
  <c r="D470" i="2759"/>
  <c r="D471" i="2759"/>
  <c r="D476" i="2759"/>
  <c r="D482" i="2759"/>
  <c r="D483" i="2759"/>
  <c r="D488" i="2759"/>
  <c r="D489" i="2759"/>
  <c r="D494" i="2759"/>
  <c r="D495" i="2759"/>
  <c r="D500" i="2759"/>
  <c r="D501" i="2759"/>
  <c r="D506" i="2759"/>
  <c r="D507" i="2759"/>
  <c r="D512" i="2759"/>
  <c r="D518" i="2759"/>
  <c r="D519" i="2759"/>
  <c r="D524" i="2759"/>
  <c r="D525" i="2759"/>
  <c r="D530" i="2759"/>
  <c r="D531" i="2759"/>
  <c r="D536" i="2759"/>
  <c r="D537" i="2759"/>
  <c r="D542" i="2759"/>
  <c r="D543" i="2759"/>
  <c r="D548" i="2759"/>
  <c r="D554" i="2759"/>
  <c r="D555" i="2759"/>
  <c r="D560" i="2759"/>
  <c r="D561" i="2759"/>
  <c r="D566" i="2759"/>
  <c r="D567" i="2759"/>
  <c r="D572" i="2759"/>
  <c r="D573" i="2759"/>
  <c r="D578" i="2759"/>
  <c r="D579" i="2759"/>
  <c r="D584" i="2759"/>
  <c r="D590" i="2759"/>
  <c r="D591" i="2759"/>
  <c r="D596" i="2759"/>
  <c r="D597" i="2759"/>
  <c r="C6" i="2759"/>
  <c r="C7" i="2759"/>
  <c r="C8" i="2759"/>
  <c r="C9" i="2759"/>
  <c r="C10" i="2759"/>
  <c r="C11" i="2759"/>
  <c r="C12" i="2759"/>
  <c r="C13" i="2759"/>
  <c r="C14" i="2759"/>
  <c r="C15" i="2759"/>
  <c r="C16" i="2759"/>
  <c r="C17" i="2759"/>
  <c r="C18" i="2759"/>
  <c r="C19" i="2759"/>
  <c r="C20" i="2759"/>
  <c r="C21" i="2759"/>
  <c r="C22" i="2759"/>
  <c r="C23" i="2759"/>
  <c r="C24" i="2759"/>
  <c r="C25" i="2759"/>
  <c r="C26" i="2759"/>
  <c r="C27" i="2759"/>
  <c r="C28" i="2759"/>
  <c r="C29" i="2759"/>
  <c r="C30" i="2759"/>
  <c r="C31" i="2759"/>
  <c r="C32" i="2759"/>
  <c r="C33" i="2759"/>
  <c r="C34" i="2759"/>
  <c r="C35" i="2759"/>
  <c r="C36" i="2759"/>
  <c r="C37" i="2759"/>
  <c r="C38" i="2759"/>
  <c r="C39" i="2759"/>
  <c r="C40" i="2759"/>
  <c r="C41" i="2759"/>
  <c r="C42" i="2759"/>
  <c r="C43" i="2759"/>
  <c r="C44" i="2759"/>
  <c r="C45" i="2759"/>
  <c r="C46" i="2759"/>
  <c r="C47" i="2759"/>
  <c r="C48" i="2759"/>
  <c r="C49" i="2759"/>
  <c r="C50" i="2759"/>
  <c r="C51" i="2759"/>
  <c r="C52" i="2759"/>
  <c r="C53" i="2759"/>
  <c r="C54" i="2759"/>
  <c r="C55" i="2759"/>
  <c r="C56" i="2759"/>
  <c r="C57" i="2759"/>
  <c r="C58" i="2759"/>
  <c r="C59" i="2759"/>
  <c r="C60" i="2759"/>
  <c r="C61" i="2759"/>
  <c r="C62" i="2759"/>
  <c r="C63" i="2759"/>
  <c r="C64" i="2759"/>
  <c r="C65" i="2759"/>
  <c r="C66" i="2759"/>
  <c r="C67" i="2759"/>
  <c r="C68" i="2759"/>
  <c r="C69" i="2759"/>
  <c r="C70" i="2759"/>
  <c r="C71" i="2759"/>
  <c r="C72" i="2759"/>
  <c r="C73" i="2759"/>
  <c r="C74" i="2759"/>
  <c r="C75" i="2759"/>
  <c r="C76" i="2759"/>
  <c r="C77" i="2759"/>
  <c r="C78" i="2759"/>
  <c r="C79" i="2759"/>
  <c r="C80" i="2759"/>
  <c r="C81" i="2759"/>
  <c r="C82" i="2759"/>
  <c r="C83" i="2759"/>
  <c r="C84" i="2759"/>
  <c r="C85" i="2759"/>
  <c r="C86" i="2759"/>
  <c r="C87" i="2759"/>
  <c r="C88" i="2759"/>
  <c r="C89" i="2759"/>
  <c r="C90" i="2759"/>
  <c r="C91" i="2759"/>
  <c r="C92" i="2759"/>
  <c r="C93" i="2759"/>
  <c r="C94" i="2759"/>
  <c r="C95" i="2759"/>
  <c r="C96" i="2759"/>
  <c r="C97" i="2759"/>
  <c r="C98" i="2759"/>
  <c r="C99" i="2759"/>
  <c r="C100" i="2759"/>
  <c r="C101" i="2759"/>
  <c r="C102" i="2759"/>
  <c r="C103" i="2759"/>
  <c r="C104" i="2759"/>
  <c r="C105" i="2759"/>
  <c r="C106" i="2759"/>
  <c r="C107" i="2759"/>
  <c r="C108" i="2759"/>
  <c r="C109" i="2759"/>
  <c r="C110" i="2759"/>
  <c r="C111" i="2759"/>
  <c r="C112" i="2759"/>
  <c r="C113" i="2759"/>
  <c r="C114" i="2759"/>
  <c r="C115" i="2759"/>
  <c r="C116" i="2759"/>
  <c r="C117" i="2759"/>
  <c r="C118" i="2759"/>
  <c r="C119" i="2759"/>
  <c r="C120" i="2759"/>
  <c r="C121" i="2759"/>
  <c r="C122" i="2759"/>
  <c r="C123" i="2759"/>
  <c r="C124" i="2759"/>
  <c r="C125" i="2759"/>
  <c r="C126" i="2759"/>
  <c r="C127" i="2759"/>
  <c r="C128" i="2759"/>
  <c r="C129" i="2759"/>
  <c r="C130" i="2759"/>
  <c r="C131" i="2759"/>
  <c r="C132" i="2759"/>
  <c r="C133" i="2759"/>
  <c r="C134" i="2759"/>
  <c r="C135" i="2759"/>
  <c r="C136" i="2759"/>
  <c r="C137" i="2759"/>
  <c r="C138" i="2759"/>
  <c r="C139" i="2759"/>
  <c r="C140" i="2759"/>
  <c r="C141" i="2759"/>
  <c r="C142" i="2759"/>
  <c r="C143" i="2759"/>
  <c r="C144" i="2759"/>
  <c r="C145" i="2759"/>
  <c r="C146" i="2759"/>
  <c r="C147" i="2759"/>
  <c r="C148" i="2759"/>
  <c r="C149" i="2759"/>
  <c r="C150" i="2759"/>
  <c r="C151" i="2759"/>
  <c r="C152" i="2759"/>
  <c r="C153" i="2759"/>
  <c r="C154" i="2759"/>
  <c r="C155" i="2759"/>
  <c r="C156" i="2759"/>
  <c r="C157" i="2759"/>
  <c r="C158" i="2759"/>
  <c r="C159" i="2759"/>
  <c r="C160" i="2759"/>
  <c r="C161" i="2759"/>
  <c r="C162" i="2759"/>
  <c r="C163" i="2759"/>
  <c r="C164" i="2759"/>
  <c r="C165" i="2759"/>
  <c r="C166" i="2759"/>
  <c r="C167" i="2759"/>
  <c r="C168" i="2759"/>
  <c r="C169" i="2759"/>
  <c r="C170" i="2759"/>
  <c r="C171" i="2759"/>
  <c r="C172" i="2759"/>
  <c r="C173" i="2759"/>
  <c r="C174" i="2759"/>
  <c r="C175" i="2759"/>
  <c r="C176" i="2759"/>
  <c r="C177" i="2759"/>
  <c r="C178" i="2759"/>
  <c r="C179" i="2759"/>
  <c r="C180" i="2759"/>
  <c r="C181" i="2759"/>
  <c r="C182" i="2759"/>
  <c r="C183" i="2759"/>
  <c r="C184" i="2759"/>
  <c r="C185" i="2759"/>
  <c r="C186" i="2759"/>
  <c r="C187" i="2759"/>
  <c r="C188" i="2759"/>
  <c r="C189" i="2759"/>
  <c r="C190" i="2759"/>
  <c r="C191" i="2759"/>
  <c r="C192" i="2759"/>
  <c r="C193" i="2759"/>
  <c r="C194" i="2759"/>
  <c r="C195" i="2759"/>
  <c r="C196" i="2759"/>
  <c r="C197" i="2759"/>
  <c r="C198" i="2759"/>
  <c r="C199" i="2759"/>
  <c r="C200" i="2759"/>
  <c r="C201" i="2759"/>
  <c r="C202" i="2759"/>
  <c r="C203" i="2759"/>
  <c r="C204" i="2759"/>
  <c r="C205" i="2759"/>
  <c r="C206" i="2759"/>
  <c r="C207" i="2759"/>
  <c r="C208" i="2759"/>
  <c r="C209" i="2759"/>
  <c r="C210" i="2759"/>
  <c r="C211" i="2759"/>
  <c r="C212" i="2759"/>
  <c r="C213" i="2759"/>
  <c r="C214" i="2759"/>
  <c r="C215" i="2759"/>
  <c r="C216" i="2759"/>
  <c r="C217" i="2759"/>
  <c r="C218" i="2759"/>
  <c r="C219" i="2759"/>
  <c r="C220" i="2759"/>
  <c r="C221" i="2759"/>
  <c r="C222" i="2759"/>
  <c r="C223" i="2759"/>
  <c r="C224" i="2759"/>
  <c r="C225" i="2759"/>
  <c r="C226" i="2759"/>
  <c r="C227" i="2759"/>
  <c r="C228" i="2759"/>
  <c r="C229" i="2759"/>
  <c r="C230" i="2759"/>
  <c r="C231" i="2759"/>
  <c r="C232" i="2759"/>
  <c r="C233" i="2759"/>
  <c r="C234" i="2759"/>
  <c r="C235" i="2759"/>
  <c r="C236" i="2759"/>
  <c r="C237" i="2759"/>
  <c r="C238" i="2759"/>
  <c r="C239" i="2759"/>
  <c r="C240" i="2759"/>
  <c r="C241" i="2759"/>
  <c r="C242" i="2759"/>
  <c r="C243" i="2759"/>
  <c r="C244" i="2759"/>
  <c r="C245" i="2759"/>
  <c r="C246" i="2759"/>
  <c r="C247" i="2759"/>
  <c r="C248" i="2759"/>
  <c r="C249" i="2759"/>
  <c r="C250" i="2759"/>
  <c r="C251" i="2759"/>
  <c r="C252" i="2759"/>
  <c r="C253" i="2759"/>
  <c r="C254" i="2759"/>
  <c r="C255" i="2759"/>
  <c r="C256" i="2759"/>
  <c r="C257" i="2759"/>
  <c r="C258" i="2759"/>
  <c r="C259" i="2759"/>
  <c r="C260" i="2759"/>
  <c r="C261" i="2759"/>
  <c r="C262" i="2759"/>
  <c r="C263" i="2759"/>
  <c r="C264" i="2759"/>
  <c r="C265" i="2759"/>
  <c r="C266" i="2759"/>
  <c r="C267" i="2759"/>
  <c r="C268" i="2759"/>
  <c r="C269" i="2759"/>
  <c r="C270" i="2759"/>
  <c r="C271" i="2759"/>
  <c r="C272" i="2759"/>
  <c r="C273" i="2759"/>
  <c r="C274" i="2759"/>
  <c r="C275" i="2759"/>
  <c r="C276" i="2759"/>
  <c r="C277" i="2759"/>
  <c r="C278" i="2759"/>
  <c r="C279" i="2759"/>
  <c r="C280" i="2759"/>
  <c r="C281" i="2759"/>
  <c r="C282" i="2759"/>
  <c r="C283" i="2759"/>
  <c r="C284" i="2759"/>
  <c r="C285" i="2759"/>
  <c r="C286" i="2759"/>
  <c r="C287" i="2759"/>
  <c r="C288" i="2759"/>
  <c r="C289" i="2759"/>
  <c r="C290" i="2759"/>
  <c r="C291" i="2759"/>
  <c r="C292" i="2759"/>
  <c r="C293" i="2759"/>
  <c r="C294" i="2759"/>
  <c r="C295" i="2759"/>
  <c r="C296" i="2759"/>
  <c r="C297" i="2759"/>
  <c r="C298" i="2759"/>
  <c r="C299" i="2759"/>
  <c r="C300" i="2759"/>
  <c r="C301" i="2759"/>
  <c r="C302" i="2759"/>
  <c r="C303" i="2759"/>
  <c r="C304" i="2759"/>
  <c r="C305" i="2759"/>
  <c r="C306" i="2759"/>
  <c r="C307" i="2759"/>
  <c r="C308" i="2759"/>
  <c r="C309" i="2759"/>
  <c r="C310" i="2759"/>
  <c r="C311" i="2759"/>
  <c r="C312" i="2759"/>
  <c r="C313" i="2759"/>
  <c r="C314" i="2759"/>
  <c r="C315" i="2759"/>
  <c r="C316" i="2759"/>
  <c r="C317" i="2759"/>
  <c r="C318" i="2759"/>
  <c r="C319" i="2759"/>
  <c r="C320" i="2759"/>
  <c r="C321" i="2759"/>
  <c r="C322" i="2759"/>
  <c r="C323" i="2759"/>
  <c r="C324" i="2759"/>
  <c r="C325" i="2759"/>
  <c r="C326" i="2759"/>
  <c r="C327" i="2759"/>
  <c r="C328" i="2759"/>
  <c r="C329" i="2759"/>
  <c r="C330" i="2759"/>
  <c r="C331" i="2759"/>
  <c r="C332" i="2759"/>
  <c r="C333" i="2759"/>
  <c r="C334" i="2759"/>
  <c r="C335" i="2759"/>
  <c r="C336" i="2759"/>
  <c r="C337" i="2759"/>
  <c r="C338" i="2759"/>
  <c r="C339" i="2759"/>
  <c r="C340" i="2759"/>
  <c r="C341" i="2759"/>
  <c r="C342" i="2759"/>
  <c r="C343" i="2759"/>
  <c r="C344" i="2759"/>
  <c r="C345" i="2759"/>
  <c r="C346" i="2759"/>
  <c r="C347" i="2759"/>
  <c r="C348" i="2759"/>
  <c r="C349" i="2759"/>
  <c r="C350" i="2759"/>
  <c r="C351" i="2759"/>
  <c r="C352" i="2759"/>
  <c r="C353" i="2759"/>
  <c r="C354" i="2759"/>
  <c r="C355" i="2759"/>
  <c r="C356" i="2759"/>
  <c r="C357" i="2759"/>
  <c r="C358" i="2759"/>
  <c r="C359" i="2759"/>
  <c r="C360" i="2759"/>
  <c r="C361" i="2759"/>
  <c r="C362" i="2759"/>
  <c r="C363" i="2759"/>
  <c r="C364" i="2759"/>
  <c r="C365" i="2759"/>
  <c r="C366" i="2759"/>
  <c r="C367" i="2759"/>
  <c r="C368" i="2759"/>
  <c r="C369" i="2759"/>
  <c r="C370" i="2759"/>
  <c r="C371" i="2759"/>
  <c r="C372" i="2759"/>
  <c r="C373" i="2759"/>
  <c r="C374" i="2759"/>
  <c r="C375" i="2759"/>
  <c r="C376" i="2759"/>
  <c r="C377" i="2759"/>
  <c r="C378" i="2759"/>
  <c r="C379" i="2759"/>
  <c r="C380" i="2759"/>
  <c r="C381" i="2759"/>
  <c r="C382" i="2759"/>
  <c r="C383" i="2759"/>
  <c r="C384" i="2759"/>
  <c r="C385" i="2759"/>
  <c r="C386" i="2759"/>
  <c r="C387" i="2759"/>
  <c r="C388" i="2759"/>
  <c r="C389" i="2759"/>
  <c r="C390" i="2759"/>
  <c r="C391" i="2759"/>
  <c r="C392" i="2759"/>
  <c r="C393" i="2759"/>
  <c r="C394" i="2759"/>
  <c r="C395" i="2759"/>
  <c r="C396" i="2759"/>
  <c r="C397" i="2759"/>
  <c r="C398" i="2759"/>
  <c r="C399" i="2759"/>
  <c r="C400" i="2759"/>
  <c r="C401" i="2759"/>
  <c r="C402" i="2759"/>
  <c r="C403" i="2759"/>
  <c r="C404" i="2759"/>
  <c r="C405" i="2759"/>
  <c r="C406" i="2759"/>
  <c r="C407" i="2759"/>
  <c r="C408" i="2759"/>
  <c r="C409" i="2759"/>
  <c r="C410" i="2759"/>
  <c r="C411" i="2759"/>
  <c r="C412" i="2759"/>
  <c r="C413" i="2759"/>
  <c r="C414" i="2759"/>
  <c r="C415" i="2759"/>
  <c r="C416" i="2759"/>
  <c r="C417" i="2759"/>
  <c r="C418" i="2759"/>
  <c r="C419" i="2759"/>
  <c r="C420" i="2759"/>
  <c r="C421" i="2759"/>
  <c r="C422" i="2759"/>
  <c r="C423" i="2759"/>
  <c r="C424" i="2759"/>
  <c r="C425" i="2759"/>
  <c r="C426" i="2759"/>
  <c r="C427" i="2759"/>
  <c r="C428" i="2759"/>
  <c r="C429" i="2759"/>
  <c r="C430" i="2759"/>
  <c r="C431" i="2759"/>
  <c r="C432" i="2759"/>
  <c r="C433" i="2759"/>
  <c r="C434" i="2759"/>
  <c r="C435" i="2759"/>
  <c r="C436" i="2759"/>
  <c r="C437" i="2759"/>
  <c r="C438" i="2759"/>
  <c r="C439" i="2759"/>
  <c r="C440" i="2759"/>
  <c r="C441" i="2759"/>
  <c r="C442" i="2759"/>
  <c r="C443" i="2759"/>
  <c r="C444" i="2759"/>
  <c r="C445" i="2759"/>
  <c r="C446" i="2759"/>
  <c r="C447" i="2759"/>
  <c r="C448" i="2759"/>
  <c r="C449" i="2759"/>
  <c r="C450" i="2759"/>
  <c r="C451" i="2759"/>
  <c r="C452" i="2759"/>
  <c r="C453" i="2759"/>
  <c r="C454" i="2759"/>
  <c r="C455" i="2759"/>
  <c r="C456" i="2759"/>
  <c r="C457" i="2759"/>
  <c r="C458" i="2759"/>
  <c r="C459" i="2759"/>
  <c r="C460" i="2759"/>
  <c r="C461" i="2759"/>
  <c r="C462" i="2759"/>
  <c r="C463" i="2759"/>
  <c r="C464" i="2759"/>
  <c r="C465" i="2759"/>
  <c r="C466" i="2759"/>
  <c r="C467" i="2759"/>
  <c r="C468" i="2759"/>
  <c r="C469" i="2759"/>
  <c r="C470" i="2759"/>
  <c r="C471" i="2759"/>
  <c r="C472" i="2759"/>
  <c r="C473" i="2759"/>
  <c r="C474" i="2759"/>
  <c r="C475" i="2759"/>
  <c r="C476" i="2759"/>
  <c r="C477" i="2759"/>
  <c r="C478" i="2759"/>
  <c r="C479" i="2759"/>
  <c r="C480" i="2759"/>
  <c r="C481" i="2759"/>
  <c r="C482" i="2759"/>
  <c r="C483" i="2759"/>
  <c r="C484" i="2759"/>
  <c r="C485" i="2759"/>
  <c r="C486" i="2759"/>
  <c r="C487" i="2759"/>
  <c r="C488" i="2759"/>
  <c r="C489" i="2759"/>
  <c r="C490" i="2759"/>
  <c r="C491" i="2759"/>
  <c r="C492" i="2759"/>
  <c r="C493" i="2759"/>
  <c r="C494" i="2759"/>
  <c r="C495" i="2759"/>
  <c r="C496" i="2759"/>
  <c r="C497" i="2759"/>
  <c r="C498" i="2759"/>
  <c r="C499" i="2759"/>
  <c r="C500" i="2759"/>
  <c r="C501" i="2759"/>
  <c r="C502" i="2759"/>
  <c r="C503" i="2759"/>
  <c r="C504" i="2759"/>
  <c r="C505" i="2759"/>
  <c r="C506" i="2759"/>
  <c r="C507" i="2759"/>
  <c r="C508" i="2759"/>
  <c r="C509" i="2759"/>
  <c r="C510" i="2759"/>
  <c r="C511" i="2759"/>
  <c r="C512" i="2759"/>
  <c r="C513" i="2759"/>
  <c r="C514" i="2759"/>
  <c r="C515" i="2759"/>
  <c r="C516" i="2759"/>
  <c r="C517" i="2759"/>
  <c r="C518" i="2759"/>
  <c r="C519" i="2759"/>
  <c r="C520" i="2759"/>
  <c r="C521" i="2759"/>
  <c r="C522" i="2759"/>
  <c r="C523" i="2759"/>
  <c r="C524" i="2759"/>
  <c r="C525" i="2759"/>
  <c r="C526" i="2759"/>
  <c r="C527" i="2759"/>
  <c r="C528" i="2759"/>
  <c r="C529" i="2759"/>
  <c r="C530" i="2759"/>
  <c r="C531" i="2759"/>
  <c r="C532" i="2759"/>
  <c r="C533" i="2759"/>
  <c r="C534" i="2759"/>
  <c r="C535" i="2759"/>
  <c r="C536" i="2759"/>
  <c r="C537" i="2759"/>
  <c r="C538" i="2759"/>
  <c r="C539" i="2759"/>
  <c r="C540" i="2759"/>
  <c r="C541" i="2759"/>
  <c r="C542" i="2759"/>
  <c r="C543" i="2759"/>
  <c r="C544" i="2759"/>
  <c r="C545" i="2759"/>
  <c r="C546" i="2759"/>
  <c r="C547" i="2759"/>
  <c r="C548" i="2759"/>
  <c r="C549" i="2759"/>
  <c r="C550" i="2759"/>
  <c r="C551" i="2759"/>
  <c r="C552" i="2759"/>
  <c r="C553" i="2759"/>
  <c r="C554" i="2759"/>
  <c r="C555" i="2759"/>
  <c r="C556" i="2759"/>
  <c r="C557" i="2759"/>
  <c r="C558" i="2759"/>
  <c r="C559" i="2759"/>
  <c r="C560" i="2759"/>
  <c r="C561" i="2759"/>
  <c r="C562" i="2759"/>
  <c r="C563" i="2759"/>
  <c r="C564" i="2759"/>
  <c r="C565" i="2759"/>
  <c r="C566" i="2759"/>
  <c r="C567" i="2759"/>
  <c r="C568" i="2759"/>
  <c r="C569" i="2759"/>
  <c r="C570" i="2759"/>
  <c r="C571" i="2759"/>
  <c r="C572" i="2759"/>
  <c r="C573" i="2759"/>
  <c r="C574" i="2759"/>
  <c r="C575" i="2759"/>
  <c r="C576" i="2759"/>
  <c r="C577" i="2759"/>
  <c r="C578" i="2759"/>
  <c r="C579" i="2759"/>
  <c r="C580" i="2759"/>
  <c r="C581" i="2759"/>
  <c r="C582" i="2759"/>
  <c r="C583" i="2759"/>
  <c r="C584" i="2759"/>
  <c r="C585" i="2759"/>
  <c r="C586" i="2759"/>
  <c r="C587" i="2759"/>
  <c r="C588" i="2759"/>
  <c r="C589" i="2759"/>
  <c r="C590" i="2759"/>
  <c r="C591" i="2759"/>
  <c r="C592" i="2759"/>
  <c r="C593" i="2759"/>
  <c r="C594" i="2759"/>
  <c r="C595" i="2759"/>
  <c r="C596" i="2759"/>
  <c r="C597" i="2759"/>
  <c r="C598" i="2759"/>
  <c r="C599" i="2759"/>
  <c r="C600" i="2759"/>
  <c r="B6" i="2759"/>
  <c r="AU6" i="2759" s="1"/>
  <c r="B7" i="2759"/>
  <c r="AT7" i="2759" s="1"/>
  <c r="B8" i="2759"/>
  <c r="B9" i="2759"/>
  <c r="B10" i="2759"/>
  <c r="B11" i="2759"/>
  <c r="AT11" i="2759" s="1"/>
  <c r="B12" i="2759"/>
  <c r="AU12" i="2759" s="1"/>
  <c r="B13" i="2759"/>
  <c r="AT13" i="2759" s="1"/>
  <c r="B14" i="2759"/>
  <c r="AU14" i="2759" s="1"/>
  <c r="B15" i="2759"/>
  <c r="B16" i="2759"/>
  <c r="B17" i="2759"/>
  <c r="AT17" i="2759" s="1"/>
  <c r="B18" i="2759"/>
  <c r="AT18" i="2759" s="1"/>
  <c r="B19" i="2759"/>
  <c r="B20" i="2759"/>
  <c r="AU20" i="2759" s="1"/>
  <c r="B21" i="2759"/>
  <c r="B22" i="2759"/>
  <c r="AT22" i="2759" s="1"/>
  <c r="B23" i="2759"/>
  <c r="AU23" i="2759" s="1"/>
  <c r="B24" i="2759"/>
  <c r="AU24" i="2759" s="1"/>
  <c r="B25" i="2759"/>
  <c r="AT25" i="2759" s="1"/>
  <c r="B26" i="2759"/>
  <c r="AU26" i="2759" s="1"/>
  <c r="B27" i="2759"/>
  <c r="B28" i="2759"/>
  <c r="B29" i="2759"/>
  <c r="AT29" i="2759" s="1"/>
  <c r="B30" i="2759"/>
  <c r="AU30" i="2759" s="1"/>
  <c r="B31" i="2759"/>
  <c r="AT31" i="2759" s="1"/>
  <c r="B32" i="2759"/>
  <c r="AU32" i="2759" s="1"/>
  <c r="B33" i="2759"/>
  <c r="B34" i="2759"/>
  <c r="AU34" i="2759" s="1"/>
  <c r="B35" i="2759"/>
  <c r="AT35" i="2759" s="1"/>
  <c r="B36" i="2759"/>
  <c r="AT36" i="2759" s="1"/>
  <c r="B37" i="2759"/>
  <c r="AT37" i="2759" s="1"/>
  <c r="B38" i="2759"/>
  <c r="AU38" i="2759" s="1"/>
  <c r="B39" i="2759"/>
  <c r="B40" i="2759"/>
  <c r="B41" i="2759"/>
  <c r="AU41" i="2759" s="1"/>
  <c r="B42" i="2759"/>
  <c r="AT42" i="2759" s="1"/>
  <c r="B43" i="2759"/>
  <c r="AT43" i="2759" s="1"/>
  <c r="B44" i="2759"/>
  <c r="B45" i="2759"/>
  <c r="B46" i="2759"/>
  <c r="B47" i="2759"/>
  <c r="AU47" i="2759" s="1"/>
  <c r="B48" i="2759"/>
  <c r="AU48" i="2759" s="1"/>
  <c r="B49" i="2759"/>
  <c r="AT49" i="2759" s="1"/>
  <c r="B50" i="2759"/>
  <c r="AU50" i="2759" s="1"/>
  <c r="B51" i="2759"/>
  <c r="B52" i="2759"/>
  <c r="B53" i="2759"/>
  <c r="AT53" i="2759" s="1"/>
  <c r="B54" i="2759"/>
  <c r="AT54" i="2759" s="1"/>
  <c r="B55" i="2759"/>
  <c r="B56" i="2759"/>
  <c r="AU56" i="2759" s="1"/>
  <c r="B57" i="2759"/>
  <c r="B58" i="2759"/>
  <c r="AT58" i="2759" s="1"/>
  <c r="B59" i="2759"/>
  <c r="AT59" i="2759" s="1"/>
  <c r="B60" i="2759"/>
  <c r="AT60" i="2759" s="1"/>
  <c r="B61" i="2759"/>
  <c r="AT61" i="2759" s="1"/>
  <c r="B62" i="2759"/>
  <c r="AU62" i="2759" s="1"/>
  <c r="B63" i="2759"/>
  <c r="B64" i="2759"/>
  <c r="B65" i="2759"/>
  <c r="AT65" i="2759" s="1"/>
  <c r="B66" i="2759"/>
  <c r="AU66" i="2759" s="1"/>
  <c r="B67" i="2759"/>
  <c r="AT67" i="2759" s="1"/>
  <c r="B68" i="2759"/>
  <c r="AU68" i="2759" s="1"/>
  <c r="B69" i="2759"/>
  <c r="B70" i="2759"/>
  <c r="AU70" i="2759" s="1"/>
  <c r="B71" i="2759"/>
  <c r="AT71" i="2759" s="1"/>
  <c r="B72" i="2759"/>
  <c r="AT72" i="2759" s="1"/>
  <c r="B73" i="2759"/>
  <c r="AT73" i="2759" s="1"/>
  <c r="B74" i="2759"/>
  <c r="AU74" i="2759" s="1"/>
  <c r="B75" i="2759"/>
  <c r="B76" i="2759"/>
  <c r="B77" i="2759"/>
  <c r="AU77" i="2759" s="1"/>
  <c r="B78" i="2759"/>
  <c r="AT78" i="2759" s="1"/>
  <c r="B79" i="2759"/>
  <c r="AT79" i="2759" s="1"/>
  <c r="B80" i="2759"/>
  <c r="B81" i="2759"/>
  <c r="B82" i="2759"/>
  <c r="B83" i="2759"/>
  <c r="AU83" i="2759" s="1"/>
  <c r="B84" i="2759"/>
  <c r="AU84" i="2759" s="1"/>
  <c r="B85" i="2759"/>
  <c r="AT85" i="2759" s="1"/>
  <c r="B86" i="2759"/>
  <c r="AU86" i="2759" s="1"/>
  <c r="B87" i="2759"/>
  <c r="B88" i="2759"/>
  <c r="B89" i="2759"/>
  <c r="AU89" i="2759" s="1"/>
  <c r="B90" i="2759"/>
  <c r="AU90" i="2759" s="1"/>
  <c r="B91" i="2759"/>
  <c r="B92" i="2759"/>
  <c r="AU92" i="2759" s="1"/>
  <c r="B93" i="2759"/>
  <c r="B94" i="2759"/>
  <c r="AT94" i="2759" s="1"/>
  <c r="B95" i="2759"/>
  <c r="AT95" i="2759" s="1"/>
  <c r="B96" i="2759"/>
  <c r="AT96" i="2759" s="1"/>
  <c r="B97" i="2759"/>
  <c r="AT97" i="2759" s="1"/>
  <c r="B98" i="2759"/>
  <c r="AU98" i="2759" s="1"/>
  <c r="B99" i="2759"/>
  <c r="B100" i="2759"/>
  <c r="B101" i="2759"/>
  <c r="AT101" i="2759" s="1"/>
  <c r="B102" i="2759"/>
  <c r="AT102" i="2759" s="1"/>
  <c r="B103" i="2759"/>
  <c r="AT103" i="2759" s="1"/>
  <c r="B104" i="2759"/>
  <c r="AU104" i="2759" s="1"/>
  <c r="B105" i="2759"/>
  <c r="B106" i="2759"/>
  <c r="AU106" i="2759" s="1"/>
  <c r="B107" i="2759"/>
  <c r="AU107" i="2759" s="1"/>
  <c r="B108" i="2759"/>
  <c r="AT108" i="2759" s="1"/>
  <c r="B109" i="2759"/>
  <c r="AT109" i="2759" s="1"/>
  <c r="B110" i="2759"/>
  <c r="AU110" i="2759" s="1"/>
  <c r="B111" i="2759"/>
  <c r="B112" i="2759"/>
  <c r="B113" i="2759"/>
  <c r="AU113" i="2759" s="1"/>
  <c r="B114" i="2759"/>
  <c r="AU114" i="2759" s="1"/>
  <c r="B115" i="2759"/>
  <c r="AT115" i="2759" s="1"/>
  <c r="B116" i="2759"/>
  <c r="B117" i="2759"/>
  <c r="B118" i="2759"/>
  <c r="B119" i="2759"/>
  <c r="AT119" i="2759" s="1"/>
  <c r="B120" i="2759"/>
  <c r="AU120" i="2759" s="1"/>
  <c r="B121" i="2759"/>
  <c r="AT121" i="2759" s="1"/>
  <c r="B122" i="2759"/>
  <c r="AU122" i="2759" s="1"/>
  <c r="B123" i="2759"/>
  <c r="B124" i="2759"/>
  <c r="B125" i="2759"/>
  <c r="AT125" i="2759" s="1"/>
  <c r="B126" i="2759"/>
  <c r="AT126" i="2759" s="1"/>
  <c r="B127" i="2759"/>
  <c r="B128" i="2759"/>
  <c r="AU128" i="2759" s="1"/>
  <c r="B129" i="2759"/>
  <c r="B130" i="2759"/>
  <c r="AT130" i="2759" s="1"/>
  <c r="B131" i="2759"/>
  <c r="AU131" i="2759" s="1"/>
  <c r="B132" i="2759"/>
  <c r="AU132" i="2759" s="1"/>
  <c r="B133" i="2759"/>
  <c r="AT133" i="2759" s="1"/>
  <c r="B134" i="2759"/>
  <c r="AU134" i="2759" s="1"/>
  <c r="B135" i="2759"/>
  <c r="B136" i="2759"/>
  <c r="B137" i="2759"/>
  <c r="AT137" i="2759" s="1"/>
  <c r="B138" i="2759"/>
  <c r="AU138" i="2759" s="1"/>
  <c r="B139" i="2759"/>
  <c r="AT139" i="2759" s="1"/>
  <c r="B140" i="2759"/>
  <c r="AU140" i="2759" s="1"/>
  <c r="B141" i="2759"/>
  <c r="B142" i="2759"/>
  <c r="AU142" i="2759" s="1"/>
  <c r="B143" i="2759"/>
  <c r="AT143" i="2759" s="1"/>
  <c r="B144" i="2759"/>
  <c r="AT144" i="2759" s="1"/>
  <c r="B145" i="2759"/>
  <c r="AT145" i="2759" s="1"/>
  <c r="B146" i="2759"/>
  <c r="AU146" i="2759" s="1"/>
  <c r="B147" i="2759"/>
  <c r="B148" i="2759"/>
  <c r="B149" i="2759"/>
  <c r="AU149" i="2759" s="1"/>
  <c r="B150" i="2759"/>
  <c r="AT150" i="2759" s="1"/>
  <c r="B151" i="2759"/>
  <c r="AT151" i="2759" s="1"/>
  <c r="B152" i="2759"/>
  <c r="B153" i="2759"/>
  <c r="B154" i="2759"/>
  <c r="B155" i="2759"/>
  <c r="AU155" i="2759" s="1"/>
  <c r="B156" i="2759"/>
  <c r="AU156" i="2759" s="1"/>
  <c r="B157" i="2759"/>
  <c r="AT157" i="2759" s="1"/>
  <c r="B158" i="2759"/>
  <c r="AU158" i="2759" s="1"/>
  <c r="B159" i="2759"/>
  <c r="B160" i="2759"/>
  <c r="B161" i="2759"/>
  <c r="AT161" i="2759" s="1"/>
  <c r="B162" i="2759"/>
  <c r="AT162" i="2759" s="1"/>
  <c r="B163" i="2759"/>
  <c r="B164" i="2759"/>
  <c r="AU164" i="2759" s="1"/>
  <c r="B165" i="2759"/>
  <c r="B166" i="2759"/>
  <c r="AT166" i="2759" s="1"/>
  <c r="B167" i="2759"/>
  <c r="AT167" i="2759" s="1"/>
  <c r="B168" i="2759"/>
  <c r="AT168" i="2759" s="1"/>
  <c r="B169" i="2759"/>
  <c r="AT169" i="2759" s="1"/>
  <c r="B170" i="2759"/>
  <c r="AU170" i="2759" s="1"/>
  <c r="B171" i="2759"/>
  <c r="B172" i="2759"/>
  <c r="B173" i="2759"/>
  <c r="AT173" i="2759" s="1"/>
  <c r="B174" i="2759"/>
  <c r="AU174" i="2759" s="1"/>
  <c r="B175" i="2759"/>
  <c r="AT175" i="2759" s="1"/>
  <c r="B176" i="2759"/>
  <c r="AU176" i="2759" s="1"/>
  <c r="B177" i="2759"/>
  <c r="B178" i="2759"/>
  <c r="AU178" i="2759" s="1"/>
  <c r="B179" i="2759"/>
  <c r="AT179" i="2759" s="1"/>
  <c r="B180" i="2759"/>
  <c r="AT180" i="2759" s="1"/>
  <c r="B181" i="2759"/>
  <c r="AT181" i="2759" s="1"/>
  <c r="B182" i="2759"/>
  <c r="AU182" i="2759" s="1"/>
  <c r="B183" i="2759"/>
  <c r="B184" i="2759"/>
  <c r="B185" i="2759"/>
  <c r="AU185" i="2759" s="1"/>
  <c r="B186" i="2759"/>
  <c r="AT186" i="2759" s="1"/>
  <c r="B187" i="2759"/>
  <c r="AT187" i="2759" s="1"/>
  <c r="B188" i="2759"/>
  <c r="B189" i="2759"/>
  <c r="B190" i="2759"/>
  <c r="B191" i="2759"/>
  <c r="AU191" i="2759" s="1"/>
  <c r="B192" i="2759"/>
  <c r="AU192" i="2759" s="1"/>
  <c r="B193" i="2759"/>
  <c r="AT193" i="2759" s="1"/>
  <c r="B194" i="2759"/>
  <c r="AU194" i="2759" s="1"/>
  <c r="B195" i="2759"/>
  <c r="B196" i="2759"/>
  <c r="B197" i="2759"/>
  <c r="AU197" i="2759" s="1"/>
  <c r="B198" i="2759"/>
  <c r="AU198" i="2759" s="1"/>
  <c r="B199" i="2759"/>
  <c r="B200" i="2759"/>
  <c r="AU200" i="2759" s="1"/>
  <c r="B201" i="2759"/>
  <c r="B202" i="2759"/>
  <c r="AT202" i="2759" s="1"/>
  <c r="B203" i="2759"/>
  <c r="AT203" i="2759" s="1"/>
  <c r="B204" i="2759"/>
  <c r="AT204" i="2759" s="1"/>
  <c r="B205" i="2759"/>
  <c r="AT205" i="2759" s="1"/>
  <c r="B206" i="2759"/>
  <c r="AU206" i="2759" s="1"/>
  <c r="B207" i="2759"/>
  <c r="B208" i="2759"/>
  <c r="B209" i="2759"/>
  <c r="AT209" i="2759" s="1"/>
  <c r="B210" i="2759"/>
  <c r="AT210" i="2759" s="1"/>
  <c r="B211" i="2759"/>
  <c r="AT211" i="2759" s="1"/>
  <c r="B212" i="2759"/>
  <c r="AU212" i="2759" s="1"/>
  <c r="B213" i="2759"/>
  <c r="B214" i="2759"/>
  <c r="AU214" i="2759" s="1"/>
  <c r="B215" i="2759"/>
  <c r="AU215" i="2759" s="1"/>
  <c r="B216" i="2759"/>
  <c r="AT216" i="2759" s="1"/>
  <c r="B217" i="2759"/>
  <c r="AT217" i="2759" s="1"/>
  <c r="B218" i="2759"/>
  <c r="AU218" i="2759" s="1"/>
  <c r="B219" i="2759"/>
  <c r="B220" i="2759"/>
  <c r="B221" i="2759"/>
  <c r="AU221" i="2759" s="1"/>
  <c r="B222" i="2759"/>
  <c r="AU222" i="2759" s="1"/>
  <c r="B223" i="2759"/>
  <c r="AT223" i="2759" s="1"/>
  <c r="B224" i="2759"/>
  <c r="B225" i="2759"/>
  <c r="B226" i="2759"/>
  <c r="B227" i="2759"/>
  <c r="AT227" i="2759" s="1"/>
  <c r="B228" i="2759"/>
  <c r="AU228" i="2759" s="1"/>
  <c r="B229" i="2759"/>
  <c r="AT229" i="2759" s="1"/>
  <c r="B230" i="2759"/>
  <c r="AU230" i="2759" s="1"/>
  <c r="B231" i="2759"/>
  <c r="B232" i="2759"/>
  <c r="B233" i="2759"/>
  <c r="AT233" i="2759" s="1"/>
  <c r="B234" i="2759"/>
  <c r="AT234" i="2759" s="1"/>
  <c r="B235" i="2759"/>
  <c r="B236" i="2759"/>
  <c r="AU236" i="2759" s="1"/>
  <c r="B237" i="2759"/>
  <c r="B238" i="2759"/>
  <c r="AT238" i="2759" s="1"/>
  <c r="B239" i="2759"/>
  <c r="AU239" i="2759" s="1"/>
  <c r="B240" i="2759"/>
  <c r="AU240" i="2759" s="1"/>
  <c r="B241" i="2759"/>
  <c r="AT241" i="2759" s="1"/>
  <c r="B242" i="2759"/>
  <c r="AU242" i="2759" s="1"/>
  <c r="B243" i="2759"/>
  <c r="B244" i="2759"/>
  <c r="B245" i="2759"/>
  <c r="AT245" i="2759" s="1"/>
  <c r="B246" i="2759"/>
  <c r="AU246" i="2759" s="1"/>
  <c r="B247" i="2759"/>
  <c r="AT247" i="2759" s="1"/>
  <c r="B248" i="2759"/>
  <c r="AU248" i="2759" s="1"/>
  <c r="B249" i="2759"/>
  <c r="B250" i="2759"/>
  <c r="AU250" i="2759" s="1"/>
  <c r="B251" i="2759"/>
  <c r="AT251" i="2759" s="1"/>
  <c r="B252" i="2759"/>
  <c r="AT252" i="2759" s="1"/>
  <c r="B253" i="2759"/>
  <c r="AT253" i="2759" s="1"/>
  <c r="B254" i="2759"/>
  <c r="AU254" i="2759" s="1"/>
  <c r="B255" i="2759"/>
  <c r="B256" i="2759"/>
  <c r="B257" i="2759"/>
  <c r="AU257" i="2759" s="1"/>
  <c r="B258" i="2759"/>
  <c r="AT258" i="2759" s="1"/>
  <c r="B259" i="2759"/>
  <c r="AT259" i="2759" s="1"/>
  <c r="B260" i="2759"/>
  <c r="B261" i="2759"/>
  <c r="B262" i="2759"/>
  <c r="B263" i="2759"/>
  <c r="AU263" i="2759" s="1"/>
  <c r="B264" i="2759"/>
  <c r="AU264" i="2759" s="1"/>
  <c r="B265" i="2759"/>
  <c r="AT265" i="2759" s="1"/>
  <c r="B266" i="2759"/>
  <c r="AU266" i="2759" s="1"/>
  <c r="B267" i="2759"/>
  <c r="B268" i="2759"/>
  <c r="B269" i="2759"/>
  <c r="AT269" i="2759" s="1"/>
  <c r="B270" i="2759"/>
  <c r="AT270" i="2759" s="1"/>
  <c r="B271" i="2759"/>
  <c r="B272" i="2759"/>
  <c r="AU272" i="2759" s="1"/>
  <c r="B273" i="2759"/>
  <c r="B274" i="2759"/>
  <c r="AT274" i="2759" s="1"/>
  <c r="B275" i="2759"/>
  <c r="AT275" i="2759" s="1"/>
  <c r="B276" i="2759"/>
  <c r="AT276" i="2759" s="1"/>
  <c r="B277" i="2759"/>
  <c r="AT277" i="2759" s="1"/>
  <c r="B278" i="2759"/>
  <c r="AU278" i="2759" s="1"/>
  <c r="B279" i="2759"/>
  <c r="B280" i="2759"/>
  <c r="B281" i="2759"/>
  <c r="AT281" i="2759" s="1"/>
  <c r="B282" i="2759"/>
  <c r="AU282" i="2759" s="1"/>
  <c r="B283" i="2759"/>
  <c r="AT283" i="2759" s="1"/>
  <c r="B284" i="2759"/>
  <c r="AU284" i="2759" s="1"/>
  <c r="B285" i="2759"/>
  <c r="B286" i="2759"/>
  <c r="AU286" i="2759" s="1"/>
  <c r="B287" i="2759"/>
  <c r="AT287" i="2759" s="1"/>
  <c r="B288" i="2759"/>
  <c r="AT288" i="2759" s="1"/>
  <c r="B289" i="2759"/>
  <c r="AT289" i="2759" s="1"/>
  <c r="B290" i="2759"/>
  <c r="AU290" i="2759" s="1"/>
  <c r="B291" i="2759"/>
  <c r="B292" i="2759"/>
  <c r="B293" i="2759"/>
  <c r="AU293" i="2759" s="1"/>
  <c r="B294" i="2759"/>
  <c r="AT294" i="2759" s="1"/>
  <c r="B295" i="2759"/>
  <c r="AT295" i="2759" s="1"/>
  <c r="B296" i="2759"/>
  <c r="B297" i="2759"/>
  <c r="B298" i="2759"/>
  <c r="B299" i="2759"/>
  <c r="AU299" i="2759" s="1"/>
  <c r="B300" i="2759"/>
  <c r="AU300" i="2759" s="1"/>
  <c r="B301" i="2759"/>
  <c r="AT301" i="2759" s="1"/>
  <c r="B302" i="2759"/>
  <c r="AU302" i="2759" s="1"/>
  <c r="B303" i="2759"/>
  <c r="B304" i="2759"/>
  <c r="B305" i="2759"/>
  <c r="AU305" i="2759" s="1"/>
  <c r="B306" i="2759"/>
  <c r="AU306" i="2759" s="1"/>
  <c r="B307" i="2759"/>
  <c r="B308" i="2759"/>
  <c r="AU308" i="2759" s="1"/>
  <c r="B309" i="2759"/>
  <c r="B310" i="2759"/>
  <c r="AT310" i="2759" s="1"/>
  <c r="B311" i="2759"/>
  <c r="AT311" i="2759" s="1"/>
  <c r="B312" i="2759"/>
  <c r="AT312" i="2759" s="1"/>
  <c r="B313" i="2759"/>
  <c r="AT313" i="2759" s="1"/>
  <c r="B314" i="2759"/>
  <c r="AU314" i="2759" s="1"/>
  <c r="B315" i="2759"/>
  <c r="B316" i="2759"/>
  <c r="B317" i="2759"/>
  <c r="AT317" i="2759" s="1"/>
  <c r="B318" i="2759"/>
  <c r="AT318" i="2759" s="1"/>
  <c r="B319" i="2759"/>
  <c r="AT319" i="2759" s="1"/>
  <c r="B320" i="2759"/>
  <c r="AU320" i="2759" s="1"/>
  <c r="B321" i="2759"/>
  <c r="B322" i="2759"/>
  <c r="AU322" i="2759" s="1"/>
  <c r="B323" i="2759"/>
  <c r="AU323" i="2759" s="1"/>
  <c r="B324" i="2759"/>
  <c r="AT324" i="2759" s="1"/>
  <c r="B325" i="2759"/>
  <c r="AT325" i="2759" s="1"/>
  <c r="B326" i="2759"/>
  <c r="AU326" i="2759" s="1"/>
  <c r="B327" i="2759"/>
  <c r="B328" i="2759"/>
  <c r="B329" i="2759"/>
  <c r="AU329" i="2759" s="1"/>
  <c r="B330" i="2759"/>
  <c r="AU330" i="2759" s="1"/>
  <c r="B331" i="2759"/>
  <c r="AT331" i="2759" s="1"/>
  <c r="B332" i="2759"/>
  <c r="B333" i="2759"/>
  <c r="B334" i="2759"/>
  <c r="B335" i="2759"/>
  <c r="AT335" i="2759" s="1"/>
  <c r="B336" i="2759"/>
  <c r="AU336" i="2759" s="1"/>
  <c r="B337" i="2759"/>
  <c r="AT337" i="2759" s="1"/>
  <c r="B338" i="2759"/>
  <c r="AU338" i="2759" s="1"/>
  <c r="B339" i="2759"/>
  <c r="B340" i="2759"/>
  <c r="B341" i="2759"/>
  <c r="AT341" i="2759" s="1"/>
  <c r="B342" i="2759"/>
  <c r="AT342" i="2759" s="1"/>
  <c r="B343" i="2759"/>
  <c r="B344" i="2759"/>
  <c r="AU344" i="2759" s="1"/>
  <c r="B345" i="2759"/>
  <c r="B346" i="2759"/>
  <c r="AT346" i="2759" s="1"/>
  <c r="B347" i="2759"/>
  <c r="AU347" i="2759" s="1"/>
  <c r="B348" i="2759"/>
  <c r="AU348" i="2759" s="1"/>
  <c r="B349" i="2759"/>
  <c r="AT349" i="2759" s="1"/>
  <c r="B350" i="2759"/>
  <c r="AU350" i="2759" s="1"/>
  <c r="B351" i="2759"/>
  <c r="B352" i="2759"/>
  <c r="B353" i="2759"/>
  <c r="AT353" i="2759" s="1"/>
  <c r="B354" i="2759"/>
  <c r="AU354" i="2759" s="1"/>
  <c r="B355" i="2759"/>
  <c r="AT355" i="2759" s="1"/>
  <c r="B356" i="2759"/>
  <c r="AU356" i="2759" s="1"/>
  <c r="B357" i="2759"/>
  <c r="B358" i="2759"/>
  <c r="AU358" i="2759" s="1"/>
  <c r="B359" i="2759"/>
  <c r="AT359" i="2759" s="1"/>
  <c r="B360" i="2759"/>
  <c r="AT360" i="2759" s="1"/>
  <c r="B361" i="2759"/>
  <c r="AT361" i="2759" s="1"/>
  <c r="B362" i="2759"/>
  <c r="AU362" i="2759" s="1"/>
  <c r="B363" i="2759"/>
  <c r="B364" i="2759"/>
  <c r="B365" i="2759"/>
  <c r="AU365" i="2759" s="1"/>
  <c r="B366" i="2759"/>
  <c r="AT366" i="2759" s="1"/>
  <c r="B367" i="2759"/>
  <c r="AT367" i="2759" s="1"/>
  <c r="B368" i="2759"/>
  <c r="B369" i="2759"/>
  <c r="B370" i="2759"/>
  <c r="B371" i="2759"/>
  <c r="AU371" i="2759" s="1"/>
  <c r="B372" i="2759"/>
  <c r="AU372" i="2759" s="1"/>
  <c r="B373" i="2759"/>
  <c r="AT373" i="2759" s="1"/>
  <c r="B374" i="2759"/>
  <c r="AU374" i="2759" s="1"/>
  <c r="B375" i="2759"/>
  <c r="B376" i="2759"/>
  <c r="B377" i="2759"/>
  <c r="AT377" i="2759" s="1"/>
  <c r="B378" i="2759"/>
  <c r="AT378" i="2759" s="1"/>
  <c r="B379" i="2759"/>
  <c r="B380" i="2759"/>
  <c r="AU380" i="2759" s="1"/>
  <c r="B381" i="2759"/>
  <c r="B382" i="2759"/>
  <c r="AT382" i="2759" s="1"/>
  <c r="B383" i="2759"/>
  <c r="AT383" i="2759" s="1"/>
  <c r="B384" i="2759"/>
  <c r="AT384" i="2759" s="1"/>
  <c r="B385" i="2759"/>
  <c r="AT385" i="2759" s="1"/>
  <c r="B386" i="2759"/>
  <c r="AU386" i="2759" s="1"/>
  <c r="B387" i="2759"/>
  <c r="B388" i="2759"/>
  <c r="B389" i="2759"/>
  <c r="AT389" i="2759" s="1"/>
  <c r="B390" i="2759"/>
  <c r="AU390" i="2759" s="1"/>
  <c r="B391" i="2759"/>
  <c r="AT391" i="2759" s="1"/>
  <c r="B392" i="2759"/>
  <c r="AU392" i="2759" s="1"/>
  <c r="B393" i="2759"/>
  <c r="B394" i="2759"/>
  <c r="AU394" i="2759" s="1"/>
  <c r="B395" i="2759"/>
  <c r="AT395" i="2759" s="1"/>
  <c r="B396" i="2759"/>
  <c r="AT396" i="2759" s="1"/>
  <c r="B397" i="2759"/>
  <c r="AT397" i="2759" s="1"/>
  <c r="B398" i="2759"/>
  <c r="AU398" i="2759" s="1"/>
  <c r="B399" i="2759"/>
  <c r="B400" i="2759"/>
  <c r="B401" i="2759"/>
  <c r="AU401" i="2759" s="1"/>
  <c r="B402" i="2759"/>
  <c r="AT402" i="2759" s="1"/>
  <c r="B403" i="2759"/>
  <c r="AT403" i="2759" s="1"/>
  <c r="B404" i="2759"/>
  <c r="B405" i="2759"/>
  <c r="B406" i="2759"/>
  <c r="B407" i="2759"/>
  <c r="AU407" i="2759" s="1"/>
  <c r="B408" i="2759"/>
  <c r="AU408" i="2759" s="1"/>
  <c r="B409" i="2759"/>
  <c r="AT409" i="2759" s="1"/>
  <c r="B410" i="2759"/>
  <c r="AU410" i="2759" s="1"/>
  <c r="B411" i="2759"/>
  <c r="B412" i="2759"/>
  <c r="B413" i="2759"/>
  <c r="AU413" i="2759" s="1"/>
  <c r="B414" i="2759"/>
  <c r="AU414" i="2759" s="1"/>
  <c r="B415" i="2759"/>
  <c r="B416" i="2759"/>
  <c r="AU416" i="2759" s="1"/>
  <c r="B417" i="2759"/>
  <c r="B418" i="2759"/>
  <c r="AT418" i="2759" s="1"/>
  <c r="B419" i="2759"/>
  <c r="AT419" i="2759" s="1"/>
  <c r="B420" i="2759"/>
  <c r="AT420" i="2759" s="1"/>
  <c r="B421" i="2759"/>
  <c r="AT421" i="2759" s="1"/>
  <c r="B422" i="2759"/>
  <c r="AU422" i="2759" s="1"/>
  <c r="B423" i="2759"/>
  <c r="B424" i="2759"/>
  <c r="B425" i="2759"/>
  <c r="AT425" i="2759" s="1"/>
  <c r="B426" i="2759"/>
  <c r="AT426" i="2759" s="1"/>
  <c r="B427" i="2759"/>
  <c r="AT427" i="2759" s="1"/>
  <c r="B428" i="2759"/>
  <c r="AU428" i="2759" s="1"/>
  <c r="B429" i="2759"/>
  <c r="B430" i="2759"/>
  <c r="AU430" i="2759" s="1"/>
  <c r="B431" i="2759"/>
  <c r="AU431" i="2759" s="1"/>
  <c r="B432" i="2759"/>
  <c r="AT432" i="2759" s="1"/>
  <c r="B433" i="2759"/>
  <c r="AT433" i="2759" s="1"/>
  <c r="B434" i="2759"/>
  <c r="AU434" i="2759" s="1"/>
  <c r="B435" i="2759"/>
  <c r="B436" i="2759"/>
  <c r="B437" i="2759"/>
  <c r="AU437" i="2759" s="1"/>
  <c r="B438" i="2759"/>
  <c r="AU438" i="2759" s="1"/>
  <c r="B439" i="2759"/>
  <c r="AT439" i="2759" s="1"/>
  <c r="B440" i="2759"/>
  <c r="B441" i="2759"/>
  <c r="B442" i="2759"/>
  <c r="B443" i="2759"/>
  <c r="AT443" i="2759" s="1"/>
  <c r="B444" i="2759"/>
  <c r="AU444" i="2759" s="1"/>
  <c r="B445" i="2759"/>
  <c r="AT445" i="2759" s="1"/>
  <c r="B446" i="2759"/>
  <c r="AU446" i="2759" s="1"/>
  <c r="B447" i="2759"/>
  <c r="B448" i="2759"/>
  <c r="B449" i="2759"/>
  <c r="AT449" i="2759" s="1"/>
  <c r="B450" i="2759"/>
  <c r="AT450" i="2759" s="1"/>
  <c r="B451" i="2759"/>
  <c r="B452" i="2759"/>
  <c r="AU452" i="2759" s="1"/>
  <c r="B453" i="2759"/>
  <c r="B454" i="2759"/>
  <c r="AT454" i="2759" s="1"/>
  <c r="B455" i="2759"/>
  <c r="AU455" i="2759" s="1"/>
  <c r="B456" i="2759"/>
  <c r="AU456" i="2759" s="1"/>
  <c r="B457" i="2759"/>
  <c r="AT457" i="2759" s="1"/>
  <c r="B458" i="2759"/>
  <c r="AU458" i="2759" s="1"/>
  <c r="B459" i="2759"/>
  <c r="B460" i="2759"/>
  <c r="B461" i="2759"/>
  <c r="AT461" i="2759" s="1"/>
  <c r="B462" i="2759"/>
  <c r="AU462" i="2759" s="1"/>
  <c r="B463" i="2759"/>
  <c r="AT463" i="2759" s="1"/>
  <c r="B464" i="2759"/>
  <c r="AU464" i="2759" s="1"/>
  <c r="B465" i="2759"/>
  <c r="B466" i="2759"/>
  <c r="AU466" i="2759" s="1"/>
  <c r="B467" i="2759"/>
  <c r="AT467" i="2759" s="1"/>
  <c r="B468" i="2759"/>
  <c r="AT468" i="2759" s="1"/>
  <c r="B469" i="2759"/>
  <c r="AT469" i="2759" s="1"/>
  <c r="B470" i="2759"/>
  <c r="AU470" i="2759" s="1"/>
  <c r="B471" i="2759"/>
  <c r="B472" i="2759"/>
  <c r="B473" i="2759"/>
  <c r="AU473" i="2759" s="1"/>
  <c r="B474" i="2759"/>
  <c r="AT474" i="2759" s="1"/>
  <c r="B475" i="2759"/>
  <c r="AT475" i="2759" s="1"/>
  <c r="B476" i="2759"/>
  <c r="B477" i="2759"/>
  <c r="B478" i="2759"/>
  <c r="B479" i="2759"/>
  <c r="AU479" i="2759" s="1"/>
  <c r="B480" i="2759"/>
  <c r="AU480" i="2759" s="1"/>
  <c r="B481" i="2759"/>
  <c r="AT481" i="2759" s="1"/>
  <c r="B482" i="2759"/>
  <c r="AU482" i="2759" s="1"/>
  <c r="B483" i="2759"/>
  <c r="B484" i="2759"/>
  <c r="B485" i="2759"/>
  <c r="AT485" i="2759" s="1"/>
  <c r="B486" i="2759"/>
  <c r="AT486" i="2759" s="1"/>
  <c r="B487" i="2759"/>
  <c r="B488" i="2759"/>
  <c r="AU488" i="2759" s="1"/>
  <c r="B489" i="2759"/>
  <c r="B490" i="2759"/>
  <c r="AT490" i="2759" s="1"/>
  <c r="B491" i="2759"/>
  <c r="AT491" i="2759" s="1"/>
  <c r="B492" i="2759"/>
  <c r="AT492" i="2759" s="1"/>
  <c r="B493" i="2759"/>
  <c r="AT493" i="2759" s="1"/>
  <c r="B494" i="2759"/>
  <c r="AU494" i="2759" s="1"/>
  <c r="B495" i="2759"/>
  <c r="B496" i="2759"/>
  <c r="B497" i="2759"/>
  <c r="AT497" i="2759" s="1"/>
  <c r="B498" i="2759"/>
  <c r="AU498" i="2759" s="1"/>
  <c r="B499" i="2759"/>
  <c r="AT499" i="2759" s="1"/>
  <c r="B500" i="2759"/>
  <c r="AU500" i="2759" s="1"/>
  <c r="B501" i="2759"/>
  <c r="B502" i="2759"/>
  <c r="AU502" i="2759" s="1"/>
  <c r="B503" i="2759"/>
  <c r="AT503" i="2759" s="1"/>
  <c r="B504" i="2759"/>
  <c r="AT504" i="2759" s="1"/>
  <c r="B505" i="2759"/>
  <c r="AT505" i="2759" s="1"/>
  <c r="B506" i="2759"/>
  <c r="AU506" i="2759" s="1"/>
  <c r="B507" i="2759"/>
  <c r="B508" i="2759"/>
  <c r="B509" i="2759"/>
  <c r="AU509" i="2759" s="1"/>
  <c r="B510" i="2759"/>
  <c r="AT510" i="2759" s="1"/>
  <c r="B511" i="2759"/>
  <c r="AT511" i="2759" s="1"/>
  <c r="B512" i="2759"/>
  <c r="B513" i="2759"/>
  <c r="B514" i="2759"/>
  <c r="B515" i="2759"/>
  <c r="AU515" i="2759" s="1"/>
  <c r="B516" i="2759"/>
  <c r="AU516" i="2759" s="1"/>
  <c r="B517" i="2759"/>
  <c r="AT517" i="2759" s="1"/>
  <c r="B518" i="2759"/>
  <c r="AU518" i="2759" s="1"/>
  <c r="B519" i="2759"/>
  <c r="B520" i="2759"/>
  <c r="B521" i="2759"/>
  <c r="AU521" i="2759" s="1"/>
  <c r="B522" i="2759"/>
  <c r="AU522" i="2759" s="1"/>
  <c r="B523" i="2759"/>
  <c r="B524" i="2759"/>
  <c r="AU524" i="2759" s="1"/>
  <c r="B525" i="2759"/>
  <c r="B526" i="2759"/>
  <c r="AT526" i="2759" s="1"/>
  <c r="B527" i="2759"/>
  <c r="AT527" i="2759" s="1"/>
  <c r="B528" i="2759"/>
  <c r="AT528" i="2759" s="1"/>
  <c r="B529" i="2759"/>
  <c r="AT529" i="2759" s="1"/>
  <c r="B530" i="2759"/>
  <c r="AU530" i="2759" s="1"/>
  <c r="B531" i="2759"/>
  <c r="B532" i="2759"/>
  <c r="B533" i="2759"/>
  <c r="AT533" i="2759" s="1"/>
  <c r="B534" i="2759"/>
  <c r="AT534" i="2759" s="1"/>
  <c r="B535" i="2759"/>
  <c r="AT535" i="2759" s="1"/>
  <c r="B536" i="2759"/>
  <c r="AU536" i="2759" s="1"/>
  <c r="B537" i="2759"/>
  <c r="B538" i="2759"/>
  <c r="AU538" i="2759" s="1"/>
  <c r="B539" i="2759"/>
  <c r="AU539" i="2759" s="1"/>
  <c r="B540" i="2759"/>
  <c r="AT540" i="2759" s="1"/>
  <c r="B541" i="2759"/>
  <c r="AT541" i="2759" s="1"/>
  <c r="B542" i="2759"/>
  <c r="AU542" i="2759" s="1"/>
  <c r="B543" i="2759"/>
  <c r="B544" i="2759"/>
  <c r="B545" i="2759"/>
  <c r="AU545" i="2759" s="1"/>
  <c r="B546" i="2759"/>
  <c r="AU546" i="2759" s="1"/>
  <c r="B547" i="2759"/>
  <c r="AT547" i="2759" s="1"/>
  <c r="B548" i="2759"/>
  <c r="B549" i="2759"/>
  <c r="B550" i="2759"/>
  <c r="B551" i="2759"/>
  <c r="AT551" i="2759" s="1"/>
  <c r="B552" i="2759"/>
  <c r="AU552" i="2759" s="1"/>
  <c r="B553" i="2759"/>
  <c r="AT553" i="2759" s="1"/>
  <c r="B554" i="2759"/>
  <c r="AU554" i="2759" s="1"/>
  <c r="B555" i="2759"/>
  <c r="B556" i="2759"/>
  <c r="B557" i="2759"/>
  <c r="AT557" i="2759" s="1"/>
  <c r="B558" i="2759"/>
  <c r="AT558" i="2759" s="1"/>
  <c r="B559" i="2759"/>
  <c r="B560" i="2759"/>
  <c r="AU560" i="2759" s="1"/>
  <c r="B561" i="2759"/>
  <c r="B562" i="2759"/>
  <c r="AT562" i="2759" s="1"/>
  <c r="B563" i="2759"/>
  <c r="AU563" i="2759" s="1"/>
  <c r="B564" i="2759"/>
  <c r="AU564" i="2759" s="1"/>
  <c r="B565" i="2759"/>
  <c r="AT565" i="2759" s="1"/>
  <c r="B566" i="2759"/>
  <c r="AU566" i="2759" s="1"/>
  <c r="B567" i="2759"/>
  <c r="B568" i="2759"/>
  <c r="B569" i="2759"/>
  <c r="AT569" i="2759" s="1"/>
  <c r="B570" i="2759"/>
  <c r="AU570" i="2759" s="1"/>
  <c r="B571" i="2759"/>
  <c r="AT571" i="2759" s="1"/>
  <c r="B572" i="2759"/>
  <c r="AU572" i="2759" s="1"/>
  <c r="B573" i="2759"/>
  <c r="B574" i="2759"/>
  <c r="AU574" i="2759" s="1"/>
  <c r="B575" i="2759"/>
  <c r="AT575" i="2759" s="1"/>
  <c r="B576" i="2759"/>
  <c r="AT576" i="2759" s="1"/>
  <c r="B577" i="2759"/>
  <c r="AT577" i="2759" s="1"/>
  <c r="B578" i="2759"/>
  <c r="AU578" i="2759" s="1"/>
  <c r="B579" i="2759"/>
  <c r="B580" i="2759"/>
  <c r="B581" i="2759"/>
  <c r="AU581" i="2759" s="1"/>
  <c r="B582" i="2759"/>
  <c r="AT582" i="2759" s="1"/>
  <c r="B583" i="2759"/>
  <c r="AT583" i="2759" s="1"/>
  <c r="B584" i="2759"/>
  <c r="B585" i="2759"/>
  <c r="B586" i="2759"/>
  <c r="B587" i="2759"/>
  <c r="AU587" i="2759" s="1"/>
  <c r="B588" i="2759"/>
  <c r="AU588" i="2759" s="1"/>
  <c r="B589" i="2759"/>
  <c r="AT589" i="2759" s="1"/>
  <c r="B590" i="2759"/>
  <c r="AU590" i="2759" s="1"/>
  <c r="B591" i="2759"/>
  <c r="B592" i="2759"/>
  <c r="B593" i="2759"/>
  <c r="AT593" i="2759" s="1"/>
  <c r="B594" i="2759"/>
  <c r="AT594" i="2759" s="1"/>
  <c r="B595" i="2759"/>
  <c r="B596" i="2759"/>
  <c r="AU596" i="2759" s="1"/>
  <c r="B597" i="2759"/>
  <c r="B598" i="2759"/>
  <c r="AT598" i="2759" s="1"/>
  <c r="B599" i="2759"/>
  <c r="AT599" i="2759" s="1"/>
  <c r="B600" i="2759"/>
  <c r="AT600" i="2759" s="1"/>
  <c r="A6" i="2759"/>
  <c r="D6" i="2759" s="1"/>
  <c r="A7" i="2759"/>
  <c r="D7" i="2759" s="1"/>
  <c r="A8" i="2759"/>
  <c r="A9" i="2759"/>
  <c r="D9" i="2759" s="1"/>
  <c r="A10" i="2759"/>
  <c r="D10" i="2759" s="1"/>
  <c r="A11" i="2759"/>
  <c r="D11" i="2759" s="1"/>
  <c r="A12" i="2759"/>
  <c r="D12" i="2759" s="1"/>
  <c r="A13" i="2759"/>
  <c r="D13" i="2759" s="1"/>
  <c r="A14" i="2759"/>
  <c r="A15" i="2759"/>
  <c r="A16" i="2759"/>
  <c r="D16" i="2759" s="1"/>
  <c r="A17" i="2759"/>
  <c r="D17" i="2759" s="1"/>
  <c r="A18" i="2759"/>
  <c r="D18" i="2759" s="1"/>
  <c r="A19" i="2759"/>
  <c r="D19" i="2759" s="1"/>
  <c r="A20" i="2759"/>
  <c r="A21" i="2759"/>
  <c r="A22" i="2759"/>
  <c r="D22" i="2759" s="1"/>
  <c r="A23" i="2759"/>
  <c r="D23" i="2759" s="1"/>
  <c r="A24" i="2759"/>
  <c r="D24" i="2759" s="1"/>
  <c r="A25" i="2759"/>
  <c r="D25" i="2759" s="1"/>
  <c r="A26" i="2759"/>
  <c r="A27" i="2759"/>
  <c r="A28" i="2759"/>
  <c r="D28" i="2759" s="1"/>
  <c r="A29" i="2759"/>
  <c r="D29" i="2759" s="1"/>
  <c r="A30" i="2759"/>
  <c r="D30" i="2759" s="1"/>
  <c r="A31" i="2759"/>
  <c r="D31" i="2759" s="1"/>
  <c r="A32" i="2759"/>
  <c r="A33" i="2759"/>
  <c r="A34" i="2759"/>
  <c r="D34" i="2759" s="1"/>
  <c r="A35" i="2759"/>
  <c r="D35" i="2759" s="1"/>
  <c r="A36" i="2759"/>
  <c r="D36" i="2759" s="1"/>
  <c r="A37" i="2759"/>
  <c r="D37" i="2759" s="1"/>
  <c r="A38" i="2759"/>
  <c r="A39" i="2759"/>
  <c r="A40" i="2759"/>
  <c r="D40" i="2759" s="1"/>
  <c r="A41" i="2759"/>
  <c r="D41" i="2759" s="1"/>
  <c r="A42" i="2759"/>
  <c r="D42" i="2759" s="1"/>
  <c r="A43" i="2759"/>
  <c r="D43" i="2759" s="1"/>
  <c r="A44" i="2759"/>
  <c r="A45" i="2759"/>
  <c r="D45" i="2759" s="1"/>
  <c r="A46" i="2759"/>
  <c r="D46" i="2759" s="1"/>
  <c r="A47" i="2759"/>
  <c r="D47" i="2759" s="1"/>
  <c r="A48" i="2759"/>
  <c r="D48" i="2759" s="1"/>
  <c r="A49" i="2759"/>
  <c r="D49" i="2759" s="1"/>
  <c r="A50" i="2759"/>
  <c r="A51" i="2759"/>
  <c r="A52" i="2759"/>
  <c r="D52" i="2759" s="1"/>
  <c r="A53" i="2759"/>
  <c r="D53" i="2759" s="1"/>
  <c r="A54" i="2759"/>
  <c r="D54" i="2759" s="1"/>
  <c r="A55" i="2759"/>
  <c r="D55" i="2759" s="1"/>
  <c r="A56" i="2759"/>
  <c r="A57" i="2759"/>
  <c r="A58" i="2759"/>
  <c r="D58" i="2759" s="1"/>
  <c r="A59" i="2759"/>
  <c r="D59" i="2759" s="1"/>
  <c r="A60" i="2759"/>
  <c r="D60" i="2759" s="1"/>
  <c r="A61" i="2759"/>
  <c r="D61" i="2759" s="1"/>
  <c r="A62" i="2759"/>
  <c r="A63" i="2759"/>
  <c r="A64" i="2759"/>
  <c r="D64" i="2759" s="1"/>
  <c r="A65" i="2759"/>
  <c r="D65" i="2759" s="1"/>
  <c r="A66" i="2759"/>
  <c r="D66" i="2759" s="1"/>
  <c r="A67" i="2759"/>
  <c r="D67" i="2759" s="1"/>
  <c r="A68" i="2759"/>
  <c r="A69" i="2759"/>
  <c r="A70" i="2759"/>
  <c r="D70" i="2759" s="1"/>
  <c r="A71" i="2759"/>
  <c r="D71" i="2759" s="1"/>
  <c r="A72" i="2759"/>
  <c r="D72" i="2759" s="1"/>
  <c r="A73" i="2759"/>
  <c r="D73" i="2759" s="1"/>
  <c r="A74" i="2759"/>
  <c r="A75" i="2759"/>
  <c r="A76" i="2759"/>
  <c r="D76" i="2759" s="1"/>
  <c r="A77" i="2759"/>
  <c r="D77" i="2759" s="1"/>
  <c r="A78" i="2759"/>
  <c r="D78" i="2759" s="1"/>
  <c r="A79" i="2759"/>
  <c r="D79" i="2759" s="1"/>
  <c r="A80" i="2759"/>
  <c r="A81" i="2759"/>
  <c r="D81" i="2759" s="1"/>
  <c r="A82" i="2759"/>
  <c r="D82" i="2759" s="1"/>
  <c r="A83" i="2759"/>
  <c r="D83" i="2759" s="1"/>
  <c r="A84" i="2759"/>
  <c r="D84" i="2759" s="1"/>
  <c r="A85" i="2759"/>
  <c r="D85" i="2759" s="1"/>
  <c r="A86" i="2759"/>
  <c r="A87" i="2759"/>
  <c r="A88" i="2759"/>
  <c r="D88" i="2759" s="1"/>
  <c r="A89" i="2759"/>
  <c r="D89" i="2759" s="1"/>
  <c r="A90" i="2759"/>
  <c r="D90" i="2759" s="1"/>
  <c r="A91" i="2759"/>
  <c r="D91" i="2759" s="1"/>
  <c r="A92" i="2759"/>
  <c r="A93" i="2759"/>
  <c r="A94" i="2759"/>
  <c r="D94" i="2759" s="1"/>
  <c r="A95" i="2759"/>
  <c r="D95" i="2759" s="1"/>
  <c r="A96" i="2759"/>
  <c r="D96" i="2759" s="1"/>
  <c r="A97" i="2759"/>
  <c r="D97" i="2759" s="1"/>
  <c r="A98" i="2759"/>
  <c r="A99" i="2759"/>
  <c r="A100" i="2759"/>
  <c r="D100" i="2759" s="1"/>
  <c r="A101" i="2759"/>
  <c r="D101" i="2759" s="1"/>
  <c r="A102" i="2759"/>
  <c r="D102" i="2759" s="1"/>
  <c r="A103" i="2759"/>
  <c r="D103" i="2759" s="1"/>
  <c r="A104" i="2759"/>
  <c r="A105" i="2759"/>
  <c r="A106" i="2759"/>
  <c r="D106" i="2759" s="1"/>
  <c r="A107" i="2759"/>
  <c r="D107" i="2759" s="1"/>
  <c r="A108" i="2759"/>
  <c r="D108" i="2759" s="1"/>
  <c r="A109" i="2759"/>
  <c r="D109" i="2759" s="1"/>
  <c r="A110" i="2759"/>
  <c r="A111" i="2759"/>
  <c r="A112" i="2759"/>
  <c r="D112" i="2759" s="1"/>
  <c r="A113" i="2759"/>
  <c r="D113" i="2759" s="1"/>
  <c r="A114" i="2759"/>
  <c r="D114" i="2759" s="1"/>
  <c r="A115" i="2759"/>
  <c r="D115" i="2759" s="1"/>
  <c r="A116" i="2759"/>
  <c r="A117" i="2759"/>
  <c r="D117" i="2759" s="1"/>
  <c r="A118" i="2759"/>
  <c r="D118" i="2759" s="1"/>
  <c r="A119" i="2759"/>
  <c r="D119" i="2759" s="1"/>
  <c r="A120" i="2759"/>
  <c r="D120" i="2759" s="1"/>
  <c r="A121" i="2759"/>
  <c r="D121" i="2759" s="1"/>
  <c r="A122" i="2759"/>
  <c r="A123" i="2759"/>
  <c r="A124" i="2759"/>
  <c r="D124" i="2759" s="1"/>
  <c r="A125" i="2759"/>
  <c r="D125" i="2759" s="1"/>
  <c r="A126" i="2759"/>
  <c r="D126" i="2759" s="1"/>
  <c r="A127" i="2759"/>
  <c r="D127" i="2759" s="1"/>
  <c r="A128" i="2759"/>
  <c r="A129" i="2759"/>
  <c r="A130" i="2759"/>
  <c r="D130" i="2759" s="1"/>
  <c r="A131" i="2759"/>
  <c r="D131" i="2759" s="1"/>
  <c r="A132" i="2759"/>
  <c r="D132" i="2759" s="1"/>
  <c r="A133" i="2759"/>
  <c r="D133" i="2759" s="1"/>
  <c r="A134" i="2759"/>
  <c r="A135" i="2759"/>
  <c r="A136" i="2759"/>
  <c r="D136" i="2759" s="1"/>
  <c r="A137" i="2759"/>
  <c r="D137" i="2759" s="1"/>
  <c r="A138" i="2759"/>
  <c r="D138" i="2759" s="1"/>
  <c r="A139" i="2759"/>
  <c r="D139" i="2759" s="1"/>
  <c r="A140" i="2759"/>
  <c r="A141" i="2759"/>
  <c r="A142" i="2759"/>
  <c r="D142" i="2759" s="1"/>
  <c r="A143" i="2759"/>
  <c r="D143" i="2759" s="1"/>
  <c r="A144" i="2759"/>
  <c r="D144" i="2759" s="1"/>
  <c r="A145" i="2759"/>
  <c r="D145" i="2759" s="1"/>
  <c r="A146" i="2759"/>
  <c r="A147" i="2759"/>
  <c r="A148" i="2759"/>
  <c r="D148" i="2759" s="1"/>
  <c r="A149" i="2759"/>
  <c r="D149" i="2759" s="1"/>
  <c r="A150" i="2759"/>
  <c r="D150" i="2759" s="1"/>
  <c r="A151" i="2759"/>
  <c r="D151" i="2759" s="1"/>
  <c r="A152" i="2759"/>
  <c r="A153" i="2759"/>
  <c r="D153" i="2759" s="1"/>
  <c r="A154" i="2759"/>
  <c r="D154" i="2759" s="1"/>
  <c r="A155" i="2759"/>
  <c r="D155" i="2759" s="1"/>
  <c r="A156" i="2759"/>
  <c r="D156" i="2759" s="1"/>
  <c r="A157" i="2759"/>
  <c r="D157" i="2759" s="1"/>
  <c r="A158" i="2759"/>
  <c r="A159" i="2759"/>
  <c r="A160" i="2759"/>
  <c r="D160" i="2759" s="1"/>
  <c r="A161" i="2759"/>
  <c r="D161" i="2759" s="1"/>
  <c r="A162" i="2759"/>
  <c r="D162" i="2759" s="1"/>
  <c r="A163" i="2759"/>
  <c r="D163" i="2759" s="1"/>
  <c r="A164" i="2759"/>
  <c r="A165" i="2759"/>
  <c r="A166" i="2759"/>
  <c r="D166" i="2759" s="1"/>
  <c r="A167" i="2759"/>
  <c r="D167" i="2759" s="1"/>
  <c r="A168" i="2759"/>
  <c r="D168" i="2759" s="1"/>
  <c r="A169" i="2759"/>
  <c r="D169" i="2759" s="1"/>
  <c r="A170" i="2759"/>
  <c r="A171" i="2759"/>
  <c r="A172" i="2759"/>
  <c r="D172" i="2759" s="1"/>
  <c r="A173" i="2759"/>
  <c r="D173" i="2759" s="1"/>
  <c r="A174" i="2759"/>
  <c r="D174" i="2759" s="1"/>
  <c r="A175" i="2759"/>
  <c r="D175" i="2759" s="1"/>
  <c r="A176" i="2759"/>
  <c r="A177" i="2759"/>
  <c r="A178" i="2759"/>
  <c r="D178" i="2759" s="1"/>
  <c r="A179" i="2759"/>
  <c r="D179" i="2759" s="1"/>
  <c r="A180" i="2759"/>
  <c r="D180" i="2759" s="1"/>
  <c r="A181" i="2759"/>
  <c r="D181" i="2759" s="1"/>
  <c r="A182" i="2759"/>
  <c r="A183" i="2759"/>
  <c r="A184" i="2759"/>
  <c r="D184" i="2759" s="1"/>
  <c r="A185" i="2759"/>
  <c r="D185" i="2759" s="1"/>
  <c r="A186" i="2759"/>
  <c r="D186" i="2759" s="1"/>
  <c r="A187" i="2759"/>
  <c r="D187" i="2759" s="1"/>
  <c r="A188" i="2759"/>
  <c r="A189" i="2759"/>
  <c r="D189" i="2759" s="1"/>
  <c r="A190" i="2759"/>
  <c r="D190" i="2759" s="1"/>
  <c r="A191" i="2759"/>
  <c r="D191" i="2759" s="1"/>
  <c r="A192" i="2759"/>
  <c r="D192" i="2759" s="1"/>
  <c r="A193" i="2759"/>
  <c r="D193" i="2759" s="1"/>
  <c r="A194" i="2759"/>
  <c r="A195" i="2759"/>
  <c r="A196" i="2759"/>
  <c r="D196" i="2759" s="1"/>
  <c r="A197" i="2759"/>
  <c r="D197" i="2759" s="1"/>
  <c r="A198" i="2759"/>
  <c r="D198" i="2759" s="1"/>
  <c r="A199" i="2759"/>
  <c r="D199" i="2759" s="1"/>
  <c r="A200" i="2759"/>
  <c r="A201" i="2759"/>
  <c r="A202" i="2759"/>
  <c r="D202" i="2759" s="1"/>
  <c r="A203" i="2759"/>
  <c r="D203" i="2759" s="1"/>
  <c r="A204" i="2759"/>
  <c r="D204" i="2759" s="1"/>
  <c r="A205" i="2759"/>
  <c r="D205" i="2759" s="1"/>
  <c r="A206" i="2759"/>
  <c r="A207" i="2759"/>
  <c r="A208" i="2759"/>
  <c r="D208" i="2759" s="1"/>
  <c r="A209" i="2759"/>
  <c r="D209" i="2759" s="1"/>
  <c r="A210" i="2759"/>
  <c r="D210" i="2759" s="1"/>
  <c r="A211" i="2759"/>
  <c r="D211" i="2759" s="1"/>
  <c r="A212" i="2759"/>
  <c r="A213" i="2759"/>
  <c r="A214" i="2759"/>
  <c r="D214" i="2759" s="1"/>
  <c r="A215" i="2759"/>
  <c r="D215" i="2759" s="1"/>
  <c r="A216" i="2759"/>
  <c r="D216" i="2759" s="1"/>
  <c r="A217" i="2759"/>
  <c r="D217" i="2759" s="1"/>
  <c r="A218" i="2759"/>
  <c r="A219" i="2759"/>
  <c r="A220" i="2759"/>
  <c r="D220" i="2759" s="1"/>
  <c r="A221" i="2759"/>
  <c r="D221" i="2759" s="1"/>
  <c r="A222" i="2759"/>
  <c r="D222" i="2759" s="1"/>
  <c r="A223" i="2759"/>
  <c r="D223" i="2759" s="1"/>
  <c r="A224" i="2759"/>
  <c r="A225" i="2759"/>
  <c r="D225" i="2759" s="1"/>
  <c r="A226" i="2759"/>
  <c r="D226" i="2759" s="1"/>
  <c r="A227" i="2759"/>
  <c r="D227" i="2759" s="1"/>
  <c r="A228" i="2759"/>
  <c r="D228" i="2759" s="1"/>
  <c r="A229" i="2759"/>
  <c r="D229" i="2759" s="1"/>
  <c r="A230" i="2759"/>
  <c r="A231" i="2759"/>
  <c r="A232" i="2759"/>
  <c r="D232" i="2759" s="1"/>
  <c r="A233" i="2759"/>
  <c r="D233" i="2759" s="1"/>
  <c r="A234" i="2759"/>
  <c r="D234" i="2759" s="1"/>
  <c r="A235" i="2759"/>
  <c r="D235" i="2759" s="1"/>
  <c r="A236" i="2759"/>
  <c r="A237" i="2759"/>
  <c r="A238" i="2759"/>
  <c r="D238" i="2759" s="1"/>
  <c r="A239" i="2759"/>
  <c r="D239" i="2759" s="1"/>
  <c r="A240" i="2759"/>
  <c r="D240" i="2759" s="1"/>
  <c r="A241" i="2759"/>
  <c r="D241" i="2759" s="1"/>
  <c r="A242" i="2759"/>
  <c r="A243" i="2759"/>
  <c r="A244" i="2759"/>
  <c r="D244" i="2759" s="1"/>
  <c r="A245" i="2759"/>
  <c r="D245" i="2759" s="1"/>
  <c r="A246" i="2759"/>
  <c r="D246" i="2759" s="1"/>
  <c r="A247" i="2759"/>
  <c r="D247" i="2759" s="1"/>
  <c r="A248" i="2759"/>
  <c r="A249" i="2759"/>
  <c r="A250" i="2759"/>
  <c r="D250" i="2759" s="1"/>
  <c r="A251" i="2759"/>
  <c r="D251" i="2759" s="1"/>
  <c r="A252" i="2759"/>
  <c r="D252" i="2759" s="1"/>
  <c r="A253" i="2759"/>
  <c r="D253" i="2759" s="1"/>
  <c r="A254" i="2759"/>
  <c r="A255" i="2759"/>
  <c r="A256" i="2759"/>
  <c r="D256" i="2759" s="1"/>
  <c r="A257" i="2759"/>
  <c r="D257" i="2759" s="1"/>
  <c r="A258" i="2759"/>
  <c r="D258" i="2759" s="1"/>
  <c r="A259" i="2759"/>
  <c r="D259" i="2759" s="1"/>
  <c r="A260" i="2759"/>
  <c r="A261" i="2759"/>
  <c r="D261" i="2759" s="1"/>
  <c r="A262" i="2759"/>
  <c r="D262" i="2759" s="1"/>
  <c r="A263" i="2759"/>
  <c r="D263" i="2759" s="1"/>
  <c r="A264" i="2759"/>
  <c r="D264" i="2759" s="1"/>
  <c r="A265" i="2759"/>
  <c r="D265" i="2759" s="1"/>
  <c r="A266" i="2759"/>
  <c r="A267" i="2759"/>
  <c r="A268" i="2759"/>
  <c r="D268" i="2759" s="1"/>
  <c r="A269" i="2759"/>
  <c r="D269" i="2759" s="1"/>
  <c r="A270" i="2759"/>
  <c r="D270" i="2759" s="1"/>
  <c r="A271" i="2759"/>
  <c r="D271" i="2759" s="1"/>
  <c r="A272" i="2759"/>
  <c r="A273" i="2759"/>
  <c r="A274" i="2759"/>
  <c r="D274" i="2759" s="1"/>
  <c r="A275" i="2759"/>
  <c r="D275" i="2759" s="1"/>
  <c r="A276" i="2759"/>
  <c r="D276" i="2759" s="1"/>
  <c r="A277" i="2759"/>
  <c r="D277" i="2759" s="1"/>
  <c r="A278" i="2759"/>
  <c r="A279" i="2759"/>
  <c r="A280" i="2759"/>
  <c r="D280" i="2759" s="1"/>
  <c r="A281" i="2759"/>
  <c r="D281" i="2759" s="1"/>
  <c r="A282" i="2759"/>
  <c r="D282" i="2759" s="1"/>
  <c r="A283" i="2759"/>
  <c r="D283" i="2759" s="1"/>
  <c r="A284" i="2759"/>
  <c r="A285" i="2759"/>
  <c r="A286" i="2759"/>
  <c r="D286" i="2759" s="1"/>
  <c r="A287" i="2759"/>
  <c r="D287" i="2759" s="1"/>
  <c r="A288" i="2759"/>
  <c r="D288" i="2759" s="1"/>
  <c r="A289" i="2759"/>
  <c r="D289" i="2759" s="1"/>
  <c r="A290" i="2759"/>
  <c r="A291" i="2759"/>
  <c r="A292" i="2759"/>
  <c r="D292" i="2759" s="1"/>
  <c r="A293" i="2759"/>
  <c r="D293" i="2759" s="1"/>
  <c r="A294" i="2759"/>
  <c r="D294" i="2759" s="1"/>
  <c r="A295" i="2759"/>
  <c r="D295" i="2759" s="1"/>
  <c r="A296" i="2759"/>
  <c r="A297" i="2759"/>
  <c r="D297" i="2759" s="1"/>
  <c r="A298" i="2759"/>
  <c r="D298" i="2759" s="1"/>
  <c r="A299" i="2759"/>
  <c r="D299" i="2759" s="1"/>
  <c r="A300" i="2759"/>
  <c r="D300" i="2759" s="1"/>
  <c r="A301" i="2759"/>
  <c r="D301" i="2759" s="1"/>
  <c r="A302" i="2759"/>
  <c r="A303" i="2759"/>
  <c r="A304" i="2759"/>
  <c r="D304" i="2759" s="1"/>
  <c r="A305" i="2759"/>
  <c r="D305" i="2759" s="1"/>
  <c r="A306" i="2759"/>
  <c r="D306" i="2759" s="1"/>
  <c r="A307" i="2759"/>
  <c r="D307" i="2759" s="1"/>
  <c r="A308" i="2759"/>
  <c r="A309" i="2759"/>
  <c r="A310" i="2759"/>
  <c r="D310" i="2759" s="1"/>
  <c r="A311" i="2759"/>
  <c r="D311" i="2759" s="1"/>
  <c r="A312" i="2759"/>
  <c r="D312" i="2759" s="1"/>
  <c r="A313" i="2759"/>
  <c r="D313" i="2759" s="1"/>
  <c r="A314" i="2759"/>
  <c r="A315" i="2759"/>
  <c r="A316" i="2759"/>
  <c r="D316" i="2759" s="1"/>
  <c r="A317" i="2759"/>
  <c r="D317" i="2759" s="1"/>
  <c r="A318" i="2759"/>
  <c r="D318" i="2759" s="1"/>
  <c r="A319" i="2759"/>
  <c r="D319" i="2759" s="1"/>
  <c r="A320" i="2759"/>
  <c r="A321" i="2759"/>
  <c r="A322" i="2759"/>
  <c r="D322" i="2759" s="1"/>
  <c r="A323" i="2759"/>
  <c r="D323" i="2759" s="1"/>
  <c r="A324" i="2759"/>
  <c r="D324" i="2759" s="1"/>
  <c r="A325" i="2759"/>
  <c r="D325" i="2759" s="1"/>
  <c r="A326" i="2759"/>
  <c r="A327" i="2759"/>
  <c r="A328" i="2759"/>
  <c r="D328" i="2759" s="1"/>
  <c r="A329" i="2759"/>
  <c r="D329" i="2759" s="1"/>
  <c r="A330" i="2759"/>
  <c r="D330" i="2759" s="1"/>
  <c r="A331" i="2759"/>
  <c r="D331" i="2759" s="1"/>
  <c r="A332" i="2759"/>
  <c r="A333" i="2759"/>
  <c r="D333" i="2759" s="1"/>
  <c r="A334" i="2759"/>
  <c r="D334" i="2759" s="1"/>
  <c r="A335" i="2759"/>
  <c r="D335" i="2759" s="1"/>
  <c r="A336" i="2759"/>
  <c r="D336" i="2759" s="1"/>
  <c r="A337" i="2759"/>
  <c r="D337" i="2759" s="1"/>
  <c r="A338" i="2759"/>
  <c r="A339" i="2759"/>
  <c r="A340" i="2759"/>
  <c r="D340" i="2759" s="1"/>
  <c r="A341" i="2759"/>
  <c r="D341" i="2759" s="1"/>
  <c r="A342" i="2759"/>
  <c r="D342" i="2759" s="1"/>
  <c r="A343" i="2759"/>
  <c r="D343" i="2759" s="1"/>
  <c r="A344" i="2759"/>
  <c r="A345" i="2759"/>
  <c r="A346" i="2759"/>
  <c r="D346" i="2759" s="1"/>
  <c r="A347" i="2759"/>
  <c r="D347" i="2759" s="1"/>
  <c r="A348" i="2759"/>
  <c r="D348" i="2759" s="1"/>
  <c r="A349" i="2759"/>
  <c r="D349" i="2759" s="1"/>
  <c r="A350" i="2759"/>
  <c r="A351" i="2759"/>
  <c r="A352" i="2759"/>
  <c r="D352" i="2759" s="1"/>
  <c r="A353" i="2759"/>
  <c r="D353" i="2759" s="1"/>
  <c r="A354" i="2759"/>
  <c r="D354" i="2759" s="1"/>
  <c r="A355" i="2759"/>
  <c r="D355" i="2759" s="1"/>
  <c r="A356" i="2759"/>
  <c r="A357" i="2759"/>
  <c r="A358" i="2759"/>
  <c r="D358" i="2759" s="1"/>
  <c r="A359" i="2759"/>
  <c r="D359" i="2759" s="1"/>
  <c r="A360" i="2759"/>
  <c r="D360" i="2759" s="1"/>
  <c r="A361" i="2759"/>
  <c r="D361" i="2759" s="1"/>
  <c r="A362" i="2759"/>
  <c r="A363" i="2759"/>
  <c r="A364" i="2759"/>
  <c r="D364" i="2759" s="1"/>
  <c r="A365" i="2759"/>
  <c r="D365" i="2759" s="1"/>
  <c r="A366" i="2759"/>
  <c r="D366" i="2759" s="1"/>
  <c r="A367" i="2759"/>
  <c r="D367" i="2759" s="1"/>
  <c r="A368" i="2759"/>
  <c r="A369" i="2759"/>
  <c r="D369" i="2759" s="1"/>
  <c r="A370" i="2759"/>
  <c r="D370" i="2759" s="1"/>
  <c r="A371" i="2759"/>
  <c r="D371" i="2759" s="1"/>
  <c r="A372" i="2759"/>
  <c r="D372" i="2759" s="1"/>
  <c r="A373" i="2759"/>
  <c r="D373" i="2759" s="1"/>
  <c r="A374" i="2759"/>
  <c r="A375" i="2759"/>
  <c r="A376" i="2759"/>
  <c r="D376" i="2759" s="1"/>
  <c r="A377" i="2759"/>
  <c r="D377" i="2759" s="1"/>
  <c r="A378" i="2759"/>
  <c r="D378" i="2759" s="1"/>
  <c r="A379" i="2759"/>
  <c r="D379" i="2759" s="1"/>
  <c r="A380" i="2759"/>
  <c r="A381" i="2759"/>
  <c r="A382" i="2759"/>
  <c r="D382" i="2759" s="1"/>
  <c r="A383" i="2759"/>
  <c r="D383" i="2759" s="1"/>
  <c r="A384" i="2759"/>
  <c r="D384" i="2759" s="1"/>
  <c r="A385" i="2759"/>
  <c r="D385" i="2759" s="1"/>
  <c r="A386" i="2759"/>
  <c r="A387" i="2759"/>
  <c r="A388" i="2759"/>
  <c r="D388" i="2759" s="1"/>
  <c r="A389" i="2759"/>
  <c r="D389" i="2759" s="1"/>
  <c r="A390" i="2759"/>
  <c r="D390" i="2759" s="1"/>
  <c r="A391" i="2759"/>
  <c r="D391" i="2759" s="1"/>
  <c r="A392" i="2759"/>
  <c r="A393" i="2759"/>
  <c r="A394" i="2759"/>
  <c r="D394" i="2759" s="1"/>
  <c r="A395" i="2759"/>
  <c r="D395" i="2759" s="1"/>
  <c r="A396" i="2759"/>
  <c r="D396" i="2759" s="1"/>
  <c r="A397" i="2759"/>
  <c r="D397" i="2759" s="1"/>
  <c r="A398" i="2759"/>
  <c r="A399" i="2759"/>
  <c r="A400" i="2759"/>
  <c r="D400" i="2759" s="1"/>
  <c r="A401" i="2759"/>
  <c r="D401" i="2759" s="1"/>
  <c r="A402" i="2759"/>
  <c r="D402" i="2759" s="1"/>
  <c r="A403" i="2759"/>
  <c r="D403" i="2759" s="1"/>
  <c r="A404" i="2759"/>
  <c r="A405" i="2759"/>
  <c r="D405" i="2759" s="1"/>
  <c r="A406" i="2759"/>
  <c r="D406" i="2759" s="1"/>
  <c r="A407" i="2759"/>
  <c r="D407" i="2759" s="1"/>
  <c r="A408" i="2759"/>
  <c r="D408" i="2759" s="1"/>
  <c r="A409" i="2759"/>
  <c r="D409" i="2759" s="1"/>
  <c r="A410" i="2759"/>
  <c r="A411" i="2759"/>
  <c r="A412" i="2759"/>
  <c r="D412" i="2759" s="1"/>
  <c r="A413" i="2759"/>
  <c r="D413" i="2759" s="1"/>
  <c r="A414" i="2759"/>
  <c r="D414" i="2759" s="1"/>
  <c r="A415" i="2759"/>
  <c r="D415" i="2759" s="1"/>
  <c r="A416" i="2759"/>
  <c r="A417" i="2759"/>
  <c r="A418" i="2759"/>
  <c r="D418" i="2759" s="1"/>
  <c r="A419" i="2759"/>
  <c r="D419" i="2759" s="1"/>
  <c r="A420" i="2759"/>
  <c r="D420" i="2759" s="1"/>
  <c r="A421" i="2759"/>
  <c r="D421" i="2759" s="1"/>
  <c r="A422" i="2759"/>
  <c r="A423" i="2759"/>
  <c r="A424" i="2759"/>
  <c r="D424" i="2759" s="1"/>
  <c r="A425" i="2759"/>
  <c r="D425" i="2759" s="1"/>
  <c r="A426" i="2759"/>
  <c r="D426" i="2759" s="1"/>
  <c r="A427" i="2759"/>
  <c r="D427" i="2759" s="1"/>
  <c r="A428" i="2759"/>
  <c r="A429" i="2759"/>
  <c r="A430" i="2759"/>
  <c r="D430" i="2759" s="1"/>
  <c r="A431" i="2759"/>
  <c r="D431" i="2759" s="1"/>
  <c r="A432" i="2759"/>
  <c r="D432" i="2759" s="1"/>
  <c r="A433" i="2759"/>
  <c r="D433" i="2759" s="1"/>
  <c r="A434" i="2759"/>
  <c r="A435" i="2759"/>
  <c r="A436" i="2759"/>
  <c r="D436" i="2759" s="1"/>
  <c r="A437" i="2759"/>
  <c r="D437" i="2759" s="1"/>
  <c r="A438" i="2759"/>
  <c r="D438" i="2759" s="1"/>
  <c r="A439" i="2759"/>
  <c r="D439" i="2759" s="1"/>
  <c r="A440" i="2759"/>
  <c r="A441" i="2759"/>
  <c r="D441" i="2759" s="1"/>
  <c r="A442" i="2759"/>
  <c r="D442" i="2759" s="1"/>
  <c r="A443" i="2759"/>
  <c r="D443" i="2759" s="1"/>
  <c r="A444" i="2759"/>
  <c r="D444" i="2759" s="1"/>
  <c r="A445" i="2759"/>
  <c r="D445" i="2759" s="1"/>
  <c r="A446" i="2759"/>
  <c r="A447" i="2759"/>
  <c r="A448" i="2759"/>
  <c r="D448" i="2759" s="1"/>
  <c r="A449" i="2759"/>
  <c r="D449" i="2759" s="1"/>
  <c r="A450" i="2759"/>
  <c r="D450" i="2759" s="1"/>
  <c r="A451" i="2759"/>
  <c r="D451" i="2759" s="1"/>
  <c r="A452" i="2759"/>
  <c r="A453" i="2759"/>
  <c r="A454" i="2759"/>
  <c r="D454" i="2759" s="1"/>
  <c r="A455" i="2759"/>
  <c r="D455" i="2759" s="1"/>
  <c r="A456" i="2759"/>
  <c r="D456" i="2759" s="1"/>
  <c r="A457" i="2759"/>
  <c r="D457" i="2759" s="1"/>
  <c r="A458" i="2759"/>
  <c r="A459" i="2759"/>
  <c r="A460" i="2759"/>
  <c r="D460" i="2759" s="1"/>
  <c r="A461" i="2759"/>
  <c r="D461" i="2759" s="1"/>
  <c r="A462" i="2759"/>
  <c r="D462" i="2759" s="1"/>
  <c r="A463" i="2759"/>
  <c r="D463" i="2759" s="1"/>
  <c r="A464" i="2759"/>
  <c r="A465" i="2759"/>
  <c r="A466" i="2759"/>
  <c r="D466" i="2759" s="1"/>
  <c r="A467" i="2759"/>
  <c r="D467" i="2759" s="1"/>
  <c r="A468" i="2759"/>
  <c r="D468" i="2759" s="1"/>
  <c r="A469" i="2759"/>
  <c r="D469" i="2759" s="1"/>
  <c r="A470" i="2759"/>
  <c r="A471" i="2759"/>
  <c r="A472" i="2759"/>
  <c r="D472" i="2759" s="1"/>
  <c r="A473" i="2759"/>
  <c r="D473" i="2759" s="1"/>
  <c r="A474" i="2759"/>
  <c r="D474" i="2759" s="1"/>
  <c r="A475" i="2759"/>
  <c r="D475" i="2759" s="1"/>
  <c r="A476" i="2759"/>
  <c r="A477" i="2759"/>
  <c r="D477" i="2759" s="1"/>
  <c r="A478" i="2759"/>
  <c r="D478" i="2759" s="1"/>
  <c r="A479" i="2759"/>
  <c r="D479" i="2759" s="1"/>
  <c r="A480" i="2759"/>
  <c r="D480" i="2759" s="1"/>
  <c r="A481" i="2759"/>
  <c r="D481" i="2759" s="1"/>
  <c r="A482" i="2759"/>
  <c r="A483" i="2759"/>
  <c r="A484" i="2759"/>
  <c r="D484" i="2759" s="1"/>
  <c r="A485" i="2759"/>
  <c r="D485" i="2759" s="1"/>
  <c r="A486" i="2759"/>
  <c r="D486" i="2759" s="1"/>
  <c r="A487" i="2759"/>
  <c r="D487" i="2759" s="1"/>
  <c r="A488" i="2759"/>
  <c r="A489" i="2759"/>
  <c r="A490" i="2759"/>
  <c r="D490" i="2759" s="1"/>
  <c r="A491" i="2759"/>
  <c r="D491" i="2759" s="1"/>
  <c r="A492" i="2759"/>
  <c r="D492" i="2759" s="1"/>
  <c r="A493" i="2759"/>
  <c r="D493" i="2759" s="1"/>
  <c r="A494" i="2759"/>
  <c r="A495" i="2759"/>
  <c r="A496" i="2759"/>
  <c r="D496" i="2759" s="1"/>
  <c r="A497" i="2759"/>
  <c r="D497" i="2759" s="1"/>
  <c r="A498" i="2759"/>
  <c r="D498" i="2759" s="1"/>
  <c r="A499" i="2759"/>
  <c r="D499" i="2759" s="1"/>
  <c r="A500" i="2759"/>
  <c r="A501" i="2759"/>
  <c r="A502" i="2759"/>
  <c r="D502" i="2759" s="1"/>
  <c r="A503" i="2759"/>
  <c r="D503" i="2759" s="1"/>
  <c r="A504" i="2759"/>
  <c r="D504" i="2759" s="1"/>
  <c r="A505" i="2759"/>
  <c r="D505" i="2759" s="1"/>
  <c r="A506" i="2759"/>
  <c r="A507" i="2759"/>
  <c r="A508" i="2759"/>
  <c r="D508" i="2759" s="1"/>
  <c r="A509" i="2759"/>
  <c r="D509" i="2759" s="1"/>
  <c r="A510" i="2759"/>
  <c r="D510" i="2759" s="1"/>
  <c r="A511" i="2759"/>
  <c r="D511" i="2759" s="1"/>
  <c r="A512" i="2759"/>
  <c r="A513" i="2759"/>
  <c r="D513" i="2759" s="1"/>
  <c r="A514" i="2759"/>
  <c r="D514" i="2759" s="1"/>
  <c r="A515" i="2759"/>
  <c r="D515" i="2759" s="1"/>
  <c r="A516" i="2759"/>
  <c r="D516" i="2759" s="1"/>
  <c r="A517" i="2759"/>
  <c r="D517" i="2759" s="1"/>
  <c r="A518" i="2759"/>
  <c r="A519" i="2759"/>
  <c r="A520" i="2759"/>
  <c r="D520" i="2759" s="1"/>
  <c r="A521" i="2759"/>
  <c r="D521" i="2759" s="1"/>
  <c r="A522" i="2759"/>
  <c r="D522" i="2759" s="1"/>
  <c r="A523" i="2759"/>
  <c r="D523" i="2759" s="1"/>
  <c r="A524" i="2759"/>
  <c r="A525" i="2759"/>
  <c r="A526" i="2759"/>
  <c r="D526" i="2759" s="1"/>
  <c r="A527" i="2759"/>
  <c r="D527" i="2759" s="1"/>
  <c r="A528" i="2759"/>
  <c r="D528" i="2759" s="1"/>
  <c r="A529" i="2759"/>
  <c r="D529" i="2759" s="1"/>
  <c r="A530" i="2759"/>
  <c r="A531" i="2759"/>
  <c r="A532" i="2759"/>
  <c r="D532" i="2759" s="1"/>
  <c r="A533" i="2759"/>
  <c r="D533" i="2759" s="1"/>
  <c r="A534" i="2759"/>
  <c r="D534" i="2759" s="1"/>
  <c r="A535" i="2759"/>
  <c r="D535" i="2759" s="1"/>
  <c r="A536" i="2759"/>
  <c r="A537" i="2759"/>
  <c r="A538" i="2759"/>
  <c r="D538" i="2759" s="1"/>
  <c r="A539" i="2759"/>
  <c r="D539" i="2759" s="1"/>
  <c r="A540" i="2759"/>
  <c r="D540" i="2759" s="1"/>
  <c r="A541" i="2759"/>
  <c r="D541" i="2759" s="1"/>
  <c r="A542" i="2759"/>
  <c r="A543" i="2759"/>
  <c r="A544" i="2759"/>
  <c r="D544" i="2759" s="1"/>
  <c r="A545" i="2759"/>
  <c r="D545" i="2759" s="1"/>
  <c r="A546" i="2759"/>
  <c r="D546" i="2759" s="1"/>
  <c r="A547" i="2759"/>
  <c r="D547" i="2759" s="1"/>
  <c r="A548" i="2759"/>
  <c r="A549" i="2759"/>
  <c r="D549" i="2759" s="1"/>
  <c r="A550" i="2759"/>
  <c r="D550" i="2759" s="1"/>
  <c r="A551" i="2759"/>
  <c r="D551" i="2759" s="1"/>
  <c r="A552" i="2759"/>
  <c r="D552" i="2759" s="1"/>
  <c r="A553" i="2759"/>
  <c r="D553" i="2759" s="1"/>
  <c r="A554" i="2759"/>
  <c r="A555" i="2759"/>
  <c r="A556" i="2759"/>
  <c r="D556" i="2759" s="1"/>
  <c r="A557" i="2759"/>
  <c r="D557" i="2759" s="1"/>
  <c r="A558" i="2759"/>
  <c r="D558" i="2759" s="1"/>
  <c r="A559" i="2759"/>
  <c r="D559" i="2759" s="1"/>
  <c r="A560" i="2759"/>
  <c r="A561" i="2759"/>
  <c r="A562" i="2759"/>
  <c r="D562" i="2759" s="1"/>
  <c r="A563" i="2759"/>
  <c r="D563" i="2759" s="1"/>
  <c r="A564" i="2759"/>
  <c r="D564" i="2759" s="1"/>
  <c r="A565" i="2759"/>
  <c r="D565" i="2759" s="1"/>
  <c r="A566" i="2759"/>
  <c r="A567" i="2759"/>
  <c r="A568" i="2759"/>
  <c r="D568" i="2759" s="1"/>
  <c r="A569" i="2759"/>
  <c r="D569" i="2759" s="1"/>
  <c r="A570" i="2759"/>
  <c r="D570" i="2759" s="1"/>
  <c r="A571" i="2759"/>
  <c r="D571" i="2759" s="1"/>
  <c r="A572" i="2759"/>
  <c r="A573" i="2759"/>
  <c r="A574" i="2759"/>
  <c r="D574" i="2759" s="1"/>
  <c r="A575" i="2759"/>
  <c r="D575" i="2759" s="1"/>
  <c r="A576" i="2759"/>
  <c r="D576" i="2759" s="1"/>
  <c r="A577" i="2759"/>
  <c r="D577" i="2759" s="1"/>
  <c r="A578" i="2759"/>
  <c r="A579" i="2759"/>
  <c r="A580" i="2759"/>
  <c r="D580" i="2759" s="1"/>
  <c r="A581" i="2759"/>
  <c r="D581" i="2759" s="1"/>
  <c r="A582" i="2759"/>
  <c r="D582" i="2759" s="1"/>
  <c r="A583" i="2759"/>
  <c r="D583" i="2759" s="1"/>
  <c r="A584" i="2759"/>
  <c r="A585" i="2759"/>
  <c r="D585" i="2759" s="1"/>
  <c r="A586" i="2759"/>
  <c r="D586" i="2759" s="1"/>
  <c r="A587" i="2759"/>
  <c r="D587" i="2759" s="1"/>
  <c r="A588" i="2759"/>
  <c r="D588" i="2759" s="1"/>
  <c r="A589" i="2759"/>
  <c r="D589" i="2759" s="1"/>
  <c r="A590" i="2759"/>
  <c r="A591" i="2759"/>
  <c r="A592" i="2759"/>
  <c r="D592" i="2759" s="1"/>
  <c r="A593" i="2759"/>
  <c r="D593" i="2759" s="1"/>
  <c r="A594" i="2759"/>
  <c r="D594" i="2759" s="1"/>
  <c r="A595" i="2759"/>
  <c r="D595" i="2759" s="1"/>
  <c r="A596" i="2759"/>
  <c r="A597" i="2759"/>
  <c r="A598" i="2759"/>
  <c r="D598" i="2759" s="1"/>
  <c r="A599" i="2759"/>
  <c r="D599" i="2759" s="1"/>
  <c r="A600" i="2759"/>
  <c r="D600" i="2759" s="1"/>
  <c r="C5" i="2759"/>
  <c r="B5" i="2759"/>
  <c r="AT5" i="2759" s="1"/>
  <c r="A5" i="2759"/>
  <c r="AE61" i="2759" s="1"/>
  <c r="AU8" i="2756"/>
  <c r="AU14" i="2756"/>
  <c r="AU20" i="2756"/>
  <c r="AU22" i="2756"/>
  <c r="AU26" i="2756"/>
  <c r="AU38" i="2756"/>
  <c r="AU44" i="2756"/>
  <c r="AU50" i="2756"/>
  <c r="AU52" i="2756"/>
  <c r="AU56" i="2756"/>
  <c r="AU62" i="2756"/>
  <c r="AU70" i="2756"/>
  <c r="AU74" i="2756"/>
  <c r="AU80" i="2756"/>
  <c r="AU82" i="2756"/>
  <c r="AU86" i="2756"/>
  <c r="AU92" i="2756"/>
  <c r="AU98" i="2756"/>
  <c r="AU100" i="2756"/>
  <c r="AU110" i="2756"/>
  <c r="AU116" i="2756"/>
  <c r="AU122" i="2756"/>
  <c r="AU128" i="2756"/>
  <c r="AU130" i="2756"/>
  <c r="AU134" i="2756"/>
  <c r="AU146" i="2756"/>
  <c r="AU152" i="2756"/>
  <c r="AU158" i="2756"/>
  <c r="AU160" i="2756"/>
  <c r="AU164" i="2756"/>
  <c r="AU170" i="2756"/>
  <c r="AU178" i="2756"/>
  <c r="AU182" i="2756"/>
  <c r="AU188" i="2756"/>
  <c r="AU190" i="2756"/>
  <c r="AU194" i="2756"/>
  <c r="AU200" i="2756"/>
  <c r="AU206" i="2756"/>
  <c r="AU208" i="2756"/>
  <c r="AU218" i="2756"/>
  <c r="AU224" i="2756"/>
  <c r="AU230" i="2756"/>
  <c r="AU236" i="2756"/>
  <c r="AU238" i="2756"/>
  <c r="AU242" i="2756"/>
  <c r="AU254" i="2756"/>
  <c r="AU260" i="2756"/>
  <c r="AU266" i="2756"/>
  <c r="AU268" i="2756"/>
  <c r="AU272" i="2756"/>
  <c r="AU278" i="2756"/>
  <c r="AU286" i="2756"/>
  <c r="AU290" i="2756"/>
  <c r="AU296" i="2756"/>
  <c r="AU298" i="2756"/>
  <c r="AU302" i="2756"/>
  <c r="AU308" i="2756"/>
  <c r="AU314" i="2756"/>
  <c r="AU316" i="2756"/>
  <c r="AU326" i="2756"/>
  <c r="AU332" i="2756"/>
  <c r="AU338" i="2756"/>
  <c r="AU344" i="2756"/>
  <c r="AU346" i="2756"/>
  <c r="AU350" i="2756"/>
  <c r="AU362" i="2756"/>
  <c r="AU368" i="2756"/>
  <c r="AU374" i="2756"/>
  <c r="AU376" i="2756"/>
  <c r="AU380" i="2756"/>
  <c r="AU386" i="2756"/>
  <c r="AU394" i="2756"/>
  <c r="AU398" i="2756"/>
  <c r="AU404" i="2756"/>
  <c r="AU406" i="2756"/>
  <c r="AU410" i="2756"/>
  <c r="AU416" i="2756"/>
  <c r="AU422" i="2756"/>
  <c r="AU424" i="2756"/>
  <c r="AU434" i="2756"/>
  <c r="AU440" i="2756"/>
  <c r="AU446" i="2756"/>
  <c r="AU452" i="2756"/>
  <c r="AU454" i="2756"/>
  <c r="AU458" i="2756"/>
  <c r="AU462" i="2756"/>
  <c r="AU470" i="2756"/>
  <c r="AU476" i="2756"/>
  <c r="AU480" i="2756"/>
  <c r="AU482" i="2756"/>
  <c r="AU484" i="2756"/>
  <c r="AU488" i="2756"/>
  <c r="AU494" i="2756"/>
  <c r="AU502" i="2756"/>
  <c r="AU506" i="2756"/>
  <c r="AU512" i="2756"/>
  <c r="AU514" i="2756"/>
  <c r="AU518" i="2756"/>
  <c r="AU524" i="2756"/>
  <c r="AU530" i="2756"/>
  <c r="AU532" i="2756"/>
  <c r="AU540" i="2756"/>
  <c r="AU542" i="2756"/>
  <c r="AU548" i="2756"/>
  <c r="AU554" i="2756"/>
  <c r="AU560" i="2756"/>
  <c r="AU562" i="2756"/>
  <c r="AU566" i="2756"/>
  <c r="AU578" i="2756"/>
  <c r="AU584" i="2756"/>
  <c r="AU590" i="2756"/>
  <c r="AU592" i="2756"/>
  <c r="AT6" i="2756"/>
  <c r="AT8" i="2756"/>
  <c r="AT9" i="2756"/>
  <c r="AT10" i="2756"/>
  <c r="AT14" i="2756"/>
  <c r="AT15" i="2756"/>
  <c r="AT20" i="2756"/>
  <c r="AT21" i="2756"/>
  <c r="AT22" i="2756"/>
  <c r="AT27" i="2756"/>
  <c r="AT28" i="2756"/>
  <c r="AT32" i="2756"/>
  <c r="AT36" i="2756"/>
  <c r="AT38" i="2756"/>
  <c r="AT39" i="2756"/>
  <c r="AT44" i="2756"/>
  <c r="AT45" i="2756"/>
  <c r="AT50" i="2756"/>
  <c r="AT56" i="2756"/>
  <c r="AT57" i="2756"/>
  <c r="AT58" i="2756"/>
  <c r="AT63" i="2756"/>
  <c r="AT66" i="2756"/>
  <c r="AT68" i="2756"/>
  <c r="AT74" i="2756"/>
  <c r="AT75" i="2756"/>
  <c r="AT80" i="2756"/>
  <c r="AT81" i="2756"/>
  <c r="AT82" i="2756"/>
  <c r="AT84" i="2756"/>
  <c r="AT86" i="2756"/>
  <c r="AT88" i="2756"/>
  <c r="AT92" i="2756"/>
  <c r="AT93" i="2756"/>
  <c r="AT96" i="2756"/>
  <c r="AT99" i="2756"/>
  <c r="AT100" i="2756"/>
  <c r="AT104" i="2756"/>
  <c r="AT106" i="2756"/>
  <c r="AT110" i="2756"/>
  <c r="AT114" i="2756"/>
  <c r="AT116" i="2756"/>
  <c r="AT117" i="2756"/>
  <c r="AT118" i="2756"/>
  <c r="AT122" i="2756"/>
  <c r="AT123" i="2756"/>
  <c r="AT128" i="2756"/>
  <c r="AT135" i="2756"/>
  <c r="AT136" i="2756"/>
  <c r="AT140" i="2756"/>
  <c r="AT144" i="2756"/>
  <c r="AT146" i="2756"/>
  <c r="AT152" i="2756"/>
  <c r="AT153" i="2756"/>
  <c r="AT158" i="2756"/>
  <c r="AT159" i="2756"/>
  <c r="AT160" i="2756"/>
  <c r="AT164" i="2756"/>
  <c r="AT166" i="2756"/>
  <c r="AT171" i="2756"/>
  <c r="AT174" i="2756"/>
  <c r="AT176" i="2756"/>
  <c r="AT178" i="2756"/>
  <c r="AT179" i="2756"/>
  <c r="AT182" i="2756"/>
  <c r="AT183" i="2756"/>
  <c r="AT188" i="2756"/>
  <c r="AT192" i="2756"/>
  <c r="AT194" i="2756"/>
  <c r="AT195" i="2756"/>
  <c r="AT196" i="2756"/>
  <c r="AT200" i="2756"/>
  <c r="AT201" i="2756"/>
  <c r="AT202" i="2756"/>
  <c r="AT204" i="2756"/>
  <c r="AT209" i="2756"/>
  <c r="AT212" i="2756"/>
  <c r="AT214" i="2756"/>
  <c r="AT218" i="2756"/>
  <c r="AT222" i="2756"/>
  <c r="AT224" i="2756"/>
  <c r="AT226" i="2756"/>
  <c r="AT230" i="2756"/>
  <c r="AT231" i="2756"/>
  <c r="AT236" i="2756"/>
  <c r="AT238" i="2756"/>
  <c r="AT244" i="2756"/>
  <c r="AT248" i="2756"/>
  <c r="AT252" i="2756"/>
  <c r="AT254" i="2756"/>
  <c r="AT255" i="2756"/>
  <c r="AT260" i="2756"/>
  <c r="AT261" i="2756"/>
  <c r="AT262" i="2756"/>
  <c r="AT266" i="2756"/>
  <c r="AT272" i="2756"/>
  <c r="AT273" i="2756"/>
  <c r="AT274" i="2756"/>
  <c r="AT279" i="2756"/>
  <c r="AT280" i="2756"/>
  <c r="AT282" i="2756"/>
  <c r="AT284" i="2756"/>
  <c r="AT287" i="2756"/>
  <c r="AT290" i="2756"/>
  <c r="AT291" i="2756"/>
  <c r="AT296" i="2756"/>
  <c r="AT298" i="2756"/>
  <c r="AT300" i="2756"/>
  <c r="AT302" i="2756"/>
  <c r="AT304" i="2756"/>
  <c r="AT308" i="2756"/>
  <c r="AT309" i="2756"/>
  <c r="AT312" i="2756"/>
  <c r="AT316" i="2756"/>
  <c r="AT317" i="2756"/>
  <c r="AT320" i="2756"/>
  <c r="AT322" i="2756"/>
  <c r="AT326" i="2756"/>
  <c r="AT330" i="2756"/>
  <c r="AT332" i="2756"/>
  <c r="AT333" i="2756"/>
  <c r="AT334" i="2756"/>
  <c r="AT338" i="2756"/>
  <c r="AT339" i="2756"/>
  <c r="AT340" i="2756"/>
  <c r="AT344" i="2756"/>
  <c r="AT347" i="2756"/>
  <c r="AT352" i="2756"/>
  <c r="AT356" i="2756"/>
  <c r="AT358" i="2756"/>
  <c r="AT360" i="2756"/>
  <c r="AT362" i="2756"/>
  <c r="AT365" i="2756"/>
  <c r="AT368" i="2756"/>
  <c r="AT369" i="2756"/>
  <c r="AT374" i="2756"/>
  <c r="AT376" i="2756"/>
  <c r="AT380" i="2756"/>
  <c r="AT382" i="2756"/>
  <c r="AT387" i="2756"/>
  <c r="AT390" i="2756"/>
  <c r="AT392" i="2756"/>
  <c r="AT394" i="2756"/>
  <c r="AT398" i="2756"/>
  <c r="AT399" i="2756"/>
  <c r="AT404" i="2756"/>
  <c r="AT408" i="2756"/>
  <c r="AT410" i="2756"/>
  <c r="AT412" i="2756"/>
  <c r="AT416" i="2756"/>
  <c r="AT417" i="2756"/>
  <c r="AT418" i="2756"/>
  <c r="AT420" i="2756"/>
  <c r="AT428" i="2756"/>
  <c r="AT430" i="2756"/>
  <c r="AT434" i="2756"/>
  <c r="AT438" i="2756"/>
  <c r="AT440" i="2756"/>
  <c r="AT442" i="2756"/>
  <c r="AT446" i="2756"/>
  <c r="AT447" i="2756"/>
  <c r="AT452" i="2756"/>
  <c r="AT454" i="2756"/>
  <c r="AT460" i="2756"/>
  <c r="AT464" i="2756"/>
  <c r="AT468" i="2756"/>
  <c r="AT470" i="2756"/>
  <c r="AT476" i="2756"/>
  <c r="AT478" i="2756"/>
  <c r="AT482" i="2756"/>
  <c r="AT488" i="2756"/>
  <c r="AT490" i="2756"/>
  <c r="AT496" i="2756"/>
  <c r="AT498" i="2756"/>
  <c r="AT500" i="2756"/>
  <c r="AT506" i="2756"/>
  <c r="AT510" i="2756"/>
  <c r="AT512" i="2756"/>
  <c r="AT514" i="2756"/>
  <c r="AT518" i="2756"/>
  <c r="AT520" i="2756"/>
  <c r="AT524" i="2756"/>
  <c r="AT526" i="2756"/>
  <c r="AT528" i="2756"/>
  <c r="AT530" i="2756"/>
  <c r="AT532" i="2756"/>
  <c r="AT536" i="2756"/>
  <c r="AT539" i="2756"/>
  <c r="AT542" i="2756"/>
  <c r="AT546" i="2756"/>
  <c r="AT548" i="2756"/>
  <c r="AT550" i="2756"/>
  <c r="AT553" i="2756"/>
  <c r="AT554" i="2756"/>
  <c r="AT556" i="2756"/>
  <c r="AT560" i="2756"/>
  <c r="AT562" i="2756"/>
  <c r="AT564" i="2756"/>
  <c r="AT566" i="2756"/>
  <c r="AT568" i="2756"/>
  <c r="AT570" i="2756"/>
  <c r="AT572" i="2756"/>
  <c r="AT578" i="2756"/>
  <c r="AT582" i="2756"/>
  <c r="AT584" i="2756"/>
  <c r="AT586" i="2756"/>
  <c r="AT590" i="2756"/>
  <c r="AT592" i="2756"/>
  <c r="AD7" i="2756"/>
  <c r="AD10" i="2756"/>
  <c r="AD14" i="2756"/>
  <c r="AD16" i="2756"/>
  <c r="AD25" i="2756"/>
  <c r="AD28" i="2756"/>
  <c r="AD31" i="2756"/>
  <c r="AD32" i="2756"/>
  <c r="AD37" i="2756"/>
  <c r="AD43" i="2756"/>
  <c r="AD46" i="2756"/>
  <c r="AD50" i="2756"/>
  <c r="AD52" i="2756"/>
  <c r="AD61" i="2756"/>
  <c r="AC7" i="2756"/>
  <c r="AC8" i="2756"/>
  <c r="AC9" i="2756"/>
  <c r="AD9" i="2756" s="1"/>
  <c r="AC10" i="2756"/>
  <c r="AC11" i="2756"/>
  <c r="AC12" i="2756"/>
  <c r="AC13" i="2756"/>
  <c r="AC14" i="2756"/>
  <c r="AC15" i="2756"/>
  <c r="AC16" i="2756"/>
  <c r="AC17" i="2756"/>
  <c r="AC18" i="2756"/>
  <c r="AC19" i="2756"/>
  <c r="AC20" i="2756"/>
  <c r="AC21" i="2756"/>
  <c r="AD21" i="2756" s="1"/>
  <c r="AE21" i="2756" s="1"/>
  <c r="AC22" i="2756"/>
  <c r="AD22" i="2756" s="1"/>
  <c r="AC23" i="2756"/>
  <c r="AC24" i="2756"/>
  <c r="AC25" i="2756"/>
  <c r="AC26" i="2756"/>
  <c r="AC27" i="2756"/>
  <c r="AC28" i="2756"/>
  <c r="AC29" i="2756"/>
  <c r="AC30" i="2756"/>
  <c r="AC31" i="2756"/>
  <c r="AC32" i="2756"/>
  <c r="AC33" i="2756"/>
  <c r="AC34" i="2756"/>
  <c r="AD34" i="2756" s="1"/>
  <c r="AC35" i="2756"/>
  <c r="AC36" i="2756"/>
  <c r="AC37" i="2756"/>
  <c r="AC38" i="2756"/>
  <c r="AC39" i="2756"/>
  <c r="AD39" i="2756" s="1"/>
  <c r="AE39" i="2756" s="1"/>
  <c r="AC40" i="2756"/>
  <c r="AD40" i="2756" s="1"/>
  <c r="AE40" i="2756" s="1"/>
  <c r="AC41" i="2756"/>
  <c r="AC42" i="2756"/>
  <c r="AC43" i="2756"/>
  <c r="AC44" i="2756"/>
  <c r="AC45" i="2756"/>
  <c r="AD45" i="2756" s="1"/>
  <c r="AC46" i="2756"/>
  <c r="AC47" i="2756"/>
  <c r="AC48" i="2756"/>
  <c r="AC49" i="2756"/>
  <c r="AC50" i="2756"/>
  <c r="AC51" i="2756"/>
  <c r="AC52" i="2756"/>
  <c r="AC53" i="2756"/>
  <c r="AC54" i="2756"/>
  <c r="AC55" i="2756"/>
  <c r="AC56" i="2756"/>
  <c r="AC57" i="2756"/>
  <c r="AD57" i="2756" s="1"/>
  <c r="AE57" i="2756" s="1"/>
  <c r="AC58" i="2756"/>
  <c r="AD58" i="2756" s="1"/>
  <c r="AE58" i="2756" s="1"/>
  <c r="AC59" i="2756"/>
  <c r="AC60" i="2756"/>
  <c r="AC61" i="2756"/>
  <c r="AB7" i="2756"/>
  <c r="AB8" i="2756"/>
  <c r="AD8" i="2756" s="1"/>
  <c r="AB9" i="2756"/>
  <c r="AB10" i="2756"/>
  <c r="AB11" i="2756"/>
  <c r="AD11" i="2756" s="1"/>
  <c r="AE11" i="2756" s="1"/>
  <c r="AB12" i="2756"/>
  <c r="AB13" i="2756"/>
  <c r="AD13" i="2756" s="1"/>
  <c r="AB14" i="2756"/>
  <c r="AB15" i="2756"/>
  <c r="AB16" i="2756"/>
  <c r="AB17" i="2756"/>
  <c r="AD17" i="2756" s="1"/>
  <c r="AE17" i="2756" s="1"/>
  <c r="AB18" i="2756"/>
  <c r="AB19" i="2756"/>
  <c r="AD19" i="2756" s="1"/>
  <c r="AB20" i="2756"/>
  <c r="AD20" i="2756" s="1"/>
  <c r="AB21" i="2756"/>
  <c r="AB22" i="2756"/>
  <c r="AB23" i="2756"/>
  <c r="AD23" i="2756" s="1"/>
  <c r="AB24" i="2756"/>
  <c r="AB25" i="2756"/>
  <c r="AB26" i="2756"/>
  <c r="AD26" i="2756" s="1"/>
  <c r="AB27" i="2756"/>
  <c r="AB28" i="2756"/>
  <c r="AB29" i="2756"/>
  <c r="AD29" i="2756" s="1"/>
  <c r="AE29" i="2756" s="1"/>
  <c r="AB30" i="2756"/>
  <c r="AB31" i="2756"/>
  <c r="AB32" i="2756"/>
  <c r="AB33" i="2756"/>
  <c r="AB34" i="2756"/>
  <c r="AB35" i="2756"/>
  <c r="AD35" i="2756" s="1"/>
  <c r="AE35" i="2756" s="1"/>
  <c r="AB36" i="2756"/>
  <c r="AB37" i="2756"/>
  <c r="AB38" i="2756"/>
  <c r="AD38" i="2756" s="1"/>
  <c r="AB39" i="2756"/>
  <c r="AB40" i="2756"/>
  <c r="AB41" i="2756"/>
  <c r="AD41" i="2756" s="1"/>
  <c r="AB42" i="2756"/>
  <c r="AB43" i="2756"/>
  <c r="AB44" i="2756"/>
  <c r="AD44" i="2756" s="1"/>
  <c r="AB45" i="2756"/>
  <c r="AB46" i="2756"/>
  <c r="AB47" i="2756"/>
  <c r="AD47" i="2756" s="1"/>
  <c r="AB48" i="2756"/>
  <c r="AB49" i="2756"/>
  <c r="AD49" i="2756" s="1"/>
  <c r="AB50" i="2756"/>
  <c r="AB51" i="2756"/>
  <c r="AB52" i="2756"/>
  <c r="AB53" i="2756"/>
  <c r="AD53" i="2756" s="1"/>
  <c r="AE53" i="2756" s="1"/>
  <c r="AB54" i="2756"/>
  <c r="AB55" i="2756"/>
  <c r="AD55" i="2756" s="1"/>
  <c r="AB56" i="2756"/>
  <c r="AD56" i="2756" s="1"/>
  <c r="AB57" i="2756"/>
  <c r="AB58" i="2756"/>
  <c r="AB59" i="2756"/>
  <c r="AD59" i="2756" s="1"/>
  <c r="AB60" i="2756"/>
  <c r="AB61" i="2756"/>
  <c r="AU5" i="2756"/>
  <c r="AC6" i="2756"/>
  <c r="AD6" i="2756" s="1"/>
  <c r="AB6" i="2756"/>
  <c r="F2" i="2756"/>
  <c r="D8" i="2756"/>
  <c r="D10" i="2756"/>
  <c r="D14" i="2756"/>
  <c r="D16" i="2756"/>
  <c r="D17" i="2756"/>
  <c r="D28" i="2756"/>
  <c r="D32" i="2756"/>
  <c r="D35" i="2756"/>
  <c r="D38" i="2756"/>
  <c r="D44" i="2756"/>
  <c r="D46" i="2756"/>
  <c r="D50" i="2756"/>
  <c r="D52" i="2756"/>
  <c r="D64" i="2756"/>
  <c r="D68" i="2756"/>
  <c r="D71" i="2756"/>
  <c r="D74" i="2756"/>
  <c r="D80" i="2756"/>
  <c r="D82" i="2756"/>
  <c r="D86" i="2756"/>
  <c r="D88" i="2756"/>
  <c r="D100" i="2756"/>
  <c r="D104" i="2756"/>
  <c r="D110" i="2756"/>
  <c r="D116" i="2756"/>
  <c r="D118" i="2756"/>
  <c r="D122" i="2756"/>
  <c r="D124" i="2756"/>
  <c r="D133" i="2756"/>
  <c r="D136" i="2756"/>
  <c r="D140" i="2756"/>
  <c r="D146" i="2756"/>
  <c r="D151" i="2756"/>
  <c r="D152" i="2756"/>
  <c r="D154" i="2756"/>
  <c r="D158" i="2756"/>
  <c r="D160" i="2756"/>
  <c r="D161" i="2756"/>
  <c r="D165" i="2756"/>
  <c r="D172" i="2756"/>
  <c r="D176" i="2756"/>
  <c r="D182" i="2756"/>
  <c r="D183" i="2756"/>
  <c r="D188" i="2756"/>
  <c r="D190" i="2756"/>
  <c r="D194" i="2756"/>
  <c r="D196" i="2756"/>
  <c r="D197" i="2756"/>
  <c r="D208" i="2756"/>
  <c r="D212" i="2756"/>
  <c r="D215" i="2756"/>
  <c r="D218" i="2756"/>
  <c r="D224" i="2756"/>
  <c r="D226" i="2756"/>
  <c r="D230" i="2756"/>
  <c r="D232" i="2756"/>
  <c r="D233" i="2756"/>
  <c r="D244" i="2756"/>
  <c r="D248" i="2756"/>
  <c r="D251" i="2756"/>
  <c r="D254" i="2756"/>
  <c r="D260" i="2756"/>
  <c r="D262" i="2756"/>
  <c r="D266" i="2756"/>
  <c r="D268" i="2756"/>
  <c r="D280" i="2756"/>
  <c r="D284" i="2756"/>
  <c r="D287" i="2756"/>
  <c r="D290" i="2756"/>
  <c r="D296" i="2756"/>
  <c r="D298" i="2756"/>
  <c r="D302" i="2756"/>
  <c r="D304" i="2756"/>
  <c r="D316" i="2756"/>
  <c r="D320" i="2756"/>
  <c r="D326" i="2756"/>
  <c r="D332" i="2756"/>
  <c r="D334" i="2756"/>
  <c r="D338" i="2756"/>
  <c r="D340" i="2756"/>
  <c r="D349" i="2756"/>
  <c r="D352" i="2756"/>
  <c r="D356" i="2756"/>
  <c r="D362" i="2756"/>
  <c r="D367" i="2756"/>
  <c r="D368" i="2756"/>
  <c r="D370" i="2756"/>
  <c r="D374" i="2756"/>
  <c r="D376" i="2756"/>
  <c r="D377" i="2756"/>
  <c r="D381" i="2756"/>
  <c r="D388" i="2756"/>
  <c r="D392" i="2756"/>
  <c r="D398" i="2756"/>
  <c r="D399" i="2756"/>
  <c r="D404" i="2756"/>
  <c r="D406" i="2756"/>
  <c r="D410" i="2756"/>
  <c r="D412" i="2756"/>
  <c r="D413" i="2756"/>
  <c r="D424" i="2756"/>
  <c r="D428" i="2756"/>
  <c r="D431" i="2756"/>
  <c r="D434" i="2756"/>
  <c r="D440" i="2756"/>
  <c r="D442" i="2756"/>
  <c r="D446" i="2756"/>
  <c r="D448" i="2756"/>
  <c r="D449" i="2756"/>
  <c r="D460" i="2756"/>
  <c r="D464" i="2756"/>
  <c r="D467" i="2756"/>
  <c r="D470" i="2756"/>
  <c r="D476" i="2756"/>
  <c r="D478" i="2756"/>
  <c r="D482" i="2756"/>
  <c r="D484" i="2756"/>
  <c r="D496" i="2756"/>
  <c r="D500" i="2756"/>
  <c r="D503" i="2756"/>
  <c r="D506" i="2756"/>
  <c r="D512" i="2756"/>
  <c r="D514" i="2756"/>
  <c r="D518" i="2756"/>
  <c r="D520" i="2756"/>
  <c r="D532" i="2756"/>
  <c r="D536" i="2756"/>
  <c r="D542" i="2756"/>
  <c r="D548" i="2756"/>
  <c r="D550" i="2756"/>
  <c r="D554" i="2756"/>
  <c r="D556" i="2756"/>
  <c r="D565" i="2756"/>
  <c r="D568" i="2756"/>
  <c r="D572" i="2756"/>
  <c r="D578" i="2756"/>
  <c r="D583" i="2756"/>
  <c r="D584" i="2756"/>
  <c r="D586" i="2756"/>
  <c r="D590" i="2756"/>
  <c r="D592" i="2756"/>
  <c r="D593" i="2756"/>
  <c r="C6" i="2756"/>
  <c r="C7" i="2756"/>
  <c r="C8" i="2756"/>
  <c r="C9" i="2756"/>
  <c r="C10" i="2756"/>
  <c r="C11" i="2756"/>
  <c r="C12" i="2756"/>
  <c r="C13" i="2756"/>
  <c r="C14" i="2756"/>
  <c r="C15" i="2756"/>
  <c r="C16" i="2756"/>
  <c r="C17" i="2756"/>
  <c r="C18" i="2756"/>
  <c r="C19" i="2756"/>
  <c r="C20" i="2756"/>
  <c r="C21" i="2756"/>
  <c r="C22" i="2756"/>
  <c r="C23" i="2756"/>
  <c r="C24" i="2756"/>
  <c r="C25" i="2756"/>
  <c r="C26" i="2756"/>
  <c r="C27" i="2756"/>
  <c r="C28" i="2756"/>
  <c r="C29" i="2756"/>
  <c r="C30" i="2756"/>
  <c r="C31" i="2756"/>
  <c r="C32" i="2756"/>
  <c r="C33" i="2756"/>
  <c r="C34" i="2756"/>
  <c r="C35" i="2756"/>
  <c r="C36" i="2756"/>
  <c r="C37" i="2756"/>
  <c r="C38" i="2756"/>
  <c r="C39" i="2756"/>
  <c r="C40" i="2756"/>
  <c r="C41" i="2756"/>
  <c r="C42" i="2756"/>
  <c r="C43" i="2756"/>
  <c r="C44" i="2756"/>
  <c r="C45" i="2756"/>
  <c r="C46" i="2756"/>
  <c r="C47" i="2756"/>
  <c r="C48" i="2756"/>
  <c r="C49" i="2756"/>
  <c r="C50" i="2756"/>
  <c r="C51" i="2756"/>
  <c r="C52" i="2756"/>
  <c r="C53" i="2756"/>
  <c r="C54" i="2756"/>
  <c r="C55" i="2756"/>
  <c r="C56" i="2756"/>
  <c r="C57" i="2756"/>
  <c r="C58" i="2756"/>
  <c r="C59" i="2756"/>
  <c r="C60" i="2756"/>
  <c r="C61" i="2756"/>
  <c r="C62" i="2756"/>
  <c r="C63" i="2756"/>
  <c r="C64" i="2756"/>
  <c r="C65" i="2756"/>
  <c r="C66" i="2756"/>
  <c r="C67" i="2756"/>
  <c r="C68" i="2756"/>
  <c r="C69" i="2756"/>
  <c r="C70" i="2756"/>
  <c r="C71" i="2756"/>
  <c r="C72" i="2756"/>
  <c r="C73" i="2756"/>
  <c r="C74" i="2756"/>
  <c r="C75" i="2756"/>
  <c r="C76" i="2756"/>
  <c r="C77" i="2756"/>
  <c r="C78" i="2756"/>
  <c r="C79" i="2756"/>
  <c r="C80" i="2756"/>
  <c r="C81" i="2756"/>
  <c r="C82" i="2756"/>
  <c r="C83" i="2756"/>
  <c r="C84" i="2756"/>
  <c r="C85" i="2756"/>
  <c r="C86" i="2756"/>
  <c r="C87" i="2756"/>
  <c r="C88" i="2756"/>
  <c r="C89" i="2756"/>
  <c r="C90" i="2756"/>
  <c r="C91" i="2756"/>
  <c r="C92" i="2756"/>
  <c r="C93" i="2756"/>
  <c r="C94" i="2756"/>
  <c r="C95" i="2756"/>
  <c r="C96" i="2756"/>
  <c r="C97" i="2756"/>
  <c r="C98" i="2756"/>
  <c r="C99" i="2756"/>
  <c r="C100" i="2756"/>
  <c r="C101" i="2756"/>
  <c r="C102" i="2756"/>
  <c r="C103" i="2756"/>
  <c r="C104" i="2756"/>
  <c r="C105" i="2756"/>
  <c r="C106" i="2756"/>
  <c r="C107" i="2756"/>
  <c r="C108" i="2756"/>
  <c r="C109" i="2756"/>
  <c r="C110" i="2756"/>
  <c r="C111" i="2756"/>
  <c r="C112" i="2756"/>
  <c r="C113" i="2756"/>
  <c r="C114" i="2756"/>
  <c r="C115" i="2756"/>
  <c r="C116" i="2756"/>
  <c r="C117" i="2756"/>
  <c r="C118" i="2756"/>
  <c r="C119" i="2756"/>
  <c r="C120" i="2756"/>
  <c r="C121" i="2756"/>
  <c r="C122" i="2756"/>
  <c r="C123" i="2756"/>
  <c r="C124" i="2756"/>
  <c r="C125" i="2756"/>
  <c r="C126" i="2756"/>
  <c r="C127" i="2756"/>
  <c r="C128" i="2756"/>
  <c r="C129" i="2756"/>
  <c r="C130" i="2756"/>
  <c r="C131" i="2756"/>
  <c r="C132" i="2756"/>
  <c r="C133" i="2756"/>
  <c r="C134" i="2756"/>
  <c r="C135" i="2756"/>
  <c r="C136" i="2756"/>
  <c r="C137" i="2756"/>
  <c r="C138" i="2756"/>
  <c r="C139" i="2756"/>
  <c r="C140" i="2756"/>
  <c r="C141" i="2756"/>
  <c r="C142" i="2756"/>
  <c r="C143" i="2756"/>
  <c r="C144" i="2756"/>
  <c r="C145" i="2756"/>
  <c r="C146" i="2756"/>
  <c r="C147" i="2756"/>
  <c r="C148" i="2756"/>
  <c r="C149" i="2756"/>
  <c r="C150" i="2756"/>
  <c r="C151" i="2756"/>
  <c r="C152" i="2756"/>
  <c r="C153" i="2756"/>
  <c r="C154" i="2756"/>
  <c r="C155" i="2756"/>
  <c r="C156" i="2756"/>
  <c r="C157" i="2756"/>
  <c r="C158" i="2756"/>
  <c r="C159" i="2756"/>
  <c r="C160" i="2756"/>
  <c r="C161" i="2756"/>
  <c r="C162" i="2756"/>
  <c r="C163" i="2756"/>
  <c r="C164" i="2756"/>
  <c r="C165" i="2756"/>
  <c r="C166" i="2756"/>
  <c r="C167" i="2756"/>
  <c r="C168" i="2756"/>
  <c r="C169" i="2756"/>
  <c r="C170" i="2756"/>
  <c r="C171" i="2756"/>
  <c r="C172" i="2756"/>
  <c r="C173" i="2756"/>
  <c r="C174" i="2756"/>
  <c r="C175" i="2756"/>
  <c r="C176" i="2756"/>
  <c r="C177" i="2756"/>
  <c r="C178" i="2756"/>
  <c r="C179" i="2756"/>
  <c r="C180" i="2756"/>
  <c r="C181" i="2756"/>
  <c r="C182" i="2756"/>
  <c r="C183" i="2756"/>
  <c r="C184" i="2756"/>
  <c r="C185" i="2756"/>
  <c r="C186" i="2756"/>
  <c r="C187" i="2756"/>
  <c r="C188" i="2756"/>
  <c r="C189" i="2756"/>
  <c r="C190" i="2756"/>
  <c r="C191" i="2756"/>
  <c r="C192" i="2756"/>
  <c r="C193" i="2756"/>
  <c r="C194" i="2756"/>
  <c r="C195" i="2756"/>
  <c r="C196" i="2756"/>
  <c r="C197" i="2756"/>
  <c r="C198" i="2756"/>
  <c r="C199" i="2756"/>
  <c r="C200" i="2756"/>
  <c r="C201" i="2756"/>
  <c r="C202" i="2756"/>
  <c r="C203" i="2756"/>
  <c r="C204" i="2756"/>
  <c r="C205" i="2756"/>
  <c r="C206" i="2756"/>
  <c r="C207" i="2756"/>
  <c r="C208" i="2756"/>
  <c r="C209" i="2756"/>
  <c r="C210" i="2756"/>
  <c r="C211" i="2756"/>
  <c r="C212" i="2756"/>
  <c r="C213" i="2756"/>
  <c r="C214" i="2756"/>
  <c r="C215" i="2756"/>
  <c r="C216" i="2756"/>
  <c r="C217" i="2756"/>
  <c r="C218" i="2756"/>
  <c r="C219" i="2756"/>
  <c r="C220" i="2756"/>
  <c r="C221" i="2756"/>
  <c r="C222" i="2756"/>
  <c r="C223" i="2756"/>
  <c r="C224" i="2756"/>
  <c r="C225" i="2756"/>
  <c r="C226" i="2756"/>
  <c r="C227" i="2756"/>
  <c r="C228" i="2756"/>
  <c r="C229" i="2756"/>
  <c r="C230" i="2756"/>
  <c r="C231" i="2756"/>
  <c r="C232" i="2756"/>
  <c r="C233" i="2756"/>
  <c r="C234" i="2756"/>
  <c r="C235" i="2756"/>
  <c r="C236" i="2756"/>
  <c r="C237" i="2756"/>
  <c r="C238" i="2756"/>
  <c r="C239" i="2756"/>
  <c r="C240" i="2756"/>
  <c r="C241" i="2756"/>
  <c r="C242" i="2756"/>
  <c r="C243" i="2756"/>
  <c r="C244" i="2756"/>
  <c r="C245" i="2756"/>
  <c r="C246" i="2756"/>
  <c r="C247" i="2756"/>
  <c r="C248" i="2756"/>
  <c r="C249" i="2756"/>
  <c r="C250" i="2756"/>
  <c r="C251" i="2756"/>
  <c r="C252" i="2756"/>
  <c r="C253" i="2756"/>
  <c r="C254" i="2756"/>
  <c r="C255" i="2756"/>
  <c r="C256" i="2756"/>
  <c r="C257" i="2756"/>
  <c r="C258" i="2756"/>
  <c r="C259" i="2756"/>
  <c r="C260" i="2756"/>
  <c r="C261" i="2756"/>
  <c r="C262" i="2756"/>
  <c r="C263" i="2756"/>
  <c r="C264" i="2756"/>
  <c r="C265" i="2756"/>
  <c r="C266" i="2756"/>
  <c r="C267" i="2756"/>
  <c r="C268" i="2756"/>
  <c r="C269" i="2756"/>
  <c r="C270" i="2756"/>
  <c r="C271" i="2756"/>
  <c r="C272" i="2756"/>
  <c r="C273" i="2756"/>
  <c r="C274" i="2756"/>
  <c r="C275" i="2756"/>
  <c r="C276" i="2756"/>
  <c r="C277" i="2756"/>
  <c r="C278" i="2756"/>
  <c r="C279" i="2756"/>
  <c r="C280" i="2756"/>
  <c r="C281" i="2756"/>
  <c r="C282" i="2756"/>
  <c r="C283" i="2756"/>
  <c r="C284" i="2756"/>
  <c r="C285" i="2756"/>
  <c r="C286" i="2756"/>
  <c r="C287" i="2756"/>
  <c r="C288" i="2756"/>
  <c r="C289" i="2756"/>
  <c r="C290" i="2756"/>
  <c r="C291" i="2756"/>
  <c r="C292" i="2756"/>
  <c r="C293" i="2756"/>
  <c r="C294" i="2756"/>
  <c r="C295" i="2756"/>
  <c r="C296" i="2756"/>
  <c r="C297" i="2756"/>
  <c r="C298" i="2756"/>
  <c r="C299" i="2756"/>
  <c r="C300" i="2756"/>
  <c r="C301" i="2756"/>
  <c r="C302" i="2756"/>
  <c r="C303" i="2756"/>
  <c r="C304" i="2756"/>
  <c r="C305" i="2756"/>
  <c r="C306" i="2756"/>
  <c r="C307" i="2756"/>
  <c r="C308" i="2756"/>
  <c r="C309" i="2756"/>
  <c r="C310" i="2756"/>
  <c r="C311" i="2756"/>
  <c r="C312" i="2756"/>
  <c r="C313" i="2756"/>
  <c r="C314" i="2756"/>
  <c r="C315" i="2756"/>
  <c r="C316" i="2756"/>
  <c r="C317" i="2756"/>
  <c r="C318" i="2756"/>
  <c r="C319" i="2756"/>
  <c r="C320" i="2756"/>
  <c r="C321" i="2756"/>
  <c r="C322" i="2756"/>
  <c r="C323" i="2756"/>
  <c r="C324" i="2756"/>
  <c r="C325" i="2756"/>
  <c r="C326" i="2756"/>
  <c r="C327" i="2756"/>
  <c r="C328" i="2756"/>
  <c r="C329" i="2756"/>
  <c r="C330" i="2756"/>
  <c r="C331" i="2756"/>
  <c r="C332" i="2756"/>
  <c r="C333" i="2756"/>
  <c r="C334" i="2756"/>
  <c r="C335" i="2756"/>
  <c r="C336" i="2756"/>
  <c r="C337" i="2756"/>
  <c r="C338" i="2756"/>
  <c r="C339" i="2756"/>
  <c r="C340" i="2756"/>
  <c r="C341" i="2756"/>
  <c r="C342" i="2756"/>
  <c r="C343" i="2756"/>
  <c r="C344" i="2756"/>
  <c r="C345" i="2756"/>
  <c r="C346" i="2756"/>
  <c r="C347" i="2756"/>
  <c r="C348" i="2756"/>
  <c r="C349" i="2756"/>
  <c r="C350" i="2756"/>
  <c r="C351" i="2756"/>
  <c r="C352" i="2756"/>
  <c r="C353" i="2756"/>
  <c r="C354" i="2756"/>
  <c r="C355" i="2756"/>
  <c r="C356" i="2756"/>
  <c r="C357" i="2756"/>
  <c r="C358" i="2756"/>
  <c r="C359" i="2756"/>
  <c r="C360" i="2756"/>
  <c r="C361" i="2756"/>
  <c r="C362" i="2756"/>
  <c r="C363" i="2756"/>
  <c r="C364" i="2756"/>
  <c r="C365" i="2756"/>
  <c r="C366" i="2756"/>
  <c r="C367" i="2756"/>
  <c r="C368" i="2756"/>
  <c r="C369" i="2756"/>
  <c r="C370" i="2756"/>
  <c r="C371" i="2756"/>
  <c r="C372" i="2756"/>
  <c r="C373" i="2756"/>
  <c r="C374" i="2756"/>
  <c r="C375" i="2756"/>
  <c r="C376" i="2756"/>
  <c r="C377" i="2756"/>
  <c r="C378" i="2756"/>
  <c r="C379" i="2756"/>
  <c r="C380" i="2756"/>
  <c r="C381" i="2756"/>
  <c r="C382" i="2756"/>
  <c r="C383" i="2756"/>
  <c r="C384" i="2756"/>
  <c r="C385" i="2756"/>
  <c r="C386" i="2756"/>
  <c r="C387" i="2756"/>
  <c r="C388" i="2756"/>
  <c r="C389" i="2756"/>
  <c r="C390" i="2756"/>
  <c r="C391" i="2756"/>
  <c r="C392" i="2756"/>
  <c r="C393" i="2756"/>
  <c r="C394" i="2756"/>
  <c r="C395" i="2756"/>
  <c r="C396" i="2756"/>
  <c r="C397" i="2756"/>
  <c r="C398" i="2756"/>
  <c r="C399" i="2756"/>
  <c r="C400" i="2756"/>
  <c r="C401" i="2756"/>
  <c r="C402" i="2756"/>
  <c r="C403" i="2756"/>
  <c r="C404" i="2756"/>
  <c r="C405" i="2756"/>
  <c r="C406" i="2756"/>
  <c r="C407" i="2756"/>
  <c r="C408" i="2756"/>
  <c r="C409" i="2756"/>
  <c r="C410" i="2756"/>
  <c r="C411" i="2756"/>
  <c r="C412" i="2756"/>
  <c r="C413" i="2756"/>
  <c r="C414" i="2756"/>
  <c r="C415" i="2756"/>
  <c r="C416" i="2756"/>
  <c r="C417" i="2756"/>
  <c r="C418" i="2756"/>
  <c r="C419" i="2756"/>
  <c r="C420" i="2756"/>
  <c r="C421" i="2756"/>
  <c r="C422" i="2756"/>
  <c r="C423" i="2756"/>
  <c r="C424" i="2756"/>
  <c r="C425" i="2756"/>
  <c r="C426" i="2756"/>
  <c r="C427" i="2756"/>
  <c r="C428" i="2756"/>
  <c r="C429" i="2756"/>
  <c r="C430" i="2756"/>
  <c r="C431" i="2756"/>
  <c r="C432" i="2756"/>
  <c r="C433" i="2756"/>
  <c r="C434" i="2756"/>
  <c r="C435" i="2756"/>
  <c r="C436" i="2756"/>
  <c r="C437" i="2756"/>
  <c r="C438" i="2756"/>
  <c r="C439" i="2756"/>
  <c r="C440" i="2756"/>
  <c r="C441" i="2756"/>
  <c r="C442" i="2756"/>
  <c r="C443" i="2756"/>
  <c r="C444" i="2756"/>
  <c r="C445" i="2756"/>
  <c r="C446" i="2756"/>
  <c r="C447" i="2756"/>
  <c r="C448" i="2756"/>
  <c r="C449" i="2756"/>
  <c r="C450" i="2756"/>
  <c r="C451" i="2756"/>
  <c r="C452" i="2756"/>
  <c r="C453" i="2756"/>
  <c r="C454" i="2756"/>
  <c r="C455" i="2756"/>
  <c r="C456" i="2756"/>
  <c r="C457" i="2756"/>
  <c r="C458" i="2756"/>
  <c r="C459" i="2756"/>
  <c r="C460" i="2756"/>
  <c r="C461" i="2756"/>
  <c r="C462" i="2756"/>
  <c r="C463" i="2756"/>
  <c r="C464" i="2756"/>
  <c r="C465" i="2756"/>
  <c r="C466" i="2756"/>
  <c r="C467" i="2756"/>
  <c r="C468" i="2756"/>
  <c r="C469" i="2756"/>
  <c r="C470" i="2756"/>
  <c r="C471" i="2756"/>
  <c r="C472" i="2756"/>
  <c r="C473" i="2756"/>
  <c r="C474" i="2756"/>
  <c r="C475" i="2756"/>
  <c r="C476" i="2756"/>
  <c r="C477" i="2756"/>
  <c r="C478" i="2756"/>
  <c r="C479" i="2756"/>
  <c r="C480" i="2756"/>
  <c r="C481" i="2756"/>
  <c r="C482" i="2756"/>
  <c r="C483" i="2756"/>
  <c r="C484" i="2756"/>
  <c r="C485" i="2756"/>
  <c r="C486" i="2756"/>
  <c r="C487" i="2756"/>
  <c r="C488" i="2756"/>
  <c r="C489" i="2756"/>
  <c r="C490" i="2756"/>
  <c r="C491" i="2756"/>
  <c r="C492" i="2756"/>
  <c r="C493" i="2756"/>
  <c r="C494" i="2756"/>
  <c r="C495" i="2756"/>
  <c r="C496" i="2756"/>
  <c r="C497" i="2756"/>
  <c r="C498" i="2756"/>
  <c r="C499" i="2756"/>
  <c r="C500" i="2756"/>
  <c r="C501" i="2756"/>
  <c r="C502" i="2756"/>
  <c r="C503" i="2756"/>
  <c r="C504" i="2756"/>
  <c r="C505" i="2756"/>
  <c r="C506" i="2756"/>
  <c r="C507" i="2756"/>
  <c r="C508" i="2756"/>
  <c r="C509" i="2756"/>
  <c r="C510" i="2756"/>
  <c r="C511" i="2756"/>
  <c r="C512" i="2756"/>
  <c r="C513" i="2756"/>
  <c r="C514" i="2756"/>
  <c r="C515" i="2756"/>
  <c r="C516" i="2756"/>
  <c r="C517" i="2756"/>
  <c r="C518" i="2756"/>
  <c r="C519" i="2756"/>
  <c r="C520" i="2756"/>
  <c r="C521" i="2756"/>
  <c r="C522" i="2756"/>
  <c r="C523" i="2756"/>
  <c r="C524" i="2756"/>
  <c r="C525" i="2756"/>
  <c r="C526" i="2756"/>
  <c r="C527" i="2756"/>
  <c r="C528" i="2756"/>
  <c r="C529" i="2756"/>
  <c r="C530" i="2756"/>
  <c r="C531" i="2756"/>
  <c r="C532" i="2756"/>
  <c r="C533" i="2756"/>
  <c r="C534" i="2756"/>
  <c r="C535" i="2756"/>
  <c r="C536" i="2756"/>
  <c r="C537" i="2756"/>
  <c r="C538" i="2756"/>
  <c r="C539" i="2756"/>
  <c r="C540" i="2756"/>
  <c r="C541" i="2756"/>
  <c r="C542" i="2756"/>
  <c r="C543" i="2756"/>
  <c r="C544" i="2756"/>
  <c r="C545" i="2756"/>
  <c r="C546" i="2756"/>
  <c r="C547" i="2756"/>
  <c r="C548" i="2756"/>
  <c r="C549" i="2756"/>
  <c r="C550" i="2756"/>
  <c r="C551" i="2756"/>
  <c r="C552" i="2756"/>
  <c r="C553" i="2756"/>
  <c r="C554" i="2756"/>
  <c r="C555" i="2756"/>
  <c r="C556" i="2756"/>
  <c r="C557" i="2756"/>
  <c r="C558" i="2756"/>
  <c r="C559" i="2756"/>
  <c r="C560" i="2756"/>
  <c r="C561" i="2756"/>
  <c r="C562" i="2756"/>
  <c r="C563" i="2756"/>
  <c r="C564" i="2756"/>
  <c r="C565" i="2756"/>
  <c r="C566" i="2756"/>
  <c r="C567" i="2756"/>
  <c r="C568" i="2756"/>
  <c r="C569" i="2756"/>
  <c r="C570" i="2756"/>
  <c r="C571" i="2756"/>
  <c r="C572" i="2756"/>
  <c r="C573" i="2756"/>
  <c r="C574" i="2756"/>
  <c r="C575" i="2756"/>
  <c r="C576" i="2756"/>
  <c r="C577" i="2756"/>
  <c r="C578" i="2756"/>
  <c r="C579" i="2756"/>
  <c r="C580" i="2756"/>
  <c r="C581" i="2756"/>
  <c r="C582" i="2756"/>
  <c r="C583" i="2756"/>
  <c r="C584" i="2756"/>
  <c r="C585" i="2756"/>
  <c r="C586" i="2756"/>
  <c r="C587" i="2756"/>
  <c r="C588" i="2756"/>
  <c r="C589" i="2756"/>
  <c r="C590" i="2756"/>
  <c r="C591" i="2756"/>
  <c r="C592" i="2756"/>
  <c r="C593" i="2756"/>
  <c r="C594" i="2756"/>
  <c r="C595" i="2756"/>
  <c r="B6" i="2756"/>
  <c r="AU6" i="2756" s="1"/>
  <c r="B7" i="2756"/>
  <c r="AT7" i="2756" s="1"/>
  <c r="B8" i="2756"/>
  <c r="B9" i="2756"/>
  <c r="AU9" i="2756" s="1"/>
  <c r="B10" i="2756"/>
  <c r="AU10" i="2756" s="1"/>
  <c r="B11" i="2756"/>
  <c r="B12" i="2756"/>
  <c r="AU12" i="2756" s="1"/>
  <c r="B13" i="2756"/>
  <c r="AT13" i="2756" s="1"/>
  <c r="B14" i="2756"/>
  <c r="B15" i="2756"/>
  <c r="AU15" i="2756" s="1"/>
  <c r="B16" i="2756"/>
  <c r="AU16" i="2756" s="1"/>
  <c r="B17" i="2756"/>
  <c r="B18" i="2756"/>
  <c r="B19" i="2756"/>
  <c r="B20" i="2756"/>
  <c r="B21" i="2756"/>
  <c r="AU21" i="2756" s="1"/>
  <c r="B22" i="2756"/>
  <c r="B23" i="2756"/>
  <c r="B24" i="2756"/>
  <c r="AU24" i="2756" s="1"/>
  <c r="B25" i="2756"/>
  <c r="B26" i="2756"/>
  <c r="AT26" i="2756" s="1"/>
  <c r="B27" i="2756"/>
  <c r="AU27" i="2756" s="1"/>
  <c r="B28" i="2756"/>
  <c r="AU28" i="2756" s="1"/>
  <c r="B29" i="2756"/>
  <c r="B30" i="2756"/>
  <c r="AU30" i="2756" s="1"/>
  <c r="B31" i="2756"/>
  <c r="B32" i="2756"/>
  <c r="AU32" i="2756" s="1"/>
  <c r="B33" i="2756"/>
  <c r="B34" i="2756"/>
  <c r="AU34" i="2756" s="1"/>
  <c r="B35" i="2756"/>
  <c r="B36" i="2756"/>
  <c r="AU36" i="2756" s="1"/>
  <c r="B37" i="2756"/>
  <c r="B38" i="2756"/>
  <c r="B39" i="2756"/>
  <c r="AU39" i="2756" s="1"/>
  <c r="B40" i="2756"/>
  <c r="B41" i="2756"/>
  <c r="B42" i="2756"/>
  <c r="AU42" i="2756" s="1"/>
  <c r="B43" i="2756"/>
  <c r="B44" i="2756"/>
  <c r="B45" i="2756"/>
  <c r="AU45" i="2756" s="1"/>
  <c r="B46" i="2756"/>
  <c r="AU46" i="2756" s="1"/>
  <c r="B47" i="2756"/>
  <c r="B48" i="2756"/>
  <c r="AU48" i="2756" s="1"/>
  <c r="B49" i="2756"/>
  <c r="B50" i="2756"/>
  <c r="B51" i="2756"/>
  <c r="AU51" i="2756" s="1"/>
  <c r="B52" i="2756"/>
  <c r="AT52" i="2756" s="1"/>
  <c r="B53" i="2756"/>
  <c r="AU53" i="2756" s="1"/>
  <c r="B54" i="2756"/>
  <c r="B55" i="2756"/>
  <c r="B56" i="2756"/>
  <c r="B57" i="2756"/>
  <c r="AU57" i="2756" s="1"/>
  <c r="B58" i="2756"/>
  <c r="AU58" i="2756" s="1"/>
  <c r="B59" i="2756"/>
  <c r="B60" i="2756"/>
  <c r="AT60" i="2756" s="1"/>
  <c r="B61" i="2756"/>
  <c r="B62" i="2756"/>
  <c r="AT62" i="2756" s="1"/>
  <c r="B63" i="2756"/>
  <c r="AU63" i="2756" s="1"/>
  <c r="B64" i="2756"/>
  <c r="AU64" i="2756" s="1"/>
  <c r="B65" i="2756"/>
  <c r="B66" i="2756"/>
  <c r="AU66" i="2756" s="1"/>
  <c r="B67" i="2756"/>
  <c r="B68" i="2756"/>
  <c r="AU68" i="2756" s="1"/>
  <c r="B69" i="2756"/>
  <c r="B70" i="2756"/>
  <c r="AT70" i="2756" s="1"/>
  <c r="B71" i="2756"/>
  <c r="AU71" i="2756" s="1"/>
  <c r="B72" i="2756"/>
  <c r="AU72" i="2756" s="1"/>
  <c r="B73" i="2756"/>
  <c r="B74" i="2756"/>
  <c r="B75" i="2756"/>
  <c r="AU75" i="2756" s="1"/>
  <c r="B76" i="2756"/>
  <c r="B77" i="2756"/>
  <c r="B78" i="2756"/>
  <c r="AT78" i="2756" s="1"/>
  <c r="B79" i="2756"/>
  <c r="B80" i="2756"/>
  <c r="B81" i="2756"/>
  <c r="AU81" i="2756" s="1"/>
  <c r="B82" i="2756"/>
  <c r="B83" i="2756"/>
  <c r="B84" i="2756"/>
  <c r="AU84" i="2756" s="1"/>
  <c r="B85" i="2756"/>
  <c r="B86" i="2756"/>
  <c r="B87" i="2756"/>
  <c r="AU87" i="2756" s="1"/>
  <c r="B88" i="2756"/>
  <c r="AU88" i="2756" s="1"/>
  <c r="B89" i="2756"/>
  <c r="B90" i="2756"/>
  <c r="B91" i="2756"/>
  <c r="B92" i="2756"/>
  <c r="B93" i="2756"/>
  <c r="AU93" i="2756" s="1"/>
  <c r="B94" i="2756"/>
  <c r="AU94" i="2756" s="1"/>
  <c r="B95" i="2756"/>
  <c r="B96" i="2756"/>
  <c r="AU96" i="2756" s="1"/>
  <c r="B97" i="2756"/>
  <c r="B98" i="2756"/>
  <c r="AT98" i="2756" s="1"/>
  <c r="B99" i="2756"/>
  <c r="AU99" i="2756" s="1"/>
  <c r="B100" i="2756"/>
  <c r="B101" i="2756"/>
  <c r="B102" i="2756"/>
  <c r="AU102" i="2756" s="1"/>
  <c r="B103" i="2756"/>
  <c r="B104" i="2756"/>
  <c r="AU104" i="2756" s="1"/>
  <c r="B105" i="2756"/>
  <c r="B106" i="2756"/>
  <c r="AU106" i="2756" s="1"/>
  <c r="B107" i="2756"/>
  <c r="B108" i="2756"/>
  <c r="AU108" i="2756" s="1"/>
  <c r="B109" i="2756"/>
  <c r="B110" i="2756"/>
  <c r="B111" i="2756"/>
  <c r="AU111" i="2756" s="1"/>
  <c r="B112" i="2756"/>
  <c r="B113" i="2756"/>
  <c r="B114" i="2756"/>
  <c r="AU114" i="2756" s="1"/>
  <c r="B115" i="2756"/>
  <c r="B116" i="2756"/>
  <c r="B117" i="2756"/>
  <c r="AU117" i="2756" s="1"/>
  <c r="B118" i="2756"/>
  <c r="AU118" i="2756" s="1"/>
  <c r="B119" i="2756"/>
  <c r="B120" i="2756"/>
  <c r="AU120" i="2756" s="1"/>
  <c r="B121" i="2756"/>
  <c r="B122" i="2756"/>
  <c r="B123" i="2756"/>
  <c r="AU123" i="2756" s="1"/>
  <c r="B124" i="2756"/>
  <c r="AU124" i="2756" s="1"/>
  <c r="B125" i="2756"/>
  <c r="B126" i="2756"/>
  <c r="B127" i="2756"/>
  <c r="B128" i="2756"/>
  <c r="B129" i="2756"/>
  <c r="AU129" i="2756" s="1"/>
  <c r="B130" i="2756"/>
  <c r="AT130" i="2756" s="1"/>
  <c r="B131" i="2756"/>
  <c r="AU131" i="2756" s="1"/>
  <c r="B132" i="2756"/>
  <c r="AU132" i="2756" s="1"/>
  <c r="B133" i="2756"/>
  <c r="B134" i="2756"/>
  <c r="AT134" i="2756" s="1"/>
  <c r="B135" i="2756"/>
  <c r="AU135" i="2756" s="1"/>
  <c r="B136" i="2756"/>
  <c r="AU136" i="2756" s="1"/>
  <c r="B137" i="2756"/>
  <c r="B138" i="2756"/>
  <c r="AT138" i="2756" s="1"/>
  <c r="B139" i="2756"/>
  <c r="B140" i="2756"/>
  <c r="AU140" i="2756" s="1"/>
  <c r="B141" i="2756"/>
  <c r="B142" i="2756"/>
  <c r="AU142" i="2756" s="1"/>
  <c r="B143" i="2756"/>
  <c r="B144" i="2756"/>
  <c r="AU144" i="2756" s="1"/>
  <c r="B145" i="2756"/>
  <c r="B146" i="2756"/>
  <c r="B147" i="2756"/>
  <c r="AU147" i="2756" s="1"/>
  <c r="B148" i="2756"/>
  <c r="B149" i="2756"/>
  <c r="AU149" i="2756" s="1"/>
  <c r="B150" i="2756"/>
  <c r="AU150" i="2756" s="1"/>
  <c r="B151" i="2756"/>
  <c r="B152" i="2756"/>
  <c r="B153" i="2756"/>
  <c r="AU153" i="2756" s="1"/>
  <c r="B154" i="2756"/>
  <c r="AU154" i="2756" s="1"/>
  <c r="B155" i="2756"/>
  <c r="B156" i="2756"/>
  <c r="AT156" i="2756" s="1"/>
  <c r="B157" i="2756"/>
  <c r="B158" i="2756"/>
  <c r="B159" i="2756"/>
  <c r="AU159" i="2756" s="1"/>
  <c r="B160" i="2756"/>
  <c r="B161" i="2756"/>
  <c r="AU161" i="2756" s="1"/>
  <c r="B162" i="2756"/>
  <c r="B163" i="2756"/>
  <c r="B164" i="2756"/>
  <c r="B165" i="2756"/>
  <c r="AU165" i="2756" s="1"/>
  <c r="B166" i="2756"/>
  <c r="AU166" i="2756" s="1"/>
  <c r="B167" i="2756"/>
  <c r="B168" i="2756"/>
  <c r="AU168" i="2756" s="1"/>
  <c r="B169" i="2756"/>
  <c r="B170" i="2756"/>
  <c r="AT170" i="2756" s="1"/>
  <c r="B171" i="2756"/>
  <c r="AU171" i="2756" s="1"/>
  <c r="B172" i="2756"/>
  <c r="AU172" i="2756" s="1"/>
  <c r="B173" i="2756"/>
  <c r="B174" i="2756"/>
  <c r="AU174" i="2756" s="1"/>
  <c r="B175" i="2756"/>
  <c r="B176" i="2756"/>
  <c r="AU176" i="2756" s="1"/>
  <c r="B177" i="2756"/>
  <c r="B178" i="2756"/>
  <c r="B179" i="2756"/>
  <c r="AU179" i="2756" s="1"/>
  <c r="B180" i="2756"/>
  <c r="AU180" i="2756" s="1"/>
  <c r="B181" i="2756"/>
  <c r="B182" i="2756"/>
  <c r="B183" i="2756"/>
  <c r="AU183" i="2756" s="1"/>
  <c r="B184" i="2756"/>
  <c r="B185" i="2756"/>
  <c r="B186" i="2756"/>
  <c r="AU186" i="2756" s="1"/>
  <c r="B187" i="2756"/>
  <c r="B188" i="2756"/>
  <c r="B189" i="2756"/>
  <c r="AU189" i="2756" s="1"/>
  <c r="B190" i="2756"/>
  <c r="AT190" i="2756" s="1"/>
  <c r="B191" i="2756"/>
  <c r="B192" i="2756"/>
  <c r="AU192" i="2756" s="1"/>
  <c r="B193" i="2756"/>
  <c r="B194" i="2756"/>
  <c r="B195" i="2756"/>
  <c r="AU195" i="2756" s="1"/>
  <c r="B196" i="2756"/>
  <c r="AU196" i="2756" s="1"/>
  <c r="B197" i="2756"/>
  <c r="B198" i="2756"/>
  <c r="B199" i="2756"/>
  <c r="B200" i="2756"/>
  <c r="B201" i="2756"/>
  <c r="AU201" i="2756" s="1"/>
  <c r="B202" i="2756"/>
  <c r="AU202" i="2756" s="1"/>
  <c r="B203" i="2756"/>
  <c r="B204" i="2756"/>
  <c r="AU204" i="2756" s="1"/>
  <c r="B205" i="2756"/>
  <c r="B206" i="2756"/>
  <c r="AT206" i="2756" s="1"/>
  <c r="B207" i="2756"/>
  <c r="AU207" i="2756" s="1"/>
  <c r="B208" i="2756"/>
  <c r="AT208" i="2756" s="1"/>
  <c r="B209" i="2756"/>
  <c r="AU209" i="2756" s="1"/>
  <c r="B210" i="2756"/>
  <c r="AU210" i="2756" s="1"/>
  <c r="B211" i="2756"/>
  <c r="B212" i="2756"/>
  <c r="AU212" i="2756" s="1"/>
  <c r="B213" i="2756"/>
  <c r="B214" i="2756"/>
  <c r="AU214" i="2756" s="1"/>
  <c r="B215" i="2756"/>
  <c r="B216" i="2756"/>
  <c r="AT216" i="2756" s="1"/>
  <c r="B217" i="2756"/>
  <c r="B218" i="2756"/>
  <c r="B219" i="2756"/>
  <c r="AU219" i="2756" s="1"/>
  <c r="B220" i="2756"/>
  <c r="B221" i="2756"/>
  <c r="B222" i="2756"/>
  <c r="AU222" i="2756" s="1"/>
  <c r="B223" i="2756"/>
  <c r="B224" i="2756"/>
  <c r="B225" i="2756"/>
  <c r="AU225" i="2756" s="1"/>
  <c r="B226" i="2756"/>
  <c r="AU226" i="2756" s="1"/>
  <c r="B227" i="2756"/>
  <c r="B228" i="2756"/>
  <c r="AU228" i="2756" s="1"/>
  <c r="B229" i="2756"/>
  <c r="B230" i="2756"/>
  <c r="B231" i="2756"/>
  <c r="AU231" i="2756" s="1"/>
  <c r="B232" i="2756"/>
  <c r="AU232" i="2756" s="1"/>
  <c r="B233" i="2756"/>
  <c r="B234" i="2756"/>
  <c r="B235" i="2756"/>
  <c r="B236" i="2756"/>
  <c r="B237" i="2756"/>
  <c r="AU237" i="2756" s="1"/>
  <c r="B238" i="2756"/>
  <c r="B239" i="2756"/>
  <c r="AU239" i="2756" s="1"/>
  <c r="B240" i="2756"/>
  <c r="AU240" i="2756" s="1"/>
  <c r="B241" i="2756"/>
  <c r="B242" i="2756"/>
  <c r="AT242" i="2756" s="1"/>
  <c r="B243" i="2756"/>
  <c r="AU243" i="2756" s="1"/>
  <c r="B244" i="2756"/>
  <c r="AU244" i="2756" s="1"/>
  <c r="B245" i="2756"/>
  <c r="B246" i="2756"/>
  <c r="AU246" i="2756" s="1"/>
  <c r="B247" i="2756"/>
  <c r="B248" i="2756"/>
  <c r="AU248" i="2756" s="1"/>
  <c r="B249" i="2756"/>
  <c r="B250" i="2756"/>
  <c r="AU250" i="2756" s="1"/>
  <c r="B251" i="2756"/>
  <c r="B252" i="2756"/>
  <c r="AU252" i="2756" s="1"/>
  <c r="B253" i="2756"/>
  <c r="B254" i="2756"/>
  <c r="B255" i="2756"/>
  <c r="AU255" i="2756" s="1"/>
  <c r="B256" i="2756"/>
  <c r="B257" i="2756"/>
  <c r="AU257" i="2756" s="1"/>
  <c r="B258" i="2756"/>
  <c r="AU258" i="2756" s="1"/>
  <c r="B259" i="2756"/>
  <c r="B260" i="2756"/>
  <c r="B261" i="2756"/>
  <c r="AU261" i="2756" s="1"/>
  <c r="B262" i="2756"/>
  <c r="AU262" i="2756" s="1"/>
  <c r="B263" i="2756"/>
  <c r="B264" i="2756"/>
  <c r="AU264" i="2756" s="1"/>
  <c r="B265" i="2756"/>
  <c r="B266" i="2756"/>
  <c r="B267" i="2756"/>
  <c r="AU267" i="2756" s="1"/>
  <c r="B268" i="2756"/>
  <c r="AT268" i="2756" s="1"/>
  <c r="B269" i="2756"/>
  <c r="AU269" i="2756" s="1"/>
  <c r="B270" i="2756"/>
  <c r="B271" i="2756"/>
  <c r="B272" i="2756"/>
  <c r="B273" i="2756"/>
  <c r="AU273" i="2756" s="1"/>
  <c r="B274" i="2756"/>
  <c r="AU274" i="2756" s="1"/>
  <c r="B275" i="2756"/>
  <c r="B276" i="2756"/>
  <c r="AT276" i="2756" s="1"/>
  <c r="B277" i="2756"/>
  <c r="B278" i="2756"/>
  <c r="AT278" i="2756" s="1"/>
  <c r="B279" i="2756"/>
  <c r="AU279" i="2756" s="1"/>
  <c r="B280" i="2756"/>
  <c r="AU280" i="2756" s="1"/>
  <c r="B281" i="2756"/>
  <c r="B282" i="2756"/>
  <c r="AU282" i="2756" s="1"/>
  <c r="B283" i="2756"/>
  <c r="B284" i="2756"/>
  <c r="AU284" i="2756" s="1"/>
  <c r="B285" i="2756"/>
  <c r="B286" i="2756"/>
  <c r="AT286" i="2756" s="1"/>
  <c r="B287" i="2756"/>
  <c r="AU287" i="2756" s="1"/>
  <c r="B288" i="2756"/>
  <c r="AU288" i="2756" s="1"/>
  <c r="B289" i="2756"/>
  <c r="B290" i="2756"/>
  <c r="B291" i="2756"/>
  <c r="AU291" i="2756" s="1"/>
  <c r="B292" i="2756"/>
  <c r="B293" i="2756"/>
  <c r="B294" i="2756"/>
  <c r="AT294" i="2756" s="1"/>
  <c r="B295" i="2756"/>
  <c r="B296" i="2756"/>
  <c r="B297" i="2756"/>
  <c r="AU297" i="2756" s="1"/>
  <c r="B298" i="2756"/>
  <c r="B299" i="2756"/>
  <c r="B300" i="2756"/>
  <c r="AU300" i="2756" s="1"/>
  <c r="B301" i="2756"/>
  <c r="B302" i="2756"/>
  <c r="B303" i="2756"/>
  <c r="AU303" i="2756" s="1"/>
  <c r="B304" i="2756"/>
  <c r="AU304" i="2756" s="1"/>
  <c r="B305" i="2756"/>
  <c r="B306" i="2756"/>
  <c r="B307" i="2756"/>
  <c r="B308" i="2756"/>
  <c r="B309" i="2756"/>
  <c r="AU309" i="2756" s="1"/>
  <c r="B310" i="2756"/>
  <c r="AU310" i="2756" s="1"/>
  <c r="B311" i="2756"/>
  <c r="B312" i="2756"/>
  <c r="AU312" i="2756" s="1"/>
  <c r="B313" i="2756"/>
  <c r="B314" i="2756"/>
  <c r="AT314" i="2756" s="1"/>
  <c r="B315" i="2756"/>
  <c r="AU315" i="2756" s="1"/>
  <c r="B316" i="2756"/>
  <c r="B317" i="2756"/>
  <c r="AU317" i="2756" s="1"/>
  <c r="B318" i="2756"/>
  <c r="AU318" i="2756" s="1"/>
  <c r="B319" i="2756"/>
  <c r="B320" i="2756"/>
  <c r="AU320" i="2756" s="1"/>
  <c r="B321" i="2756"/>
  <c r="B322" i="2756"/>
  <c r="AU322" i="2756" s="1"/>
  <c r="B323" i="2756"/>
  <c r="B324" i="2756"/>
  <c r="AU324" i="2756" s="1"/>
  <c r="B325" i="2756"/>
  <c r="B326" i="2756"/>
  <c r="B327" i="2756"/>
  <c r="AU327" i="2756" s="1"/>
  <c r="B328" i="2756"/>
  <c r="B329" i="2756"/>
  <c r="B330" i="2756"/>
  <c r="AU330" i="2756" s="1"/>
  <c r="B331" i="2756"/>
  <c r="B332" i="2756"/>
  <c r="B333" i="2756"/>
  <c r="AU333" i="2756" s="1"/>
  <c r="B334" i="2756"/>
  <c r="AU334" i="2756" s="1"/>
  <c r="B335" i="2756"/>
  <c r="B336" i="2756"/>
  <c r="AU336" i="2756" s="1"/>
  <c r="B337" i="2756"/>
  <c r="B338" i="2756"/>
  <c r="B339" i="2756"/>
  <c r="AU339" i="2756" s="1"/>
  <c r="B340" i="2756"/>
  <c r="AU340" i="2756" s="1"/>
  <c r="B341" i="2756"/>
  <c r="B342" i="2756"/>
  <c r="B343" i="2756"/>
  <c r="B344" i="2756"/>
  <c r="B345" i="2756"/>
  <c r="AU345" i="2756" s="1"/>
  <c r="B346" i="2756"/>
  <c r="AT346" i="2756" s="1"/>
  <c r="B347" i="2756"/>
  <c r="AU347" i="2756" s="1"/>
  <c r="B348" i="2756"/>
  <c r="AU348" i="2756" s="1"/>
  <c r="B349" i="2756"/>
  <c r="B350" i="2756"/>
  <c r="AT350" i="2756" s="1"/>
  <c r="B351" i="2756"/>
  <c r="AU351" i="2756" s="1"/>
  <c r="B352" i="2756"/>
  <c r="AU352" i="2756" s="1"/>
  <c r="B353" i="2756"/>
  <c r="B354" i="2756"/>
  <c r="AT354" i="2756" s="1"/>
  <c r="B355" i="2756"/>
  <c r="B356" i="2756"/>
  <c r="AU356" i="2756" s="1"/>
  <c r="B357" i="2756"/>
  <c r="B358" i="2756"/>
  <c r="AU358" i="2756" s="1"/>
  <c r="B359" i="2756"/>
  <c r="B360" i="2756"/>
  <c r="AU360" i="2756" s="1"/>
  <c r="B361" i="2756"/>
  <c r="B362" i="2756"/>
  <c r="B363" i="2756"/>
  <c r="AU363" i="2756" s="1"/>
  <c r="B364" i="2756"/>
  <c r="B365" i="2756"/>
  <c r="AU365" i="2756" s="1"/>
  <c r="B366" i="2756"/>
  <c r="AU366" i="2756" s="1"/>
  <c r="B367" i="2756"/>
  <c r="B368" i="2756"/>
  <c r="B369" i="2756"/>
  <c r="AU369" i="2756" s="1"/>
  <c r="B370" i="2756"/>
  <c r="AU370" i="2756" s="1"/>
  <c r="B371" i="2756"/>
  <c r="B372" i="2756"/>
  <c r="AT372" i="2756" s="1"/>
  <c r="B373" i="2756"/>
  <c r="B374" i="2756"/>
  <c r="B375" i="2756"/>
  <c r="AU375" i="2756" s="1"/>
  <c r="B376" i="2756"/>
  <c r="B377" i="2756"/>
  <c r="AU377" i="2756" s="1"/>
  <c r="B378" i="2756"/>
  <c r="B379" i="2756"/>
  <c r="B380" i="2756"/>
  <c r="B381" i="2756"/>
  <c r="AU381" i="2756" s="1"/>
  <c r="B382" i="2756"/>
  <c r="AU382" i="2756" s="1"/>
  <c r="B383" i="2756"/>
  <c r="B384" i="2756"/>
  <c r="AU384" i="2756" s="1"/>
  <c r="B385" i="2756"/>
  <c r="B386" i="2756"/>
  <c r="AT386" i="2756" s="1"/>
  <c r="B387" i="2756"/>
  <c r="AU387" i="2756" s="1"/>
  <c r="B388" i="2756"/>
  <c r="AU388" i="2756" s="1"/>
  <c r="B389" i="2756"/>
  <c r="B390" i="2756"/>
  <c r="AU390" i="2756" s="1"/>
  <c r="B391" i="2756"/>
  <c r="B392" i="2756"/>
  <c r="AU392" i="2756" s="1"/>
  <c r="B393" i="2756"/>
  <c r="B394" i="2756"/>
  <c r="B395" i="2756"/>
  <c r="AU395" i="2756" s="1"/>
  <c r="B396" i="2756"/>
  <c r="AU396" i="2756" s="1"/>
  <c r="B397" i="2756"/>
  <c r="B398" i="2756"/>
  <c r="B399" i="2756"/>
  <c r="AU399" i="2756" s="1"/>
  <c r="B400" i="2756"/>
  <c r="B401" i="2756"/>
  <c r="B402" i="2756"/>
  <c r="AU402" i="2756" s="1"/>
  <c r="B403" i="2756"/>
  <c r="B404" i="2756"/>
  <c r="B405" i="2756"/>
  <c r="AU405" i="2756" s="1"/>
  <c r="B406" i="2756"/>
  <c r="AT406" i="2756" s="1"/>
  <c r="B407" i="2756"/>
  <c r="B408" i="2756"/>
  <c r="AU408" i="2756" s="1"/>
  <c r="B409" i="2756"/>
  <c r="B410" i="2756"/>
  <c r="B411" i="2756"/>
  <c r="AU411" i="2756" s="1"/>
  <c r="B412" i="2756"/>
  <c r="AU412" i="2756" s="1"/>
  <c r="B413" i="2756"/>
  <c r="B414" i="2756"/>
  <c r="B415" i="2756"/>
  <c r="B416" i="2756"/>
  <c r="B417" i="2756"/>
  <c r="AU417" i="2756" s="1"/>
  <c r="B418" i="2756"/>
  <c r="AU418" i="2756" s="1"/>
  <c r="B419" i="2756"/>
  <c r="B420" i="2756"/>
  <c r="AU420" i="2756" s="1"/>
  <c r="B421" i="2756"/>
  <c r="B422" i="2756"/>
  <c r="AT422" i="2756" s="1"/>
  <c r="B423" i="2756"/>
  <c r="AU423" i="2756" s="1"/>
  <c r="B424" i="2756"/>
  <c r="AT424" i="2756" s="1"/>
  <c r="B425" i="2756"/>
  <c r="AU425" i="2756" s="1"/>
  <c r="B426" i="2756"/>
  <c r="AU426" i="2756" s="1"/>
  <c r="B427" i="2756"/>
  <c r="B428" i="2756"/>
  <c r="AU428" i="2756" s="1"/>
  <c r="B429" i="2756"/>
  <c r="B430" i="2756"/>
  <c r="AU430" i="2756" s="1"/>
  <c r="B431" i="2756"/>
  <c r="B432" i="2756"/>
  <c r="AT432" i="2756" s="1"/>
  <c r="B433" i="2756"/>
  <c r="B434" i="2756"/>
  <c r="B435" i="2756"/>
  <c r="AU435" i="2756" s="1"/>
  <c r="B436" i="2756"/>
  <c r="B437" i="2756"/>
  <c r="B438" i="2756"/>
  <c r="AU438" i="2756" s="1"/>
  <c r="B439" i="2756"/>
  <c r="B440" i="2756"/>
  <c r="B441" i="2756"/>
  <c r="AU441" i="2756" s="1"/>
  <c r="B442" i="2756"/>
  <c r="AU442" i="2756" s="1"/>
  <c r="B443" i="2756"/>
  <c r="B444" i="2756"/>
  <c r="AU444" i="2756" s="1"/>
  <c r="B445" i="2756"/>
  <c r="B446" i="2756"/>
  <c r="B447" i="2756"/>
  <c r="AU447" i="2756" s="1"/>
  <c r="B448" i="2756"/>
  <c r="AU448" i="2756" s="1"/>
  <c r="B449" i="2756"/>
  <c r="B450" i="2756"/>
  <c r="B451" i="2756"/>
  <c r="B452" i="2756"/>
  <c r="B453" i="2756"/>
  <c r="AU453" i="2756" s="1"/>
  <c r="B454" i="2756"/>
  <c r="B455" i="2756"/>
  <c r="AU455" i="2756" s="1"/>
  <c r="B456" i="2756"/>
  <c r="AU456" i="2756" s="1"/>
  <c r="B457" i="2756"/>
  <c r="B458" i="2756"/>
  <c r="AT458" i="2756" s="1"/>
  <c r="B459" i="2756"/>
  <c r="AU459" i="2756" s="1"/>
  <c r="B460" i="2756"/>
  <c r="AU460" i="2756" s="1"/>
  <c r="B461" i="2756"/>
  <c r="B462" i="2756"/>
  <c r="AT462" i="2756" s="1"/>
  <c r="B463" i="2756"/>
  <c r="B464" i="2756"/>
  <c r="AU464" i="2756" s="1"/>
  <c r="B465" i="2756"/>
  <c r="B466" i="2756"/>
  <c r="AU466" i="2756" s="1"/>
  <c r="B467" i="2756"/>
  <c r="B468" i="2756"/>
  <c r="AU468" i="2756" s="1"/>
  <c r="B469" i="2756"/>
  <c r="B470" i="2756"/>
  <c r="B471" i="2756"/>
  <c r="AU471" i="2756" s="1"/>
  <c r="B472" i="2756"/>
  <c r="B473" i="2756"/>
  <c r="AU473" i="2756" s="1"/>
  <c r="B474" i="2756"/>
  <c r="AU474" i="2756" s="1"/>
  <c r="B475" i="2756"/>
  <c r="B476" i="2756"/>
  <c r="B477" i="2756"/>
  <c r="AU477" i="2756" s="1"/>
  <c r="B478" i="2756"/>
  <c r="AU478" i="2756" s="1"/>
  <c r="B479" i="2756"/>
  <c r="B480" i="2756"/>
  <c r="AT480" i="2756" s="1"/>
  <c r="B481" i="2756"/>
  <c r="B482" i="2756"/>
  <c r="B483" i="2756"/>
  <c r="B484" i="2756"/>
  <c r="AT484" i="2756" s="1"/>
  <c r="B485" i="2756"/>
  <c r="AU485" i="2756" s="1"/>
  <c r="B486" i="2756"/>
  <c r="B487" i="2756"/>
  <c r="B488" i="2756"/>
  <c r="B489" i="2756"/>
  <c r="B490" i="2756"/>
  <c r="AU490" i="2756" s="1"/>
  <c r="B491" i="2756"/>
  <c r="B492" i="2756"/>
  <c r="AT492" i="2756" s="1"/>
  <c r="B493" i="2756"/>
  <c r="B494" i="2756"/>
  <c r="AT494" i="2756" s="1"/>
  <c r="B495" i="2756"/>
  <c r="AU495" i="2756" s="1"/>
  <c r="B496" i="2756"/>
  <c r="AU496" i="2756" s="1"/>
  <c r="B497" i="2756"/>
  <c r="B498" i="2756"/>
  <c r="AU498" i="2756" s="1"/>
  <c r="B499" i="2756"/>
  <c r="B500" i="2756"/>
  <c r="AU500" i="2756" s="1"/>
  <c r="B501" i="2756"/>
  <c r="B502" i="2756"/>
  <c r="AT502" i="2756" s="1"/>
  <c r="B503" i="2756"/>
  <c r="AU503" i="2756" s="1"/>
  <c r="B504" i="2756"/>
  <c r="AU504" i="2756" s="1"/>
  <c r="B505" i="2756"/>
  <c r="B506" i="2756"/>
  <c r="B507" i="2756"/>
  <c r="B508" i="2756"/>
  <c r="AU508" i="2756" s="1"/>
  <c r="B509" i="2756"/>
  <c r="B510" i="2756"/>
  <c r="AU510" i="2756" s="1"/>
  <c r="B511" i="2756"/>
  <c r="B512" i="2756"/>
  <c r="B513" i="2756"/>
  <c r="B514" i="2756"/>
  <c r="B515" i="2756"/>
  <c r="B516" i="2756"/>
  <c r="AT516" i="2756" s="1"/>
  <c r="B517" i="2756"/>
  <c r="AU517" i="2756" s="1"/>
  <c r="B518" i="2756"/>
  <c r="B519" i="2756"/>
  <c r="B520" i="2756"/>
  <c r="AU520" i="2756" s="1"/>
  <c r="B521" i="2756"/>
  <c r="AU521" i="2756" s="1"/>
  <c r="B522" i="2756"/>
  <c r="AU522" i="2756" s="1"/>
  <c r="B523" i="2756"/>
  <c r="B524" i="2756"/>
  <c r="B525" i="2756"/>
  <c r="B526" i="2756"/>
  <c r="AU526" i="2756" s="1"/>
  <c r="B527" i="2756"/>
  <c r="B528" i="2756"/>
  <c r="AU528" i="2756" s="1"/>
  <c r="B529" i="2756"/>
  <c r="B530" i="2756"/>
  <c r="B531" i="2756"/>
  <c r="B532" i="2756"/>
  <c r="B533" i="2756"/>
  <c r="B534" i="2756"/>
  <c r="AU534" i="2756" s="1"/>
  <c r="B535" i="2756"/>
  <c r="AU535" i="2756" s="1"/>
  <c r="B536" i="2756"/>
  <c r="AU536" i="2756" s="1"/>
  <c r="B537" i="2756"/>
  <c r="B538" i="2756"/>
  <c r="AT538" i="2756" s="1"/>
  <c r="B539" i="2756"/>
  <c r="AU539" i="2756" s="1"/>
  <c r="B540" i="2756"/>
  <c r="AT540" i="2756" s="1"/>
  <c r="B541" i="2756"/>
  <c r="B542" i="2756"/>
  <c r="B543" i="2756"/>
  <c r="B544" i="2756"/>
  <c r="AU544" i="2756" s="1"/>
  <c r="B545" i="2756"/>
  <c r="B546" i="2756"/>
  <c r="AU546" i="2756" s="1"/>
  <c r="B547" i="2756"/>
  <c r="B548" i="2756"/>
  <c r="B549" i="2756"/>
  <c r="B550" i="2756"/>
  <c r="AU550" i="2756" s="1"/>
  <c r="B551" i="2756"/>
  <c r="B552" i="2756"/>
  <c r="AT552" i="2756" s="1"/>
  <c r="B553" i="2756"/>
  <c r="AU553" i="2756" s="1"/>
  <c r="B554" i="2756"/>
  <c r="B555" i="2756"/>
  <c r="B556" i="2756"/>
  <c r="AU556" i="2756" s="1"/>
  <c r="B557" i="2756"/>
  <c r="AU557" i="2756" s="1"/>
  <c r="B558" i="2756"/>
  <c r="AU558" i="2756" s="1"/>
  <c r="B559" i="2756"/>
  <c r="B560" i="2756"/>
  <c r="B561" i="2756"/>
  <c r="B562" i="2756"/>
  <c r="B563" i="2756"/>
  <c r="B564" i="2756"/>
  <c r="AU564" i="2756" s="1"/>
  <c r="B565" i="2756"/>
  <c r="B566" i="2756"/>
  <c r="B567" i="2756"/>
  <c r="B568" i="2756"/>
  <c r="AU568" i="2756" s="1"/>
  <c r="B569" i="2756"/>
  <c r="B570" i="2756"/>
  <c r="AU570" i="2756" s="1"/>
  <c r="B571" i="2756"/>
  <c r="AU571" i="2756" s="1"/>
  <c r="B572" i="2756"/>
  <c r="AU572" i="2756" s="1"/>
  <c r="B573" i="2756"/>
  <c r="B574" i="2756"/>
  <c r="AU574" i="2756" s="1"/>
  <c r="B575" i="2756"/>
  <c r="AU575" i="2756" s="1"/>
  <c r="B576" i="2756"/>
  <c r="AU576" i="2756" s="1"/>
  <c r="B577" i="2756"/>
  <c r="B578" i="2756"/>
  <c r="B579" i="2756"/>
  <c r="B580" i="2756"/>
  <c r="AU580" i="2756" s="1"/>
  <c r="B581" i="2756"/>
  <c r="B582" i="2756"/>
  <c r="AU582" i="2756" s="1"/>
  <c r="B583" i="2756"/>
  <c r="B584" i="2756"/>
  <c r="B585" i="2756"/>
  <c r="B586" i="2756"/>
  <c r="AU586" i="2756" s="1"/>
  <c r="B587" i="2756"/>
  <c r="B588" i="2756"/>
  <c r="AT588" i="2756" s="1"/>
  <c r="B589" i="2756"/>
  <c r="AU589" i="2756" s="1"/>
  <c r="B590" i="2756"/>
  <c r="B591" i="2756"/>
  <c r="B592" i="2756"/>
  <c r="B593" i="2756"/>
  <c r="AU593" i="2756" s="1"/>
  <c r="B594" i="2756"/>
  <c r="AU594" i="2756" s="1"/>
  <c r="B595" i="2756"/>
  <c r="A6" i="2756"/>
  <c r="D6" i="2756" s="1"/>
  <c r="A7" i="2756"/>
  <c r="D7" i="2756" s="1"/>
  <c r="A8" i="2756"/>
  <c r="A9" i="2756"/>
  <c r="D9" i="2756" s="1"/>
  <c r="A10" i="2756"/>
  <c r="A11" i="2756"/>
  <c r="D11" i="2756" s="1"/>
  <c r="A12" i="2756"/>
  <c r="D12" i="2756" s="1"/>
  <c r="A13" i="2756"/>
  <c r="D13" i="2756" s="1"/>
  <c r="A14" i="2756"/>
  <c r="A15" i="2756"/>
  <c r="D15" i="2756" s="1"/>
  <c r="A16" i="2756"/>
  <c r="A17" i="2756"/>
  <c r="A18" i="2756"/>
  <c r="D18" i="2756" s="1"/>
  <c r="A19" i="2756"/>
  <c r="D19" i="2756" s="1"/>
  <c r="A20" i="2756"/>
  <c r="D20" i="2756" s="1"/>
  <c r="A21" i="2756"/>
  <c r="D21" i="2756" s="1"/>
  <c r="A22" i="2756"/>
  <c r="D22" i="2756" s="1"/>
  <c r="A23" i="2756"/>
  <c r="D23" i="2756" s="1"/>
  <c r="A24" i="2756"/>
  <c r="D24" i="2756" s="1"/>
  <c r="A25" i="2756"/>
  <c r="D25" i="2756" s="1"/>
  <c r="A26" i="2756"/>
  <c r="D26" i="2756" s="1"/>
  <c r="A27" i="2756"/>
  <c r="D27" i="2756" s="1"/>
  <c r="A28" i="2756"/>
  <c r="A29" i="2756"/>
  <c r="D29" i="2756" s="1"/>
  <c r="A30" i="2756"/>
  <c r="D30" i="2756" s="1"/>
  <c r="A31" i="2756"/>
  <c r="D31" i="2756" s="1"/>
  <c r="A32" i="2756"/>
  <c r="A33" i="2756"/>
  <c r="D33" i="2756" s="1"/>
  <c r="A34" i="2756"/>
  <c r="D34" i="2756" s="1"/>
  <c r="A35" i="2756"/>
  <c r="A36" i="2756"/>
  <c r="D36" i="2756" s="1"/>
  <c r="A37" i="2756"/>
  <c r="D37" i="2756" s="1"/>
  <c r="A38" i="2756"/>
  <c r="A39" i="2756"/>
  <c r="D39" i="2756" s="1"/>
  <c r="A40" i="2756"/>
  <c r="D40" i="2756" s="1"/>
  <c r="A41" i="2756"/>
  <c r="D41" i="2756" s="1"/>
  <c r="A42" i="2756"/>
  <c r="D42" i="2756" s="1"/>
  <c r="A43" i="2756"/>
  <c r="D43" i="2756" s="1"/>
  <c r="A44" i="2756"/>
  <c r="A45" i="2756"/>
  <c r="D45" i="2756" s="1"/>
  <c r="A46" i="2756"/>
  <c r="A47" i="2756"/>
  <c r="D47" i="2756" s="1"/>
  <c r="A48" i="2756"/>
  <c r="D48" i="2756" s="1"/>
  <c r="A49" i="2756"/>
  <c r="D49" i="2756" s="1"/>
  <c r="A50" i="2756"/>
  <c r="A51" i="2756"/>
  <c r="D51" i="2756" s="1"/>
  <c r="A52" i="2756"/>
  <c r="A53" i="2756"/>
  <c r="D53" i="2756" s="1"/>
  <c r="A54" i="2756"/>
  <c r="D54" i="2756" s="1"/>
  <c r="A55" i="2756"/>
  <c r="D55" i="2756" s="1"/>
  <c r="A56" i="2756"/>
  <c r="D56" i="2756" s="1"/>
  <c r="A57" i="2756"/>
  <c r="D57" i="2756" s="1"/>
  <c r="A58" i="2756"/>
  <c r="D58" i="2756" s="1"/>
  <c r="A59" i="2756"/>
  <c r="D59" i="2756" s="1"/>
  <c r="A60" i="2756"/>
  <c r="D60" i="2756" s="1"/>
  <c r="A61" i="2756"/>
  <c r="D61" i="2756" s="1"/>
  <c r="A62" i="2756"/>
  <c r="D62" i="2756" s="1"/>
  <c r="A63" i="2756"/>
  <c r="D63" i="2756" s="1"/>
  <c r="A64" i="2756"/>
  <c r="A65" i="2756"/>
  <c r="D65" i="2756" s="1"/>
  <c r="A66" i="2756"/>
  <c r="D66" i="2756" s="1"/>
  <c r="A67" i="2756"/>
  <c r="D67" i="2756" s="1"/>
  <c r="A68" i="2756"/>
  <c r="A69" i="2756"/>
  <c r="D69" i="2756" s="1"/>
  <c r="A70" i="2756"/>
  <c r="D70" i="2756" s="1"/>
  <c r="A71" i="2756"/>
  <c r="A72" i="2756"/>
  <c r="D72" i="2756" s="1"/>
  <c r="A73" i="2756"/>
  <c r="D73" i="2756" s="1"/>
  <c r="A74" i="2756"/>
  <c r="A75" i="2756"/>
  <c r="D75" i="2756" s="1"/>
  <c r="A76" i="2756"/>
  <c r="D76" i="2756" s="1"/>
  <c r="A77" i="2756"/>
  <c r="D77" i="2756" s="1"/>
  <c r="A78" i="2756"/>
  <c r="D78" i="2756" s="1"/>
  <c r="A79" i="2756"/>
  <c r="D79" i="2756" s="1"/>
  <c r="A80" i="2756"/>
  <c r="A81" i="2756"/>
  <c r="D81" i="2756" s="1"/>
  <c r="A82" i="2756"/>
  <c r="A83" i="2756"/>
  <c r="D83" i="2756" s="1"/>
  <c r="A84" i="2756"/>
  <c r="D84" i="2756" s="1"/>
  <c r="A85" i="2756"/>
  <c r="D85" i="2756" s="1"/>
  <c r="A86" i="2756"/>
  <c r="A87" i="2756"/>
  <c r="D87" i="2756" s="1"/>
  <c r="A88" i="2756"/>
  <c r="A89" i="2756"/>
  <c r="D89" i="2756" s="1"/>
  <c r="A90" i="2756"/>
  <c r="D90" i="2756" s="1"/>
  <c r="A91" i="2756"/>
  <c r="D91" i="2756" s="1"/>
  <c r="A92" i="2756"/>
  <c r="D92" i="2756" s="1"/>
  <c r="A93" i="2756"/>
  <c r="D93" i="2756" s="1"/>
  <c r="A94" i="2756"/>
  <c r="D94" i="2756" s="1"/>
  <c r="A95" i="2756"/>
  <c r="D95" i="2756" s="1"/>
  <c r="A96" i="2756"/>
  <c r="D96" i="2756" s="1"/>
  <c r="A97" i="2756"/>
  <c r="D97" i="2756" s="1"/>
  <c r="A98" i="2756"/>
  <c r="D98" i="2756" s="1"/>
  <c r="A99" i="2756"/>
  <c r="D99" i="2756" s="1"/>
  <c r="A100" i="2756"/>
  <c r="A101" i="2756"/>
  <c r="D101" i="2756" s="1"/>
  <c r="A102" i="2756"/>
  <c r="D102" i="2756" s="1"/>
  <c r="A103" i="2756"/>
  <c r="D103" i="2756" s="1"/>
  <c r="A104" i="2756"/>
  <c r="A105" i="2756"/>
  <c r="D105" i="2756" s="1"/>
  <c r="A106" i="2756"/>
  <c r="D106" i="2756" s="1"/>
  <c r="A107" i="2756"/>
  <c r="D107" i="2756" s="1"/>
  <c r="A108" i="2756"/>
  <c r="D108" i="2756" s="1"/>
  <c r="A109" i="2756"/>
  <c r="D109" i="2756" s="1"/>
  <c r="A110" i="2756"/>
  <c r="A111" i="2756"/>
  <c r="D111" i="2756" s="1"/>
  <c r="A112" i="2756"/>
  <c r="D112" i="2756" s="1"/>
  <c r="A113" i="2756"/>
  <c r="D113" i="2756" s="1"/>
  <c r="A114" i="2756"/>
  <c r="D114" i="2756" s="1"/>
  <c r="A115" i="2756"/>
  <c r="D115" i="2756" s="1"/>
  <c r="A116" i="2756"/>
  <c r="A117" i="2756"/>
  <c r="D117" i="2756" s="1"/>
  <c r="A118" i="2756"/>
  <c r="A119" i="2756"/>
  <c r="D119" i="2756" s="1"/>
  <c r="A120" i="2756"/>
  <c r="D120" i="2756" s="1"/>
  <c r="A121" i="2756"/>
  <c r="D121" i="2756" s="1"/>
  <c r="A122" i="2756"/>
  <c r="A123" i="2756"/>
  <c r="D123" i="2756" s="1"/>
  <c r="A124" i="2756"/>
  <c r="A125" i="2756"/>
  <c r="D125" i="2756" s="1"/>
  <c r="A126" i="2756"/>
  <c r="D126" i="2756" s="1"/>
  <c r="A127" i="2756"/>
  <c r="D127" i="2756" s="1"/>
  <c r="A128" i="2756"/>
  <c r="D128" i="2756" s="1"/>
  <c r="A129" i="2756"/>
  <c r="D129" i="2756" s="1"/>
  <c r="A130" i="2756"/>
  <c r="D130" i="2756" s="1"/>
  <c r="A131" i="2756"/>
  <c r="D131" i="2756" s="1"/>
  <c r="A132" i="2756"/>
  <c r="D132" i="2756" s="1"/>
  <c r="A133" i="2756"/>
  <c r="A134" i="2756"/>
  <c r="D134" i="2756" s="1"/>
  <c r="A135" i="2756"/>
  <c r="D135" i="2756" s="1"/>
  <c r="A136" i="2756"/>
  <c r="A137" i="2756"/>
  <c r="D137" i="2756" s="1"/>
  <c r="A138" i="2756"/>
  <c r="D138" i="2756" s="1"/>
  <c r="A139" i="2756"/>
  <c r="D139" i="2756" s="1"/>
  <c r="A140" i="2756"/>
  <c r="A141" i="2756"/>
  <c r="D141" i="2756" s="1"/>
  <c r="A142" i="2756"/>
  <c r="D142" i="2756" s="1"/>
  <c r="A143" i="2756"/>
  <c r="D143" i="2756" s="1"/>
  <c r="A144" i="2756"/>
  <c r="D144" i="2756" s="1"/>
  <c r="A145" i="2756"/>
  <c r="D145" i="2756" s="1"/>
  <c r="A146" i="2756"/>
  <c r="A147" i="2756"/>
  <c r="D147" i="2756" s="1"/>
  <c r="A148" i="2756"/>
  <c r="D148" i="2756" s="1"/>
  <c r="A149" i="2756"/>
  <c r="D149" i="2756" s="1"/>
  <c r="A150" i="2756"/>
  <c r="D150" i="2756" s="1"/>
  <c r="A151" i="2756"/>
  <c r="A152" i="2756"/>
  <c r="A153" i="2756"/>
  <c r="D153" i="2756" s="1"/>
  <c r="A154" i="2756"/>
  <c r="A155" i="2756"/>
  <c r="D155" i="2756" s="1"/>
  <c r="A156" i="2756"/>
  <c r="D156" i="2756" s="1"/>
  <c r="A157" i="2756"/>
  <c r="D157" i="2756" s="1"/>
  <c r="A158" i="2756"/>
  <c r="A159" i="2756"/>
  <c r="D159" i="2756" s="1"/>
  <c r="A160" i="2756"/>
  <c r="A161" i="2756"/>
  <c r="A162" i="2756"/>
  <c r="D162" i="2756" s="1"/>
  <c r="A163" i="2756"/>
  <c r="D163" i="2756" s="1"/>
  <c r="A164" i="2756"/>
  <c r="D164" i="2756" s="1"/>
  <c r="A165" i="2756"/>
  <c r="A166" i="2756"/>
  <c r="D166" i="2756" s="1"/>
  <c r="A167" i="2756"/>
  <c r="D167" i="2756" s="1"/>
  <c r="A168" i="2756"/>
  <c r="D168" i="2756" s="1"/>
  <c r="A169" i="2756"/>
  <c r="D169" i="2756" s="1"/>
  <c r="A170" i="2756"/>
  <c r="D170" i="2756" s="1"/>
  <c r="A171" i="2756"/>
  <c r="D171" i="2756" s="1"/>
  <c r="A172" i="2756"/>
  <c r="A173" i="2756"/>
  <c r="D173" i="2756" s="1"/>
  <c r="A174" i="2756"/>
  <c r="D174" i="2756" s="1"/>
  <c r="A175" i="2756"/>
  <c r="D175" i="2756" s="1"/>
  <c r="A176" i="2756"/>
  <c r="A177" i="2756"/>
  <c r="D177" i="2756" s="1"/>
  <c r="A178" i="2756"/>
  <c r="D178" i="2756" s="1"/>
  <c r="A179" i="2756"/>
  <c r="D179" i="2756" s="1"/>
  <c r="A180" i="2756"/>
  <c r="D180" i="2756" s="1"/>
  <c r="A181" i="2756"/>
  <c r="D181" i="2756" s="1"/>
  <c r="A182" i="2756"/>
  <c r="A183" i="2756"/>
  <c r="A184" i="2756"/>
  <c r="D184" i="2756" s="1"/>
  <c r="A185" i="2756"/>
  <c r="D185" i="2756" s="1"/>
  <c r="A186" i="2756"/>
  <c r="D186" i="2756" s="1"/>
  <c r="A187" i="2756"/>
  <c r="D187" i="2756" s="1"/>
  <c r="A188" i="2756"/>
  <c r="A189" i="2756"/>
  <c r="D189" i="2756" s="1"/>
  <c r="A190" i="2756"/>
  <c r="A191" i="2756"/>
  <c r="D191" i="2756" s="1"/>
  <c r="A192" i="2756"/>
  <c r="D192" i="2756" s="1"/>
  <c r="A193" i="2756"/>
  <c r="D193" i="2756" s="1"/>
  <c r="A194" i="2756"/>
  <c r="A195" i="2756"/>
  <c r="D195" i="2756" s="1"/>
  <c r="A196" i="2756"/>
  <c r="A197" i="2756"/>
  <c r="A198" i="2756"/>
  <c r="D198" i="2756" s="1"/>
  <c r="A199" i="2756"/>
  <c r="D199" i="2756" s="1"/>
  <c r="A200" i="2756"/>
  <c r="D200" i="2756" s="1"/>
  <c r="A201" i="2756"/>
  <c r="D201" i="2756" s="1"/>
  <c r="A202" i="2756"/>
  <c r="D202" i="2756" s="1"/>
  <c r="A203" i="2756"/>
  <c r="D203" i="2756" s="1"/>
  <c r="A204" i="2756"/>
  <c r="D204" i="2756" s="1"/>
  <c r="A205" i="2756"/>
  <c r="D205" i="2756" s="1"/>
  <c r="A206" i="2756"/>
  <c r="D206" i="2756" s="1"/>
  <c r="A207" i="2756"/>
  <c r="D207" i="2756" s="1"/>
  <c r="A208" i="2756"/>
  <c r="A209" i="2756"/>
  <c r="D209" i="2756" s="1"/>
  <c r="A210" i="2756"/>
  <c r="D210" i="2756" s="1"/>
  <c r="A211" i="2756"/>
  <c r="D211" i="2756" s="1"/>
  <c r="A212" i="2756"/>
  <c r="A213" i="2756"/>
  <c r="D213" i="2756" s="1"/>
  <c r="A214" i="2756"/>
  <c r="D214" i="2756" s="1"/>
  <c r="A215" i="2756"/>
  <c r="A216" i="2756"/>
  <c r="D216" i="2756" s="1"/>
  <c r="A217" i="2756"/>
  <c r="D217" i="2756" s="1"/>
  <c r="A218" i="2756"/>
  <c r="A219" i="2756"/>
  <c r="D219" i="2756" s="1"/>
  <c r="A220" i="2756"/>
  <c r="D220" i="2756" s="1"/>
  <c r="A221" i="2756"/>
  <c r="D221" i="2756" s="1"/>
  <c r="A222" i="2756"/>
  <c r="D222" i="2756" s="1"/>
  <c r="A223" i="2756"/>
  <c r="D223" i="2756" s="1"/>
  <c r="A224" i="2756"/>
  <c r="A225" i="2756"/>
  <c r="D225" i="2756" s="1"/>
  <c r="A226" i="2756"/>
  <c r="A227" i="2756"/>
  <c r="D227" i="2756" s="1"/>
  <c r="A228" i="2756"/>
  <c r="D228" i="2756" s="1"/>
  <c r="A229" i="2756"/>
  <c r="D229" i="2756" s="1"/>
  <c r="A230" i="2756"/>
  <c r="A231" i="2756"/>
  <c r="D231" i="2756" s="1"/>
  <c r="A232" i="2756"/>
  <c r="A233" i="2756"/>
  <c r="A234" i="2756"/>
  <c r="D234" i="2756" s="1"/>
  <c r="A235" i="2756"/>
  <c r="D235" i="2756" s="1"/>
  <c r="A236" i="2756"/>
  <c r="D236" i="2756" s="1"/>
  <c r="A237" i="2756"/>
  <c r="D237" i="2756" s="1"/>
  <c r="A238" i="2756"/>
  <c r="D238" i="2756" s="1"/>
  <c r="A239" i="2756"/>
  <c r="D239" i="2756" s="1"/>
  <c r="A240" i="2756"/>
  <c r="D240" i="2756" s="1"/>
  <c r="A241" i="2756"/>
  <c r="D241" i="2756" s="1"/>
  <c r="A242" i="2756"/>
  <c r="D242" i="2756" s="1"/>
  <c r="A243" i="2756"/>
  <c r="D243" i="2756" s="1"/>
  <c r="A244" i="2756"/>
  <c r="A245" i="2756"/>
  <c r="D245" i="2756" s="1"/>
  <c r="A246" i="2756"/>
  <c r="D246" i="2756" s="1"/>
  <c r="A247" i="2756"/>
  <c r="D247" i="2756" s="1"/>
  <c r="A248" i="2756"/>
  <c r="A249" i="2756"/>
  <c r="D249" i="2756" s="1"/>
  <c r="A250" i="2756"/>
  <c r="D250" i="2756" s="1"/>
  <c r="A251" i="2756"/>
  <c r="A252" i="2756"/>
  <c r="D252" i="2756" s="1"/>
  <c r="A253" i="2756"/>
  <c r="D253" i="2756" s="1"/>
  <c r="A254" i="2756"/>
  <c r="A255" i="2756"/>
  <c r="D255" i="2756" s="1"/>
  <c r="A256" i="2756"/>
  <c r="D256" i="2756" s="1"/>
  <c r="A257" i="2756"/>
  <c r="D257" i="2756" s="1"/>
  <c r="A258" i="2756"/>
  <c r="D258" i="2756" s="1"/>
  <c r="A259" i="2756"/>
  <c r="D259" i="2756" s="1"/>
  <c r="A260" i="2756"/>
  <c r="A261" i="2756"/>
  <c r="D261" i="2756" s="1"/>
  <c r="A262" i="2756"/>
  <c r="A263" i="2756"/>
  <c r="D263" i="2756" s="1"/>
  <c r="A264" i="2756"/>
  <c r="D264" i="2756" s="1"/>
  <c r="A265" i="2756"/>
  <c r="D265" i="2756" s="1"/>
  <c r="A266" i="2756"/>
  <c r="A267" i="2756"/>
  <c r="D267" i="2756" s="1"/>
  <c r="A268" i="2756"/>
  <c r="A269" i="2756"/>
  <c r="D269" i="2756" s="1"/>
  <c r="A270" i="2756"/>
  <c r="D270" i="2756" s="1"/>
  <c r="A271" i="2756"/>
  <c r="D271" i="2756" s="1"/>
  <c r="A272" i="2756"/>
  <c r="D272" i="2756" s="1"/>
  <c r="A273" i="2756"/>
  <c r="D273" i="2756" s="1"/>
  <c r="A274" i="2756"/>
  <c r="D274" i="2756" s="1"/>
  <c r="A275" i="2756"/>
  <c r="D275" i="2756" s="1"/>
  <c r="A276" i="2756"/>
  <c r="D276" i="2756" s="1"/>
  <c r="A277" i="2756"/>
  <c r="D277" i="2756" s="1"/>
  <c r="A278" i="2756"/>
  <c r="D278" i="2756" s="1"/>
  <c r="A279" i="2756"/>
  <c r="D279" i="2756" s="1"/>
  <c r="A280" i="2756"/>
  <c r="A281" i="2756"/>
  <c r="D281" i="2756" s="1"/>
  <c r="A282" i="2756"/>
  <c r="D282" i="2756" s="1"/>
  <c r="A283" i="2756"/>
  <c r="D283" i="2756" s="1"/>
  <c r="A284" i="2756"/>
  <c r="A285" i="2756"/>
  <c r="D285" i="2756" s="1"/>
  <c r="A286" i="2756"/>
  <c r="D286" i="2756" s="1"/>
  <c r="A287" i="2756"/>
  <c r="A288" i="2756"/>
  <c r="D288" i="2756" s="1"/>
  <c r="A289" i="2756"/>
  <c r="D289" i="2756" s="1"/>
  <c r="A290" i="2756"/>
  <c r="A291" i="2756"/>
  <c r="D291" i="2756" s="1"/>
  <c r="A292" i="2756"/>
  <c r="D292" i="2756" s="1"/>
  <c r="A293" i="2756"/>
  <c r="D293" i="2756" s="1"/>
  <c r="A294" i="2756"/>
  <c r="D294" i="2756" s="1"/>
  <c r="A295" i="2756"/>
  <c r="D295" i="2756" s="1"/>
  <c r="A296" i="2756"/>
  <c r="A297" i="2756"/>
  <c r="D297" i="2756" s="1"/>
  <c r="A298" i="2756"/>
  <c r="A299" i="2756"/>
  <c r="D299" i="2756" s="1"/>
  <c r="A300" i="2756"/>
  <c r="D300" i="2756" s="1"/>
  <c r="A301" i="2756"/>
  <c r="D301" i="2756" s="1"/>
  <c r="A302" i="2756"/>
  <c r="A303" i="2756"/>
  <c r="D303" i="2756" s="1"/>
  <c r="A304" i="2756"/>
  <c r="A305" i="2756"/>
  <c r="D305" i="2756" s="1"/>
  <c r="A306" i="2756"/>
  <c r="D306" i="2756" s="1"/>
  <c r="A307" i="2756"/>
  <c r="D307" i="2756" s="1"/>
  <c r="A308" i="2756"/>
  <c r="D308" i="2756" s="1"/>
  <c r="A309" i="2756"/>
  <c r="D309" i="2756" s="1"/>
  <c r="A310" i="2756"/>
  <c r="D310" i="2756" s="1"/>
  <c r="A311" i="2756"/>
  <c r="D311" i="2756" s="1"/>
  <c r="A312" i="2756"/>
  <c r="D312" i="2756" s="1"/>
  <c r="A313" i="2756"/>
  <c r="D313" i="2756" s="1"/>
  <c r="A314" i="2756"/>
  <c r="D314" i="2756" s="1"/>
  <c r="A315" i="2756"/>
  <c r="D315" i="2756" s="1"/>
  <c r="A316" i="2756"/>
  <c r="A317" i="2756"/>
  <c r="D317" i="2756" s="1"/>
  <c r="A318" i="2756"/>
  <c r="D318" i="2756" s="1"/>
  <c r="A319" i="2756"/>
  <c r="D319" i="2756" s="1"/>
  <c r="A320" i="2756"/>
  <c r="A321" i="2756"/>
  <c r="D321" i="2756" s="1"/>
  <c r="A322" i="2756"/>
  <c r="D322" i="2756" s="1"/>
  <c r="A323" i="2756"/>
  <c r="D323" i="2756" s="1"/>
  <c r="A324" i="2756"/>
  <c r="D324" i="2756" s="1"/>
  <c r="A325" i="2756"/>
  <c r="D325" i="2756" s="1"/>
  <c r="A326" i="2756"/>
  <c r="A327" i="2756"/>
  <c r="D327" i="2756" s="1"/>
  <c r="A328" i="2756"/>
  <c r="D328" i="2756" s="1"/>
  <c r="A329" i="2756"/>
  <c r="D329" i="2756" s="1"/>
  <c r="A330" i="2756"/>
  <c r="D330" i="2756" s="1"/>
  <c r="A331" i="2756"/>
  <c r="D331" i="2756" s="1"/>
  <c r="A332" i="2756"/>
  <c r="A333" i="2756"/>
  <c r="D333" i="2756" s="1"/>
  <c r="A334" i="2756"/>
  <c r="A335" i="2756"/>
  <c r="D335" i="2756" s="1"/>
  <c r="A336" i="2756"/>
  <c r="D336" i="2756" s="1"/>
  <c r="A337" i="2756"/>
  <c r="D337" i="2756" s="1"/>
  <c r="A338" i="2756"/>
  <c r="A339" i="2756"/>
  <c r="D339" i="2756" s="1"/>
  <c r="A340" i="2756"/>
  <c r="A341" i="2756"/>
  <c r="D341" i="2756" s="1"/>
  <c r="A342" i="2756"/>
  <c r="D342" i="2756" s="1"/>
  <c r="A343" i="2756"/>
  <c r="D343" i="2756" s="1"/>
  <c r="A344" i="2756"/>
  <c r="D344" i="2756" s="1"/>
  <c r="A345" i="2756"/>
  <c r="D345" i="2756" s="1"/>
  <c r="A346" i="2756"/>
  <c r="D346" i="2756" s="1"/>
  <c r="A347" i="2756"/>
  <c r="D347" i="2756" s="1"/>
  <c r="A348" i="2756"/>
  <c r="D348" i="2756" s="1"/>
  <c r="A349" i="2756"/>
  <c r="A350" i="2756"/>
  <c r="D350" i="2756" s="1"/>
  <c r="A351" i="2756"/>
  <c r="D351" i="2756" s="1"/>
  <c r="A352" i="2756"/>
  <c r="A353" i="2756"/>
  <c r="D353" i="2756" s="1"/>
  <c r="A354" i="2756"/>
  <c r="D354" i="2756" s="1"/>
  <c r="A355" i="2756"/>
  <c r="D355" i="2756" s="1"/>
  <c r="A356" i="2756"/>
  <c r="A357" i="2756"/>
  <c r="D357" i="2756" s="1"/>
  <c r="A358" i="2756"/>
  <c r="D358" i="2756" s="1"/>
  <c r="A359" i="2756"/>
  <c r="D359" i="2756" s="1"/>
  <c r="A360" i="2756"/>
  <c r="D360" i="2756" s="1"/>
  <c r="A361" i="2756"/>
  <c r="D361" i="2756" s="1"/>
  <c r="A362" i="2756"/>
  <c r="A363" i="2756"/>
  <c r="D363" i="2756" s="1"/>
  <c r="A364" i="2756"/>
  <c r="D364" i="2756" s="1"/>
  <c r="A365" i="2756"/>
  <c r="D365" i="2756" s="1"/>
  <c r="A366" i="2756"/>
  <c r="D366" i="2756" s="1"/>
  <c r="A367" i="2756"/>
  <c r="A368" i="2756"/>
  <c r="A369" i="2756"/>
  <c r="D369" i="2756" s="1"/>
  <c r="A370" i="2756"/>
  <c r="A371" i="2756"/>
  <c r="D371" i="2756" s="1"/>
  <c r="A372" i="2756"/>
  <c r="D372" i="2756" s="1"/>
  <c r="A373" i="2756"/>
  <c r="D373" i="2756" s="1"/>
  <c r="A374" i="2756"/>
  <c r="A375" i="2756"/>
  <c r="D375" i="2756" s="1"/>
  <c r="A376" i="2756"/>
  <c r="A377" i="2756"/>
  <c r="A378" i="2756"/>
  <c r="D378" i="2756" s="1"/>
  <c r="A379" i="2756"/>
  <c r="D379" i="2756" s="1"/>
  <c r="A380" i="2756"/>
  <c r="D380" i="2756" s="1"/>
  <c r="A381" i="2756"/>
  <c r="A382" i="2756"/>
  <c r="D382" i="2756" s="1"/>
  <c r="A383" i="2756"/>
  <c r="D383" i="2756" s="1"/>
  <c r="A384" i="2756"/>
  <c r="D384" i="2756" s="1"/>
  <c r="A385" i="2756"/>
  <c r="D385" i="2756" s="1"/>
  <c r="A386" i="2756"/>
  <c r="D386" i="2756" s="1"/>
  <c r="A387" i="2756"/>
  <c r="D387" i="2756" s="1"/>
  <c r="A388" i="2756"/>
  <c r="A389" i="2756"/>
  <c r="D389" i="2756" s="1"/>
  <c r="A390" i="2756"/>
  <c r="D390" i="2756" s="1"/>
  <c r="A391" i="2756"/>
  <c r="D391" i="2756" s="1"/>
  <c r="A392" i="2756"/>
  <c r="A393" i="2756"/>
  <c r="D393" i="2756" s="1"/>
  <c r="A394" i="2756"/>
  <c r="D394" i="2756" s="1"/>
  <c r="A395" i="2756"/>
  <c r="D395" i="2756" s="1"/>
  <c r="A396" i="2756"/>
  <c r="D396" i="2756" s="1"/>
  <c r="A397" i="2756"/>
  <c r="D397" i="2756" s="1"/>
  <c r="A398" i="2756"/>
  <c r="A399" i="2756"/>
  <c r="A400" i="2756"/>
  <c r="D400" i="2756" s="1"/>
  <c r="A401" i="2756"/>
  <c r="D401" i="2756" s="1"/>
  <c r="A402" i="2756"/>
  <c r="D402" i="2756" s="1"/>
  <c r="A403" i="2756"/>
  <c r="D403" i="2756" s="1"/>
  <c r="A404" i="2756"/>
  <c r="A405" i="2756"/>
  <c r="D405" i="2756" s="1"/>
  <c r="A406" i="2756"/>
  <c r="A407" i="2756"/>
  <c r="D407" i="2756" s="1"/>
  <c r="A408" i="2756"/>
  <c r="D408" i="2756" s="1"/>
  <c r="A409" i="2756"/>
  <c r="D409" i="2756" s="1"/>
  <c r="A410" i="2756"/>
  <c r="A411" i="2756"/>
  <c r="D411" i="2756" s="1"/>
  <c r="A412" i="2756"/>
  <c r="A413" i="2756"/>
  <c r="A414" i="2756"/>
  <c r="D414" i="2756" s="1"/>
  <c r="A415" i="2756"/>
  <c r="D415" i="2756" s="1"/>
  <c r="A416" i="2756"/>
  <c r="D416" i="2756" s="1"/>
  <c r="A417" i="2756"/>
  <c r="D417" i="2756" s="1"/>
  <c r="A418" i="2756"/>
  <c r="D418" i="2756" s="1"/>
  <c r="A419" i="2756"/>
  <c r="D419" i="2756" s="1"/>
  <c r="A420" i="2756"/>
  <c r="D420" i="2756" s="1"/>
  <c r="A421" i="2756"/>
  <c r="D421" i="2756" s="1"/>
  <c r="A422" i="2756"/>
  <c r="D422" i="2756" s="1"/>
  <c r="A423" i="2756"/>
  <c r="D423" i="2756" s="1"/>
  <c r="A424" i="2756"/>
  <c r="A425" i="2756"/>
  <c r="D425" i="2756" s="1"/>
  <c r="A426" i="2756"/>
  <c r="D426" i="2756" s="1"/>
  <c r="A427" i="2756"/>
  <c r="D427" i="2756" s="1"/>
  <c r="A428" i="2756"/>
  <c r="A429" i="2756"/>
  <c r="D429" i="2756" s="1"/>
  <c r="A430" i="2756"/>
  <c r="D430" i="2756" s="1"/>
  <c r="A431" i="2756"/>
  <c r="A432" i="2756"/>
  <c r="D432" i="2756" s="1"/>
  <c r="A433" i="2756"/>
  <c r="D433" i="2756" s="1"/>
  <c r="A434" i="2756"/>
  <c r="A435" i="2756"/>
  <c r="D435" i="2756" s="1"/>
  <c r="A436" i="2756"/>
  <c r="D436" i="2756" s="1"/>
  <c r="A437" i="2756"/>
  <c r="D437" i="2756" s="1"/>
  <c r="A438" i="2756"/>
  <c r="D438" i="2756" s="1"/>
  <c r="A439" i="2756"/>
  <c r="D439" i="2756" s="1"/>
  <c r="A440" i="2756"/>
  <c r="A441" i="2756"/>
  <c r="D441" i="2756" s="1"/>
  <c r="A442" i="2756"/>
  <c r="A443" i="2756"/>
  <c r="D443" i="2756" s="1"/>
  <c r="A444" i="2756"/>
  <c r="D444" i="2756" s="1"/>
  <c r="A445" i="2756"/>
  <c r="D445" i="2756" s="1"/>
  <c r="A446" i="2756"/>
  <c r="A447" i="2756"/>
  <c r="D447" i="2756" s="1"/>
  <c r="A448" i="2756"/>
  <c r="A449" i="2756"/>
  <c r="A450" i="2756"/>
  <c r="D450" i="2756" s="1"/>
  <c r="A451" i="2756"/>
  <c r="D451" i="2756" s="1"/>
  <c r="A452" i="2756"/>
  <c r="D452" i="2756" s="1"/>
  <c r="A453" i="2756"/>
  <c r="D453" i="2756" s="1"/>
  <c r="A454" i="2756"/>
  <c r="D454" i="2756" s="1"/>
  <c r="A455" i="2756"/>
  <c r="D455" i="2756" s="1"/>
  <c r="A456" i="2756"/>
  <c r="D456" i="2756" s="1"/>
  <c r="A457" i="2756"/>
  <c r="D457" i="2756" s="1"/>
  <c r="A458" i="2756"/>
  <c r="D458" i="2756" s="1"/>
  <c r="A459" i="2756"/>
  <c r="D459" i="2756" s="1"/>
  <c r="A460" i="2756"/>
  <c r="A461" i="2756"/>
  <c r="D461" i="2756" s="1"/>
  <c r="A462" i="2756"/>
  <c r="D462" i="2756" s="1"/>
  <c r="A463" i="2756"/>
  <c r="D463" i="2756" s="1"/>
  <c r="A464" i="2756"/>
  <c r="A465" i="2756"/>
  <c r="D465" i="2756" s="1"/>
  <c r="A466" i="2756"/>
  <c r="D466" i="2756" s="1"/>
  <c r="A467" i="2756"/>
  <c r="A468" i="2756"/>
  <c r="D468" i="2756" s="1"/>
  <c r="A469" i="2756"/>
  <c r="D469" i="2756" s="1"/>
  <c r="A470" i="2756"/>
  <c r="A471" i="2756"/>
  <c r="D471" i="2756" s="1"/>
  <c r="A472" i="2756"/>
  <c r="D472" i="2756" s="1"/>
  <c r="A473" i="2756"/>
  <c r="D473" i="2756" s="1"/>
  <c r="A474" i="2756"/>
  <c r="D474" i="2756" s="1"/>
  <c r="A475" i="2756"/>
  <c r="D475" i="2756" s="1"/>
  <c r="A476" i="2756"/>
  <c r="A477" i="2756"/>
  <c r="D477" i="2756" s="1"/>
  <c r="A478" i="2756"/>
  <c r="A479" i="2756"/>
  <c r="D479" i="2756" s="1"/>
  <c r="A480" i="2756"/>
  <c r="D480" i="2756" s="1"/>
  <c r="A481" i="2756"/>
  <c r="D481" i="2756" s="1"/>
  <c r="A482" i="2756"/>
  <c r="A483" i="2756"/>
  <c r="D483" i="2756" s="1"/>
  <c r="A484" i="2756"/>
  <c r="A485" i="2756"/>
  <c r="D485" i="2756" s="1"/>
  <c r="A486" i="2756"/>
  <c r="D486" i="2756" s="1"/>
  <c r="A487" i="2756"/>
  <c r="D487" i="2756" s="1"/>
  <c r="A488" i="2756"/>
  <c r="D488" i="2756" s="1"/>
  <c r="A489" i="2756"/>
  <c r="D489" i="2756" s="1"/>
  <c r="A490" i="2756"/>
  <c r="D490" i="2756" s="1"/>
  <c r="A491" i="2756"/>
  <c r="D491" i="2756" s="1"/>
  <c r="A492" i="2756"/>
  <c r="D492" i="2756" s="1"/>
  <c r="A493" i="2756"/>
  <c r="D493" i="2756" s="1"/>
  <c r="A494" i="2756"/>
  <c r="D494" i="2756" s="1"/>
  <c r="A495" i="2756"/>
  <c r="D495" i="2756" s="1"/>
  <c r="A496" i="2756"/>
  <c r="A497" i="2756"/>
  <c r="D497" i="2756" s="1"/>
  <c r="A498" i="2756"/>
  <c r="D498" i="2756" s="1"/>
  <c r="A499" i="2756"/>
  <c r="D499" i="2756" s="1"/>
  <c r="A500" i="2756"/>
  <c r="A501" i="2756"/>
  <c r="D501" i="2756" s="1"/>
  <c r="A502" i="2756"/>
  <c r="D502" i="2756" s="1"/>
  <c r="A503" i="2756"/>
  <c r="A504" i="2756"/>
  <c r="D504" i="2756" s="1"/>
  <c r="A505" i="2756"/>
  <c r="D505" i="2756" s="1"/>
  <c r="A506" i="2756"/>
  <c r="A507" i="2756"/>
  <c r="D507" i="2756" s="1"/>
  <c r="A508" i="2756"/>
  <c r="D508" i="2756" s="1"/>
  <c r="A509" i="2756"/>
  <c r="D509" i="2756" s="1"/>
  <c r="A510" i="2756"/>
  <c r="D510" i="2756" s="1"/>
  <c r="A511" i="2756"/>
  <c r="D511" i="2756" s="1"/>
  <c r="A512" i="2756"/>
  <c r="A513" i="2756"/>
  <c r="D513" i="2756" s="1"/>
  <c r="A514" i="2756"/>
  <c r="A515" i="2756"/>
  <c r="D515" i="2756" s="1"/>
  <c r="A516" i="2756"/>
  <c r="D516" i="2756" s="1"/>
  <c r="A517" i="2756"/>
  <c r="D517" i="2756" s="1"/>
  <c r="A518" i="2756"/>
  <c r="A519" i="2756"/>
  <c r="D519" i="2756" s="1"/>
  <c r="A520" i="2756"/>
  <c r="A521" i="2756"/>
  <c r="D521" i="2756" s="1"/>
  <c r="A522" i="2756"/>
  <c r="D522" i="2756" s="1"/>
  <c r="A523" i="2756"/>
  <c r="D523" i="2756" s="1"/>
  <c r="A524" i="2756"/>
  <c r="D524" i="2756" s="1"/>
  <c r="A525" i="2756"/>
  <c r="D525" i="2756" s="1"/>
  <c r="A526" i="2756"/>
  <c r="D526" i="2756" s="1"/>
  <c r="A527" i="2756"/>
  <c r="D527" i="2756" s="1"/>
  <c r="A528" i="2756"/>
  <c r="D528" i="2756" s="1"/>
  <c r="A529" i="2756"/>
  <c r="D529" i="2756" s="1"/>
  <c r="A530" i="2756"/>
  <c r="D530" i="2756" s="1"/>
  <c r="A531" i="2756"/>
  <c r="D531" i="2756" s="1"/>
  <c r="A532" i="2756"/>
  <c r="A533" i="2756"/>
  <c r="D533" i="2756" s="1"/>
  <c r="A534" i="2756"/>
  <c r="D534" i="2756" s="1"/>
  <c r="A535" i="2756"/>
  <c r="D535" i="2756" s="1"/>
  <c r="A536" i="2756"/>
  <c r="A537" i="2756"/>
  <c r="D537" i="2756" s="1"/>
  <c r="A538" i="2756"/>
  <c r="D538" i="2756" s="1"/>
  <c r="A539" i="2756"/>
  <c r="D539" i="2756" s="1"/>
  <c r="A540" i="2756"/>
  <c r="D540" i="2756" s="1"/>
  <c r="A541" i="2756"/>
  <c r="D541" i="2756" s="1"/>
  <c r="A542" i="2756"/>
  <c r="A543" i="2756"/>
  <c r="D543" i="2756" s="1"/>
  <c r="A544" i="2756"/>
  <c r="D544" i="2756" s="1"/>
  <c r="A545" i="2756"/>
  <c r="D545" i="2756" s="1"/>
  <c r="A546" i="2756"/>
  <c r="D546" i="2756" s="1"/>
  <c r="A547" i="2756"/>
  <c r="D547" i="2756" s="1"/>
  <c r="A548" i="2756"/>
  <c r="A549" i="2756"/>
  <c r="D549" i="2756" s="1"/>
  <c r="A550" i="2756"/>
  <c r="A551" i="2756"/>
  <c r="D551" i="2756" s="1"/>
  <c r="A552" i="2756"/>
  <c r="D552" i="2756" s="1"/>
  <c r="A553" i="2756"/>
  <c r="D553" i="2756" s="1"/>
  <c r="A554" i="2756"/>
  <c r="A555" i="2756"/>
  <c r="D555" i="2756" s="1"/>
  <c r="A556" i="2756"/>
  <c r="A557" i="2756"/>
  <c r="D557" i="2756" s="1"/>
  <c r="A558" i="2756"/>
  <c r="D558" i="2756" s="1"/>
  <c r="A559" i="2756"/>
  <c r="D559" i="2756" s="1"/>
  <c r="A560" i="2756"/>
  <c r="D560" i="2756" s="1"/>
  <c r="A561" i="2756"/>
  <c r="D561" i="2756" s="1"/>
  <c r="A562" i="2756"/>
  <c r="D562" i="2756" s="1"/>
  <c r="A563" i="2756"/>
  <c r="D563" i="2756" s="1"/>
  <c r="A564" i="2756"/>
  <c r="D564" i="2756" s="1"/>
  <c r="A565" i="2756"/>
  <c r="A566" i="2756"/>
  <c r="D566" i="2756" s="1"/>
  <c r="A567" i="2756"/>
  <c r="D567" i="2756" s="1"/>
  <c r="A568" i="2756"/>
  <c r="A569" i="2756"/>
  <c r="D569" i="2756" s="1"/>
  <c r="A570" i="2756"/>
  <c r="D570" i="2756" s="1"/>
  <c r="A571" i="2756"/>
  <c r="D571" i="2756" s="1"/>
  <c r="A572" i="2756"/>
  <c r="A573" i="2756"/>
  <c r="D573" i="2756" s="1"/>
  <c r="A574" i="2756"/>
  <c r="D574" i="2756" s="1"/>
  <c r="A575" i="2756"/>
  <c r="D575" i="2756" s="1"/>
  <c r="A576" i="2756"/>
  <c r="D576" i="2756" s="1"/>
  <c r="A577" i="2756"/>
  <c r="D577" i="2756" s="1"/>
  <c r="A578" i="2756"/>
  <c r="A579" i="2756"/>
  <c r="D579" i="2756" s="1"/>
  <c r="A580" i="2756"/>
  <c r="D580" i="2756" s="1"/>
  <c r="A581" i="2756"/>
  <c r="D581" i="2756" s="1"/>
  <c r="A582" i="2756"/>
  <c r="D582" i="2756" s="1"/>
  <c r="A583" i="2756"/>
  <c r="A584" i="2756"/>
  <c r="A585" i="2756"/>
  <c r="D585" i="2756" s="1"/>
  <c r="A586" i="2756"/>
  <c r="A587" i="2756"/>
  <c r="D587" i="2756" s="1"/>
  <c r="A588" i="2756"/>
  <c r="D588" i="2756" s="1"/>
  <c r="A589" i="2756"/>
  <c r="D589" i="2756" s="1"/>
  <c r="A590" i="2756"/>
  <c r="A591" i="2756"/>
  <c r="D591" i="2756" s="1"/>
  <c r="A592" i="2756"/>
  <c r="A593" i="2756"/>
  <c r="A594" i="2756"/>
  <c r="D594" i="2756" s="1"/>
  <c r="A595" i="2756"/>
  <c r="D595" i="2756" s="1"/>
  <c r="C5" i="2756"/>
  <c r="B5" i="2756"/>
  <c r="AT5" i="2756" s="1"/>
  <c r="A5" i="2756"/>
  <c r="D5" i="2756" s="1"/>
  <c r="AU10" i="2753"/>
  <c r="AU15" i="2753"/>
  <c r="AU21" i="2753"/>
  <c r="AU22" i="2753"/>
  <c r="AU27" i="2753"/>
  <c r="AU33" i="2753"/>
  <c r="AU34" i="2753"/>
  <c r="AU35" i="2753"/>
  <c r="AU39" i="2753"/>
  <c r="AU41" i="2753"/>
  <c r="AU46" i="2753"/>
  <c r="AU51" i="2753"/>
  <c r="AU53" i="2753"/>
  <c r="AU57" i="2753"/>
  <c r="AU63" i="2753"/>
  <c r="AU64" i="2753"/>
  <c r="AU65" i="2753"/>
  <c r="AU69" i="2753"/>
  <c r="AU70" i="2753"/>
  <c r="AU71" i="2753"/>
  <c r="AU75" i="2753"/>
  <c r="AU77" i="2753"/>
  <c r="AU82" i="2753"/>
  <c r="AU87" i="2753"/>
  <c r="AU93" i="2753"/>
  <c r="AU94" i="2753"/>
  <c r="AU99" i="2753"/>
  <c r="AU105" i="2753"/>
  <c r="AU106" i="2753"/>
  <c r="AU107" i="2753"/>
  <c r="AU111" i="2753"/>
  <c r="AU113" i="2753"/>
  <c r="AU118" i="2753"/>
  <c r="AU123" i="2753"/>
  <c r="AU125" i="2753"/>
  <c r="AU129" i="2753"/>
  <c r="AU135" i="2753"/>
  <c r="AU136" i="2753"/>
  <c r="AU137" i="2753"/>
  <c r="AU141" i="2753"/>
  <c r="AU142" i="2753"/>
  <c r="AU143" i="2753"/>
  <c r="AU147" i="2753"/>
  <c r="AU149" i="2753"/>
  <c r="AU154" i="2753"/>
  <c r="AU159" i="2753"/>
  <c r="AU165" i="2753"/>
  <c r="AU166" i="2753"/>
  <c r="AU171" i="2753"/>
  <c r="AU178" i="2753"/>
  <c r="AU179" i="2753"/>
  <c r="AU183" i="2753"/>
  <c r="AU190" i="2753"/>
  <c r="AU197" i="2753"/>
  <c r="AU202" i="2753"/>
  <c r="AU208" i="2753"/>
  <c r="AU209" i="2753"/>
  <c r="AU214" i="2753"/>
  <c r="AU221" i="2753"/>
  <c r="AU233" i="2753"/>
  <c r="AU238" i="2753"/>
  <c r="AU244" i="2753"/>
  <c r="AU245" i="2753"/>
  <c r="AU250" i="2753"/>
  <c r="AU251" i="2753"/>
  <c r="AU257" i="2753"/>
  <c r="AU262" i="2753"/>
  <c r="AU274" i="2753"/>
  <c r="AU286" i="2753"/>
  <c r="AU287" i="2753"/>
  <c r="AU298" i="2753"/>
  <c r="AU305" i="2753"/>
  <c r="AU310" i="2753"/>
  <c r="AU316" i="2753"/>
  <c r="AU317" i="2753"/>
  <c r="AU322" i="2753"/>
  <c r="AU329" i="2753"/>
  <c r="AU341" i="2753"/>
  <c r="AU346" i="2753"/>
  <c r="AU352" i="2753"/>
  <c r="AU353" i="2753"/>
  <c r="AU358" i="2753"/>
  <c r="AU359" i="2753"/>
  <c r="AU365" i="2753"/>
  <c r="AU370" i="2753"/>
  <c r="AU382" i="2753"/>
  <c r="AU394" i="2753"/>
  <c r="AU395" i="2753"/>
  <c r="AU406" i="2753"/>
  <c r="AU413" i="2753"/>
  <c r="AU418" i="2753"/>
  <c r="AU424" i="2753"/>
  <c r="AU425" i="2753"/>
  <c r="AU430" i="2753"/>
  <c r="AU437" i="2753"/>
  <c r="AU449" i="2753"/>
  <c r="AT10" i="2753"/>
  <c r="AT12" i="2753"/>
  <c r="AT22" i="2753"/>
  <c r="AT24" i="2753"/>
  <c r="AT34" i="2753"/>
  <c r="AT35" i="2753"/>
  <c r="AT36" i="2753"/>
  <c r="AT46" i="2753"/>
  <c r="AT48" i="2753"/>
  <c r="AT53" i="2753"/>
  <c r="AT58" i="2753"/>
  <c r="AT64" i="2753"/>
  <c r="AT65" i="2753"/>
  <c r="AT70" i="2753"/>
  <c r="AT77" i="2753"/>
  <c r="AT78" i="2753"/>
  <c r="AT89" i="2753"/>
  <c r="AT94" i="2753"/>
  <c r="AT100" i="2753"/>
  <c r="AT101" i="2753"/>
  <c r="AT106" i="2753"/>
  <c r="AT107" i="2753"/>
  <c r="AT108" i="2753"/>
  <c r="AT113" i="2753"/>
  <c r="AT118" i="2753"/>
  <c r="AT120" i="2753"/>
  <c r="AT130" i="2753"/>
  <c r="AT132" i="2753"/>
  <c r="AT142" i="2753"/>
  <c r="AT143" i="2753"/>
  <c r="AT144" i="2753"/>
  <c r="AT154" i="2753"/>
  <c r="AT156" i="2753"/>
  <c r="AT161" i="2753"/>
  <c r="AT166" i="2753"/>
  <c r="AT172" i="2753"/>
  <c r="AT173" i="2753"/>
  <c r="AT178" i="2753"/>
  <c r="AT185" i="2753"/>
  <c r="AT186" i="2753"/>
  <c r="AT197" i="2753"/>
  <c r="AT202" i="2753"/>
  <c r="AT208" i="2753"/>
  <c r="AT209" i="2753"/>
  <c r="AT214" i="2753"/>
  <c r="AT215" i="2753"/>
  <c r="AT216" i="2753"/>
  <c r="AT221" i="2753"/>
  <c r="AT226" i="2753"/>
  <c r="AT228" i="2753"/>
  <c r="AT238" i="2753"/>
  <c r="AT240" i="2753"/>
  <c r="AT250" i="2753"/>
  <c r="AT251" i="2753"/>
  <c r="AT252" i="2753"/>
  <c r="AT262" i="2753"/>
  <c r="AT264" i="2753"/>
  <c r="AT269" i="2753"/>
  <c r="AT274" i="2753"/>
  <c r="AT280" i="2753"/>
  <c r="AT281" i="2753"/>
  <c r="AT286" i="2753"/>
  <c r="AT293" i="2753"/>
  <c r="AT294" i="2753"/>
  <c r="AT305" i="2753"/>
  <c r="AT310" i="2753"/>
  <c r="AT316" i="2753"/>
  <c r="AT317" i="2753"/>
  <c r="AT322" i="2753"/>
  <c r="AT323" i="2753"/>
  <c r="AT324" i="2753"/>
  <c r="AT329" i="2753"/>
  <c r="AT334" i="2753"/>
  <c r="AT336" i="2753"/>
  <c r="AT346" i="2753"/>
  <c r="AT348" i="2753"/>
  <c r="AT358" i="2753"/>
  <c r="AT359" i="2753"/>
  <c r="AT360" i="2753"/>
  <c r="AT370" i="2753"/>
  <c r="AT372" i="2753"/>
  <c r="AT377" i="2753"/>
  <c r="AT382" i="2753"/>
  <c r="AT388" i="2753"/>
  <c r="AT389" i="2753"/>
  <c r="AT394" i="2753"/>
  <c r="AT401" i="2753"/>
  <c r="AT402" i="2753"/>
  <c r="AT413" i="2753"/>
  <c r="AT418" i="2753"/>
  <c r="AT424" i="2753"/>
  <c r="AT425" i="2753"/>
  <c r="AT430" i="2753"/>
  <c r="AT431" i="2753"/>
  <c r="AT432" i="2753"/>
  <c r="AT437" i="2753"/>
  <c r="AT442" i="2753"/>
  <c r="AT444" i="2753"/>
  <c r="AD13" i="2753"/>
  <c r="AD14" i="2753"/>
  <c r="AE14" i="2753" s="1"/>
  <c r="AD21" i="2753"/>
  <c r="AE21" i="2753" s="1"/>
  <c r="AD26" i="2753"/>
  <c r="AE26" i="2753" s="1"/>
  <c r="AD31" i="2753"/>
  <c r="AE31" i="2753" s="1"/>
  <c r="AD32" i="2753"/>
  <c r="AE32" i="2753" s="1"/>
  <c r="AD33" i="2753"/>
  <c r="AD34" i="2753"/>
  <c r="AD40" i="2753"/>
  <c r="AE40" i="2753" s="1"/>
  <c r="AD43" i="2753"/>
  <c r="AE43" i="2753" s="1"/>
  <c r="AD49" i="2753"/>
  <c r="AD50" i="2753"/>
  <c r="AE50" i="2753" s="1"/>
  <c r="AD52" i="2753"/>
  <c r="AE52" i="2753" s="1"/>
  <c r="AD57" i="2753"/>
  <c r="AE57" i="2753" s="1"/>
  <c r="AD61" i="2753"/>
  <c r="AE61" i="2753" s="1"/>
  <c r="AC7" i="2753"/>
  <c r="AC8" i="2753"/>
  <c r="AC9" i="2753"/>
  <c r="AD9" i="2753" s="1"/>
  <c r="AE9" i="2753" s="1"/>
  <c r="AC10" i="2753"/>
  <c r="AC11" i="2753"/>
  <c r="AC12" i="2753"/>
  <c r="AD12" i="2753" s="1"/>
  <c r="AE12" i="2753" s="1"/>
  <c r="AC13" i="2753"/>
  <c r="AC14" i="2753"/>
  <c r="AC15" i="2753"/>
  <c r="AD15" i="2753" s="1"/>
  <c r="AC16" i="2753"/>
  <c r="AC17" i="2753"/>
  <c r="AC18" i="2753"/>
  <c r="AC19" i="2753"/>
  <c r="AC20" i="2753"/>
  <c r="AC21" i="2753"/>
  <c r="AC22" i="2753"/>
  <c r="AC23" i="2753"/>
  <c r="AC24" i="2753"/>
  <c r="AD24" i="2753" s="1"/>
  <c r="AE24" i="2753" s="1"/>
  <c r="AC25" i="2753"/>
  <c r="AC26" i="2753"/>
  <c r="AC27" i="2753"/>
  <c r="AD27" i="2753" s="1"/>
  <c r="AE27" i="2753" s="1"/>
  <c r="AC28" i="2753"/>
  <c r="AC29" i="2753"/>
  <c r="AC30" i="2753"/>
  <c r="AC31" i="2753"/>
  <c r="AC32" i="2753"/>
  <c r="AC33" i="2753"/>
  <c r="AC34" i="2753"/>
  <c r="AC35" i="2753"/>
  <c r="AC36" i="2753"/>
  <c r="AC37" i="2753"/>
  <c r="AC38" i="2753"/>
  <c r="AC39" i="2753"/>
  <c r="AD39" i="2753" s="1"/>
  <c r="AE39" i="2753" s="1"/>
  <c r="AC40" i="2753"/>
  <c r="AC41" i="2753"/>
  <c r="AC42" i="2753"/>
  <c r="AD42" i="2753" s="1"/>
  <c r="AE42" i="2753" s="1"/>
  <c r="AC43" i="2753"/>
  <c r="AC44" i="2753"/>
  <c r="AC45" i="2753"/>
  <c r="AD45" i="2753" s="1"/>
  <c r="AE45" i="2753" s="1"/>
  <c r="AC46" i="2753"/>
  <c r="AC47" i="2753"/>
  <c r="AC48" i="2753"/>
  <c r="AD48" i="2753" s="1"/>
  <c r="AE48" i="2753" s="1"/>
  <c r="AC49" i="2753"/>
  <c r="AC50" i="2753"/>
  <c r="AC51" i="2753"/>
  <c r="AD51" i="2753" s="1"/>
  <c r="AC52" i="2753"/>
  <c r="AC53" i="2753"/>
  <c r="AC54" i="2753"/>
  <c r="AC55" i="2753"/>
  <c r="AC56" i="2753"/>
  <c r="AC57" i="2753"/>
  <c r="AC58" i="2753"/>
  <c r="AC59" i="2753"/>
  <c r="AC60" i="2753"/>
  <c r="AD60" i="2753" s="1"/>
  <c r="AE60" i="2753" s="1"/>
  <c r="AC61" i="2753"/>
  <c r="AB7" i="2753"/>
  <c r="AD7" i="2753" s="1"/>
  <c r="AE7" i="2753" s="1"/>
  <c r="AB8" i="2753"/>
  <c r="AD8" i="2753" s="1"/>
  <c r="AB9" i="2753"/>
  <c r="AB10" i="2753"/>
  <c r="AD10" i="2753" s="1"/>
  <c r="AE10" i="2753" s="1"/>
  <c r="AB11" i="2753"/>
  <c r="AD11" i="2753" s="1"/>
  <c r="AE11" i="2753" s="1"/>
  <c r="AB12" i="2753"/>
  <c r="AB13" i="2753"/>
  <c r="AB14" i="2753"/>
  <c r="AB15" i="2753"/>
  <c r="AB16" i="2753"/>
  <c r="AD16" i="2753" s="1"/>
  <c r="AE16" i="2753" s="1"/>
  <c r="AB17" i="2753"/>
  <c r="AD17" i="2753" s="1"/>
  <c r="AE17" i="2753" s="1"/>
  <c r="AB18" i="2753"/>
  <c r="AB19" i="2753"/>
  <c r="AD19" i="2753" s="1"/>
  <c r="AE19" i="2753" s="1"/>
  <c r="AB20" i="2753"/>
  <c r="AD20" i="2753" s="1"/>
  <c r="AE20" i="2753" s="1"/>
  <c r="AB21" i="2753"/>
  <c r="AB22" i="2753"/>
  <c r="AD22" i="2753" s="1"/>
  <c r="AB23" i="2753"/>
  <c r="AD23" i="2753" s="1"/>
  <c r="AE23" i="2753" s="1"/>
  <c r="AB24" i="2753"/>
  <c r="AB25" i="2753"/>
  <c r="AD25" i="2753" s="1"/>
  <c r="AB26" i="2753"/>
  <c r="AB27" i="2753"/>
  <c r="AB28" i="2753"/>
  <c r="AD28" i="2753" s="1"/>
  <c r="AE28" i="2753" s="1"/>
  <c r="AB29" i="2753"/>
  <c r="AD29" i="2753" s="1"/>
  <c r="AB30" i="2753"/>
  <c r="AB31" i="2753"/>
  <c r="AB32" i="2753"/>
  <c r="AB33" i="2753"/>
  <c r="AB34" i="2753"/>
  <c r="AB35" i="2753"/>
  <c r="AD35" i="2753" s="1"/>
  <c r="AE35" i="2753" s="1"/>
  <c r="AB36" i="2753"/>
  <c r="AD36" i="2753" s="1"/>
  <c r="AE36" i="2753" s="1"/>
  <c r="AB37" i="2753"/>
  <c r="AD37" i="2753" s="1"/>
  <c r="AB38" i="2753"/>
  <c r="AD38" i="2753" s="1"/>
  <c r="AE38" i="2753" s="1"/>
  <c r="AB39" i="2753"/>
  <c r="AB40" i="2753"/>
  <c r="AB41" i="2753"/>
  <c r="AD41" i="2753" s="1"/>
  <c r="AB42" i="2753"/>
  <c r="AB43" i="2753"/>
  <c r="AB44" i="2753"/>
  <c r="AD44" i="2753" s="1"/>
  <c r="AB45" i="2753"/>
  <c r="AB46" i="2753"/>
  <c r="AD46" i="2753" s="1"/>
  <c r="AE46" i="2753" s="1"/>
  <c r="AB47" i="2753"/>
  <c r="AD47" i="2753" s="1"/>
  <c r="AE47" i="2753" s="1"/>
  <c r="AB48" i="2753"/>
  <c r="AB49" i="2753"/>
  <c r="AB50" i="2753"/>
  <c r="AB51" i="2753"/>
  <c r="AB52" i="2753"/>
  <c r="AB53" i="2753"/>
  <c r="AD53" i="2753" s="1"/>
  <c r="AE53" i="2753" s="1"/>
  <c r="AB54" i="2753"/>
  <c r="AD54" i="2753" s="1"/>
  <c r="AE54" i="2753" s="1"/>
  <c r="AB55" i="2753"/>
  <c r="AD55" i="2753" s="1"/>
  <c r="AE55" i="2753" s="1"/>
  <c r="AB56" i="2753"/>
  <c r="AD56" i="2753" s="1"/>
  <c r="AE56" i="2753" s="1"/>
  <c r="AB57" i="2753"/>
  <c r="AB58" i="2753"/>
  <c r="AD58" i="2753" s="1"/>
  <c r="AB59" i="2753"/>
  <c r="AD59" i="2753" s="1"/>
  <c r="AE59" i="2753" s="1"/>
  <c r="AB60" i="2753"/>
  <c r="AB61" i="2753"/>
  <c r="AC6" i="2753"/>
  <c r="AB6" i="2753"/>
  <c r="AD6" i="2753" s="1"/>
  <c r="AE6" i="2753" s="1"/>
  <c r="F2" i="2753"/>
  <c r="D13" i="2753"/>
  <c r="D19" i="2753"/>
  <c r="D20" i="2753"/>
  <c r="D22" i="2753"/>
  <c r="D25" i="2753"/>
  <c r="D26" i="2753"/>
  <c r="D27" i="2753"/>
  <c r="D31" i="2753"/>
  <c r="D37" i="2753"/>
  <c r="D38" i="2753"/>
  <c r="D39" i="2753"/>
  <c r="D44" i="2753"/>
  <c r="D45" i="2753"/>
  <c r="D55" i="2753"/>
  <c r="D56" i="2753"/>
  <c r="D61" i="2753"/>
  <c r="D62" i="2753"/>
  <c r="D63" i="2753"/>
  <c r="D73" i="2753"/>
  <c r="D74" i="2753"/>
  <c r="D80" i="2753"/>
  <c r="D81" i="2753"/>
  <c r="D82" i="2753"/>
  <c r="D85" i="2753"/>
  <c r="D91" i="2753"/>
  <c r="D97" i="2753"/>
  <c r="D98" i="2753"/>
  <c r="D99" i="2753"/>
  <c r="D103" i="2753"/>
  <c r="D104" i="2753"/>
  <c r="D105" i="2753"/>
  <c r="D109" i="2753"/>
  <c r="D116" i="2753"/>
  <c r="D117" i="2753"/>
  <c r="D121" i="2753"/>
  <c r="D123" i="2753"/>
  <c r="D133" i="2753"/>
  <c r="D134" i="2753"/>
  <c r="D139" i="2753"/>
  <c r="D140" i="2753"/>
  <c r="D141" i="2753"/>
  <c r="D142" i="2753"/>
  <c r="D152" i="2753"/>
  <c r="D157" i="2753"/>
  <c r="D159" i="2753"/>
  <c r="D160" i="2753"/>
  <c r="D163" i="2753"/>
  <c r="D164" i="2753"/>
  <c r="D169" i="2753"/>
  <c r="D175" i="2753"/>
  <c r="D176" i="2753"/>
  <c r="D177" i="2753"/>
  <c r="D181" i="2753"/>
  <c r="D182" i="2753"/>
  <c r="D183" i="2753"/>
  <c r="D193" i="2753"/>
  <c r="D195" i="2753"/>
  <c r="D199" i="2753"/>
  <c r="D200" i="2753"/>
  <c r="D211" i="2753"/>
  <c r="D212" i="2753"/>
  <c r="D217" i="2753"/>
  <c r="D218" i="2753"/>
  <c r="D219" i="2753"/>
  <c r="D220" i="2753"/>
  <c r="D229" i="2753"/>
  <c r="D235" i="2753"/>
  <c r="D236" i="2753"/>
  <c r="D238" i="2753"/>
  <c r="D241" i="2753"/>
  <c r="D242" i="2753"/>
  <c r="D247" i="2753"/>
  <c r="D248" i="2753"/>
  <c r="D259" i="2753"/>
  <c r="D265" i="2753"/>
  <c r="D266" i="2753"/>
  <c r="D271" i="2753"/>
  <c r="D272" i="2753"/>
  <c r="D274" i="2753"/>
  <c r="D277" i="2753"/>
  <c r="D278" i="2753"/>
  <c r="D283" i="2753"/>
  <c r="D284" i="2753"/>
  <c r="D295" i="2753"/>
  <c r="D301" i="2753"/>
  <c r="D302" i="2753"/>
  <c r="D307" i="2753"/>
  <c r="D308" i="2753"/>
  <c r="D310" i="2753"/>
  <c r="D313" i="2753"/>
  <c r="D314" i="2753"/>
  <c r="D319" i="2753"/>
  <c r="D320" i="2753"/>
  <c r="D331" i="2753"/>
  <c r="D337" i="2753"/>
  <c r="D338" i="2753"/>
  <c r="D343" i="2753"/>
  <c r="D344" i="2753"/>
  <c r="D346" i="2753"/>
  <c r="D349" i="2753"/>
  <c r="D350" i="2753"/>
  <c r="D355" i="2753"/>
  <c r="D356" i="2753"/>
  <c r="D367" i="2753"/>
  <c r="D373" i="2753"/>
  <c r="D374" i="2753"/>
  <c r="D379" i="2753"/>
  <c r="D380" i="2753"/>
  <c r="D382" i="2753"/>
  <c r="D385" i="2753"/>
  <c r="D386" i="2753"/>
  <c r="D391" i="2753"/>
  <c r="D392" i="2753"/>
  <c r="D403" i="2753"/>
  <c r="D409" i="2753"/>
  <c r="D410" i="2753"/>
  <c r="D415" i="2753"/>
  <c r="D416" i="2753"/>
  <c r="D418" i="2753"/>
  <c r="D421" i="2753"/>
  <c r="D422" i="2753"/>
  <c r="D427" i="2753"/>
  <c r="D428" i="2753"/>
  <c r="D439" i="2753"/>
  <c r="D445" i="2753"/>
  <c r="D446" i="2753"/>
  <c r="D451" i="2753"/>
  <c r="D452" i="2753"/>
  <c r="C6" i="2753"/>
  <c r="C7" i="2753"/>
  <c r="C8" i="2753"/>
  <c r="C9" i="2753"/>
  <c r="C10" i="2753"/>
  <c r="C11" i="2753"/>
  <c r="C12" i="2753"/>
  <c r="C13" i="2753"/>
  <c r="C14" i="2753"/>
  <c r="C15" i="2753"/>
  <c r="C16" i="2753"/>
  <c r="C17" i="2753"/>
  <c r="C18" i="2753"/>
  <c r="C19" i="2753"/>
  <c r="C20" i="2753"/>
  <c r="C21" i="2753"/>
  <c r="C22" i="2753"/>
  <c r="C23" i="2753"/>
  <c r="C24" i="2753"/>
  <c r="C25" i="2753"/>
  <c r="C26" i="2753"/>
  <c r="C27" i="2753"/>
  <c r="C28" i="2753"/>
  <c r="C29" i="2753"/>
  <c r="C30" i="2753"/>
  <c r="C31" i="2753"/>
  <c r="C32" i="2753"/>
  <c r="C33" i="2753"/>
  <c r="C34" i="2753"/>
  <c r="C35" i="2753"/>
  <c r="C36" i="2753"/>
  <c r="C37" i="2753"/>
  <c r="C38" i="2753"/>
  <c r="C39" i="2753"/>
  <c r="C40" i="2753"/>
  <c r="C41" i="2753"/>
  <c r="C42" i="2753"/>
  <c r="C43" i="2753"/>
  <c r="C44" i="2753"/>
  <c r="C45" i="2753"/>
  <c r="C46" i="2753"/>
  <c r="C47" i="2753"/>
  <c r="C48" i="2753"/>
  <c r="C49" i="2753"/>
  <c r="C50" i="2753"/>
  <c r="C51" i="2753"/>
  <c r="C52" i="2753"/>
  <c r="C53" i="2753"/>
  <c r="C54" i="2753"/>
  <c r="C55" i="2753"/>
  <c r="C56" i="2753"/>
  <c r="C57" i="2753"/>
  <c r="C58" i="2753"/>
  <c r="C59" i="2753"/>
  <c r="C60" i="2753"/>
  <c r="C61" i="2753"/>
  <c r="C62" i="2753"/>
  <c r="C63" i="2753"/>
  <c r="C64" i="2753"/>
  <c r="C65" i="2753"/>
  <c r="C66" i="2753"/>
  <c r="C67" i="2753"/>
  <c r="C68" i="2753"/>
  <c r="C69" i="2753"/>
  <c r="C70" i="2753"/>
  <c r="C71" i="2753"/>
  <c r="C72" i="2753"/>
  <c r="C73" i="2753"/>
  <c r="C74" i="2753"/>
  <c r="C75" i="2753"/>
  <c r="C76" i="2753"/>
  <c r="C77" i="2753"/>
  <c r="C78" i="2753"/>
  <c r="C79" i="2753"/>
  <c r="C80" i="2753"/>
  <c r="C81" i="2753"/>
  <c r="C82" i="2753"/>
  <c r="C83" i="2753"/>
  <c r="C84" i="2753"/>
  <c r="C85" i="2753"/>
  <c r="C86" i="2753"/>
  <c r="C87" i="2753"/>
  <c r="C88" i="2753"/>
  <c r="C89" i="2753"/>
  <c r="C90" i="2753"/>
  <c r="C91" i="2753"/>
  <c r="C92" i="2753"/>
  <c r="C93" i="2753"/>
  <c r="C94" i="2753"/>
  <c r="C95" i="2753"/>
  <c r="C96" i="2753"/>
  <c r="C97" i="2753"/>
  <c r="C98" i="2753"/>
  <c r="C99" i="2753"/>
  <c r="C100" i="2753"/>
  <c r="C101" i="2753"/>
  <c r="C102" i="2753"/>
  <c r="C103" i="2753"/>
  <c r="C104" i="2753"/>
  <c r="C105" i="2753"/>
  <c r="C106" i="2753"/>
  <c r="C107" i="2753"/>
  <c r="C108" i="2753"/>
  <c r="C109" i="2753"/>
  <c r="C110" i="2753"/>
  <c r="C111" i="2753"/>
  <c r="C112" i="2753"/>
  <c r="C113" i="2753"/>
  <c r="C114" i="2753"/>
  <c r="C115" i="2753"/>
  <c r="C116" i="2753"/>
  <c r="C117" i="2753"/>
  <c r="C118" i="2753"/>
  <c r="C119" i="2753"/>
  <c r="C120" i="2753"/>
  <c r="C121" i="2753"/>
  <c r="C122" i="2753"/>
  <c r="C123" i="2753"/>
  <c r="C124" i="2753"/>
  <c r="C125" i="2753"/>
  <c r="C126" i="2753"/>
  <c r="C127" i="2753"/>
  <c r="C128" i="2753"/>
  <c r="C129" i="2753"/>
  <c r="C130" i="2753"/>
  <c r="C131" i="2753"/>
  <c r="C132" i="2753"/>
  <c r="C133" i="2753"/>
  <c r="C134" i="2753"/>
  <c r="C135" i="2753"/>
  <c r="C136" i="2753"/>
  <c r="C137" i="2753"/>
  <c r="C138" i="2753"/>
  <c r="C139" i="2753"/>
  <c r="C140" i="2753"/>
  <c r="C141" i="2753"/>
  <c r="C142" i="2753"/>
  <c r="C143" i="2753"/>
  <c r="C144" i="2753"/>
  <c r="C145" i="2753"/>
  <c r="C146" i="2753"/>
  <c r="C147" i="2753"/>
  <c r="C148" i="2753"/>
  <c r="C149" i="2753"/>
  <c r="C150" i="2753"/>
  <c r="C151" i="2753"/>
  <c r="C152" i="2753"/>
  <c r="C153" i="2753"/>
  <c r="C154" i="2753"/>
  <c r="C155" i="2753"/>
  <c r="C156" i="2753"/>
  <c r="C157" i="2753"/>
  <c r="C158" i="2753"/>
  <c r="C159" i="2753"/>
  <c r="C160" i="2753"/>
  <c r="C161" i="2753"/>
  <c r="C162" i="2753"/>
  <c r="C163" i="2753"/>
  <c r="C164" i="2753"/>
  <c r="C165" i="2753"/>
  <c r="C166" i="2753"/>
  <c r="C167" i="2753"/>
  <c r="C168" i="2753"/>
  <c r="C169" i="2753"/>
  <c r="C170" i="2753"/>
  <c r="C171" i="2753"/>
  <c r="C172" i="2753"/>
  <c r="C173" i="2753"/>
  <c r="C174" i="2753"/>
  <c r="C175" i="2753"/>
  <c r="C176" i="2753"/>
  <c r="C177" i="2753"/>
  <c r="C178" i="2753"/>
  <c r="C179" i="2753"/>
  <c r="C180" i="2753"/>
  <c r="C181" i="2753"/>
  <c r="C182" i="2753"/>
  <c r="C183" i="2753"/>
  <c r="C184" i="2753"/>
  <c r="C185" i="2753"/>
  <c r="C186" i="2753"/>
  <c r="C187" i="2753"/>
  <c r="C188" i="2753"/>
  <c r="C189" i="2753"/>
  <c r="C190" i="2753"/>
  <c r="C191" i="2753"/>
  <c r="C192" i="2753"/>
  <c r="C193" i="2753"/>
  <c r="C194" i="2753"/>
  <c r="C195" i="2753"/>
  <c r="C196" i="2753"/>
  <c r="C197" i="2753"/>
  <c r="C198" i="2753"/>
  <c r="C199" i="2753"/>
  <c r="C200" i="2753"/>
  <c r="C201" i="2753"/>
  <c r="C202" i="2753"/>
  <c r="C203" i="2753"/>
  <c r="C204" i="2753"/>
  <c r="C205" i="2753"/>
  <c r="C206" i="2753"/>
  <c r="C207" i="2753"/>
  <c r="C208" i="2753"/>
  <c r="C209" i="2753"/>
  <c r="C210" i="2753"/>
  <c r="C211" i="2753"/>
  <c r="C212" i="2753"/>
  <c r="C213" i="2753"/>
  <c r="C214" i="2753"/>
  <c r="C215" i="2753"/>
  <c r="C216" i="2753"/>
  <c r="C217" i="2753"/>
  <c r="C218" i="2753"/>
  <c r="C219" i="2753"/>
  <c r="C220" i="2753"/>
  <c r="C221" i="2753"/>
  <c r="C222" i="2753"/>
  <c r="C223" i="2753"/>
  <c r="C224" i="2753"/>
  <c r="C225" i="2753"/>
  <c r="C226" i="2753"/>
  <c r="C227" i="2753"/>
  <c r="C228" i="2753"/>
  <c r="C229" i="2753"/>
  <c r="C230" i="2753"/>
  <c r="C231" i="2753"/>
  <c r="C232" i="2753"/>
  <c r="C233" i="2753"/>
  <c r="C234" i="2753"/>
  <c r="C235" i="2753"/>
  <c r="C236" i="2753"/>
  <c r="C237" i="2753"/>
  <c r="C238" i="2753"/>
  <c r="C239" i="2753"/>
  <c r="C240" i="2753"/>
  <c r="C241" i="2753"/>
  <c r="C242" i="2753"/>
  <c r="C243" i="2753"/>
  <c r="C244" i="2753"/>
  <c r="C245" i="2753"/>
  <c r="C246" i="2753"/>
  <c r="C247" i="2753"/>
  <c r="C248" i="2753"/>
  <c r="C249" i="2753"/>
  <c r="C250" i="2753"/>
  <c r="C251" i="2753"/>
  <c r="C252" i="2753"/>
  <c r="C253" i="2753"/>
  <c r="C254" i="2753"/>
  <c r="C255" i="2753"/>
  <c r="C256" i="2753"/>
  <c r="C257" i="2753"/>
  <c r="C258" i="2753"/>
  <c r="C259" i="2753"/>
  <c r="C260" i="2753"/>
  <c r="C261" i="2753"/>
  <c r="C262" i="2753"/>
  <c r="C263" i="2753"/>
  <c r="C264" i="2753"/>
  <c r="C265" i="2753"/>
  <c r="C266" i="2753"/>
  <c r="C267" i="2753"/>
  <c r="C268" i="2753"/>
  <c r="C269" i="2753"/>
  <c r="C270" i="2753"/>
  <c r="C271" i="2753"/>
  <c r="C272" i="2753"/>
  <c r="C273" i="2753"/>
  <c r="C274" i="2753"/>
  <c r="C275" i="2753"/>
  <c r="C276" i="2753"/>
  <c r="C277" i="2753"/>
  <c r="C278" i="2753"/>
  <c r="C279" i="2753"/>
  <c r="C280" i="2753"/>
  <c r="C281" i="2753"/>
  <c r="C282" i="2753"/>
  <c r="C283" i="2753"/>
  <c r="C284" i="2753"/>
  <c r="C285" i="2753"/>
  <c r="C286" i="2753"/>
  <c r="C287" i="2753"/>
  <c r="C288" i="2753"/>
  <c r="C289" i="2753"/>
  <c r="C290" i="2753"/>
  <c r="C291" i="2753"/>
  <c r="C292" i="2753"/>
  <c r="C293" i="2753"/>
  <c r="C294" i="2753"/>
  <c r="C295" i="2753"/>
  <c r="C296" i="2753"/>
  <c r="C297" i="2753"/>
  <c r="C298" i="2753"/>
  <c r="C299" i="2753"/>
  <c r="C300" i="2753"/>
  <c r="C301" i="2753"/>
  <c r="C302" i="2753"/>
  <c r="C303" i="2753"/>
  <c r="C304" i="2753"/>
  <c r="C305" i="2753"/>
  <c r="C306" i="2753"/>
  <c r="C307" i="2753"/>
  <c r="C308" i="2753"/>
  <c r="C309" i="2753"/>
  <c r="C310" i="2753"/>
  <c r="C311" i="2753"/>
  <c r="C312" i="2753"/>
  <c r="C313" i="2753"/>
  <c r="C314" i="2753"/>
  <c r="C315" i="2753"/>
  <c r="C316" i="2753"/>
  <c r="C317" i="2753"/>
  <c r="C318" i="2753"/>
  <c r="C319" i="2753"/>
  <c r="C320" i="2753"/>
  <c r="C321" i="2753"/>
  <c r="C322" i="2753"/>
  <c r="C323" i="2753"/>
  <c r="C324" i="2753"/>
  <c r="C325" i="2753"/>
  <c r="C326" i="2753"/>
  <c r="C327" i="2753"/>
  <c r="C328" i="2753"/>
  <c r="C329" i="2753"/>
  <c r="C330" i="2753"/>
  <c r="C331" i="2753"/>
  <c r="C332" i="2753"/>
  <c r="C333" i="2753"/>
  <c r="C334" i="2753"/>
  <c r="C335" i="2753"/>
  <c r="C336" i="2753"/>
  <c r="C337" i="2753"/>
  <c r="C338" i="2753"/>
  <c r="C339" i="2753"/>
  <c r="C340" i="2753"/>
  <c r="C341" i="2753"/>
  <c r="C342" i="2753"/>
  <c r="C343" i="2753"/>
  <c r="C344" i="2753"/>
  <c r="C345" i="2753"/>
  <c r="C346" i="2753"/>
  <c r="C347" i="2753"/>
  <c r="C348" i="2753"/>
  <c r="C349" i="2753"/>
  <c r="C350" i="2753"/>
  <c r="C351" i="2753"/>
  <c r="C352" i="2753"/>
  <c r="C353" i="2753"/>
  <c r="C354" i="2753"/>
  <c r="C355" i="2753"/>
  <c r="C356" i="2753"/>
  <c r="C357" i="2753"/>
  <c r="C358" i="2753"/>
  <c r="C359" i="2753"/>
  <c r="C360" i="2753"/>
  <c r="C361" i="2753"/>
  <c r="C362" i="2753"/>
  <c r="C363" i="2753"/>
  <c r="C364" i="2753"/>
  <c r="C365" i="2753"/>
  <c r="C366" i="2753"/>
  <c r="C367" i="2753"/>
  <c r="C368" i="2753"/>
  <c r="C369" i="2753"/>
  <c r="C370" i="2753"/>
  <c r="C371" i="2753"/>
  <c r="C372" i="2753"/>
  <c r="C373" i="2753"/>
  <c r="C374" i="2753"/>
  <c r="C375" i="2753"/>
  <c r="C376" i="2753"/>
  <c r="C377" i="2753"/>
  <c r="C378" i="2753"/>
  <c r="C379" i="2753"/>
  <c r="C380" i="2753"/>
  <c r="C381" i="2753"/>
  <c r="C382" i="2753"/>
  <c r="C383" i="2753"/>
  <c r="C384" i="2753"/>
  <c r="C385" i="2753"/>
  <c r="C386" i="2753"/>
  <c r="C387" i="2753"/>
  <c r="C388" i="2753"/>
  <c r="C389" i="2753"/>
  <c r="C390" i="2753"/>
  <c r="C391" i="2753"/>
  <c r="C392" i="2753"/>
  <c r="C393" i="2753"/>
  <c r="C394" i="2753"/>
  <c r="C395" i="2753"/>
  <c r="C396" i="2753"/>
  <c r="C397" i="2753"/>
  <c r="C398" i="2753"/>
  <c r="C399" i="2753"/>
  <c r="C400" i="2753"/>
  <c r="C401" i="2753"/>
  <c r="C402" i="2753"/>
  <c r="C403" i="2753"/>
  <c r="C404" i="2753"/>
  <c r="C405" i="2753"/>
  <c r="C406" i="2753"/>
  <c r="C407" i="2753"/>
  <c r="C408" i="2753"/>
  <c r="C409" i="2753"/>
  <c r="C410" i="2753"/>
  <c r="C411" i="2753"/>
  <c r="C412" i="2753"/>
  <c r="C413" i="2753"/>
  <c r="C414" i="2753"/>
  <c r="C415" i="2753"/>
  <c r="C416" i="2753"/>
  <c r="C417" i="2753"/>
  <c r="C418" i="2753"/>
  <c r="C419" i="2753"/>
  <c r="C420" i="2753"/>
  <c r="C421" i="2753"/>
  <c r="C422" i="2753"/>
  <c r="C423" i="2753"/>
  <c r="C424" i="2753"/>
  <c r="C425" i="2753"/>
  <c r="C426" i="2753"/>
  <c r="C427" i="2753"/>
  <c r="C428" i="2753"/>
  <c r="C429" i="2753"/>
  <c r="C430" i="2753"/>
  <c r="C431" i="2753"/>
  <c r="C432" i="2753"/>
  <c r="C433" i="2753"/>
  <c r="C434" i="2753"/>
  <c r="C435" i="2753"/>
  <c r="C436" i="2753"/>
  <c r="C437" i="2753"/>
  <c r="C438" i="2753"/>
  <c r="C439" i="2753"/>
  <c r="C440" i="2753"/>
  <c r="C441" i="2753"/>
  <c r="C442" i="2753"/>
  <c r="C443" i="2753"/>
  <c r="C444" i="2753"/>
  <c r="C445" i="2753"/>
  <c r="C446" i="2753"/>
  <c r="C447" i="2753"/>
  <c r="C448" i="2753"/>
  <c r="C449" i="2753"/>
  <c r="C450" i="2753"/>
  <c r="C451" i="2753"/>
  <c r="C452" i="2753"/>
  <c r="B6" i="2753"/>
  <c r="AU6" i="2753" s="1"/>
  <c r="B7" i="2753"/>
  <c r="AU7" i="2753" s="1"/>
  <c r="B8" i="2753"/>
  <c r="AT8" i="2753" s="1"/>
  <c r="B9" i="2753"/>
  <c r="AT9" i="2753" s="1"/>
  <c r="B10" i="2753"/>
  <c r="B11" i="2753"/>
  <c r="B12" i="2753"/>
  <c r="AU12" i="2753" s="1"/>
  <c r="B13" i="2753"/>
  <c r="AU13" i="2753" s="1"/>
  <c r="B14" i="2753"/>
  <c r="AU14" i="2753" s="1"/>
  <c r="B15" i="2753"/>
  <c r="AT15" i="2753" s="1"/>
  <c r="B16" i="2753"/>
  <c r="B17" i="2753"/>
  <c r="AU17" i="2753" s="1"/>
  <c r="B18" i="2753"/>
  <c r="B19" i="2753"/>
  <c r="AU19" i="2753" s="1"/>
  <c r="B20" i="2753"/>
  <c r="AT20" i="2753" s="1"/>
  <c r="B21" i="2753"/>
  <c r="AT21" i="2753" s="1"/>
  <c r="B22" i="2753"/>
  <c r="B23" i="2753"/>
  <c r="B24" i="2753"/>
  <c r="AU24" i="2753" s="1"/>
  <c r="B25" i="2753"/>
  <c r="AT25" i="2753" s="1"/>
  <c r="B26" i="2753"/>
  <c r="AU26" i="2753" s="1"/>
  <c r="B27" i="2753"/>
  <c r="AT27" i="2753" s="1"/>
  <c r="B28" i="2753"/>
  <c r="AU28" i="2753" s="1"/>
  <c r="B29" i="2753"/>
  <c r="AU29" i="2753" s="1"/>
  <c r="B30" i="2753"/>
  <c r="B31" i="2753"/>
  <c r="AU31" i="2753" s="1"/>
  <c r="B32" i="2753"/>
  <c r="AT32" i="2753" s="1"/>
  <c r="B33" i="2753"/>
  <c r="AT33" i="2753" s="1"/>
  <c r="B34" i="2753"/>
  <c r="B35" i="2753"/>
  <c r="B36" i="2753"/>
  <c r="AU36" i="2753" s="1"/>
  <c r="B37" i="2753"/>
  <c r="AT37" i="2753" s="1"/>
  <c r="B38" i="2753"/>
  <c r="AU38" i="2753" s="1"/>
  <c r="B39" i="2753"/>
  <c r="AT39" i="2753" s="1"/>
  <c r="B40" i="2753"/>
  <c r="B41" i="2753"/>
  <c r="AT41" i="2753" s="1"/>
  <c r="B42" i="2753"/>
  <c r="AU42" i="2753" s="1"/>
  <c r="B43" i="2753"/>
  <c r="AT43" i="2753" s="1"/>
  <c r="B44" i="2753"/>
  <c r="AT44" i="2753" s="1"/>
  <c r="B45" i="2753"/>
  <c r="AT45" i="2753" s="1"/>
  <c r="B46" i="2753"/>
  <c r="B47" i="2753"/>
  <c r="B48" i="2753"/>
  <c r="AU48" i="2753" s="1"/>
  <c r="B49" i="2753"/>
  <c r="AU49" i="2753" s="1"/>
  <c r="B50" i="2753"/>
  <c r="AU50" i="2753" s="1"/>
  <c r="B51" i="2753"/>
  <c r="AT51" i="2753" s="1"/>
  <c r="B52" i="2753"/>
  <c r="B53" i="2753"/>
  <c r="B54" i="2753"/>
  <c r="B55" i="2753"/>
  <c r="AU55" i="2753" s="1"/>
  <c r="B56" i="2753"/>
  <c r="AU56" i="2753" s="1"/>
  <c r="B57" i="2753"/>
  <c r="AT57" i="2753" s="1"/>
  <c r="B58" i="2753"/>
  <c r="AU58" i="2753" s="1"/>
  <c r="B59" i="2753"/>
  <c r="B60" i="2753"/>
  <c r="AU60" i="2753" s="1"/>
  <c r="B61" i="2753"/>
  <c r="AT61" i="2753" s="1"/>
  <c r="B62" i="2753"/>
  <c r="AU62" i="2753" s="1"/>
  <c r="B63" i="2753"/>
  <c r="AT63" i="2753" s="1"/>
  <c r="B64" i="2753"/>
  <c r="B65" i="2753"/>
  <c r="B66" i="2753"/>
  <c r="B67" i="2753"/>
  <c r="AU67" i="2753" s="1"/>
  <c r="B68" i="2753"/>
  <c r="AT68" i="2753" s="1"/>
  <c r="B69" i="2753"/>
  <c r="AT69" i="2753" s="1"/>
  <c r="B70" i="2753"/>
  <c r="B71" i="2753"/>
  <c r="AT71" i="2753" s="1"/>
  <c r="B72" i="2753"/>
  <c r="AU72" i="2753" s="1"/>
  <c r="B73" i="2753"/>
  <c r="AT73" i="2753" s="1"/>
  <c r="B74" i="2753"/>
  <c r="AU74" i="2753" s="1"/>
  <c r="B75" i="2753"/>
  <c r="AT75" i="2753" s="1"/>
  <c r="B76" i="2753"/>
  <c r="B77" i="2753"/>
  <c r="B78" i="2753"/>
  <c r="AU78" i="2753" s="1"/>
  <c r="B79" i="2753"/>
  <c r="AU79" i="2753" s="1"/>
  <c r="B80" i="2753"/>
  <c r="AT80" i="2753" s="1"/>
  <c r="B81" i="2753"/>
  <c r="AT81" i="2753" s="1"/>
  <c r="B82" i="2753"/>
  <c r="AT82" i="2753" s="1"/>
  <c r="B83" i="2753"/>
  <c r="B84" i="2753"/>
  <c r="AU84" i="2753" s="1"/>
  <c r="B85" i="2753"/>
  <c r="AT85" i="2753" s="1"/>
  <c r="B86" i="2753"/>
  <c r="AT86" i="2753" s="1"/>
  <c r="B87" i="2753"/>
  <c r="AT87" i="2753" s="1"/>
  <c r="B88" i="2753"/>
  <c r="B89" i="2753"/>
  <c r="AU89" i="2753" s="1"/>
  <c r="B90" i="2753"/>
  <c r="B91" i="2753"/>
  <c r="AU91" i="2753" s="1"/>
  <c r="B92" i="2753"/>
  <c r="AT92" i="2753" s="1"/>
  <c r="B93" i="2753"/>
  <c r="AT93" i="2753" s="1"/>
  <c r="B94" i="2753"/>
  <c r="B95" i="2753"/>
  <c r="B96" i="2753"/>
  <c r="AU96" i="2753" s="1"/>
  <c r="B97" i="2753"/>
  <c r="AT97" i="2753" s="1"/>
  <c r="B98" i="2753"/>
  <c r="AU98" i="2753" s="1"/>
  <c r="B99" i="2753"/>
  <c r="AT99" i="2753" s="1"/>
  <c r="B100" i="2753"/>
  <c r="AU100" i="2753" s="1"/>
  <c r="B101" i="2753"/>
  <c r="AU101" i="2753" s="1"/>
  <c r="B102" i="2753"/>
  <c r="B103" i="2753"/>
  <c r="AU103" i="2753" s="1"/>
  <c r="B104" i="2753"/>
  <c r="AT104" i="2753" s="1"/>
  <c r="B105" i="2753"/>
  <c r="AT105" i="2753" s="1"/>
  <c r="B106" i="2753"/>
  <c r="B107" i="2753"/>
  <c r="B108" i="2753"/>
  <c r="AU108" i="2753" s="1"/>
  <c r="B109" i="2753"/>
  <c r="AT109" i="2753" s="1"/>
  <c r="B110" i="2753"/>
  <c r="AU110" i="2753" s="1"/>
  <c r="B111" i="2753"/>
  <c r="AT111" i="2753" s="1"/>
  <c r="B112" i="2753"/>
  <c r="B113" i="2753"/>
  <c r="B114" i="2753"/>
  <c r="AU114" i="2753" s="1"/>
  <c r="B115" i="2753"/>
  <c r="AU115" i="2753" s="1"/>
  <c r="B116" i="2753"/>
  <c r="AT116" i="2753" s="1"/>
  <c r="B117" i="2753"/>
  <c r="AT117" i="2753" s="1"/>
  <c r="B118" i="2753"/>
  <c r="B119" i="2753"/>
  <c r="B120" i="2753"/>
  <c r="AU120" i="2753" s="1"/>
  <c r="B121" i="2753"/>
  <c r="AU121" i="2753" s="1"/>
  <c r="B122" i="2753"/>
  <c r="AU122" i="2753" s="1"/>
  <c r="B123" i="2753"/>
  <c r="AT123" i="2753" s="1"/>
  <c r="B124" i="2753"/>
  <c r="B125" i="2753"/>
  <c r="AT125" i="2753" s="1"/>
  <c r="B126" i="2753"/>
  <c r="B127" i="2753"/>
  <c r="AU127" i="2753" s="1"/>
  <c r="B128" i="2753"/>
  <c r="AT128" i="2753" s="1"/>
  <c r="B129" i="2753"/>
  <c r="AT129" i="2753" s="1"/>
  <c r="B130" i="2753"/>
  <c r="AU130" i="2753" s="1"/>
  <c r="B131" i="2753"/>
  <c r="B132" i="2753"/>
  <c r="AU132" i="2753" s="1"/>
  <c r="B133" i="2753"/>
  <c r="AT133" i="2753" s="1"/>
  <c r="B134" i="2753"/>
  <c r="AU134" i="2753" s="1"/>
  <c r="B135" i="2753"/>
  <c r="AT135" i="2753" s="1"/>
  <c r="B136" i="2753"/>
  <c r="AT136" i="2753" s="1"/>
  <c r="B137" i="2753"/>
  <c r="AT137" i="2753" s="1"/>
  <c r="B138" i="2753"/>
  <c r="B139" i="2753"/>
  <c r="AU139" i="2753" s="1"/>
  <c r="B140" i="2753"/>
  <c r="AT140" i="2753" s="1"/>
  <c r="B141" i="2753"/>
  <c r="AT141" i="2753" s="1"/>
  <c r="B142" i="2753"/>
  <c r="B143" i="2753"/>
  <c r="B144" i="2753"/>
  <c r="AU144" i="2753" s="1"/>
  <c r="B145" i="2753"/>
  <c r="AT145" i="2753" s="1"/>
  <c r="B146" i="2753"/>
  <c r="AU146" i="2753" s="1"/>
  <c r="B147" i="2753"/>
  <c r="AT147" i="2753" s="1"/>
  <c r="B148" i="2753"/>
  <c r="B149" i="2753"/>
  <c r="AT149" i="2753" s="1"/>
  <c r="B150" i="2753"/>
  <c r="AU150" i="2753" s="1"/>
  <c r="B151" i="2753"/>
  <c r="AU151" i="2753" s="1"/>
  <c r="B152" i="2753"/>
  <c r="AT152" i="2753" s="1"/>
  <c r="B153" i="2753"/>
  <c r="AT153" i="2753" s="1"/>
  <c r="B154" i="2753"/>
  <c r="B155" i="2753"/>
  <c r="B156" i="2753"/>
  <c r="AU156" i="2753" s="1"/>
  <c r="B157" i="2753"/>
  <c r="AT157" i="2753" s="1"/>
  <c r="B158" i="2753"/>
  <c r="AT158" i="2753" s="1"/>
  <c r="B159" i="2753"/>
  <c r="AT159" i="2753" s="1"/>
  <c r="B160" i="2753"/>
  <c r="B161" i="2753"/>
  <c r="AU161" i="2753" s="1"/>
  <c r="B162" i="2753"/>
  <c r="B163" i="2753"/>
  <c r="AU163" i="2753" s="1"/>
  <c r="B164" i="2753"/>
  <c r="AU164" i="2753" s="1"/>
  <c r="B165" i="2753"/>
  <c r="AT165" i="2753" s="1"/>
  <c r="B166" i="2753"/>
  <c r="B167" i="2753"/>
  <c r="B168" i="2753"/>
  <c r="AU168" i="2753" s="1"/>
  <c r="B169" i="2753"/>
  <c r="AT169" i="2753" s="1"/>
  <c r="B170" i="2753"/>
  <c r="AU170" i="2753" s="1"/>
  <c r="B171" i="2753"/>
  <c r="AT171" i="2753" s="1"/>
  <c r="B172" i="2753"/>
  <c r="AU172" i="2753" s="1"/>
  <c r="B173" i="2753"/>
  <c r="AU173" i="2753" s="1"/>
  <c r="B174" i="2753"/>
  <c r="B175" i="2753"/>
  <c r="AU175" i="2753" s="1"/>
  <c r="B176" i="2753"/>
  <c r="AT176" i="2753" s="1"/>
  <c r="B177" i="2753"/>
  <c r="AT177" i="2753" s="1"/>
  <c r="B178" i="2753"/>
  <c r="B179" i="2753"/>
  <c r="AT179" i="2753" s="1"/>
  <c r="B180" i="2753"/>
  <c r="AU180" i="2753" s="1"/>
  <c r="B181" i="2753"/>
  <c r="AT181" i="2753" s="1"/>
  <c r="B182" i="2753"/>
  <c r="AU182" i="2753" s="1"/>
  <c r="B183" i="2753"/>
  <c r="AT183" i="2753" s="1"/>
  <c r="B184" i="2753"/>
  <c r="B185" i="2753"/>
  <c r="AU185" i="2753" s="1"/>
  <c r="B186" i="2753"/>
  <c r="AU186" i="2753" s="1"/>
  <c r="B187" i="2753"/>
  <c r="AU187" i="2753" s="1"/>
  <c r="B188" i="2753"/>
  <c r="AT188" i="2753" s="1"/>
  <c r="B189" i="2753"/>
  <c r="B190" i="2753"/>
  <c r="AT190" i="2753" s="1"/>
  <c r="B191" i="2753"/>
  <c r="B192" i="2753"/>
  <c r="AU192" i="2753" s="1"/>
  <c r="B193" i="2753"/>
  <c r="AT193" i="2753" s="1"/>
  <c r="B194" i="2753"/>
  <c r="AU194" i="2753" s="1"/>
  <c r="B195" i="2753"/>
  <c r="AT195" i="2753" s="1"/>
  <c r="B196" i="2753"/>
  <c r="B197" i="2753"/>
  <c r="B198" i="2753"/>
  <c r="B199" i="2753"/>
  <c r="AU199" i="2753" s="1"/>
  <c r="B200" i="2753"/>
  <c r="AT200" i="2753" s="1"/>
  <c r="B201" i="2753"/>
  <c r="AT201" i="2753" s="1"/>
  <c r="B202" i="2753"/>
  <c r="B203" i="2753"/>
  <c r="B204" i="2753"/>
  <c r="AU204" i="2753" s="1"/>
  <c r="B205" i="2753"/>
  <c r="AT205" i="2753" s="1"/>
  <c r="B206" i="2753"/>
  <c r="AU206" i="2753" s="1"/>
  <c r="B207" i="2753"/>
  <c r="AT207" i="2753" s="1"/>
  <c r="B208" i="2753"/>
  <c r="B209" i="2753"/>
  <c r="B210" i="2753"/>
  <c r="B211" i="2753"/>
  <c r="AU211" i="2753" s="1"/>
  <c r="B212" i="2753"/>
  <c r="AT212" i="2753" s="1"/>
  <c r="B213" i="2753"/>
  <c r="B214" i="2753"/>
  <c r="B215" i="2753"/>
  <c r="AU215" i="2753" s="1"/>
  <c r="B216" i="2753"/>
  <c r="AU216" i="2753" s="1"/>
  <c r="B217" i="2753"/>
  <c r="AT217" i="2753" s="1"/>
  <c r="B218" i="2753"/>
  <c r="AU218" i="2753" s="1"/>
  <c r="B219" i="2753"/>
  <c r="AT219" i="2753" s="1"/>
  <c r="B220" i="2753"/>
  <c r="B221" i="2753"/>
  <c r="B222" i="2753"/>
  <c r="AU222" i="2753" s="1"/>
  <c r="B223" i="2753"/>
  <c r="AT223" i="2753" s="1"/>
  <c r="B224" i="2753"/>
  <c r="AT224" i="2753" s="1"/>
  <c r="B225" i="2753"/>
  <c r="B226" i="2753"/>
  <c r="AU226" i="2753" s="1"/>
  <c r="B227" i="2753"/>
  <c r="B228" i="2753"/>
  <c r="AU228" i="2753" s="1"/>
  <c r="B229" i="2753"/>
  <c r="AU229" i="2753" s="1"/>
  <c r="B230" i="2753"/>
  <c r="AU230" i="2753" s="1"/>
  <c r="B231" i="2753"/>
  <c r="AT231" i="2753" s="1"/>
  <c r="B232" i="2753"/>
  <c r="B233" i="2753"/>
  <c r="AT233" i="2753" s="1"/>
  <c r="B234" i="2753"/>
  <c r="B235" i="2753"/>
  <c r="AU235" i="2753" s="1"/>
  <c r="B236" i="2753"/>
  <c r="AT236" i="2753" s="1"/>
  <c r="B237" i="2753"/>
  <c r="AT237" i="2753" s="1"/>
  <c r="B238" i="2753"/>
  <c r="B239" i="2753"/>
  <c r="B240" i="2753"/>
  <c r="AU240" i="2753" s="1"/>
  <c r="B241" i="2753"/>
  <c r="AT241" i="2753" s="1"/>
  <c r="B242" i="2753"/>
  <c r="AU242" i="2753" s="1"/>
  <c r="B243" i="2753"/>
  <c r="AT243" i="2753" s="1"/>
  <c r="B244" i="2753"/>
  <c r="AT244" i="2753" s="1"/>
  <c r="B245" i="2753"/>
  <c r="AT245" i="2753" s="1"/>
  <c r="B246" i="2753"/>
  <c r="B247" i="2753"/>
  <c r="AU247" i="2753" s="1"/>
  <c r="B248" i="2753"/>
  <c r="AT248" i="2753" s="1"/>
  <c r="B249" i="2753"/>
  <c r="B250" i="2753"/>
  <c r="B251" i="2753"/>
  <c r="B252" i="2753"/>
  <c r="AU252" i="2753" s="1"/>
  <c r="B253" i="2753"/>
  <c r="AT253" i="2753" s="1"/>
  <c r="B254" i="2753"/>
  <c r="AU254" i="2753" s="1"/>
  <c r="B255" i="2753"/>
  <c r="AT255" i="2753" s="1"/>
  <c r="B256" i="2753"/>
  <c r="B257" i="2753"/>
  <c r="AT257" i="2753" s="1"/>
  <c r="B258" i="2753"/>
  <c r="AU258" i="2753" s="1"/>
  <c r="B259" i="2753"/>
  <c r="AU259" i="2753" s="1"/>
  <c r="B260" i="2753"/>
  <c r="AT260" i="2753" s="1"/>
  <c r="B261" i="2753"/>
  <c r="B262" i="2753"/>
  <c r="B263" i="2753"/>
  <c r="B264" i="2753"/>
  <c r="AU264" i="2753" s="1"/>
  <c r="B265" i="2753"/>
  <c r="AT265" i="2753" s="1"/>
  <c r="B266" i="2753"/>
  <c r="AT266" i="2753" s="1"/>
  <c r="B267" i="2753"/>
  <c r="AT267" i="2753" s="1"/>
  <c r="B268" i="2753"/>
  <c r="B269" i="2753"/>
  <c r="AU269" i="2753" s="1"/>
  <c r="B270" i="2753"/>
  <c r="B271" i="2753"/>
  <c r="AU271" i="2753" s="1"/>
  <c r="B272" i="2753"/>
  <c r="AU272" i="2753" s="1"/>
  <c r="B273" i="2753"/>
  <c r="AT273" i="2753" s="1"/>
  <c r="B274" i="2753"/>
  <c r="B275" i="2753"/>
  <c r="B276" i="2753"/>
  <c r="AU276" i="2753" s="1"/>
  <c r="B277" i="2753"/>
  <c r="AT277" i="2753" s="1"/>
  <c r="B278" i="2753"/>
  <c r="AU278" i="2753" s="1"/>
  <c r="B279" i="2753"/>
  <c r="AT279" i="2753" s="1"/>
  <c r="B280" i="2753"/>
  <c r="AU280" i="2753" s="1"/>
  <c r="B281" i="2753"/>
  <c r="AU281" i="2753" s="1"/>
  <c r="B282" i="2753"/>
  <c r="B283" i="2753"/>
  <c r="AU283" i="2753" s="1"/>
  <c r="B284" i="2753"/>
  <c r="AT284" i="2753" s="1"/>
  <c r="B285" i="2753"/>
  <c r="B286" i="2753"/>
  <c r="B287" i="2753"/>
  <c r="AT287" i="2753" s="1"/>
  <c r="B288" i="2753"/>
  <c r="AU288" i="2753" s="1"/>
  <c r="B289" i="2753"/>
  <c r="AT289" i="2753" s="1"/>
  <c r="B290" i="2753"/>
  <c r="AU290" i="2753" s="1"/>
  <c r="B291" i="2753"/>
  <c r="AT291" i="2753" s="1"/>
  <c r="B292" i="2753"/>
  <c r="B293" i="2753"/>
  <c r="AU293" i="2753" s="1"/>
  <c r="B294" i="2753"/>
  <c r="AU294" i="2753" s="1"/>
  <c r="B295" i="2753"/>
  <c r="AU295" i="2753" s="1"/>
  <c r="B296" i="2753"/>
  <c r="AT296" i="2753" s="1"/>
  <c r="B297" i="2753"/>
  <c r="B298" i="2753"/>
  <c r="AT298" i="2753" s="1"/>
  <c r="B299" i="2753"/>
  <c r="B300" i="2753"/>
  <c r="AU300" i="2753" s="1"/>
  <c r="B301" i="2753"/>
  <c r="AT301" i="2753" s="1"/>
  <c r="B302" i="2753"/>
  <c r="AU302" i="2753" s="1"/>
  <c r="B303" i="2753"/>
  <c r="AT303" i="2753" s="1"/>
  <c r="B304" i="2753"/>
  <c r="B305" i="2753"/>
  <c r="B306" i="2753"/>
  <c r="B307" i="2753"/>
  <c r="AU307" i="2753" s="1"/>
  <c r="B308" i="2753"/>
  <c r="AT308" i="2753" s="1"/>
  <c r="B309" i="2753"/>
  <c r="AT309" i="2753" s="1"/>
  <c r="B310" i="2753"/>
  <c r="B311" i="2753"/>
  <c r="B312" i="2753"/>
  <c r="AU312" i="2753" s="1"/>
  <c r="B313" i="2753"/>
  <c r="AT313" i="2753" s="1"/>
  <c r="B314" i="2753"/>
  <c r="AU314" i="2753" s="1"/>
  <c r="B315" i="2753"/>
  <c r="AT315" i="2753" s="1"/>
  <c r="B316" i="2753"/>
  <c r="B317" i="2753"/>
  <c r="B318" i="2753"/>
  <c r="B319" i="2753"/>
  <c r="AU319" i="2753" s="1"/>
  <c r="B320" i="2753"/>
  <c r="AT320" i="2753" s="1"/>
  <c r="B321" i="2753"/>
  <c r="B322" i="2753"/>
  <c r="B323" i="2753"/>
  <c r="AU323" i="2753" s="1"/>
  <c r="B324" i="2753"/>
  <c r="AU324" i="2753" s="1"/>
  <c r="B325" i="2753"/>
  <c r="AT325" i="2753" s="1"/>
  <c r="B326" i="2753"/>
  <c r="AU326" i="2753" s="1"/>
  <c r="B327" i="2753"/>
  <c r="AT327" i="2753" s="1"/>
  <c r="B328" i="2753"/>
  <c r="B329" i="2753"/>
  <c r="B330" i="2753"/>
  <c r="AU330" i="2753" s="1"/>
  <c r="B331" i="2753"/>
  <c r="AT331" i="2753" s="1"/>
  <c r="B332" i="2753"/>
  <c r="AT332" i="2753" s="1"/>
  <c r="B333" i="2753"/>
  <c r="B334" i="2753"/>
  <c r="AU334" i="2753" s="1"/>
  <c r="B335" i="2753"/>
  <c r="B336" i="2753"/>
  <c r="AU336" i="2753" s="1"/>
  <c r="B337" i="2753"/>
  <c r="AU337" i="2753" s="1"/>
  <c r="B338" i="2753"/>
  <c r="AU338" i="2753" s="1"/>
  <c r="B339" i="2753"/>
  <c r="AT339" i="2753" s="1"/>
  <c r="B340" i="2753"/>
  <c r="B341" i="2753"/>
  <c r="AT341" i="2753" s="1"/>
  <c r="B342" i="2753"/>
  <c r="B343" i="2753"/>
  <c r="AU343" i="2753" s="1"/>
  <c r="B344" i="2753"/>
  <c r="AT344" i="2753" s="1"/>
  <c r="B345" i="2753"/>
  <c r="AT345" i="2753" s="1"/>
  <c r="B346" i="2753"/>
  <c r="B347" i="2753"/>
  <c r="B348" i="2753"/>
  <c r="AU348" i="2753" s="1"/>
  <c r="B349" i="2753"/>
  <c r="AT349" i="2753" s="1"/>
  <c r="B350" i="2753"/>
  <c r="AU350" i="2753" s="1"/>
  <c r="B351" i="2753"/>
  <c r="AT351" i="2753" s="1"/>
  <c r="B352" i="2753"/>
  <c r="AT352" i="2753" s="1"/>
  <c r="B353" i="2753"/>
  <c r="AT353" i="2753" s="1"/>
  <c r="B354" i="2753"/>
  <c r="B355" i="2753"/>
  <c r="AU355" i="2753" s="1"/>
  <c r="B356" i="2753"/>
  <c r="AT356" i="2753" s="1"/>
  <c r="B357" i="2753"/>
  <c r="B358" i="2753"/>
  <c r="B359" i="2753"/>
  <c r="B360" i="2753"/>
  <c r="AU360" i="2753" s="1"/>
  <c r="B361" i="2753"/>
  <c r="AT361" i="2753" s="1"/>
  <c r="B362" i="2753"/>
  <c r="AU362" i="2753" s="1"/>
  <c r="B363" i="2753"/>
  <c r="AT363" i="2753" s="1"/>
  <c r="B364" i="2753"/>
  <c r="B365" i="2753"/>
  <c r="AT365" i="2753" s="1"/>
  <c r="B366" i="2753"/>
  <c r="AU366" i="2753" s="1"/>
  <c r="B367" i="2753"/>
  <c r="AU367" i="2753" s="1"/>
  <c r="B368" i="2753"/>
  <c r="AT368" i="2753" s="1"/>
  <c r="B369" i="2753"/>
  <c r="B370" i="2753"/>
  <c r="B371" i="2753"/>
  <c r="B372" i="2753"/>
  <c r="AU372" i="2753" s="1"/>
  <c r="B373" i="2753"/>
  <c r="AT373" i="2753" s="1"/>
  <c r="B374" i="2753"/>
  <c r="AT374" i="2753" s="1"/>
  <c r="B375" i="2753"/>
  <c r="AT375" i="2753" s="1"/>
  <c r="B376" i="2753"/>
  <c r="B377" i="2753"/>
  <c r="AU377" i="2753" s="1"/>
  <c r="B378" i="2753"/>
  <c r="B379" i="2753"/>
  <c r="AU379" i="2753" s="1"/>
  <c r="B380" i="2753"/>
  <c r="AU380" i="2753" s="1"/>
  <c r="B381" i="2753"/>
  <c r="AT381" i="2753" s="1"/>
  <c r="B382" i="2753"/>
  <c r="B383" i="2753"/>
  <c r="B384" i="2753"/>
  <c r="AU384" i="2753" s="1"/>
  <c r="B385" i="2753"/>
  <c r="AT385" i="2753" s="1"/>
  <c r="B386" i="2753"/>
  <c r="AU386" i="2753" s="1"/>
  <c r="B387" i="2753"/>
  <c r="AT387" i="2753" s="1"/>
  <c r="B388" i="2753"/>
  <c r="AU388" i="2753" s="1"/>
  <c r="B389" i="2753"/>
  <c r="AU389" i="2753" s="1"/>
  <c r="B390" i="2753"/>
  <c r="B391" i="2753"/>
  <c r="AU391" i="2753" s="1"/>
  <c r="B392" i="2753"/>
  <c r="AT392" i="2753" s="1"/>
  <c r="B393" i="2753"/>
  <c r="B394" i="2753"/>
  <c r="B395" i="2753"/>
  <c r="AT395" i="2753" s="1"/>
  <c r="B396" i="2753"/>
  <c r="AU396" i="2753" s="1"/>
  <c r="B397" i="2753"/>
  <c r="AT397" i="2753" s="1"/>
  <c r="B398" i="2753"/>
  <c r="AU398" i="2753" s="1"/>
  <c r="B399" i="2753"/>
  <c r="AT399" i="2753" s="1"/>
  <c r="B400" i="2753"/>
  <c r="B401" i="2753"/>
  <c r="AU401" i="2753" s="1"/>
  <c r="B402" i="2753"/>
  <c r="AU402" i="2753" s="1"/>
  <c r="B403" i="2753"/>
  <c r="AU403" i="2753" s="1"/>
  <c r="B404" i="2753"/>
  <c r="AT404" i="2753" s="1"/>
  <c r="B405" i="2753"/>
  <c r="B406" i="2753"/>
  <c r="AT406" i="2753" s="1"/>
  <c r="B407" i="2753"/>
  <c r="B408" i="2753"/>
  <c r="AU408" i="2753" s="1"/>
  <c r="B409" i="2753"/>
  <c r="AT409" i="2753" s="1"/>
  <c r="B410" i="2753"/>
  <c r="AU410" i="2753" s="1"/>
  <c r="B411" i="2753"/>
  <c r="AT411" i="2753" s="1"/>
  <c r="B412" i="2753"/>
  <c r="B413" i="2753"/>
  <c r="B414" i="2753"/>
  <c r="B415" i="2753"/>
  <c r="AU415" i="2753" s="1"/>
  <c r="B416" i="2753"/>
  <c r="AT416" i="2753" s="1"/>
  <c r="B417" i="2753"/>
  <c r="AT417" i="2753" s="1"/>
  <c r="B418" i="2753"/>
  <c r="B419" i="2753"/>
  <c r="B420" i="2753"/>
  <c r="AU420" i="2753" s="1"/>
  <c r="B421" i="2753"/>
  <c r="AT421" i="2753" s="1"/>
  <c r="B422" i="2753"/>
  <c r="AU422" i="2753" s="1"/>
  <c r="B423" i="2753"/>
  <c r="AT423" i="2753" s="1"/>
  <c r="B424" i="2753"/>
  <c r="B425" i="2753"/>
  <c r="B426" i="2753"/>
  <c r="B427" i="2753"/>
  <c r="AU427" i="2753" s="1"/>
  <c r="B428" i="2753"/>
  <c r="AT428" i="2753" s="1"/>
  <c r="B429" i="2753"/>
  <c r="B430" i="2753"/>
  <c r="B431" i="2753"/>
  <c r="AU431" i="2753" s="1"/>
  <c r="B432" i="2753"/>
  <c r="AU432" i="2753" s="1"/>
  <c r="B433" i="2753"/>
  <c r="AT433" i="2753" s="1"/>
  <c r="B434" i="2753"/>
  <c r="AU434" i="2753" s="1"/>
  <c r="B435" i="2753"/>
  <c r="AT435" i="2753" s="1"/>
  <c r="B436" i="2753"/>
  <c r="B437" i="2753"/>
  <c r="B438" i="2753"/>
  <c r="AU438" i="2753" s="1"/>
  <c r="B439" i="2753"/>
  <c r="AT439" i="2753" s="1"/>
  <c r="B440" i="2753"/>
  <c r="AT440" i="2753" s="1"/>
  <c r="B441" i="2753"/>
  <c r="B442" i="2753"/>
  <c r="AU442" i="2753" s="1"/>
  <c r="B443" i="2753"/>
  <c r="B444" i="2753"/>
  <c r="AU444" i="2753" s="1"/>
  <c r="B445" i="2753"/>
  <c r="AU445" i="2753" s="1"/>
  <c r="B446" i="2753"/>
  <c r="AU446" i="2753" s="1"/>
  <c r="B447" i="2753"/>
  <c r="AT447" i="2753" s="1"/>
  <c r="B448" i="2753"/>
  <c r="B449" i="2753"/>
  <c r="AT449" i="2753" s="1"/>
  <c r="B450" i="2753"/>
  <c r="B451" i="2753"/>
  <c r="AU451" i="2753" s="1"/>
  <c r="B452" i="2753"/>
  <c r="AT452" i="2753" s="1"/>
  <c r="A6" i="2753"/>
  <c r="D6" i="2753" s="1"/>
  <c r="A7" i="2753"/>
  <c r="D7" i="2753" s="1"/>
  <c r="A8" i="2753"/>
  <c r="D8" i="2753" s="1"/>
  <c r="A9" i="2753"/>
  <c r="D9" i="2753" s="1"/>
  <c r="A10" i="2753"/>
  <c r="D10" i="2753" s="1"/>
  <c r="A11" i="2753"/>
  <c r="D11" i="2753" s="1"/>
  <c r="A12" i="2753"/>
  <c r="D12" i="2753" s="1"/>
  <c r="A13" i="2753"/>
  <c r="A14" i="2753"/>
  <c r="D14" i="2753" s="1"/>
  <c r="A15" i="2753"/>
  <c r="D15" i="2753" s="1"/>
  <c r="A16" i="2753"/>
  <c r="D16" i="2753" s="1"/>
  <c r="A17" i="2753"/>
  <c r="D17" i="2753" s="1"/>
  <c r="A18" i="2753"/>
  <c r="D18" i="2753" s="1"/>
  <c r="A19" i="2753"/>
  <c r="A20" i="2753"/>
  <c r="A21" i="2753"/>
  <c r="D21" i="2753" s="1"/>
  <c r="A22" i="2753"/>
  <c r="A23" i="2753"/>
  <c r="D23" i="2753" s="1"/>
  <c r="A24" i="2753"/>
  <c r="D24" i="2753" s="1"/>
  <c r="A25" i="2753"/>
  <c r="A26" i="2753"/>
  <c r="A27" i="2753"/>
  <c r="A28" i="2753"/>
  <c r="D28" i="2753" s="1"/>
  <c r="A29" i="2753"/>
  <c r="D29" i="2753" s="1"/>
  <c r="A30" i="2753"/>
  <c r="D30" i="2753" s="1"/>
  <c r="A31" i="2753"/>
  <c r="A32" i="2753"/>
  <c r="D32" i="2753" s="1"/>
  <c r="A33" i="2753"/>
  <c r="D33" i="2753" s="1"/>
  <c r="A34" i="2753"/>
  <c r="D34" i="2753" s="1"/>
  <c r="A35" i="2753"/>
  <c r="D35" i="2753" s="1"/>
  <c r="A36" i="2753"/>
  <c r="D36" i="2753" s="1"/>
  <c r="A37" i="2753"/>
  <c r="A38" i="2753"/>
  <c r="A39" i="2753"/>
  <c r="A40" i="2753"/>
  <c r="D40" i="2753" s="1"/>
  <c r="A41" i="2753"/>
  <c r="D41" i="2753" s="1"/>
  <c r="A42" i="2753"/>
  <c r="D42" i="2753" s="1"/>
  <c r="A43" i="2753"/>
  <c r="D43" i="2753" s="1"/>
  <c r="A44" i="2753"/>
  <c r="A45" i="2753"/>
  <c r="A46" i="2753"/>
  <c r="D46" i="2753" s="1"/>
  <c r="A47" i="2753"/>
  <c r="D47" i="2753" s="1"/>
  <c r="A48" i="2753"/>
  <c r="D48" i="2753" s="1"/>
  <c r="A49" i="2753"/>
  <c r="D49" i="2753" s="1"/>
  <c r="A50" i="2753"/>
  <c r="D50" i="2753" s="1"/>
  <c r="A51" i="2753"/>
  <c r="D51" i="2753" s="1"/>
  <c r="A52" i="2753"/>
  <c r="D52" i="2753" s="1"/>
  <c r="A53" i="2753"/>
  <c r="D53" i="2753" s="1"/>
  <c r="A54" i="2753"/>
  <c r="D54" i="2753" s="1"/>
  <c r="A55" i="2753"/>
  <c r="A56" i="2753"/>
  <c r="A57" i="2753"/>
  <c r="D57" i="2753" s="1"/>
  <c r="A58" i="2753"/>
  <c r="D58" i="2753" s="1"/>
  <c r="A59" i="2753"/>
  <c r="D59" i="2753" s="1"/>
  <c r="A60" i="2753"/>
  <c r="D60" i="2753" s="1"/>
  <c r="A61" i="2753"/>
  <c r="A62" i="2753"/>
  <c r="A63" i="2753"/>
  <c r="A64" i="2753"/>
  <c r="D64" i="2753" s="1"/>
  <c r="A65" i="2753"/>
  <c r="D65" i="2753" s="1"/>
  <c r="A66" i="2753"/>
  <c r="D66" i="2753" s="1"/>
  <c r="A67" i="2753"/>
  <c r="D67" i="2753" s="1"/>
  <c r="A68" i="2753"/>
  <c r="D68" i="2753" s="1"/>
  <c r="A69" i="2753"/>
  <c r="D69" i="2753" s="1"/>
  <c r="A70" i="2753"/>
  <c r="D70" i="2753" s="1"/>
  <c r="A71" i="2753"/>
  <c r="D71" i="2753" s="1"/>
  <c r="A72" i="2753"/>
  <c r="D72" i="2753" s="1"/>
  <c r="A73" i="2753"/>
  <c r="A74" i="2753"/>
  <c r="A75" i="2753"/>
  <c r="D75" i="2753" s="1"/>
  <c r="A76" i="2753"/>
  <c r="D76" i="2753" s="1"/>
  <c r="A77" i="2753"/>
  <c r="D77" i="2753" s="1"/>
  <c r="A78" i="2753"/>
  <c r="D78" i="2753" s="1"/>
  <c r="A79" i="2753"/>
  <c r="D79" i="2753" s="1"/>
  <c r="A80" i="2753"/>
  <c r="A81" i="2753"/>
  <c r="A82" i="2753"/>
  <c r="A83" i="2753"/>
  <c r="D83" i="2753" s="1"/>
  <c r="A84" i="2753"/>
  <c r="D84" i="2753" s="1"/>
  <c r="A85" i="2753"/>
  <c r="A86" i="2753"/>
  <c r="D86" i="2753" s="1"/>
  <c r="A87" i="2753"/>
  <c r="D87" i="2753" s="1"/>
  <c r="A88" i="2753"/>
  <c r="D88" i="2753" s="1"/>
  <c r="A89" i="2753"/>
  <c r="D89" i="2753" s="1"/>
  <c r="A90" i="2753"/>
  <c r="D90" i="2753" s="1"/>
  <c r="A91" i="2753"/>
  <c r="A92" i="2753"/>
  <c r="D92" i="2753" s="1"/>
  <c r="A93" i="2753"/>
  <c r="D93" i="2753" s="1"/>
  <c r="A94" i="2753"/>
  <c r="D94" i="2753" s="1"/>
  <c r="A95" i="2753"/>
  <c r="D95" i="2753" s="1"/>
  <c r="A96" i="2753"/>
  <c r="D96" i="2753" s="1"/>
  <c r="A97" i="2753"/>
  <c r="A98" i="2753"/>
  <c r="A99" i="2753"/>
  <c r="A100" i="2753"/>
  <c r="D100" i="2753" s="1"/>
  <c r="A101" i="2753"/>
  <c r="D101" i="2753" s="1"/>
  <c r="A102" i="2753"/>
  <c r="D102" i="2753" s="1"/>
  <c r="A103" i="2753"/>
  <c r="A104" i="2753"/>
  <c r="A105" i="2753"/>
  <c r="A106" i="2753"/>
  <c r="D106" i="2753" s="1"/>
  <c r="A107" i="2753"/>
  <c r="D107" i="2753" s="1"/>
  <c r="A108" i="2753"/>
  <c r="D108" i="2753" s="1"/>
  <c r="A109" i="2753"/>
  <c r="A110" i="2753"/>
  <c r="D110" i="2753" s="1"/>
  <c r="A111" i="2753"/>
  <c r="D111" i="2753" s="1"/>
  <c r="A112" i="2753"/>
  <c r="D112" i="2753" s="1"/>
  <c r="A113" i="2753"/>
  <c r="D113" i="2753" s="1"/>
  <c r="A114" i="2753"/>
  <c r="D114" i="2753" s="1"/>
  <c r="A115" i="2753"/>
  <c r="D115" i="2753" s="1"/>
  <c r="A116" i="2753"/>
  <c r="A117" i="2753"/>
  <c r="A118" i="2753"/>
  <c r="D118" i="2753" s="1"/>
  <c r="A119" i="2753"/>
  <c r="D119" i="2753" s="1"/>
  <c r="A120" i="2753"/>
  <c r="D120" i="2753" s="1"/>
  <c r="A121" i="2753"/>
  <c r="A122" i="2753"/>
  <c r="D122" i="2753" s="1"/>
  <c r="A123" i="2753"/>
  <c r="A124" i="2753"/>
  <c r="D124" i="2753" s="1"/>
  <c r="A125" i="2753"/>
  <c r="D125" i="2753" s="1"/>
  <c r="A126" i="2753"/>
  <c r="D126" i="2753" s="1"/>
  <c r="A127" i="2753"/>
  <c r="D127" i="2753" s="1"/>
  <c r="A128" i="2753"/>
  <c r="D128" i="2753" s="1"/>
  <c r="A129" i="2753"/>
  <c r="D129" i="2753" s="1"/>
  <c r="A130" i="2753"/>
  <c r="D130" i="2753" s="1"/>
  <c r="A131" i="2753"/>
  <c r="D131" i="2753" s="1"/>
  <c r="A132" i="2753"/>
  <c r="D132" i="2753" s="1"/>
  <c r="A133" i="2753"/>
  <c r="A134" i="2753"/>
  <c r="A135" i="2753"/>
  <c r="D135" i="2753" s="1"/>
  <c r="A136" i="2753"/>
  <c r="D136" i="2753" s="1"/>
  <c r="A137" i="2753"/>
  <c r="D137" i="2753" s="1"/>
  <c r="A138" i="2753"/>
  <c r="D138" i="2753" s="1"/>
  <c r="A139" i="2753"/>
  <c r="A140" i="2753"/>
  <c r="A141" i="2753"/>
  <c r="A142" i="2753"/>
  <c r="A143" i="2753"/>
  <c r="D143" i="2753" s="1"/>
  <c r="A144" i="2753"/>
  <c r="D144" i="2753" s="1"/>
  <c r="A145" i="2753"/>
  <c r="D145" i="2753" s="1"/>
  <c r="A146" i="2753"/>
  <c r="D146" i="2753" s="1"/>
  <c r="A147" i="2753"/>
  <c r="D147" i="2753" s="1"/>
  <c r="A148" i="2753"/>
  <c r="D148" i="2753" s="1"/>
  <c r="A149" i="2753"/>
  <c r="D149" i="2753" s="1"/>
  <c r="A150" i="2753"/>
  <c r="D150" i="2753" s="1"/>
  <c r="A151" i="2753"/>
  <c r="D151" i="2753" s="1"/>
  <c r="A152" i="2753"/>
  <c r="A153" i="2753"/>
  <c r="D153" i="2753" s="1"/>
  <c r="A154" i="2753"/>
  <c r="D154" i="2753" s="1"/>
  <c r="A155" i="2753"/>
  <c r="D155" i="2753" s="1"/>
  <c r="A156" i="2753"/>
  <c r="D156" i="2753" s="1"/>
  <c r="A157" i="2753"/>
  <c r="A158" i="2753"/>
  <c r="D158" i="2753" s="1"/>
  <c r="A159" i="2753"/>
  <c r="A160" i="2753"/>
  <c r="A161" i="2753"/>
  <c r="D161" i="2753" s="1"/>
  <c r="A162" i="2753"/>
  <c r="D162" i="2753" s="1"/>
  <c r="A163" i="2753"/>
  <c r="A164" i="2753"/>
  <c r="A165" i="2753"/>
  <c r="D165" i="2753" s="1"/>
  <c r="A166" i="2753"/>
  <c r="D166" i="2753" s="1"/>
  <c r="A167" i="2753"/>
  <c r="D167" i="2753" s="1"/>
  <c r="A168" i="2753"/>
  <c r="D168" i="2753" s="1"/>
  <c r="A169" i="2753"/>
  <c r="A170" i="2753"/>
  <c r="D170" i="2753" s="1"/>
  <c r="A171" i="2753"/>
  <c r="D171" i="2753" s="1"/>
  <c r="A172" i="2753"/>
  <c r="D172" i="2753" s="1"/>
  <c r="A173" i="2753"/>
  <c r="D173" i="2753" s="1"/>
  <c r="A174" i="2753"/>
  <c r="D174" i="2753" s="1"/>
  <c r="A175" i="2753"/>
  <c r="A176" i="2753"/>
  <c r="A177" i="2753"/>
  <c r="A178" i="2753"/>
  <c r="D178" i="2753" s="1"/>
  <c r="A179" i="2753"/>
  <c r="D179" i="2753" s="1"/>
  <c r="A180" i="2753"/>
  <c r="D180" i="2753" s="1"/>
  <c r="A181" i="2753"/>
  <c r="A182" i="2753"/>
  <c r="A183" i="2753"/>
  <c r="A184" i="2753"/>
  <c r="D184" i="2753" s="1"/>
  <c r="A185" i="2753"/>
  <c r="D185" i="2753" s="1"/>
  <c r="A186" i="2753"/>
  <c r="D186" i="2753" s="1"/>
  <c r="A187" i="2753"/>
  <c r="D187" i="2753" s="1"/>
  <c r="A188" i="2753"/>
  <c r="D188" i="2753" s="1"/>
  <c r="A189" i="2753"/>
  <c r="D189" i="2753" s="1"/>
  <c r="A190" i="2753"/>
  <c r="D190" i="2753" s="1"/>
  <c r="A191" i="2753"/>
  <c r="D191" i="2753" s="1"/>
  <c r="A192" i="2753"/>
  <c r="D192" i="2753" s="1"/>
  <c r="A193" i="2753"/>
  <c r="A194" i="2753"/>
  <c r="D194" i="2753" s="1"/>
  <c r="A195" i="2753"/>
  <c r="A196" i="2753"/>
  <c r="D196" i="2753" s="1"/>
  <c r="A197" i="2753"/>
  <c r="D197" i="2753" s="1"/>
  <c r="A198" i="2753"/>
  <c r="D198" i="2753" s="1"/>
  <c r="A199" i="2753"/>
  <c r="A200" i="2753"/>
  <c r="A201" i="2753"/>
  <c r="D201" i="2753" s="1"/>
  <c r="A202" i="2753"/>
  <c r="D202" i="2753" s="1"/>
  <c r="A203" i="2753"/>
  <c r="D203" i="2753" s="1"/>
  <c r="A204" i="2753"/>
  <c r="D204" i="2753" s="1"/>
  <c r="A205" i="2753"/>
  <c r="D205" i="2753" s="1"/>
  <c r="A206" i="2753"/>
  <c r="D206" i="2753" s="1"/>
  <c r="A207" i="2753"/>
  <c r="D207" i="2753" s="1"/>
  <c r="A208" i="2753"/>
  <c r="D208" i="2753" s="1"/>
  <c r="A209" i="2753"/>
  <c r="D209" i="2753" s="1"/>
  <c r="A210" i="2753"/>
  <c r="D210" i="2753" s="1"/>
  <c r="A211" i="2753"/>
  <c r="A212" i="2753"/>
  <c r="A213" i="2753"/>
  <c r="D213" i="2753" s="1"/>
  <c r="A214" i="2753"/>
  <c r="D214" i="2753" s="1"/>
  <c r="A215" i="2753"/>
  <c r="D215" i="2753" s="1"/>
  <c r="A216" i="2753"/>
  <c r="D216" i="2753" s="1"/>
  <c r="A217" i="2753"/>
  <c r="A218" i="2753"/>
  <c r="A219" i="2753"/>
  <c r="A220" i="2753"/>
  <c r="A221" i="2753"/>
  <c r="D221" i="2753" s="1"/>
  <c r="A222" i="2753"/>
  <c r="D222" i="2753" s="1"/>
  <c r="A223" i="2753"/>
  <c r="D223" i="2753" s="1"/>
  <c r="A224" i="2753"/>
  <c r="D224" i="2753" s="1"/>
  <c r="A225" i="2753"/>
  <c r="D225" i="2753" s="1"/>
  <c r="A226" i="2753"/>
  <c r="D226" i="2753" s="1"/>
  <c r="A227" i="2753"/>
  <c r="D227" i="2753" s="1"/>
  <c r="A228" i="2753"/>
  <c r="D228" i="2753" s="1"/>
  <c r="A229" i="2753"/>
  <c r="A230" i="2753"/>
  <c r="D230" i="2753" s="1"/>
  <c r="A231" i="2753"/>
  <c r="D231" i="2753" s="1"/>
  <c r="A232" i="2753"/>
  <c r="D232" i="2753" s="1"/>
  <c r="A233" i="2753"/>
  <c r="D233" i="2753" s="1"/>
  <c r="A234" i="2753"/>
  <c r="D234" i="2753" s="1"/>
  <c r="A235" i="2753"/>
  <c r="A236" i="2753"/>
  <c r="A237" i="2753"/>
  <c r="D237" i="2753" s="1"/>
  <c r="A238" i="2753"/>
  <c r="A239" i="2753"/>
  <c r="D239" i="2753" s="1"/>
  <c r="A240" i="2753"/>
  <c r="D240" i="2753" s="1"/>
  <c r="A241" i="2753"/>
  <c r="A242" i="2753"/>
  <c r="A243" i="2753"/>
  <c r="D243" i="2753" s="1"/>
  <c r="A244" i="2753"/>
  <c r="D244" i="2753" s="1"/>
  <c r="A245" i="2753"/>
  <c r="D245" i="2753" s="1"/>
  <c r="A246" i="2753"/>
  <c r="D246" i="2753" s="1"/>
  <c r="A247" i="2753"/>
  <c r="A248" i="2753"/>
  <c r="A249" i="2753"/>
  <c r="D249" i="2753" s="1"/>
  <c r="A250" i="2753"/>
  <c r="D250" i="2753" s="1"/>
  <c r="A251" i="2753"/>
  <c r="D251" i="2753" s="1"/>
  <c r="A252" i="2753"/>
  <c r="D252" i="2753" s="1"/>
  <c r="A253" i="2753"/>
  <c r="D253" i="2753" s="1"/>
  <c r="A254" i="2753"/>
  <c r="D254" i="2753" s="1"/>
  <c r="A255" i="2753"/>
  <c r="D255" i="2753" s="1"/>
  <c r="A256" i="2753"/>
  <c r="D256" i="2753" s="1"/>
  <c r="A257" i="2753"/>
  <c r="D257" i="2753" s="1"/>
  <c r="A258" i="2753"/>
  <c r="D258" i="2753" s="1"/>
  <c r="A259" i="2753"/>
  <c r="A260" i="2753"/>
  <c r="D260" i="2753" s="1"/>
  <c r="A261" i="2753"/>
  <c r="D261" i="2753" s="1"/>
  <c r="A262" i="2753"/>
  <c r="D262" i="2753" s="1"/>
  <c r="A263" i="2753"/>
  <c r="D263" i="2753" s="1"/>
  <c r="A264" i="2753"/>
  <c r="D264" i="2753" s="1"/>
  <c r="A265" i="2753"/>
  <c r="A266" i="2753"/>
  <c r="A267" i="2753"/>
  <c r="D267" i="2753" s="1"/>
  <c r="A268" i="2753"/>
  <c r="D268" i="2753" s="1"/>
  <c r="A269" i="2753"/>
  <c r="D269" i="2753" s="1"/>
  <c r="A270" i="2753"/>
  <c r="D270" i="2753" s="1"/>
  <c r="A271" i="2753"/>
  <c r="A272" i="2753"/>
  <c r="A273" i="2753"/>
  <c r="D273" i="2753" s="1"/>
  <c r="A274" i="2753"/>
  <c r="A275" i="2753"/>
  <c r="D275" i="2753" s="1"/>
  <c r="A276" i="2753"/>
  <c r="D276" i="2753" s="1"/>
  <c r="A277" i="2753"/>
  <c r="A278" i="2753"/>
  <c r="A279" i="2753"/>
  <c r="D279" i="2753" s="1"/>
  <c r="A280" i="2753"/>
  <c r="D280" i="2753" s="1"/>
  <c r="A281" i="2753"/>
  <c r="D281" i="2753" s="1"/>
  <c r="A282" i="2753"/>
  <c r="D282" i="2753" s="1"/>
  <c r="A283" i="2753"/>
  <c r="A284" i="2753"/>
  <c r="A285" i="2753"/>
  <c r="D285" i="2753" s="1"/>
  <c r="A286" i="2753"/>
  <c r="D286" i="2753" s="1"/>
  <c r="A287" i="2753"/>
  <c r="D287" i="2753" s="1"/>
  <c r="A288" i="2753"/>
  <c r="D288" i="2753" s="1"/>
  <c r="A289" i="2753"/>
  <c r="D289" i="2753" s="1"/>
  <c r="A290" i="2753"/>
  <c r="D290" i="2753" s="1"/>
  <c r="A291" i="2753"/>
  <c r="D291" i="2753" s="1"/>
  <c r="A292" i="2753"/>
  <c r="D292" i="2753" s="1"/>
  <c r="A293" i="2753"/>
  <c r="D293" i="2753" s="1"/>
  <c r="A294" i="2753"/>
  <c r="D294" i="2753" s="1"/>
  <c r="A295" i="2753"/>
  <c r="A296" i="2753"/>
  <c r="D296" i="2753" s="1"/>
  <c r="A297" i="2753"/>
  <c r="D297" i="2753" s="1"/>
  <c r="A298" i="2753"/>
  <c r="D298" i="2753" s="1"/>
  <c r="A299" i="2753"/>
  <c r="D299" i="2753" s="1"/>
  <c r="A300" i="2753"/>
  <c r="D300" i="2753" s="1"/>
  <c r="A301" i="2753"/>
  <c r="A302" i="2753"/>
  <c r="A303" i="2753"/>
  <c r="D303" i="2753" s="1"/>
  <c r="A304" i="2753"/>
  <c r="D304" i="2753" s="1"/>
  <c r="A305" i="2753"/>
  <c r="D305" i="2753" s="1"/>
  <c r="A306" i="2753"/>
  <c r="D306" i="2753" s="1"/>
  <c r="A307" i="2753"/>
  <c r="A308" i="2753"/>
  <c r="A309" i="2753"/>
  <c r="D309" i="2753" s="1"/>
  <c r="A310" i="2753"/>
  <c r="A311" i="2753"/>
  <c r="D311" i="2753" s="1"/>
  <c r="A312" i="2753"/>
  <c r="D312" i="2753" s="1"/>
  <c r="A313" i="2753"/>
  <c r="A314" i="2753"/>
  <c r="A315" i="2753"/>
  <c r="D315" i="2753" s="1"/>
  <c r="A316" i="2753"/>
  <c r="D316" i="2753" s="1"/>
  <c r="A317" i="2753"/>
  <c r="D317" i="2753" s="1"/>
  <c r="A318" i="2753"/>
  <c r="D318" i="2753" s="1"/>
  <c r="A319" i="2753"/>
  <c r="A320" i="2753"/>
  <c r="A321" i="2753"/>
  <c r="D321" i="2753" s="1"/>
  <c r="A322" i="2753"/>
  <c r="D322" i="2753" s="1"/>
  <c r="A323" i="2753"/>
  <c r="D323" i="2753" s="1"/>
  <c r="A324" i="2753"/>
  <c r="D324" i="2753" s="1"/>
  <c r="A325" i="2753"/>
  <c r="D325" i="2753" s="1"/>
  <c r="A326" i="2753"/>
  <c r="D326" i="2753" s="1"/>
  <c r="A327" i="2753"/>
  <c r="D327" i="2753" s="1"/>
  <c r="A328" i="2753"/>
  <c r="D328" i="2753" s="1"/>
  <c r="A329" i="2753"/>
  <c r="D329" i="2753" s="1"/>
  <c r="A330" i="2753"/>
  <c r="D330" i="2753" s="1"/>
  <c r="A331" i="2753"/>
  <c r="A332" i="2753"/>
  <c r="D332" i="2753" s="1"/>
  <c r="A333" i="2753"/>
  <c r="D333" i="2753" s="1"/>
  <c r="A334" i="2753"/>
  <c r="D334" i="2753" s="1"/>
  <c r="A335" i="2753"/>
  <c r="D335" i="2753" s="1"/>
  <c r="A336" i="2753"/>
  <c r="D336" i="2753" s="1"/>
  <c r="A337" i="2753"/>
  <c r="A338" i="2753"/>
  <c r="A339" i="2753"/>
  <c r="D339" i="2753" s="1"/>
  <c r="A340" i="2753"/>
  <c r="D340" i="2753" s="1"/>
  <c r="A341" i="2753"/>
  <c r="D341" i="2753" s="1"/>
  <c r="A342" i="2753"/>
  <c r="D342" i="2753" s="1"/>
  <c r="A343" i="2753"/>
  <c r="A344" i="2753"/>
  <c r="A345" i="2753"/>
  <c r="D345" i="2753" s="1"/>
  <c r="A346" i="2753"/>
  <c r="A347" i="2753"/>
  <c r="D347" i="2753" s="1"/>
  <c r="A348" i="2753"/>
  <c r="D348" i="2753" s="1"/>
  <c r="A349" i="2753"/>
  <c r="A350" i="2753"/>
  <c r="A351" i="2753"/>
  <c r="D351" i="2753" s="1"/>
  <c r="A352" i="2753"/>
  <c r="D352" i="2753" s="1"/>
  <c r="A353" i="2753"/>
  <c r="D353" i="2753" s="1"/>
  <c r="A354" i="2753"/>
  <c r="D354" i="2753" s="1"/>
  <c r="A355" i="2753"/>
  <c r="A356" i="2753"/>
  <c r="A357" i="2753"/>
  <c r="D357" i="2753" s="1"/>
  <c r="A358" i="2753"/>
  <c r="D358" i="2753" s="1"/>
  <c r="A359" i="2753"/>
  <c r="D359" i="2753" s="1"/>
  <c r="A360" i="2753"/>
  <c r="D360" i="2753" s="1"/>
  <c r="A361" i="2753"/>
  <c r="D361" i="2753" s="1"/>
  <c r="A362" i="2753"/>
  <c r="D362" i="2753" s="1"/>
  <c r="A363" i="2753"/>
  <c r="D363" i="2753" s="1"/>
  <c r="A364" i="2753"/>
  <c r="D364" i="2753" s="1"/>
  <c r="A365" i="2753"/>
  <c r="D365" i="2753" s="1"/>
  <c r="A366" i="2753"/>
  <c r="D366" i="2753" s="1"/>
  <c r="A367" i="2753"/>
  <c r="A368" i="2753"/>
  <c r="D368" i="2753" s="1"/>
  <c r="A369" i="2753"/>
  <c r="D369" i="2753" s="1"/>
  <c r="A370" i="2753"/>
  <c r="D370" i="2753" s="1"/>
  <c r="A371" i="2753"/>
  <c r="D371" i="2753" s="1"/>
  <c r="A372" i="2753"/>
  <c r="D372" i="2753" s="1"/>
  <c r="A373" i="2753"/>
  <c r="A374" i="2753"/>
  <c r="A375" i="2753"/>
  <c r="D375" i="2753" s="1"/>
  <c r="A376" i="2753"/>
  <c r="D376" i="2753" s="1"/>
  <c r="A377" i="2753"/>
  <c r="D377" i="2753" s="1"/>
  <c r="A378" i="2753"/>
  <c r="D378" i="2753" s="1"/>
  <c r="A379" i="2753"/>
  <c r="A380" i="2753"/>
  <c r="A381" i="2753"/>
  <c r="D381" i="2753" s="1"/>
  <c r="A382" i="2753"/>
  <c r="A383" i="2753"/>
  <c r="D383" i="2753" s="1"/>
  <c r="A384" i="2753"/>
  <c r="D384" i="2753" s="1"/>
  <c r="A385" i="2753"/>
  <c r="A386" i="2753"/>
  <c r="A387" i="2753"/>
  <c r="D387" i="2753" s="1"/>
  <c r="A388" i="2753"/>
  <c r="D388" i="2753" s="1"/>
  <c r="A389" i="2753"/>
  <c r="D389" i="2753" s="1"/>
  <c r="A390" i="2753"/>
  <c r="D390" i="2753" s="1"/>
  <c r="A391" i="2753"/>
  <c r="A392" i="2753"/>
  <c r="A393" i="2753"/>
  <c r="D393" i="2753" s="1"/>
  <c r="A394" i="2753"/>
  <c r="D394" i="2753" s="1"/>
  <c r="A395" i="2753"/>
  <c r="D395" i="2753" s="1"/>
  <c r="A396" i="2753"/>
  <c r="D396" i="2753" s="1"/>
  <c r="A397" i="2753"/>
  <c r="D397" i="2753" s="1"/>
  <c r="A398" i="2753"/>
  <c r="D398" i="2753" s="1"/>
  <c r="A399" i="2753"/>
  <c r="D399" i="2753" s="1"/>
  <c r="A400" i="2753"/>
  <c r="D400" i="2753" s="1"/>
  <c r="A401" i="2753"/>
  <c r="D401" i="2753" s="1"/>
  <c r="A402" i="2753"/>
  <c r="D402" i="2753" s="1"/>
  <c r="A403" i="2753"/>
  <c r="A404" i="2753"/>
  <c r="D404" i="2753" s="1"/>
  <c r="A405" i="2753"/>
  <c r="D405" i="2753" s="1"/>
  <c r="A406" i="2753"/>
  <c r="D406" i="2753" s="1"/>
  <c r="A407" i="2753"/>
  <c r="D407" i="2753" s="1"/>
  <c r="A408" i="2753"/>
  <c r="D408" i="2753" s="1"/>
  <c r="A409" i="2753"/>
  <c r="A410" i="2753"/>
  <c r="A411" i="2753"/>
  <c r="D411" i="2753" s="1"/>
  <c r="A412" i="2753"/>
  <c r="D412" i="2753" s="1"/>
  <c r="A413" i="2753"/>
  <c r="D413" i="2753" s="1"/>
  <c r="A414" i="2753"/>
  <c r="D414" i="2753" s="1"/>
  <c r="A415" i="2753"/>
  <c r="A416" i="2753"/>
  <c r="A417" i="2753"/>
  <c r="D417" i="2753" s="1"/>
  <c r="A418" i="2753"/>
  <c r="A419" i="2753"/>
  <c r="D419" i="2753" s="1"/>
  <c r="A420" i="2753"/>
  <c r="D420" i="2753" s="1"/>
  <c r="A421" i="2753"/>
  <c r="A422" i="2753"/>
  <c r="A423" i="2753"/>
  <c r="D423" i="2753" s="1"/>
  <c r="A424" i="2753"/>
  <c r="D424" i="2753" s="1"/>
  <c r="A425" i="2753"/>
  <c r="D425" i="2753" s="1"/>
  <c r="A426" i="2753"/>
  <c r="D426" i="2753" s="1"/>
  <c r="A427" i="2753"/>
  <c r="A428" i="2753"/>
  <c r="A429" i="2753"/>
  <c r="D429" i="2753" s="1"/>
  <c r="A430" i="2753"/>
  <c r="D430" i="2753" s="1"/>
  <c r="A431" i="2753"/>
  <c r="D431" i="2753" s="1"/>
  <c r="A432" i="2753"/>
  <c r="D432" i="2753" s="1"/>
  <c r="A433" i="2753"/>
  <c r="D433" i="2753" s="1"/>
  <c r="A434" i="2753"/>
  <c r="D434" i="2753" s="1"/>
  <c r="A435" i="2753"/>
  <c r="D435" i="2753" s="1"/>
  <c r="A436" i="2753"/>
  <c r="D436" i="2753" s="1"/>
  <c r="A437" i="2753"/>
  <c r="D437" i="2753" s="1"/>
  <c r="A438" i="2753"/>
  <c r="D438" i="2753" s="1"/>
  <c r="A439" i="2753"/>
  <c r="A440" i="2753"/>
  <c r="D440" i="2753" s="1"/>
  <c r="A441" i="2753"/>
  <c r="D441" i="2753" s="1"/>
  <c r="A442" i="2753"/>
  <c r="D442" i="2753" s="1"/>
  <c r="A443" i="2753"/>
  <c r="D443" i="2753" s="1"/>
  <c r="A444" i="2753"/>
  <c r="D444" i="2753" s="1"/>
  <c r="A445" i="2753"/>
  <c r="A446" i="2753"/>
  <c r="A447" i="2753"/>
  <c r="D447" i="2753" s="1"/>
  <c r="A448" i="2753"/>
  <c r="D448" i="2753" s="1"/>
  <c r="A449" i="2753"/>
  <c r="D449" i="2753" s="1"/>
  <c r="A450" i="2753"/>
  <c r="D450" i="2753" s="1"/>
  <c r="A451" i="2753"/>
  <c r="A452" i="2753"/>
  <c r="C5" i="2753"/>
  <c r="B5" i="2753"/>
  <c r="AT5" i="2753" s="1"/>
  <c r="A5" i="2753"/>
  <c r="D5" i="2753" s="1"/>
  <c r="AJ59" i="2753" l="1"/>
  <c r="AL59" i="2753" s="1"/>
  <c r="AK59" i="2753"/>
  <c r="AI59" i="2753"/>
  <c r="AF59" i="2753"/>
  <c r="AJ53" i="2753"/>
  <c r="AL53" i="2753" s="1"/>
  <c r="AI53" i="2753"/>
  <c r="AF53" i="2753"/>
  <c r="AK53" i="2753"/>
  <c r="AJ47" i="2753"/>
  <c r="AL47" i="2753" s="1"/>
  <c r="AK47" i="2753"/>
  <c r="AI47" i="2753"/>
  <c r="AF47" i="2753"/>
  <c r="AJ23" i="2753"/>
  <c r="AL23" i="2753" s="1"/>
  <c r="AK23" i="2753"/>
  <c r="AI23" i="2753"/>
  <c r="AF23" i="2753"/>
  <c r="AJ17" i="2753"/>
  <c r="AL17" i="2753" s="1"/>
  <c r="AI17" i="2753"/>
  <c r="AF17" i="2753"/>
  <c r="AK17" i="2753"/>
  <c r="AJ11" i="2753"/>
  <c r="AL11" i="2753" s="1"/>
  <c r="AK11" i="2753"/>
  <c r="AI11" i="2753"/>
  <c r="AF11" i="2753"/>
  <c r="AK48" i="2753"/>
  <c r="AI48" i="2753"/>
  <c r="AF48" i="2753"/>
  <c r="AJ48" i="2753"/>
  <c r="AL48" i="2753" s="1"/>
  <c r="AK24" i="2753"/>
  <c r="AI24" i="2753"/>
  <c r="AF24" i="2753"/>
  <c r="AJ24" i="2753"/>
  <c r="AL24" i="2753" s="1"/>
  <c r="AK12" i="2753"/>
  <c r="AI12" i="2753"/>
  <c r="AF12" i="2753"/>
  <c r="AJ12" i="2753"/>
  <c r="AL12" i="2753" s="1"/>
  <c r="AI40" i="2753"/>
  <c r="AK40" i="2753"/>
  <c r="AF40" i="2753"/>
  <c r="AJ40" i="2753"/>
  <c r="AL40" i="2753" s="1"/>
  <c r="AI53" i="2756"/>
  <c r="AF53" i="2756"/>
  <c r="AJ53" i="2756"/>
  <c r="AL53" i="2756" s="1"/>
  <c r="AK53" i="2756"/>
  <c r="AI35" i="2756"/>
  <c r="AJ35" i="2756"/>
  <c r="AL35" i="2756" s="1"/>
  <c r="AF35" i="2756"/>
  <c r="AK35" i="2756"/>
  <c r="AI29" i="2756"/>
  <c r="AF29" i="2756"/>
  <c r="AJ29" i="2756"/>
  <c r="AL29" i="2756" s="1"/>
  <c r="AK29" i="2756"/>
  <c r="AI17" i="2756"/>
  <c r="AF17" i="2756"/>
  <c r="AJ17" i="2756"/>
  <c r="AL17" i="2756" s="1"/>
  <c r="AK17" i="2756"/>
  <c r="AI11" i="2756"/>
  <c r="AJ11" i="2756"/>
  <c r="AL11" i="2756" s="1"/>
  <c r="AK11" i="2756"/>
  <c r="AF11" i="2756"/>
  <c r="AJ35" i="2753"/>
  <c r="AL35" i="2753" s="1"/>
  <c r="AK35" i="2753"/>
  <c r="AI35" i="2753"/>
  <c r="AF35" i="2753"/>
  <c r="AK60" i="2753"/>
  <c r="AI60" i="2753"/>
  <c r="AF60" i="2753"/>
  <c r="AJ60" i="2753"/>
  <c r="AL60" i="2753" s="1"/>
  <c r="AK42" i="2753"/>
  <c r="AF42" i="2753"/>
  <c r="AJ42" i="2753"/>
  <c r="AL42" i="2753" s="1"/>
  <c r="AI42" i="2753"/>
  <c r="AF61" i="2753"/>
  <c r="AK61" i="2753"/>
  <c r="AJ61" i="2753"/>
  <c r="AL61" i="2753" s="1"/>
  <c r="AI61" i="2753"/>
  <c r="AJ21" i="2753"/>
  <c r="AL21" i="2753" s="1"/>
  <c r="AK21" i="2753"/>
  <c r="AI21" i="2753"/>
  <c r="AF21" i="2753"/>
  <c r="AI46" i="2753"/>
  <c r="AF46" i="2753"/>
  <c r="AK46" i="2753"/>
  <c r="AJ46" i="2753"/>
  <c r="AL46" i="2753" s="1"/>
  <c r="AI28" i="2753"/>
  <c r="AJ28" i="2753"/>
  <c r="AL28" i="2753" s="1"/>
  <c r="AK28" i="2753"/>
  <c r="AF28" i="2753"/>
  <c r="AI16" i="2753"/>
  <c r="AJ16" i="2753"/>
  <c r="AL16" i="2753" s="1"/>
  <c r="AK16" i="2753"/>
  <c r="AF16" i="2753"/>
  <c r="AI10" i="2753"/>
  <c r="AF10" i="2753"/>
  <c r="AK10" i="2753"/>
  <c r="AJ10" i="2753"/>
  <c r="AL10" i="2753" s="1"/>
  <c r="AJ57" i="2753"/>
  <c r="AL57" i="2753" s="1"/>
  <c r="AK57" i="2753"/>
  <c r="AI57" i="2753"/>
  <c r="AF57" i="2753"/>
  <c r="AJ14" i="2753"/>
  <c r="AL14" i="2753" s="1"/>
  <c r="AK14" i="2753"/>
  <c r="AI14" i="2753"/>
  <c r="AF14" i="2753"/>
  <c r="AK6" i="2753"/>
  <c r="AF6" i="2753"/>
  <c r="AJ6" i="2753"/>
  <c r="AL6" i="2753" s="1"/>
  <c r="AI6" i="2753"/>
  <c r="AI52" i="2753"/>
  <c r="AJ52" i="2753"/>
  <c r="AL52" i="2753" s="1"/>
  <c r="AF52" i="2753"/>
  <c r="AK52" i="2753"/>
  <c r="AF58" i="2756"/>
  <c r="AJ58" i="2756"/>
  <c r="AL58" i="2756" s="1"/>
  <c r="AK58" i="2756"/>
  <c r="AI58" i="2756"/>
  <c r="AJ40" i="2756"/>
  <c r="AL40" i="2756" s="1"/>
  <c r="AK40" i="2756"/>
  <c r="AF40" i="2756"/>
  <c r="AI40" i="2756"/>
  <c r="AF56" i="2753"/>
  <c r="AK56" i="2753"/>
  <c r="AJ56" i="2753"/>
  <c r="AL56" i="2753" s="1"/>
  <c r="AI56" i="2753"/>
  <c r="AF20" i="2753"/>
  <c r="AK20" i="2753"/>
  <c r="AJ20" i="2753"/>
  <c r="AL20" i="2753" s="1"/>
  <c r="AI20" i="2753"/>
  <c r="AI45" i="2753"/>
  <c r="AJ45" i="2753"/>
  <c r="AL45" i="2753" s="1"/>
  <c r="AK45" i="2753"/>
  <c r="AF45" i="2753"/>
  <c r="AF39" i="2753"/>
  <c r="AK39" i="2753"/>
  <c r="AJ39" i="2753"/>
  <c r="AL39" i="2753" s="1"/>
  <c r="AI39" i="2753"/>
  <c r="AF27" i="2753"/>
  <c r="AK27" i="2753"/>
  <c r="AJ27" i="2753"/>
  <c r="AL27" i="2753" s="1"/>
  <c r="AI27" i="2753"/>
  <c r="AI9" i="2753"/>
  <c r="AJ9" i="2753"/>
  <c r="AL9" i="2753" s="1"/>
  <c r="AF9" i="2753"/>
  <c r="AK9" i="2753"/>
  <c r="AJ50" i="2753"/>
  <c r="AL50" i="2753" s="1"/>
  <c r="AK50" i="2753"/>
  <c r="AI50" i="2753"/>
  <c r="AF50" i="2753"/>
  <c r="AF32" i="2753"/>
  <c r="AI32" i="2753"/>
  <c r="AK32" i="2753"/>
  <c r="AJ32" i="2753"/>
  <c r="AL32" i="2753" s="1"/>
  <c r="AI57" i="2756"/>
  <c r="AJ57" i="2756"/>
  <c r="AL57" i="2756" s="1"/>
  <c r="AF57" i="2756"/>
  <c r="AK57" i="2756"/>
  <c r="AF39" i="2756"/>
  <c r="AI39" i="2756"/>
  <c r="AJ39" i="2756"/>
  <c r="AL39" i="2756" s="1"/>
  <c r="AK39" i="2756"/>
  <c r="AI21" i="2756"/>
  <c r="AJ21" i="2756"/>
  <c r="AL21" i="2756" s="1"/>
  <c r="AF21" i="2756"/>
  <c r="AK21" i="2756"/>
  <c r="AI38" i="2753"/>
  <c r="AJ38" i="2753"/>
  <c r="AL38" i="2753" s="1"/>
  <c r="AK38" i="2753"/>
  <c r="AF38" i="2753"/>
  <c r="AF55" i="2753"/>
  <c r="AK55" i="2753"/>
  <c r="AI55" i="2753"/>
  <c r="AJ55" i="2753"/>
  <c r="AL55" i="2753" s="1"/>
  <c r="AF19" i="2753"/>
  <c r="AK19" i="2753"/>
  <c r="AI19" i="2753"/>
  <c r="AJ19" i="2753"/>
  <c r="AL19" i="2753" s="1"/>
  <c r="AF7" i="2753"/>
  <c r="AJ7" i="2753"/>
  <c r="AL7" i="2753" s="1"/>
  <c r="AK7" i="2753"/>
  <c r="AI7" i="2753"/>
  <c r="AF31" i="2753"/>
  <c r="AI31" i="2753"/>
  <c r="AJ31" i="2753"/>
  <c r="AL31" i="2753" s="1"/>
  <c r="AK31" i="2753"/>
  <c r="AK54" i="2753"/>
  <c r="AI54" i="2753"/>
  <c r="AF54" i="2753"/>
  <c r="AJ54" i="2753"/>
  <c r="AL54" i="2753" s="1"/>
  <c r="AK36" i="2753"/>
  <c r="AJ36" i="2753"/>
  <c r="AL36" i="2753" s="1"/>
  <c r="AI36" i="2753"/>
  <c r="AF36" i="2753"/>
  <c r="AF43" i="2753"/>
  <c r="AJ43" i="2753"/>
  <c r="AL43" i="2753" s="1"/>
  <c r="AK43" i="2753"/>
  <c r="AI43" i="2753"/>
  <c r="AK26" i="2753"/>
  <c r="AI26" i="2753"/>
  <c r="AJ26" i="2753"/>
  <c r="AL26" i="2753" s="1"/>
  <c r="AF26" i="2753"/>
  <c r="AT405" i="2753"/>
  <c r="AU405" i="2753"/>
  <c r="AT225" i="2753"/>
  <c r="AU225" i="2753"/>
  <c r="AT213" i="2753"/>
  <c r="AU213" i="2753"/>
  <c r="AT189" i="2753"/>
  <c r="AU189" i="2753"/>
  <c r="AE41" i="2753"/>
  <c r="AE29" i="2753"/>
  <c r="AE34" i="2753"/>
  <c r="AT446" i="2753"/>
  <c r="AT415" i="2753"/>
  <c r="AT403" i="2753"/>
  <c r="AT350" i="2753"/>
  <c r="AT338" i="2753"/>
  <c r="AT307" i="2753"/>
  <c r="AT295" i="2753"/>
  <c r="AT242" i="2753"/>
  <c r="AT230" i="2753"/>
  <c r="AT199" i="2753"/>
  <c r="AT187" i="2753"/>
  <c r="AT134" i="2753"/>
  <c r="AT122" i="2753"/>
  <c r="AT91" i="2753"/>
  <c r="AT79" i="2753"/>
  <c r="AT26" i="2753"/>
  <c r="AT14" i="2753"/>
  <c r="AU452" i="2753"/>
  <c r="AU440" i="2753"/>
  <c r="AU409" i="2753"/>
  <c r="AU397" i="2753"/>
  <c r="AU387" i="2753"/>
  <c r="AU375" i="2753"/>
  <c r="AU344" i="2753"/>
  <c r="AU332" i="2753"/>
  <c r="AU301" i="2753"/>
  <c r="AU289" i="2753"/>
  <c r="AU279" i="2753"/>
  <c r="AU267" i="2753"/>
  <c r="AU236" i="2753"/>
  <c r="AU224" i="2753"/>
  <c r="AU193" i="2753"/>
  <c r="AU181" i="2753"/>
  <c r="AU140" i="2753"/>
  <c r="AU68" i="2753"/>
  <c r="AE56" i="2756"/>
  <c r="AE38" i="2756"/>
  <c r="AE20" i="2756"/>
  <c r="AE45" i="2756"/>
  <c r="AE9" i="2756"/>
  <c r="AE52" i="2756"/>
  <c r="AT557" i="2756"/>
  <c r="AT503" i="2756"/>
  <c r="AT473" i="2756"/>
  <c r="AJ6" i="2759"/>
  <c r="AL6" i="2759" s="1"/>
  <c r="AK6" i="2759"/>
  <c r="AI6" i="2759"/>
  <c r="AF6" i="2759"/>
  <c r="AI58" i="2759"/>
  <c r="AJ58" i="2759"/>
  <c r="AL58" i="2759" s="1"/>
  <c r="AF58" i="2759"/>
  <c r="AK58" i="2759"/>
  <c r="AI52" i="2759"/>
  <c r="AJ52" i="2759"/>
  <c r="AL52" i="2759" s="1"/>
  <c r="AF52" i="2759"/>
  <c r="AK52" i="2759"/>
  <c r="AI46" i="2759"/>
  <c r="AF46" i="2759"/>
  <c r="AK46" i="2759"/>
  <c r="AJ46" i="2759"/>
  <c r="AL46" i="2759" s="1"/>
  <c r="AI40" i="2759"/>
  <c r="AF40" i="2759"/>
  <c r="AK40" i="2759"/>
  <c r="AJ40" i="2759"/>
  <c r="AL40" i="2759" s="1"/>
  <c r="AI34" i="2759"/>
  <c r="AF34" i="2759"/>
  <c r="AJ34" i="2759"/>
  <c r="AL34" i="2759" s="1"/>
  <c r="AK34" i="2759"/>
  <c r="AI28" i="2759"/>
  <c r="AK28" i="2759"/>
  <c r="AJ28" i="2759"/>
  <c r="AL28" i="2759" s="1"/>
  <c r="AF28" i="2759"/>
  <c r="AI22" i="2759"/>
  <c r="AF22" i="2759"/>
  <c r="AK22" i="2759"/>
  <c r="AJ22" i="2759"/>
  <c r="AL22" i="2759" s="1"/>
  <c r="AI16" i="2759"/>
  <c r="AJ16" i="2759"/>
  <c r="AL16" i="2759" s="1"/>
  <c r="AF16" i="2759"/>
  <c r="AK16" i="2759"/>
  <c r="AI10" i="2759"/>
  <c r="AK10" i="2759"/>
  <c r="AJ10" i="2759"/>
  <c r="AL10" i="2759" s="1"/>
  <c r="AF10" i="2759"/>
  <c r="AK50" i="2759"/>
  <c r="AJ50" i="2759"/>
  <c r="AL50" i="2759" s="1"/>
  <c r="AI50" i="2759"/>
  <c r="AF50" i="2759"/>
  <c r="AF31" i="2759"/>
  <c r="AJ31" i="2759"/>
  <c r="AL31" i="2759" s="1"/>
  <c r="AI31" i="2759"/>
  <c r="AK31" i="2759"/>
  <c r="AF7" i="2759"/>
  <c r="AK7" i="2759"/>
  <c r="AJ7" i="2759"/>
  <c r="AL7" i="2759" s="1"/>
  <c r="AI7" i="2759"/>
  <c r="AF58" i="2762"/>
  <c r="AK58" i="2762"/>
  <c r="AI58" i="2762"/>
  <c r="AJ58" i="2762"/>
  <c r="AL58" i="2762" s="1"/>
  <c r="AF46" i="2762"/>
  <c r="AJ46" i="2762"/>
  <c r="AL46" i="2762" s="1"/>
  <c r="AK46" i="2762"/>
  <c r="AI46" i="2762"/>
  <c r="AI41" i="2762"/>
  <c r="AJ41" i="2762"/>
  <c r="AL41" i="2762" s="1"/>
  <c r="AK41" i="2762"/>
  <c r="AF41" i="2762"/>
  <c r="AJ17" i="2762"/>
  <c r="AL17" i="2762" s="1"/>
  <c r="AK17" i="2762"/>
  <c r="AF17" i="2762"/>
  <c r="AI17" i="2762"/>
  <c r="AT393" i="2753"/>
  <c r="AU393" i="2753"/>
  <c r="AT285" i="2753"/>
  <c r="AU285" i="2753"/>
  <c r="AT261" i="2753"/>
  <c r="AU261" i="2753"/>
  <c r="AE58" i="2753"/>
  <c r="AE22" i="2753"/>
  <c r="AE13" i="2753"/>
  <c r="AE25" i="2753"/>
  <c r="AT445" i="2753"/>
  <c r="AT434" i="2753"/>
  <c r="AT391" i="2753"/>
  <c r="AT380" i="2753"/>
  <c r="AT337" i="2753"/>
  <c r="AT326" i="2753"/>
  <c r="AT283" i="2753"/>
  <c r="AT272" i="2753"/>
  <c r="AT229" i="2753"/>
  <c r="AT218" i="2753"/>
  <c r="AT175" i="2753"/>
  <c r="AT164" i="2753"/>
  <c r="AT121" i="2753"/>
  <c r="AT110" i="2753"/>
  <c r="AT67" i="2753"/>
  <c r="AT56" i="2753"/>
  <c r="AT13" i="2753"/>
  <c r="AU439" i="2753"/>
  <c r="AU428" i="2753"/>
  <c r="AU417" i="2753"/>
  <c r="AU385" i="2753"/>
  <c r="AU374" i="2753"/>
  <c r="AU363" i="2753"/>
  <c r="AU331" i="2753"/>
  <c r="AU320" i="2753"/>
  <c r="AU309" i="2753"/>
  <c r="AU277" i="2753"/>
  <c r="AU266" i="2753"/>
  <c r="AU255" i="2753"/>
  <c r="AU223" i="2753"/>
  <c r="AU212" i="2753"/>
  <c r="AU201" i="2753"/>
  <c r="AU169" i="2753"/>
  <c r="AU158" i="2753"/>
  <c r="AU128" i="2753"/>
  <c r="AU116" i="2753"/>
  <c r="AU97" i="2753"/>
  <c r="AU86" i="2753"/>
  <c r="AU44" i="2753"/>
  <c r="AU25" i="2753"/>
  <c r="AU587" i="2756"/>
  <c r="AT587" i="2756"/>
  <c r="AT581" i="2756"/>
  <c r="AU581" i="2756"/>
  <c r="AT569" i="2756"/>
  <c r="AU569" i="2756"/>
  <c r="AT563" i="2756"/>
  <c r="AU563" i="2756"/>
  <c r="AU551" i="2756"/>
  <c r="AT551" i="2756"/>
  <c r="AT545" i="2756"/>
  <c r="AU545" i="2756"/>
  <c r="AU533" i="2756"/>
  <c r="AT533" i="2756"/>
  <c r="AT527" i="2756"/>
  <c r="AU527" i="2756"/>
  <c r="AU515" i="2756"/>
  <c r="AT515" i="2756"/>
  <c r="AT509" i="2756"/>
  <c r="AU509" i="2756"/>
  <c r="AU497" i="2756"/>
  <c r="AT497" i="2756"/>
  <c r="AU491" i="2756"/>
  <c r="AT491" i="2756"/>
  <c r="AU479" i="2756"/>
  <c r="AT479" i="2756"/>
  <c r="AT467" i="2756"/>
  <c r="AU467" i="2756"/>
  <c r="AU461" i="2756"/>
  <c r="AT461" i="2756"/>
  <c r="AT449" i="2756"/>
  <c r="AU449" i="2756"/>
  <c r="AU443" i="2756"/>
  <c r="AT443" i="2756"/>
  <c r="AU437" i="2756"/>
  <c r="AT437" i="2756"/>
  <c r="AU431" i="2756"/>
  <c r="AT431" i="2756"/>
  <c r="AU419" i="2756"/>
  <c r="AT419" i="2756"/>
  <c r="AU413" i="2756"/>
  <c r="AT413" i="2756"/>
  <c r="AU407" i="2756"/>
  <c r="AT407" i="2756"/>
  <c r="AU401" i="2756"/>
  <c r="AT401" i="2756"/>
  <c r="AT389" i="2756"/>
  <c r="AU389" i="2756"/>
  <c r="AU383" i="2756"/>
  <c r="AT383" i="2756"/>
  <c r="AU371" i="2756"/>
  <c r="AT371" i="2756"/>
  <c r="AU359" i="2756"/>
  <c r="AT359" i="2756"/>
  <c r="AU353" i="2756"/>
  <c r="AT353" i="2756"/>
  <c r="AU341" i="2756"/>
  <c r="AT341" i="2756"/>
  <c r="AU335" i="2756"/>
  <c r="AT335" i="2756"/>
  <c r="AT329" i="2756"/>
  <c r="AU329" i="2756"/>
  <c r="AU323" i="2756"/>
  <c r="AT323" i="2756"/>
  <c r="AT311" i="2756"/>
  <c r="AU311" i="2756"/>
  <c r="AU305" i="2756"/>
  <c r="AT305" i="2756"/>
  <c r="AU299" i="2756"/>
  <c r="AT299" i="2756"/>
  <c r="AU293" i="2756"/>
  <c r="AT293" i="2756"/>
  <c r="AU281" i="2756"/>
  <c r="AT281" i="2756"/>
  <c r="AU275" i="2756"/>
  <c r="AT275" i="2756"/>
  <c r="AU263" i="2756"/>
  <c r="AT263" i="2756"/>
  <c r="AT251" i="2756"/>
  <c r="AU251" i="2756"/>
  <c r="AU245" i="2756"/>
  <c r="AT245" i="2756"/>
  <c r="AT233" i="2756"/>
  <c r="AU233" i="2756"/>
  <c r="AU227" i="2756"/>
  <c r="AT227" i="2756"/>
  <c r="AU221" i="2756"/>
  <c r="AT221" i="2756"/>
  <c r="AU215" i="2756"/>
  <c r="AT215" i="2756"/>
  <c r="AU203" i="2756"/>
  <c r="AT203" i="2756"/>
  <c r="AU197" i="2756"/>
  <c r="AT197" i="2756"/>
  <c r="AU191" i="2756"/>
  <c r="AT191" i="2756"/>
  <c r="AU185" i="2756"/>
  <c r="AT185" i="2756"/>
  <c r="AT173" i="2756"/>
  <c r="AU173" i="2756"/>
  <c r="AU167" i="2756"/>
  <c r="AT167" i="2756"/>
  <c r="AU155" i="2756"/>
  <c r="AT155" i="2756"/>
  <c r="AU143" i="2756"/>
  <c r="AT143" i="2756"/>
  <c r="AU137" i="2756"/>
  <c r="AT137" i="2756"/>
  <c r="AU125" i="2756"/>
  <c r="AT125" i="2756"/>
  <c r="AU119" i="2756"/>
  <c r="AT119" i="2756"/>
  <c r="AT113" i="2756"/>
  <c r="AU113" i="2756"/>
  <c r="AU107" i="2756"/>
  <c r="AT107" i="2756"/>
  <c r="AU101" i="2756"/>
  <c r="AT101" i="2756"/>
  <c r="AT95" i="2756"/>
  <c r="AU95" i="2756"/>
  <c r="AU89" i="2756"/>
  <c r="AT89" i="2756"/>
  <c r="AU83" i="2756"/>
  <c r="AT83" i="2756"/>
  <c r="AU77" i="2756"/>
  <c r="AT77" i="2756"/>
  <c r="AU65" i="2756"/>
  <c r="AT65" i="2756"/>
  <c r="AU59" i="2756"/>
  <c r="AT59" i="2756"/>
  <c r="AU47" i="2756"/>
  <c r="AT47" i="2756"/>
  <c r="AU41" i="2756"/>
  <c r="AT41" i="2756"/>
  <c r="AT35" i="2756"/>
  <c r="AU35" i="2756"/>
  <c r="AU29" i="2756"/>
  <c r="AT29" i="2756"/>
  <c r="AU23" i="2756"/>
  <c r="AT23" i="2756"/>
  <c r="AT17" i="2756"/>
  <c r="AU17" i="2756"/>
  <c r="AU11" i="2756"/>
  <c r="AT11" i="2756"/>
  <c r="AE55" i="2756"/>
  <c r="AE49" i="2756"/>
  <c r="AE19" i="2756"/>
  <c r="AE13" i="2756"/>
  <c r="AE50" i="2756"/>
  <c r="AE32" i="2756"/>
  <c r="AE16" i="2756"/>
  <c r="AE8" i="2756"/>
  <c r="AT593" i="2756"/>
  <c r="AT517" i="2756"/>
  <c r="AT485" i="2756"/>
  <c r="AF49" i="2759"/>
  <c r="AI49" i="2759"/>
  <c r="AK49" i="2759"/>
  <c r="AJ49" i="2759"/>
  <c r="AL49" i="2759" s="1"/>
  <c r="AT441" i="2753"/>
  <c r="AU441" i="2753"/>
  <c r="AT333" i="2753"/>
  <c r="AU333" i="2753"/>
  <c r="AT321" i="2753"/>
  <c r="AU321" i="2753"/>
  <c r="AE33" i="2753"/>
  <c r="AT379" i="2753"/>
  <c r="AT367" i="2753"/>
  <c r="AT314" i="2753"/>
  <c r="AT302" i="2753"/>
  <c r="AT163" i="2753"/>
  <c r="AT151" i="2753"/>
  <c r="AT98" i="2753"/>
  <c r="AU373" i="2753"/>
  <c r="AU361" i="2753"/>
  <c r="AU339" i="2753"/>
  <c r="AU265" i="2753"/>
  <c r="AU253" i="2753"/>
  <c r="AU243" i="2753"/>
  <c r="AU231" i="2753"/>
  <c r="AU157" i="2753"/>
  <c r="AE46" i="2756"/>
  <c r="AE14" i="2756"/>
  <c r="AE47" i="2756"/>
  <c r="AE26" i="2756"/>
  <c r="AF56" i="2759"/>
  <c r="AI56" i="2759"/>
  <c r="AK56" i="2759"/>
  <c r="AJ56" i="2759"/>
  <c r="AL56" i="2759" s="1"/>
  <c r="AJ44" i="2759"/>
  <c r="AL44" i="2759" s="1"/>
  <c r="AI44" i="2759"/>
  <c r="AF44" i="2759"/>
  <c r="AK44" i="2759"/>
  <c r="AJ38" i="2759"/>
  <c r="AL38" i="2759" s="1"/>
  <c r="AI38" i="2759"/>
  <c r="AF38" i="2759"/>
  <c r="AK38" i="2759"/>
  <c r="AI32" i="2759"/>
  <c r="AF32" i="2759"/>
  <c r="AK32" i="2759"/>
  <c r="AJ32" i="2759"/>
  <c r="AL32" i="2759" s="1"/>
  <c r="AI26" i="2759"/>
  <c r="AJ26" i="2759"/>
  <c r="AL26" i="2759" s="1"/>
  <c r="AF26" i="2759"/>
  <c r="AK26" i="2759"/>
  <c r="AF20" i="2759"/>
  <c r="AK20" i="2759"/>
  <c r="AJ20" i="2759"/>
  <c r="AL20" i="2759" s="1"/>
  <c r="AI20" i="2759"/>
  <c r="AK14" i="2759"/>
  <c r="AI14" i="2759"/>
  <c r="AF14" i="2759"/>
  <c r="AJ14" i="2759"/>
  <c r="AL14" i="2759" s="1"/>
  <c r="AJ8" i="2759"/>
  <c r="AL8" i="2759" s="1"/>
  <c r="AI8" i="2759"/>
  <c r="AF8" i="2759"/>
  <c r="AK8" i="2759"/>
  <c r="AK57" i="2759"/>
  <c r="AI57" i="2759"/>
  <c r="AF57" i="2759"/>
  <c r="AJ57" i="2759"/>
  <c r="AL57" i="2759" s="1"/>
  <c r="AJ51" i="2759"/>
  <c r="AL51" i="2759" s="1"/>
  <c r="AI51" i="2759"/>
  <c r="AF51" i="2759"/>
  <c r="AK51" i="2759"/>
  <c r="AJ45" i="2759"/>
  <c r="AL45" i="2759" s="1"/>
  <c r="AK45" i="2759"/>
  <c r="AI45" i="2759"/>
  <c r="AF45" i="2759"/>
  <c r="AI39" i="2759"/>
  <c r="AF39" i="2759"/>
  <c r="AK39" i="2759"/>
  <c r="AJ39" i="2759"/>
  <c r="AL39" i="2759" s="1"/>
  <c r="AF27" i="2759"/>
  <c r="AK27" i="2759"/>
  <c r="AJ27" i="2759"/>
  <c r="AL27" i="2759" s="1"/>
  <c r="AI27" i="2759"/>
  <c r="AK21" i="2759"/>
  <c r="AI21" i="2759"/>
  <c r="AF21" i="2759"/>
  <c r="AJ21" i="2759"/>
  <c r="AL21" i="2759" s="1"/>
  <c r="AJ9" i="2759"/>
  <c r="AL9" i="2759" s="1"/>
  <c r="AI9" i="2759"/>
  <c r="AF9" i="2759"/>
  <c r="AK9" i="2759"/>
  <c r="AJ53" i="2762"/>
  <c r="AL53" i="2762" s="1"/>
  <c r="AK53" i="2762"/>
  <c r="AF53" i="2762"/>
  <c r="AI53" i="2762"/>
  <c r="AF10" i="2762"/>
  <c r="AJ10" i="2762"/>
  <c r="AL10" i="2762" s="1"/>
  <c r="AK10" i="2762"/>
  <c r="AI10" i="2762"/>
  <c r="AT429" i="2753"/>
  <c r="AU429" i="2753"/>
  <c r="AT369" i="2753"/>
  <c r="AU369" i="2753"/>
  <c r="AT249" i="2753"/>
  <c r="AU249" i="2753"/>
  <c r="AE49" i="2753"/>
  <c r="AU416" i="2753"/>
  <c r="AU308" i="2753"/>
  <c r="AU188" i="2753"/>
  <c r="AU414" i="2753"/>
  <c r="AT414" i="2753"/>
  <c r="AU390" i="2753"/>
  <c r="AT390" i="2753"/>
  <c r="AU306" i="2753"/>
  <c r="AT306" i="2753"/>
  <c r="AU282" i="2753"/>
  <c r="AT282" i="2753"/>
  <c r="AU162" i="2753"/>
  <c r="AT162" i="2753"/>
  <c r="AU138" i="2753"/>
  <c r="AT138" i="2753"/>
  <c r="AU54" i="2753"/>
  <c r="AT54" i="2753"/>
  <c r="AU30" i="2753"/>
  <c r="AT30" i="2753"/>
  <c r="AE8" i="2753"/>
  <c r="AE15" i="2753"/>
  <c r="AT312" i="2753"/>
  <c r="AT290" i="2753"/>
  <c r="AT150" i="2753"/>
  <c r="AT139" i="2753"/>
  <c r="AU284" i="2753"/>
  <c r="AU273" i="2753"/>
  <c r="AU591" i="2756"/>
  <c r="AT591" i="2756"/>
  <c r="AU585" i="2756"/>
  <c r="AT585" i="2756"/>
  <c r="AU579" i="2756"/>
  <c r="AT579" i="2756"/>
  <c r="AU573" i="2756"/>
  <c r="AT573" i="2756"/>
  <c r="AU567" i="2756"/>
  <c r="AT567" i="2756"/>
  <c r="AU561" i="2756"/>
  <c r="AT561" i="2756"/>
  <c r="AU555" i="2756"/>
  <c r="AT555" i="2756"/>
  <c r="AU549" i="2756"/>
  <c r="AT549" i="2756"/>
  <c r="AU543" i="2756"/>
  <c r="AT543" i="2756"/>
  <c r="AU537" i="2756"/>
  <c r="AT537" i="2756"/>
  <c r="AU531" i="2756"/>
  <c r="AT531" i="2756"/>
  <c r="AU525" i="2756"/>
  <c r="AT525" i="2756"/>
  <c r="AU519" i="2756"/>
  <c r="AT519" i="2756"/>
  <c r="AU513" i="2756"/>
  <c r="AT513" i="2756"/>
  <c r="AU507" i="2756"/>
  <c r="AT507" i="2756"/>
  <c r="AU501" i="2756"/>
  <c r="AT501" i="2756"/>
  <c r="AU489" i="2756"/>
  <c r="AT489" i="2756"/>
  <c r="AE23" i="2756"/>
  <c r="AE43" i="2756"/>
  <c r="AF55" i="2759"/>
  <c r="AI55" i="2759"/>
  <c r="AK55" i="2759"/>
  <c r="AJ55" i="2759"/>
  <c r="AL55" i="2759" s="1"/>
  <c r="AF37" i="2759"/>
  <c r="AK37" i="2759"/>
  <c r="AJ37" i="2759"/>
  <c r="AL37" i="2759" s="1"/>
  <c r="AI37" i="2759"/>
  <c r="AF19" i="2759"/>
  <c r="AI19" i="2759"/>
  <c r="AK19" i="2759"/>
  <c r="AJ19" i="2759"/>
  <c r="AL19" i="2759" s="1"/>
  <c r="AF43" i="2759"/>
  <c r="AK43" i="2759"/>
  <c r="AJ43" i="2759"/>
  <c r="AL43" i="2759" s="1"/>
  <c r="AI43" i="2759"/>
  <c r="AI7" i="2762"/>
  <c r="AK7" i="2762"/>
  <c r="AJ7" i="2762"/>
  <c r="AL7" i="2762" s="1"/>
  <c r="AF7" i="2762"/>
  <c r="AT297" i="2753"/>
  <c r="AU297" i="2753"/>
  <c r="AU447" i="2753"/>
  <c r="AU351" i="2753"/>
  <c r="AU145" i="2753"/>
  <c r="AU85" i="2753"/>
  <c r="AU73" i="2753"/>
  <c r="AU43" i="2753"/>
  <c r="AU426" i="2753"/>
  <c r="AT426" i="2753"/>
  <c r="AU342" i="2753"/>
  <c r="AT342" i="2753"/>
  <c r="AU270" i="2753"/>
  <c r="AT270" i="2753"/>
  <c r="AU246" i="2753"/>
  <c r="AT246" i="2753"/>
  <c r="AU234" i="2753"/>
  <c r="AT234" i="2753"/>
  <c r="AU210" i="2753"/>
  <c r="AT210" i="2753"/>
  <c r="AU126" i="2753"/>
  <c r="AT126" i="2753"/>
  <c r="AU5" i="2753"/>
  <c r="AE51" i="2753"/>
  <c r="AT420" i="2753"/>
  <c r="AT398" i="2753"/>
  <c r="AT258" i="2753"/>
  <c r="AT247" i="2753"/>
  <c r="AT96" i="2753"/>
  <c r="AT74" i="2753"/>
  <c r="AU435" i="2753"/>
  <c r="AU349" i="2753"/>
  <c r="AU327" i="2753"/>
  <c r="AU176" i="2753"/>
  <c r="AU104" i="2753"/>
  <c r="AU32" i="2753"/>
  <c r="AU483" i="2756"/>
  <c r="AT483" i="2756"/>
  <c r="AE59" i="2756"/>
  <c r="AT395" i="2756"/>
  <c r="AU419" i="2753"/>
  <c r="AT419" i="2753"/>
  <c r="AU407" i="2753"/>
  <c r="AT407" i="2753"/>
  <c r="AU383" i="2753"/>
  <c r="AT383" i="2753"/>
  <c r="AU371" i="2753"/>
  <c r="AT371" i="2753"/>
  <c r="AU347" i="2753"/>
  <c r="AT347" i="2753"/>
  <c r="AU335" i="2753"/>
  <c r="AT335" i="2753"/>
  <c r="AU311" i="2753"/>
  <c r="AT311" i="2753"/>
  <c r="AU299" i="2753"/>
  <c r="AT299" i="2753"/>
  <c r="AU275" i="2753"/>
  <c r="AT275" i="2753"/>
  <c r="AU263" i="2753"/>
  <c r="AT263" i="2753"/>
  <c r="AU239" i="2753"/>
  <c r="AT239" i="2753"/>
  <c r="AU227" i="2753"/>
  <c r="AT227" i="2753"/>
  <c r="AU203" i="2753"/>
  <c r="AT203" i="2753"/>
  <c r="AU191" i="2753"/>
  <c r="AT191" i="2753"/>
  <c r="AU167" i="2753"/>
  <c r="AT167" i="2753"/>
  <c r="AU155" i="2753"/>
  <c r="AT155" i="2753"/>
  <c r="AU131" i="2753"/>
  <c r="AT131" i="2753"/>
  <c r="AU119" i="2753"/>
  <c r="AT119" i="2753"/>
  <c r="AU95" i="2753"/>
  <c r="AT95" i="2753"/>
  <c r="AU83" i="2753"/>
  <c r="AT83" i="2753"/>
  <c r="AU59" i="2753"/>
  <c r="AT59" i="2753"/>
  <c r="AU47" i="2753"/>
  <c r="AT47" i="2753"/>
  <c r="AT451" i="2753"/>
  <c r="AT408" i="2753"/>
  <c r="AT396" i="2753"/>
  <c r="AT386" i="2753"/>
  <c r="AT343" i="2753"/>
  <c r="AT300" i="2753"/>
  <c r="AT288" i="2753"/>
  <c r="AT278" i="2753"/>
  <c r="AT235" i="2753"/>
  <c r="AT192" i="2753"/>
  <c r="AT180" i="2753"/>
  <c r="AT170" i="2753"/>
  <c r="AT127" i="2753"/>
  <c r="AT115" i="2753"/>
  <c r="AT84" i="2753"/>
  <c r="AT72" i="2753"/>
  <c r="AT62" i="2753"/>
  <c r="AT50" i="2753"/>
  <c r="AT29" i="2753"/>
  <c r="AT19" i="2753"/>
  <c r="AT7" i="2753"/>
  <c r="AU433" i="2753"/>
  <c r="AU423" i="2753"/>
  <c r="AU411" i="2753"/>
  <c r="AU368" i="2753"/>
  <c r="AU325" i="2753"/>
  <c r="AU315" i="2753"/>
  <c r="AU303" i="2753"/>
  <c r="AU260" i="2753"/>
  <c r="AU217" i="2753"/>
  <c r="AU207" i="2753"/>
  <c r="AU195" i="2753"/>
  <c r="AU133" i="2753"/>
  <c r="AU92" i="2753"/>
  <c r="AU80" i="2753"/>
  <c r="AU61" i="2753"/>
  <c r="AU20" i="2753"/>
  <c r="AU8" i="2753"/>
  <c r="AE25" i="2756"/>
  <c r="AE7" i="2756"/>
  <c r="AT589" i="2756"/>
  <c r="AT535" i="2756"/>
  <c r="AT521" i="2756"/>
  <c r="AT495" i="2756"/>
  <c r="AT477" i="2756"/>
  <c r="AT425" i="2756"/>
  <c r="AT377" i="2756"/>
  <c r="AT257" i="2756"/>
  <c r="AT239" i="2756"/>
  <c r="AT161" i="2756"/>
  <c r="AT149" i="2756"/>
  <c r="AT131" i="2756"/>
  <c r="AT71" i="2756"/>
  <c r="AF61" i="2759"/>
  <c r="AJ61" i="2759"/>
  <c r="AL61" i="2759" s="1"/>
  <c r="AI61" i="2759"/>
  <c r="AK61" i="2759"/>
  <c r="AK36" i="2759"/>
  <c r="AJ36" i="2759"/>
  <c r="AL36" i="2759" s="1"/>
  <c r="AI36" i="2759"/>
  <c r="AF36" i="2759"/>
  <c r="AF13" i="2759"/>
  <c r="AI13" i="2759"/>
  <c r="AK13" i="2759"/>
  <c r="AJ13" i="2759"/>
  <c r="AL13" i="2759" s="1"/>
  <c r="AJ24" i="2762"/>
  <c r="AL24" i="2762" s="1"/>
  <c r="AK24" i="2762"/>
  <c r="AF24" i="2762"/>
  <c r="AI24" i="2762"/>
  <c r="AT357" i="2753"/>
  <c r="AU357" i="2753"/>
  <c r="AT422" i="2753"/>
  <c r="AT410" i="2753"/>
  <c r="AT271" i="2753"/>
  <c r="AT259" i="2753"/>
  <c r="AT206" i="2753"/>
  <c r="AT194" i="2753"/>
  <c r="AT55" i="2753"/>
  <c r="AU404" i="2753"/>
  <c r="AU296" i="2753"/>
  <c r="AU200" i="2753"/>
  <c r="AU450" i="2753"/>
  <c r="AT450" i="2753"/>
  <c r="AU378" i="2753"/>
  <c r="AT378" i="2753"/>
  <c r="AU354" i="2753"/>
  <c r="AT354" i="2753"/>
  <c r="AU318" i="2753"/>
  <c r="AT318" i="2753"/>
  <c r="AU198" i="2753"/>
  <c r="AT198" i="2753"/>
  <c r="AU174" i="2753"/>
  <c r="AT174" i="2753"/>
  <c r="AU102" i="2753"/>
  <c r="AT102" i="2753"/>
  <c r="AU90" i="2753"/>
  <c r="AT90" i="2753"/>
  <c r="AU66" i="2753"/>
  <c r="AT66" i="2753"/>
  <c r="AU18" i="2753"/>
  <c r="AT18" i="2753"/>
  <c r="AE44" i="2753"/>
  <c r="AT366" i="2753"/>
  <c r="AT355" i="2753"/>
  <c r="AT204" i="2753"/>
  <c r="AT182" i="2753"/>
  <c r="AT42" i="2753"/>
  <c r="AT31" i="2753"/>
  <c r="AU392" i="2753"/>
  <c r="AU381" i="2753"/>
  <c r="AU241" i="2753"/>
  <c r="AU219" i="2753"/>
  <c r="AE6" i="2756"/>
  <c r="AE41" i="2756"/>
  <c r="AE61" i="2756"/>
  <c r="AE28" i="2756"/>
  <c r="AE10" i="2756"/>
  <c r="AE44" i="2756"/>
  <c r="AE22" i="2756"/>
  <c r="AT575" i="2756"/>
  <c r="AU443" i="2753"/>
  <c r="AT443" i="2753"/>
  <c r="AU23" i="2753"/>
  <c r="AT23" i="2753"/>
  <c r="AU11" i="2753"/>
  <c r="AT11" i="2753"/>
  <c r="AE37" i="2753"/>
  <c r="AU152" i="2753"/>
  <c r="AU448" i="2753"/>
  <c r="AT448" i="2753"/>
  <c r="AU436" i="2753"/>
  <c r="AT436" i="2753"/>
  <c r="AU412" i="2753"/>
  <c r="AT412" i="2753"/>
  <c r="AU400" i="2753"/>
  <c r="AT400" i="2753"/>
  <c r="AU376" i="2753"/>
  <c r="AT376" i="2753"/>
  <c r="AU364" i="2753"/>
  <c r="AT364" i="2753"/>
  <c r="AU340" i="2753"/>
  <c r="AT340" i="2753"/>
  <c r="AU328" i="2753"/>
  <c r="AT328" i="2753"/>
  <c r="AU304" i="2753"/>
  <c r="AT304" i="2753"/>
  <c r="AU292" i="2753"/>
  <c r="AT292" i="2753"/>
  <c r="AU268" i="2753"/>
  <c r="AT268" i="2753"/>
  <c r="AU256" i="2753"/>
  <c r="AT256" i="2753"/>
  <c r="AU232" i="2753"/>
  <c r="AT232" i="2753"/>
  <c r="AU220" i="2753"/>
  <c r="AT220" i="2753"/>
  <c r="AU196" i="2753"/>
  <c r="AT196" i="2753"/>
  <c r="AU184" i="2753"/>
  <c r="AT184" i="2753"/>
  <c r="AU160" i="2753"/>
  <c r="AT160" i="2753"/>
  <c r="AU148" i="2753"/>
  <c r="AT148" i="2753"/>
  <c r="AU124" i="2753"/>
  <c r="AT124" i="2753"/>
  <c r="AU112" i="2753"/>
  <c r="AT112" i="2753"/>
  <c r="AU88" i="2753"/>
  <c r="AT88" i="2753"/>
  <c r="AU76" i="2753"/>
  <c r="AT76" i="2753"/>
  <c r="AU52" i="2753"/>
  <c r="AT52" i="2753"/>
  <c r="AU40" i="2753"/>
  <c r="AT40" i="2753"/>
  <c r="AU16" i="2753"/>
  <c r="AT16" i="2753"/>
  <c r="AD30" i="2753"/>
  <c r="AE30" i="2753" s="1"/>
  <c r="AD18" i="2753"/>
  <c r="AE18" i="2753" s="1"/>
  <c r="AT438" i="2753"/>
  <c r="AT427" i="2753"/>
  <c r="AT384" i="2753"/>
  <c r="AT362" i="2753"/>
  <c r="AT330" i="2753"/>
  <c r="AT319" i="2753"/>
  <c r="AT276" i="2753"/>
  <c r="AT254" i="2753"/>
  <c r="AT222" i="2753"/>
  <c r="AT211" i="2753"/>
  <c r="AT168" i="2753"/>
  <c r="AT146" i="2753"/>
  <c r="AT114" i="2753"/>
  <c r="AT103" i="2753"/>
  <c r="AT60" i="2753"/>
  <c r="AT49" i="2753"/>
  <c r="AT38" i="2753"/>
  <c r="AT28" i="2753"/>
  <c r="AT17" i="2753"/>
  <c r="AT6" i="2753"/>
  <c r="AU421" i="2753"/>
  <c r="AU399" i="2753"/>
  <c r="AU356" i="2753"/>
  <c r="AU345" i="2753"/>
  <c r="AU313" i="2753"/>
  <c r="AU291" i="2753"/>
  <c r="AU248" i="2753"/>
  <c r="AU237" i="2753"/>
  <c r="AU205" i="2753"/>
  <c r="AU109" i="2753"/>
  <c r="AU37" i="2753"/>
  <c r="AT595" i="2756"/>
  <c r="AU595" i="2756"/>
  <c r="AU583" i="2756"/>
  <c r="AT583" i="2756"/>
  <c r="AU577" i="2756"/>
  <c r="AT577" i="2756"/>
  <c r="AU565" i="2756"/>
  <c r="AT565" i="2756"/>
  <c r="AT559" i="2756"/>
  <c r="AU559" i="2756"/>
  <c r="AU547" i="2756"/>
  <c r="AT547" i="2756"/>
  <c r="AU541" i="2756"/>
  <c r="AT541" i="2756"/>
  <c r="AU529" i="2756"/>
  <c r="AT529" i="2756"/>
  <c r="AT523" i="2756"/>
  <c r="AU523" i="2756"/>
  <c r="AT511" i="2756"/>
  <c r="AU511" i="2756"/>
  <c r="AU505" i="2756"/>
  <c r="AT505" i="2756"/>
  <c r="AT499" i="2756"/>
  <c r="AU499" i="2756"/>
  <c r="AT493" i="2756"/>
  <c r="AU493" i="2756"/>
  <c r="AT487" i="2756"/>
  <c r="AU487" i="2756"/>
  <c r="AT481" i="2756"/>
  <c r="AU481" i="2756"/>
  <c r="AT475" i="2756"/>
  <c r="AU475" i="2756"/>
  <c r="AT469" i="2756"/>
  <c r="AU469" i="2756"/>
  <c r="AT463" i="2756"/>
  <c r="AU463" i="2756"/>
  <c r="AT457" i="2756"/>
  <c r="AU457" i="2756"/>
  <c r="AT451" i="2756"/>
  <c r="AU451" i="2756"/>
  <c r="AT445" i="2756"/>
  <c r="AU445" i="2756"/>
  <c r="AT439" i="2756"/>
  <c r="AU439" i="2756"/>
  <c r="AT433" i="2756"/>
  <c r="AU433" i="2756"/>
  <c r="AT427" i="2756"/>
  <c r="AU427" i="2756"/>
  <c r="AT421" i="2756"/>
  <c r="AU421" i="2756"/>
  <c r="AT415" i="2756"/>
  <c r="AU415" i="2756"/>
  <c r="AT409" i="2756"/>
  <c r="AU409" i="2756"/>
  <c r="AT403" i="2756"/>
  <c r="AU403" i="2756"/>
  <c r="AT397" i="2756"/>
  <c r="AU397" i="2756"/>
  <c r="AT391" i="2756"/>
  <c r="AU391" i="2756"/>
  <c r="AT385" i="2756"/>
  <c r="AU385" i="2756"/>
  <c r="AT379" i="2756"/>
  <c r="AU379" i="2756"/>
  <c r="AT373" i="2756"/>
  <c r="AU373" i="2756"/>
  <c r="AT367" i="2756"/>
  <c r="AU367" i="2756"/>
  <c r="AT361" i="2756"/>
  <c r="AU361" i="2756"/>
  <c r="AT355" i="2756"/>
  <c r="AU355" i="2756"/>
  <c r="AT349" i="2756"/>
  <c r="AU349" i="2756"/>
  <c r="AT343" i="2756"/>
  <c r="AU343" i="2756"/>
  <c r="AT337" i="2756"/>
  <c r="AU337" i="2756"/>
  <c r="AT331" i="2756"/>
  <c r="AU331" i="2756"/>
  <c r="AT325" i="2756"/>
  <c r="AU325" i="2756"/>
  <c r="AT319" i="2756"/>
  <c r="AU319" i="2756"/>
  <c r="AT313" i="2756"/>
  <c r="AU313" i="2756"/>
  <c r="AT307" i="2756"/>
  <c r="AU307" i="2756"/>
  <c r="AT301" i="2756"/>
  <c r="AU301" i="2756"/>
  <c r="AT295" i="2756"/>
  <c r="AU295" i="2756"/>
  <c r="AT289" i="2756"/>
  <c r="AU289" i="2756"/>
  <c r="AT283" i="2756"/>
  <c r="AU283" i="2756"/>
  <c r="AT277" i="2756"/>
  <c r="AU277" i="2756"/>
  <c r="AT271" i="2756"/>
  <c r="AU271" i="2756"/>
  <c r="AT265" i="2756"/>
  <c r="AU265" i="2756"/>
  <c r="AT259" i="2756"/>
  <c r="AU259" i="2756"/>
  <c r="AT253" i="2756"/>
  <c r="AU253" i="2756"/>
  <c r="AT247" i="2756"/>
  <c r="AU247" i="2756"/>
  <c r="AT241" i="2756"/>
  <c r="AU241" i="2756"/>
  <c r="AT235" i="2756"/>
  <c r="AU235" i="2756"/>
  <c r="AT229" i="2756"/>
  <c r="AU229" i="2756"/>
  <c r="AT223" i="2756"/>
  <c r="AU223" i="2756"/>
  <c r="AT217" i="2756"/>
  <c r="AU217" i="2756"/>
  <c r="AT211" i="2756"/>
  <c r="AU211" i="2756"/>
  <c r="AT205" i="2756"/>
  <c r="AU205" i="2756"/>
  <c r="AT199" i="2756"/>
  <c r="AU199" i="2756"/>
  <c r="AT193" i="2756"/>
  <c r="AU193" i="2756"/>
  <c r="AT187" i="2756"/>
  <c r="AU187" i="2756"/>
  <c r="AT181" i="2756"/>
  <c r="AU181" i="2756"/>
  <c r="AT175" i="2756"/>
  <c r="AU175" i="2756"/>
  <c r="AT169" i="2756"/>
  <c r="AU169" i="2756"/>
  <c r="AT163" i="2756"/>
  <c r="AU163" i="2756"/>
  <c r="AT157" i="2756"/>
  <c r="AU157" i="2756"/>
  <c r="AT151" i="2756"/>
  <c r="AU151" i="2756"/>
  <c r="AT145" i="2756"/>
  <c r="AU145" i="2756"/>
  <c r="AT139" i="2756"/>
  <c r="AU139" i="2756"/>
  <c r="AT133" i="2756"/>
  <c r="AU133" i="2756"/>
  <c r="AT127" i="2756"/>
  <c r="AU127" i="2756"/>
  <c r="AT121" i="2756"/>
  <c r="AU121" i="2756"/>
  <c r="AT115" i="2756"/>
  <c r="AU115" i="2756"/>
  <c r="AT109" i="2756"/>
  <c r="AU109" i="2756"/>
  <c r="AT103" i="2756"/>
  <c r="AU103" i="2756"/>
  <c r="AT97" i="2756"/>
  <c r="AU97" i="2756"/>
  <c r="AT91" i="2756"/>
  <c r="AU91" i="2756"/>
  <c r="AT85" i="2756"/>
  <c r="AU85" i="2756"/>
  <c r="AT79" i="2756"/>
  <c r="AU79" i="2756"/>
  <c r="AT73" i="2756"/>
  <c r="AU73" i="2756"/>
  <c r="AT67" i="2756"/>
  <c r="AU67" i="2756"/>
  <c r="AT61" i="2756"/>
  <c r="AU61" i="2756"/>
  <c r="AT55" i="2756"/>
  <c r="AU55" i="2756"/>
  <c r="AT49" i="2756"/>
  <c r="AU49" i="2756"/>
  <c r="AT43" i="2756"/>
  <c r="AU43" i="2756"/>
  <c r="AT37" i="2756"/>
  <c r="AU37" i="2756"/>
  <c r="AT31" i="2756"/>
  <c r="AU31" i="2756"/>
  <c r="AT25" i="2756"/>
  <c r="AU25" i="2756"/>
  <c r="AT19" i="2756"/>
  <c r="AU19" i="2756"/>
  <c r="AD51" i="2756"/>
  <c r="AE51" i="2756" s="1"/>
  <c r="AD33" i="2756"/>
  <c r="AE33" i="2756" s="1"/>
  <c r="AD27" i="2756"/>
  <c r="AE27" i="2756" s="1"/>
  <c r="AD15" i="2756"/>
  <c r="AE15" i="2756" s="1"/>
  <c r="AE34" i="2756"/>
  <c r="AT571" i="2756"/>
  <c r="AT455" i="2756"/>
  <c r="AT269" i="2756"/>
  <c r="AT53" i="2756"/>
  <c r="AI33" i="2759"/>
  <c r="AJ33" i="2759"/>
  <c r="AL33" i="2759" s="1"/>
  <c r="AF33" i="2759"/>
  <c r="AK33" i="2759"/>
  <c r="AK29" i="2762"/>
  <c r="AI29" i="2762"/>
  <c r="AJ29" i="2762"/>
  <c r="AL29" i="2762" s="1"/>
  <c r="AF29" i="2762"/>
  <c r="AK36" i="2762"/>
  <c r="AI36" i="2762"/>
  <c r="AJ36" i="2762"/>
  <c r="AL36" i="2762" s="1"/>
  <c r="AF36" i="2762"/>
  <c r="AJ60" i="2762"/>
  <c r="AL60" i="2762" s="1"/>
  <c r="AK60" i="2762"/>
  <c r="AF60" i="2762"/>
  <c r="AI60" i="2762"/>
  <c r="AU465" i="2756"/>
  <c r="AT465" i="2756"/>
  <c r="AU429" i="2756"/>
  <c r="AT429" i="2756"/>
  <c r="AU393" i="2756"/>
  <c r="AT393" i="2756"/>
  <c r="AU357" i="2756"/>
  <c r="AT357" i="2756"/>
  <c r="AU321" i="2756"/>
  <c r="AT321" i="2756"/>
  <c r="AU285" i="2756"/>
  <c r="AT285" i="2756"/>
  <c r="AU249" i="2756"/>
  <c r="AT249" i="2756"/>
  <c r="AU213" i="2756"/>
  <c r="AT213" i="2756"/>
  <c r="AU177" i="2756"/>
  <c r="AT177" i="2756"/>
  <c r="AU141" i="2756"/>
  <c r="AT141" i="2756"/>
  <c r="AU105" i="2756"/>
  <c r="AT105" i="2756"/>
  <c r="AU69" i="2756"/>
  <c r="AT69" i="2756"/>
  <c r="AU33" i="2756"/>
  <c r="AT33" i="2756"/>
  <c r="AD60" i="2756"/>
  <c r="AE60" i="2756" s="1"/>
  <c r="AD54" i="2756"/>
  <c r="AE54" i="2756" s="1"/>
  <c r="AD48" i="2756"/>
  <c r="AE48" i="2756" s="1"/>
  <c r="AD42" i="2756"/>
  <c r="AE42" i="2756" s="1"/>
  <c r="AD36" i="2756"/>
  <c r="AE36" i="2756" s="1"/>
  <c r="AD30" i="2756"/>
  <c r="AE30" i="2756" s="1"/>
  <c r="AD24" i="2756"/>
  <c r="AE24" i="2756" s="1"/>
  <c r="AD18" i="2756"/>
  <c r="AE18" i="2756" s="1"/>
  <c r="AD12" i="2756"/>
  <c r="AE12" i="2756" s="1"/>
  <c r="AT594" i="2756"/>
  <c r="AT580" i="2756"/>
  <c r="AT558" i="2756"/>
  <c r="AT544" i="2756"/>
  <c r="AT522" i="2756"/>
  <c r="AT508" i="2756"/>
  <c r="AT474" i="2756"/>
  <c r="AT466" i="2756"/>
  <c r="AT456" i="2756"/>
  <c r="AT448" i="2756"/>
  <c r="AT423" i="2756"/>
  <c r="AT405" i="2756"/>
  <c r="AT396" i="2756"/>
  <c r="AT388" i="2756"/>
  <c r="AT370" i="2756"/>
  <c r="AT345" i="2756"/>
  <c r="AT336" i="2756"/>
  <c r="AT327" i="2756"/>
  <c r="AT318" i="2756"/>
  <c r="AT310" i="2756"/>
  <c r="AT267" i="2756"/>
  <c r="AT258" i="2756"/>
  <c r="AT250" i="2756"/>
  <c r="AT240" i="2756"/>
  <c r="AT232" i="2756"/>
  <c r="AT207" i="2756"/>
  <c r="AT189" i="2756"/>
  <c r="AT180" i="2756"/>
  <c r="AT172" i="2756"/>
  <c r="AT154" i="2756"/>
  <c r="AT129" i="2756"/>
  <c r="AT120" i="2756"/>
  <c r="AT111" i="2756"/>
  <c r="AT102" i="2756"/>
  <c r="AT94" i="2756"/>
  <c r="AT51" i="2756"/>
  <c r="AT42" i="2756"/>
  <c r="AT34" i="2756"/>
  <c r="AT24" i="2756"/>
  <c r="AT16" i="2756"/>
  <c r="AU538" i="2756"/>
  <c r="AE48" i="2759"/>
  <c r="AE30" i="2759"/>
  <c r="AE25" i="2759"/>
  <c r="AT590" i="2759"/>
  <c r="AT581" i="2759"/>
  <c r="AT564" i="2759"/>
  <c r="AT539" i="2759"/>
  <c r="AT522" i="2759"/>
  <c r="AT515" i="2759"/>
  <c r="AT498" i="2759"/>
  <c r="AT482" i="2759"/>
  <c r="AT473" i="2759"/>
  <c r="AT456" i="2759"/>
  <c r="AT431" i="2759"/>
  <c r="AT414" i="2759"/>
  <c r="AT407" i="2759"/>
  <c r="AT390" i="2759"/>
  <c r="AT374" i="2759"/>
  <c r="AT365" i="2759"/>
  <c r="AT348" i="2759"/>
  <c r="AT323" i="2759"/>
  <c r="AT306" i="2759"/>
  <c r="AT299" i="2759"/>
  <c r="AT282" i="2759"/>
  <c r="AT266" i="2759"/>
  <c r="AT257" i="2759"/>
  <c r="AT240" i="2759"/>
  <c r="AT215" i="2759"/>
  <c r="AT198" i="2759"/>
  <c r="AT191" i="2759"/>
  <c r="AT174" i="2759"/>
  <c r="AT158" i="2759"/>
  <c r="AT149" i="2759"/>
  <c r="AT132" i="2759"/>
  <c r="AT107" i="2759"/>
  <c r="AT90" i="2759"/>
  <c r="AT83" i="2759"/>
  <c r="AT66" i="2759"/>
  <c r="AT50" i="2759"/>
  <c r="AT41" i="2759"/>
  <c r="AT24" i="2759"/>
  <c r="AU594" i="2759"/>
  <c r="AU577" i="2759"/>
  <c r="AU569" i="2759"/>
  <c r="AU553" i="2759"/>
  <c r="AU535" i="2759"/>
  <c r="AU528" i="2759"/>
  <c r="AU511" i="2759"/>
  <c r="AU503" i="2759"/>
  <c r="AU486" i="2759"/>
  <c r="AU469" i="2759"/>
  <c r="AU461" i="2759"/>
  <c r="AU445" i="2759"/>
  <c r="AU427" i="2759"/>
  <c r="AU420" i="2759"/>
  <c r="AU403" i="2759"/>
  <c r="AU395" i="2759"/>
  <c r="AU378" i="2759"/>
  <c r="AU361" i="2759"/>
  <c r="AU353" i="2759"/>
  <c r="AU337" i="2759"/>
  <c r="AU319" i="2759"/>
  <c r="AU312" i="2759"/>
  <c r="AU295" i="2759"/>
  <c r="AU287" i="2759"/>
  <c r="AU270" i="2759"/>
  <c r="AU253" i="2759"/>
  <c r="AU245" i="2759"/>
  <c r="AU229" i="2759"/>
  <c r="AU211" i="2759"/>
  <c r="AU204" i="2759"/>
  <c r="AU187" i="2759"/>
  <c r="AU179" i="2759"/>
  <c r="AU162" i="2759"/>
  <c r="AU145" i="2759"/>
  <c r="AU137" i="2759"/>
  <c r="AU121" i="2759"/>
  <c r="AU103" i="2759"/>
  <c r="AU96" i="2759"/>
  <c r="AU79" i="2759"/>
  <c r="AU71" i="2759"/>
  <c r="AU54" i="2759"/>
  <c r="AU37" i="2759"/>
  <c r="AU29" i="2759"/>
  <c r="AU13" i="2759"/>
  <c r="AE45" i="2762"/>
  <c r="AE9" i="2762"/>
  <c r="AE55" i="2762"/>
  <c r="AE39" i="2762"/>
  <c r="AT591" i="2762"/>
  <c r="AT579" i="2762"/>
  <c r="AT565" i="2762"/>
  <c r="AT541" i="2762"/>
  <c r="AT476" i="2762"/>
  <c r="AT464" i="2762"/>
  <c r="AT375" i="2762"/>
  <c r="AT363" i="2762"/>
  <c r="AT349" i="2762"/>
  <c r="AT325" i="2762"/>
  <c r="AT267" i="2762"/>
  <c r="AT253" i="2762"/>
  <c r="AT159" i="2762"/>
  <c r="AT145" i="2762"/>
  <c r="AT51" i="2762"/>
  <c r="AT37" i="2762"/>
  <c r="AU554" i="2762"/>
  <c r="AU503" i="2762"/>
  <c r="AU489" i="2762"/>
  <c r="AU588" i="2756"/>
  <c r="AU492" i="2756"/>
  <c r="AU432" i="2756"/>
  <c r="AU372" i="2756"/>
  <c r="AU354" i="2756"/>
  <c r="AU294" i="2756"/>
  <c r="AU276" i="2756"/>
  <c r="AU216" i="2756"/>
  <c r="AU156" i="2756"/>
  <c r="AU138" i="2756"/>
  <c r="AU78" i="2756"/>
  <c r="AU60" i="2756"/>
  <c r="D5" i="2759"/>
  <c r="AU584" i="2759"/>
  <c r="AT584" i="2759"/>
  <c r="AU548" i="2759"/>
  <c r="AT548" i="2759"/>
  <c r="AU512" i="2759"/>
  <c r="AT512" i="2759"/>
  <c r="AU476" i="2759"/>
  <c r="AT476" i="2759"/>
  <c r="AU440" i="2759"/>
  <c r="AT440" i="2759"/>
  <c r="AU404" i="2759"/>
  <c r="AT404" i="2759"/>
  <c r="AU368" i="2759"/>
  <c r="AT368" i="2759"/>
  <c r="AU332" i="2759"/>
  <c r="AT332" i="2759"/>
  <c r="AU296" i="2759"/>
  <c r="AT296" i="2759"/>
  <c r="AU260" i="2759"/>
  <c r="AT260" i="2759"/>
  <c r="AU224" i="2759"/>
  <c r="AT224" i="2759"/>
  <c r="AU188" i="2759"/>
  <c r="AT188" i="2759"/>
  <c r="AU152" i="2759"/>
  <c r="AT152" i="2759"/>
  <c r="AU116" i="2759"/>
  <c r="AT116" i="2759"/>
  <c r="AU80" i="2759"/>
  <c r="AT80" i="2759"/>
  <c r="AU44" i="2759"/>
  <c r="AT44" i="2759"/>
  <c r="AU8" i="2759"/>
  <c r="AT8" i="2759"/>
  <c r="AE12" i="2759"/>
  <c r="AT596" i="2759"/>
  <c r="AT588" i="2759"/>
  <c r="AT572" i="2759"/>
  <c r="AT563" i="2759"/>
  <c r="AT546" i="2759"/>
  <c r="AT530" i="2759"/>
  <c r="AT521" i="2759"/>
  <c r="AT506" i="2759"/>
  <c r="AT488" i="2759"/>
  <c r="AT480" i="2759"/>
  <c r="AT464" i="2759"/>
  <c r="AT455" i="2759"/>
  <c r="AT438" i="2759"/>
  <c r="AT422" i="2759"/>
  <c r="AT413" i="2759"/>
  <c r="AT398" i="2759"/>
  <c r="AT380" i="2759"/>
  <c r="AT372" i="2759"/>
  <c r="AT356" i="2759"/>
  <c r="AT347" i="2759"/>
  <c r="AT330" i="2759"/>
  <c r="AT314" i="2759"/>
  <c r="AT305" i="2759"/>
  <c r="AT290" i="2759"/>
  <c r="AT272" i="2759"/>
  <c r="AT264" i="2759"/>
  <c r="AT248" i="2759"/>
  <c r="AT239" i="2759"/>
  <c r="AT222" i="2759"/>
  <c r="AT206" i="2759"/>
  <c r="AT197" i="2759"/>
  <c r="AT182" i="2759"/>
  <c r="AT164" i="2759"/>
  <c r="AT156" i="2759"/>
  <c r="AT140" i="2759"/>
  <c r="AT131" i="2759"/>
  <c r="AT114" i="2759"/>
  <c r="AT98" i="2759"/>
  <c r="AT89" i="2759"/>
  <c r="AT74" i="2759"/>
  <c r="AT56" i="2759"/>
  <c r="AT48" i="2759"/>
  <c r="AT32" i="2759"/>
  <c r="AT23" i="2759"/>
  <c r="AT6" i="2759"/>
  <c r="AU593" i="2759"/>
  <c r="AU576" i="2759"/>
  <c r="AU551" i="2759"/>
  <c r="AU534" i="2759"/>
  <c r="AU527" i="2759"/>
  <c r="AU510" i="2759"/>
  <c r="AU493" i="2759"/>
  <c r="AU485" i="2759"/>
  <c r="AU468" i="2759"/>
  <c r="AU443" i="2759"/>
  <c r="AU426" i="2759"/>
  <c r="AU419" i="2759"/>
  <c r="AU402" i="2759"/>
  <c r="AU385" i="2759"/>
  <c r="AU377" i="2759"/>
  <c r="AU360" i="2759"/>
  <c r="AU335" i="2759"/>
  <c r="AU318" i="2759"/>
  <c r="AU311" i="2759"/>
  <c r="AU294" i="2759"/>
  <c r="AU277" i="2759"/>
  <c r="AU269" i="2759"/>
  <c r="AU252" i="2759"/>
  <c r="AU227" i="2759"/>
  <c r="AU210" i="2759"/>
  <c r="AU203" i="2759"/>
  <c r="AU186" i="2759"/>
  <c r="AU169" i="2759"/>
  <c r="AU161" i="2759"/>
  <c r="AU144" i="2759"/>
  <c r="AU119" i="2759"/>
  <c r="AU102" i="2759"/>
  <c r="AU95" i="2759"/>
  <c r="AU78" i="2759"/>
  <c r="AU61" i="2759"/>
  <c r="AU53" i="2759"/>
  <c r="AU36" i="2759"/>
  <c r="AU11" i="2759"/>
  <c r="AU5" i="2762"/>
  <c r="AT5" i="2762"/>
  <c r="AT599" i="2762"/>
  <c r="AU599" i="2762"/>
  <c r="AT593" i="2762"/>
  <c r="AU593" i="2762"/>
  <c r="AT587" i="2762"/>
  <c r="AU587" i="2762"/>
  <c r="AT581" i="2762"/>
  <c r="AU581" i="2762"/>
  <c r="AT569" i="2762"/>
  <c r="AU569" i="2762"/>
  <c r="AT563" i="2762"/>
  <c r="AU563" i="2762"/>
  <c r="AT557" i="2762"/>
  <c r="AU557" i="2762"/>
  <c r="AT551" i="2762"/>
  <c r="AU551" i="2762"/>
  <c r="AT545" i="2762"/>
  <c r="AU545" i="2762"/>
  <c r="AT533" i="2762"/>
  <c r="AU533" i="2762"/>
  <c r="AT527" i="2762"/>
  <c r="AU527" i="2762"/>
  <c r="AT521" i="2762"/>
  <c r="AU521" i="2762"/>
  <c r="AT515" i="2762"/>
  <c r="AU515" i="2762"/>
  <c r="AT509" i="2762"/>
  <c r="AU509" i="2762"/>
  <c r="AT497" i="2762"/>
  <c r="AU497" i="2762"/>
  <c r="AT491" i="2762"/>
  <c r="AU491" i="2762"/>
  <c r="AT485" i="2762"/>
  <c r="AU485" i="2762"/>
  <c r="AT479" i="2762"/>
  <c r="AU479" i="2762"/>
  <c r="AT473" i="2762"/>
  <c r="AU473" i="2762"/>
  <c r="AT461" i="2762"/>
  <c r="AU461" i="2762"/>
  <c r="AT455" i="2762"/>
  <c r="AU455" i="2762"/>
  <c r="AT449" i="2762"/>
  <c r="AU449" i="2762"/>
  <c r="AT443" i="2762"/>
  <c r="AU443" i="2762"/>
  <c r="AT437" i="2762"/>
  <c r="AU437" i="2762"/>
  <c r="AT431" i="2762"/>
  <c r="AU431" i="2762"/>
  <c r="AT425" i="2762"/>
  <c r="AU425" i="2762"/>
  <c r="AT419" i="2762"/>
  <c r="AU419" i="2762"/>
  <c r="AT413" i="2762"/>
  <c r="AU413" i="2762"/>
  <c r="AT407" i="2762"/>
  <c r="AU407" i="2762"/>
  <c r="AT401" i="2762"/>
  <c r="AU401" i="2762"/>
  <c r="AT395" i="2762"/>
  <c r="AU395" i="2762"/>
  <c r="AT389" i="2762"/>
  <c r="AU389" i="2762"/>
  <c r="AT383" i="2762"/>
  <c r="AU383" i="2762"/>
  <c r="AT377" i="2762"/>
  <c r="AU377" i="2762"/>
  <c r="AT371" i="2762"/>
  <c r="AU371" i="2762"/>
  <c r="AT365" i="2762"/>
  <c r="AU365" i="2762"/>
  <c r="AT359" i="2762"/>
  <c r="AU359" i="2762"/>
  <c r="AT353" i="2762"/>
  <c r="AU353" i="2762"/>
  <c r="AT347" i="2762"/>
  <c r="AU347" i="2762"/>
  <c r="AT341" i="2762"/>
  <c r="AU341" i="2762"/>
  <c r="AT335" i="2762"/>
  <c r="AU335" i="2762"/>
  <c r="AT329" i="2762"/>
  <c r="AU329" i="2762"/>
  <c r="AT323" i="2762"/>
  <c r="AU323" i="2762"/>
  <c r="AT317" i="2762"/>
  <c r="AU317" i="2762"/>
  <c r="AT311" i="2762"/>
  <c r="AU311" i="2762"/>
  <c r="AT305" i="2762"/>
  <c r="AU305" i="2762"/>
  <c r="AT299" i="2762"/>
  <c r="AU299" i="2762"/>
  <c r="AT293" i="2762"/>
  <c r="AU293" i="2762"/>
  <c r="AT287" i="2762"/>
  <c r="AU287" i="2762"/>
  <c r="AT281" i="2762"/>
  <c r="AU281" i="2762"/>
  <c r="AT275" i="2762"/>
  <c r="AU275" i="2762"/>
  <c r="AT269" i="2762"/>
  <c r="AU269" i="2762"/>
  <c r="AT263" i="2762"/>
  <c r="AU263" i="2762"/>
  <c r="AT257" i="2762"/>
  <c r="AU257" i="2762"/>
  <c r="AK6" i="2762"/>
  <c r="AE51" i="2762"/>
  <c r="AE15" i="2762"/>
  <c r="AE34" i="2762"/>
  <c r="AE19" i="2762"/>
  <c r="AE31" i="2762"/>
  <c r="AT601" i="2762"/>
  <c r="AT577" i="2762"/>
  <c r="AT512" i="2762"/>
  <c r="AT500" i="2762"/>
  <c r="AT411" i="2762"/>
  <c r="AT399" i="2762"/>
  <c r="AT385" i="2762"/>
  <c r="AT361" i="2762"/>
  <c r="AT296" i="2762"/>
  <c r="AT188" i="2762"/>
  <c r="AT80" i="2762"/>
  <c r="AU518" i="2762"/>
  <c r="AU467" i="2762"/>
  <c r="AE31" i="2756"/>
  <c r="AT534" i="2756"/>
  <c r="AT471" i="2756"/>
  <c r="AT411" i="2756"/>
  <c r="AT402" i="2756"/>
  <c r="AT384" i="2756"/>
  <c r="AT351" i="2756"/>
  <c r="AT324" i="2756"/>
  <c r="AT264" i="2756"/>
  <c r="AT246" i="2756"/>
  <c r="AT186" i="2756"/>
  <c r="AT168" i="2756"/>
  <c r="AT108" i="2756"/>
  <c r="AT48" i="2756"/>
  <c r="AT30" i="2756"/>
  <c r="AU552" i="2756"/>
  <c r="AU7" i="2756"/>
  <c r="AT595" i="2759"/>
  <c r="AU595" i="2759"/>
  <c r="AT559" i="2759"/>
  <c r="AU559" i="2759"/>
  <c r="AT523" i="2759"/>
  <c r="AU523" i="2759"/>
  <c r="AT487" i="2759"/>
  <c r="AU487" i="2759"/>
  <c r="AT451" i="2759"/>
  <c r="AU451" i="2759"/>
  <c r="AT415" i="2759"/>
  <c r="AU415" i="2759"/>
  <c r="AT379" i="2759"/>
  <c r="AU379" i="2759"/>
  <c r="AT343" i="2759"/>
  <c r="AU343" i="2759"/>
  <c r="AT307" i="2759"/>
  <c r="AU307" i="2759"/>
  <c r="AT271" i="2759"/>
  <c r="AU271" i="2759"/>
  <c r="AT235" i="2759"/>
  <c r="AU235" i="2759"/>
  <c r="AT199" i="2759"/>
  <c r="AU199" i="2759"/>
  <c r="AT163" i="2759"/>
  <c r="AU163" i="2759"/>
  <c r="AT127" i="2759"/>
  <c r="AU127" i="2759"/>
  <c r="AT91" i="2759"/>
  <c r="AU91" i="2759"/>
  <c r="AT55" i="2759"/>
  <c r="AU55" i="2759"/>
  <c r="AT19" i="2759"/>
  <c r="AU19" i="2759"/>
  <c r="AE54" i="2759"/>
  <c r="AE18" i="2759"/>
  <c r="AT587" i="2759"/>
  <c r="AT570" i="2759"/>
  <c r="AT554" i="2759"/>
  <c r="AT545" i="2759"/>
  <c r="AT479" i="2759"/>
  <c r="AT462" i="2759"/>
  <c r="AT446" i="2759"/>
  <c r="AT437" i="2759"/>
  <c r="AT371" i="2759"/>
  <c r="AT354" i="2759"/>
  <c r="AT338" i="2759"/>
  <c r="AT329" i="2759"/>
  <c r="AT263" i="2759"/>
  <c r="AT246" i="2759"/>
  <c r="AT230" i="2759"/>
  <c r="AT221" i="2759"/>
  <c r="AT155" i="2759"/>
  <c r="AT138" i="2759"/>
  <c r="AT122" i="2759"/>
  <c r="AT113" i="2759"/>
  <c r="AT47" i="2759"/>
  <c r="AT30" i="2759"/>
  <c r="AT14" i="2759"/>
  <c r="AU600" i="2759"/>
  <c r="AU583" i="2759"/>
  <c r="AU575" i="2759"/>
  <c r="AU558" i="2759"/>
  <c r="AU541" i="2759"/>
  <c r="AU533" i="2759"/>
  <c r="AU517" i="2759"/>
  <c r="AU499" i="2759"/>
  <c r="AU492" i="2759"/>
  <c r="AU475" i="2759"/>
  <c r="AU467" i="2759"/>
  <c r="AU450" i="2759"/>
  <c r="AU433" i="2759"/>
  <c r="AU425" i="2759"/>
  <c r="AU409" i="2759"/>
  <c r="AU391" i="2759"/>
  <c r="AU384" i="2759"/>
  <c r="AU367" i="2759"/>
  <c r="AU359" i="2759"/>
  <c r="AU342" i="2759"/>
  <c r="AU325" i="2759"/>
  <c r="AU317" i="2759"/>
  <c r="AU301" i="2759"/>
  <c r="AU283" i="2759"/>
  <c r="AU276" i="2759"/>
  <c r="AU259" i="2759"/>
  <c r="AU251" i="2759"/>
  <c r="AU234" i="2759"/>
  <c r="AU217" i="2759"/>
  <c r="AU209" i="2759"/>
  <c r="AU193" i="2759"/>
  <c r="AU175" i="2759"/>
  <c r="AU168" i="2759"/>
  <c r="AU151" i="2759"/>
  <c r="AU143" i="2759"/>
  <c r="AU126" i="2759"/>
  <c r="AU109" i="2759"/>
  <c r="AU101" i="2759"/>
  <c r="AU85" i="2759"/>
  <c r="AU67" i="2759"/>
  <c r="AU60" i="2759"/>
  <c r="AU43" i="2759"/>
  <c r="AU35" i="2759"/>
  <c r="AU18" i="2759"/>
  <c r="AE61" i="2762"/>
  <c r="AE49" i="2762"/>
  <c r="AE37" i="2762"/>
  <c r="AE25" i="2762"/>
  <c r="AE13" i="2762"/>
  <c r="AE48" i="2762"/>
  <c r="AT548" i="2762"/>
  <c r="AT536" i="2762"/>
  <c r="AT447" i="2762"/>
  <c r="AT435" i="2762"/>
  <c r="AT421" i="2762"/>
  <c r="AT397" i="2762"/>
  <c r="AT332" i="2762"/>
  <c r="AT320" i="2762"/>
  <c r="AT231" i="2762"/>
  <c r="AT217" i="2762"/>
  <c r="AT123" i="2762"/>
  <c r="AT109" i="2762"/>
  <c r="AT15" i="2762"/>
  <c r="AU482" i="2762"/>
  <c r="AI7" i="2765"/>
  <c r="AJ7" i="2765"/>
  <c r="AL7" i="2765" s="1"/>
  <c r="AK7" i="2765"/>
  <c r="AF7" i="2765"/>
  <c r="AU177" i="2753"/>
  <c r="AU486" i="2756"/>
  <c r="AT486" i="2756"/>
  <c r="AU450" i="2756"/>
  <c r="AT450" i="2756"/>
  <c r="AU414" i="2756"/>
  <c r="AT414" i="2756"/>
  <c r="AU378" i="2756"/>
  <c r="AT378" i="2756"/>
  <c r="AU342" i="2756"/>
  <c r="AT342" i="2756"/>
  <c r="AU306" i="2756"/>
  <c r="AT306" i="2756"/>
  <c r="AU270" i="2756"/>
  <c r="AT270" i="2756"/>
  <c r="AU234" i="2756"/>
  <c r="AT234" i="2756"/>
  <c r="AU198" i="2756"/>
  <c r="AT198" i="2756"/>
  <c r="AU162" i="2756"/>
  <c r="AT162" i="2756"/>
  <c r="AU126" i="2756"/>
  <c r="AT126" i="2756"/>
  <c r="AU90" i="2756"/>
  <c r="AT90" i="2756"/>
  <c r="AU54" i="2756"/>
  <c r="AT54" i="2756"/>
  <c r="AU18" i="2756"/>
  <c r="AT18" i="2756"/>
  <c r="AE37" i="2756"/>
  <c r="AT576" i="2756"/>
  <c r="AT504" i="2756"/>
  <c r="AT453" i="2756"/>
  <c r="AT444" i="2756"/>
  <c r="AT435" i="2756"/>
  <c r="AT426" i="2756"/>
  <c r="AT375" i="2756"/>
  <c r="AT366" i="2756"/>
  <c r="AT348" i="2756"/>
  <c r="AT315" i="2756"/>
  <c r="AT297" i="2756"/>
  <c r="AT288" i="2756"/>
  <c r="AT237" i="2756"/>
  <c r="AT228" i="2756"/>
  <c r="AT219" i="2756"/>
  <c r="AT210" i="2756"/>
  <c r="AT150" i="2756"/>
  <c r="AT142" i="2756"/>
  <c r="AT132" i="2756"/>
  <c r="AT124" i="2756"/>
  <c r="AT72" i="2756"/>
  <c r="AT64" i="2756"/>
  <c r="AT46" i="2756"/>
  <c r="AT12" i="2756"/>
  <c r="AU516" i="2756"/>
  <c r="AE60" i="2759"/>
  <c r="AT578" i="2759"/>
  <c r="AT560" i="2759"/>
  <c r="AT552" i="2759"/>
  <c r="AT536" i="2759"/>
  <c r="AT494" i="2759"/>
  <c r="AT470" i="2759"/>
  <c r="AT452" i="2759"/>
  <c r="AT444" i="2759"/>
  <c r="AT428" i="2759"/>
  <c r="AT386" i="2759"/>
  <c r="AT362" i="2759"/>
  <c r="AT344" i="2759"/>
  <c r="AT336" i="2759"/>
  <c r="AT320" i="2759"/>
  <c r="AT278" i="2759"/>
  <c r="AT254" i="2759"/>
  <c r="AT236" i="2759"/>
  <c r="AT228" i="2759"/>
  <c r="AT212" i="2759"/>
  <c r="AT170" i="2759"/>
  <c r="AT146" i="2759"/>
  <c r="AT128" i="2759"/>
  <c r="AT120" i="2759"/>
  <c r="AT104" i="2759"/>
  <c r="AT62" i="2759"/>
  <c r="AT38" i="2759"/>
  <c r="AT20" i="2759"/>
  <c r="AT12" i="2759"/>
  <c r="AU599" i="2759"/>
  <c r="AU582" i="2759"/>
  <c r="AU565" i="2759"/>
  <c r="AU557" i="2759"/>
  <c r="AU540" i="2759"/>
  <c r="AU491" i="2759"/>
  <c r="AU474" i="2759"/>
  <c r="AU457" i="2759"/>
  <c r="AU449" i="2759"/>
  <c r="AU432" i="2759"/>
  <c r="AU383" i="2759"/>
  <c r="AU366" i="2759"/>
  <c r="AU349" i="2759"/>
  <c r="AU341" i="2759"/>
  <c r="AU324" i="2759"/>
  <c r="AU275" i="2759"/>
  <c r="AU258" i="2759"/>
  <c r="AU241" i="2759"/>
  <c r="AU233" i="2759"/>
  <c r="AU216" i="2759"/>
  <c r="AU167" i="2759"/>
  <c r="AU150" i="2759"/>
  <c r="AU133" i="2759"/>
  <c r="AU125" i="2759"/>
  <c r="AU108" i="2759"/>
  <c r="AU59" i="2759"/>
  <c r="AU42" i="2759"/>
  <c r="AU25" i="2759"/>
  <c r="AU17" i="2759"/>
  <c r="AT585" i="2762"/>
  <c r="AU585" i="2762"/>
  <c r="AT573" i="2762"/>
  <c r="AU573" i="2762"/>
  <c r="AT567" i="2762"/>
  <c r="AU567" i="2762"/>
  <c r="AT549" i="2762"/>
  <c r="AU549" i="2762"/>
  <c r="AT537" i="2762"/>
  <c r="AU537" i="2762"/>
  <c r="AT531" i="2762"/>
  <c r="AU531" i="2762"/>
  <c r="AT513" i="2762"/>
  <c r="AU513" i="2762"/>
  <c r="AT501" i="2762"/>
  <c r="AU501" i="2762"/>
  <c r="AT495" i="2762"/>
  <c r="AU495" i="2762"/>
  <c r="AT477" i="2762"/>
  <c r="AU477" i="2762"/>
  <c r="AT465" i="2762"/>
  <c r="AU465" i="2762"/>
  <c r="AT459" i="2762"/>
  <c r="AU459" i="2762"/>
  <c r="AU453" i="2762"/>
  <c r="AT453" i="2762"/>
  <c r="AT441" i="2762"/>
  <c r="AU441" i="2762"/>
  <c r="AT429" i="2762"/>
  <c r="AU429" i="2762"/>
  <c r="AT423" i="2762"/>
  <c r="AU423" i="2762"/>
  <c r="AU417" i="2762"/>
  <c r="AT417" i="2762"/>
  <c r="AT405" i="2762"/>
  <c r="AU405" i="2762"/>
  <c r="AT393" i="2762"/>
  <c r="AU393" i="2762"/>
  <c r="AT387" i="2762"/>
  <c r="AU387" i="2762"/>
  <c r="AU381" i="2762"/>
  <c r="AT381" i="2762"/>
  <c r="AT369" i="2762"/>
  <c r="AU369" i="2762"/>
  <c r="AT357" i="2762"/>
  <c r="AU357" i="2762"/>
  <c r="AT351" i="2762"/>
  <c r="AU351" i="2762"/>
  <c r="AU345" i="2762"/>
  <c r="AT345" i="2762"/>
  <c r="AT333" i="2762"/>
  <c r="AU333" i="2762"/>
  <c r="AT321" i="2762"/>
  <c r="AU321" i="2762"/>
  <c r="AT315" i="2762"/>
  <c r="AU315" i="2762"/>
  <c r="AU309" i="2762"/>
  <c r="AT309" i="2762"/>
  <c r="AT297" i="2762"/>
  <c r="AU297" i="2762"/>
  <c r="AT291" i="2762"/>
  <c r="AU291" i="2762"/>
  <c r="AT285" i="2762"/>
  <c r="AU285" i="2762"/>
  <c r="AT279" i="2762"/>
  <c r="AU279" i="2762"/>
  <c r="AU273" i="2762"/>
  <c r="AT273" i="2762"/>
  <c r="AT261" i="2762"/>
  <c r="AU261" i="2762"/>
  <c r="AT255" i="2762"/>
  <c r="AU255" i="2762"/>
  <c r="AT249" i="2762"/>
  <c r="AU249" i="2762"/>
  <c r="AT243" i="2762"/>
  <c r="AU243" i="2762"/>
  <c r="AU237" i="2762"/>
  <c r="AT237" i="2762"/>
  <c r="AT225" i="2762"/>
  <c r="AU225" i="2762"/>
  <c r="AT219" i="2762"/>
  <c r="AU219" i="2762"/>
  <c r="AT213" i="2762"/>
  <c r="AU213" i="2762"/>
  <c r="AT207" i="2762"/>
  <c r="AU207" i="2762"/>
  <c r="AU201" i="2762"/>
  <c r="AT201" i="2762"/>
  <c r="AT189" i="2762"/>
  <c r="AU189" i="2762"/>
  <c r="AT183" i="2762"/>
  <c r="AU183" i="2762"/>
  <c r="AT177" i="2762"/>
  <c r="AU177" i="2762"/>
  <c r="AT171" i="2762"/>
  <c r="AU171" i="2762"/>
  <c r="AU165" i="2762"/>
  <c r="AT165" i="2762"/>
  <c r="AT153" i="2762"/>
  <c r="AU153" i="2762"/>
  <c r="AT147" i="2762"/>
  <c r="AU147" i="2762"/>
  <c r="AT141" i="2762"/>
  <c r="AU141" i="2762"/>
  <c r="AT135" i="2762"/>
  <c r="AU135" i="2762"/>
  <c r="AU129" i="2762"/>
  <c r="AT129" i="2762"/>
  <c r="AT117" i="2762"/>
  <c r="AU117" i="2762"/>
  <c r="AT111" i="2762"/>
  <c r="AU111" i="2762"/>
  <c r="AT105" i="2762"/>
  <c r="AU105" i="2762"/>
  <c r="AT99" i="2762"/>
  <c r="AU99" i="2762"/>
  <c r="AU93" i="2762"/>
  <c r="AT93" i="2762"/>
  <c r="AT81" i="2762"/>
  <c r="AU81" i="2762"/>
  <c r="AT75" i="2762"/>
  <c r="AU75" i="2762"/>
  <c r="AT69" i="2762"/>
  <c r="AU69" i="2762"/>
  <c r="AT63" i="2762"/>
  <c r="AU63" i="2762"/>
  <c r="AU57" i="2762"/>
  <c r="AT57" i="2762"/>
  <c r="AT45" i="2762"/>
  <c r="AU45" i="2762"/>
  <c r="AT39" i="2762"/>
  <c r="AU39" i="2762"/>
  <c r="AT33" i="2762"/>
  <c r="AU33" i="2762"/>
  <c r="AT27" i="2762"/>
  <c r="AU27" i="2762"/>
  <c r="AU21" i="2762"/>
  <c r="AT21" i="2762"/>
  <c r="AT9" i="2762"/>
  <c r="AU9" i="2762"/>
  <c r="AE12" i="2762"/>
  <c r="AT584" i="2762"/>
  <c r="AT572" i="2762"/>
  <c r="AT483" i="2762"/>
  <c r="AT471" i="2762"/>
  <c r="AT457" i="2762"/>
  <c r="AT433" i="2762"/>
  <c r="AT368" i="2762"/>
  <c r="AT356" i="2762"/>
  <c r="AT260" i="2762"/>
  <c r="AT152" i="2762"/>
  <c r="AT44" i="2762"/>
  <c r="AU597" i="2762"/>
  <c r="AF46" i="2765"/>
  <c r="AK46" i="2765"/>
  <c r="AI46" i="2765"/>
  <c r="AJ46" i="2765"/>
  <c r="AL46" i="2765" s="1"/>
  <c r="AF28" i="2765"/>
  <c r="AK28" i="2765"/>
  <c r="AI28" i="2765"/>
  <c r="AJ28" i="2765"/>
  <c r="AL28" i="2765" s="1"/>
  <c r="AF10" i="2765"/>
  <c r="AK10" i="2765"/>
  <c r="AI10" i="2765"/>
  <c r="AJ10" i="2765"/>
  <c r="AL10" i="2765" s="1"/>
  <c r="AI59" i="2765"/>
  <c r="AF59" i="2765"/>
  <c r="AK59" i="2765"/>
  <c r="AJ59" i="2765"/>
  <c r="AL59" i="2765" s="1"/>
  <c r="AI41" i="2765"/>
  <c r="AF41" i="2765"/>
  <c r="AK41" i="2765"/>
  <c r="AJ41" i="2765"/>
  <c r="AL41" i="2765" s="1"/>
  <c r="AI23" i="2765"/>
  <c r="AF23" i="2765"/>
  <c r="AK23" i="2765"/>
  <c r="AJ23" i="2765"/>
  <c r="AL23" i="2765" s="1"/>
  <c r="AU13" i="2756"/>
  <c r="AE42" i="2759"/>
  <c r="AE24" i="2759"/>
  <c r="AE15" i="2759"/>
  <c r="AT518" i="2759"/>
  <c r="AT509" i="2759"/>
  <c r="AT410" i="2759"/>
  <c r="AT401" i="2759"/>
  <c r="AT302" i="2759"/>
  <c r="AT293" i="2759"/>
  <c r="AT185" i="2759"/>
  <c r="AT77" i="2759"/>
  <c r="AU589" i="2759"/>
  <c r="AU571" i="2759"/>
  <c r="AU547" i="2759"/>
  <c r="AU505" i="2759"/>
  <c r="AU497" i="2759"/>
  <c r="AU481" i="2759"/>
  <c r="AU463" i="2759"/>
  <c r="AU439" i="2759"/>
  <c r="AU397" i="2759"/>
  <c r="AU389" i="2759"/>
  <c r="AU373" i="2759"/>
  <c r="AU355" i="2759"/>
  <c r="AU331" i="2759"/>
  <c r="AU289" i="2759"/>
  <c r="AU281" i="2759"/>
  <c r="AU265" i="2759"/>
  <c r="AU247" i="2759"/>
  <c r="AU223" i="2759"/>
  <c r="AU181" i="2759"/>
  <c r="AU173" i="2759"/>
  <c r="AU157" i="2759"/>
  <c r="AU139" i="2759"/>
  <c r="AU115" i="2759"/>
  <c r="AU65" i="2759"/>
  <c r="AT596" i="2762"/>
  <c r="AU596" i="2762"/>
  <c r="AT578" i="2762"/>
  <c r="AU578" i="2762"/>
  <c r="AT566" i="2762"/>
  <c r="AU566" i="2762"/>
  <c r="AT560" i="2762"/>
  <c r="AU560" i="2762"/>
  <c r="AT542" i="2762"/>
  <c r="AU542" i="2762"/>
  <c r="AT530" i="2762"/>
  <c r="AU530" i="2762"/>
  <c r="AT524" i="2762"/>
  <c r="AU524" i="2762"/>
  <c r="AT506" i="2762"/>
  <c r="AU506" i="2762"/>
  <c r="AT494" i="2762"/>
  <c r="AU494" i="2762"/>
  <c r="AT488" i="2762"/>
  <c r="AU488" i="2762"/>
  <c r="AT470" i="2762"/>
  <c r="AU470" i="2762"/>
  <c r="AT458" i="2762"/>
  <c r="AU458" i="2762"/>
  <c r="AT452" i="2762"/>
  <c r="AU452" i="2762"/>
  <c r="AU446" i="2762"/>
  <c r="AT446" i="2762"/>
  <c r="AT434" i="2762"/>
  <c r="AU434" i="2762"/>
  <c r="AT422" i="2762"/>
  <c r="AU422" i="2762"/>
  <c r="AT416" i="2762"/>
  <c r="AU416" i="2762"/>
  <c r="AU410" i="2762"/>
  <c r="AT410" i="2762"/>
  <c r="AT398" i="2762"/>
  <c r="AU398" i="2762"/>
  <c r="AT386" i="2762"/>
  <c r="AU386" i="2762"/>
  <c r="AT380" i="2762"/>
  <c r="AU380" i="2762"/>
  <c r="AU374" i="2762"/>
  <c r="AT374" i="2762"/>
  <c r="AT362" i="2762"/>
  <c r="AU362" i="2762"/>
  <c r="AT350" i="2762"/>
  <c r="AU350" i="2762"/>
  <c r="AT344" i="2762"/>
  <c r="AU344" i="2762"/>
  <c r="AU338" i="2762"/>
  <c r="AT338" i="2762"/>
  <c r="AT326" i="2762"/>
  <c r="AU326" i="2762"/>
  <c r="AT314" i="2762"/>
  <c r="AU314" i="2762"/>
  <c r="AT308" i="2762"/>
  <c r="AU308" i="2762"/>
  <c r="AU302" i="2762"/>
  <c r="AT302" i="2762"/>
  <c r="AT290" i="2762"/>
  <c r="AU290" i="2762"/>
  <c r="AT284" i="2762"/>
  <c r="AU284" i="2762"/>
  <c r="AT278" i="2762"/>
  <c r="AU278" i="2762"/>
  <c r="AT272" i="2762"/>
  <c r="AU272" i="2762"/>
  <c r="AU266" i="2762"/>
  <c r="AT266" i="2762"/>
  <c r="AT254" i="2762"/>
  <c r="AU254" i="2762"/>
  <c r="AT248" i="2762"/>
  <c r="AU248" i="2762"/>
  <c r="AT242" i="2762"/>
  <c r="AU242" i="2762"/>
  <c r="AT236" i="2762"/>
  <c r="AU236" i="2762"/>
  <c r="AU230" i="2762"/>
  <c r="AT230" i="2762"/>
  <c r="AT218" i="2762"/>
  <c r="AU218" i="2762"/>
  <c r="AT212" i="2762"/>
  <c r="AU212" i="2762"/>
  <c r="AT206" i="2762"/>
  <c r="AU206" i="2762"/>
  <c r="AT200" i="2762"/>
  <c r="AU200" i="2762"/>
  <c r="AU194" i="2762"/>
  <c r="AT194" i="2762"/>
  <c r="AT182" i="2762"/>
  <c r="AU182" i="2762"/>
  <c r="AT176" i="2762"/>
  <c r="AU176" i="2762"/>
  <c r="AT170" i="2762"/>
  <c r="AU170" i="2762"/>
  <c r="AT164" i="2762"/>
  <c r="AU164" i="2762"/>
  <c r="AU158" i="2762"/>
  <c r="AT158" i="2762"/>
  <c r="AT146" i="2762"/>
  <c r="AU146" i="2762"/>
  <c r="AT140" i="2762"/>
  <c r="AU140" i="2762"/>
  <c r="AT134" i="2762"/>
  <c r="AU134" i="2762"/>
  <c r="AT128" i="2762"/>
  <c r="AU128" i="2762"/>
  <c r="AU122" i="2762"/>
  <c r="AT122" i="2762"/>
  <c r="AT110" i="2762"/>
  <c r="AU110" i="2762"/>
  <c r="AT104" i="2762"/>
  <c r="AU104" i="2762"/>
  <c r="AT98" i="2762"/>
  <c r="AU98" i="2762"/>
  <c r="AT92" i="2762"/>
  <c r="AU92" i="2762"/>
  <c r="AU86" i="2762"/>
  <c r="AT86" i="2762"/>
  <c r="AT74" i="2762"/>
  <c r="AU74" i="2762"/>
  <c r="AT68" i="2762"/>
  <c r="AU68" i="2762"/>
  <c r="AT62" i="2762"/>
  <c r="AU62" i="2762"/>
  <c r="AT56" i="2762"/>
  <c r="AU56" i="2762"/>
  <c r="AU50" i="2762"/>
  <c r="AT50" i="2762"/>
  <c r="AT38" i="2762"/>
  <c r="AU38" i="2762"/>
  <c r="AT32" i="2762"/>
  <c r="AU32" i="2762"/>
  <c r="AT26" i="2762"/>
  <c r="AU26" i="2762"/>
  <c r="AT20" i="2762"/>
  <c r="AU20" i="2762"/>
  <c r="AU14" i="2762"/>
  <c r="AT14" i="2762"/>
  <c r="AE59" i="2762"/>
  <c r="AE47" i="2762"/>
  <c r="AE23" i="2762"/>
  <c r="AE11" i="2762"/>
  <c r="AE54" i="2762"/>
  <c r="AE30" i="2762"/>
  <c r="AE18" i="2762"/>
  <c r="AE42" i="2762"/>
  <c r="AE27" i="2762"/>
  <c r="AE43" i="2762"/>
  <c r="AE22" i="2762"/>
  <c r="AT519" i="2762"/>
  <c r="AT507" i="2762"/>
  <c r="AT493" i="2762"/>
  <c r="AT469" i="2762"/>
  <c r="AT404" i="2762"/>
  <c r="AT392" i="2762"/>
  <c r="AU561" i="2762"/>
  <c r="AF16" i="2765"/>
  <c r="AJ16" i="2765"/>
  <c r="AL16" i="2765" s="1"/>
  <c r="AI16" i="2765"/>
  <c r="AK16" i="2765"/>
  <c r="AU153" i="2753"/>
  <c r="AU117" i="2753"/>
  <c r="AU81" i="2753"/>
  <c r="AU45" i="2753"/>
  <c r="AU9" i="2753"/>
  <c r="AU472" i="2756"/>
  <c r="AT472" i="2756"/>
  <c r="AU436" i="2756"/>
  <c r="AT436" i="2756"/>
  <c r="AU400" i="2756"/>
  <c r="AT400" i="2756"/>
  <c r="AU364" i="2756"/>
  <c r="AT364" i="2756"/>
  <c r="AU328" i="2756"/>
  <c r="AT328" i="2756"/>
  <c r="AU292" i="2756"/>
  <c r="AT292" i="2756"/>
  <c r="AU256" i="2756"/>
  <c r="AT256" i="2756"/>
  <c r="AU220" i="2756"/>
  <c r="AT220" i="2756"/>
  <c r="AU184" i="2756"/>
  <c r="AT184" i="2756"/>
  <c r="AU148" i="2756"/>
  <c r="AT148" i="2756"/>
  <c r="AU112" i="2756"/>
  <c r="AT112" i="2756"/>
  <c r="AU76" i="2756"/>
  <c r="AT76" i="2756"/>
  <c r="AU40" i="2756"/>
  <c r="AT40" i="2756"/>
  <c r="AT574" i="2756"/>
  <c r="AT459" i="2756"/>
  <c r="AT441" i="2756"/>
  <c r="AT381" i="2756"/>
  <c r="AT363" i="2756"/>
  <c r="AT303" i="2756"/>
  <c r="AT243" i="2756"/>
  <c r="AT225" i="2756"/>
  <c r="AT165" i="2756"/>
  <c r="AT147" i="2756"/>
  <c r="AT87" i="2756"/>
  <c r="AT566" i="2759"/>
  <c r="AT542" i="2759"/>
  <c r="AT524" i="2759"/>
  <c r="AT516" i="2759"/>
  <c r="AT500" i="2759"/>
  <c r="AT458" i="2759"/>
  <c r="AT434" i="2759"/>
  <c r="AT416" i="2759"/>
  <c r="AT408" i="2759"/>
  <c r="AT392" i="2759"/>
  <c r="AT350" i="2759"/>
  <c r="AT326" i="2759"/>
  <c r="AT308" i="2759"/>
  <c r="AT300" i="2759"/>
  <c r="AT284" i="2759"/>
  <c r="AT242" i="2759"/>
  <c r="AT218" i="2759"/>
  <c r="AT200" i="2759"/>
  <c r="AT192" i="2759"/>
  <c r="AT176" i="2759"/>
  <c r="AT134" i="2759"/>
  <c r="AT110" i="2759"/>
  <c r="AT92" i="2759"/>
  <c r="AT84" i="2759"/>
  <c r="AT68" i="2759"/>
  <c r="AT26" i="2759"/>
  <c r="AU529" i="2759"/>
  <c r="AU504" i="2759"/>
  <c r="AU421" i="2759"/>
  <c r="AU396" i="2759"/>
  <c r="AU313" i="2759"/>
  <c r="AU288" i="2759"/>
  <c r="AU205" i="2759"/>
  <c r="AU180" i="2759"/>
  <c r="AU97" i="2759"/>
  <c r="AU72" i="2759"/>
  <c r="AU595" i="2762"/>
  <c r="AT595" i="2762"/>
  <c r="AU589" i="2762"/>
  <c r="AT589" i="2762"/>
  <c r="AU583" i="2762"/>
  <c r="AT583" i="2762"/>
  <c r="AU571" i="2762"/>
  <c r="AT571" i="2762"/>
  <c r="AU559" i="2762"/>
  <c r="AT559" i="2762"/>
  <c r="AU553" i="2762"/>
  <c r="AT553" i="2762"/>
  <c r="AU547" i="2762"/>
  <c r="AT547" i="2762"/>
  <c r="AU535" i="2762"/>
  <c r="AT535" i="2762"/>
  <c r="AU523" i="2762"/>
  <c r="AT523" i="2762"/>
  <c r="AU517" i="2762"/>
  <c r="AT517" i="2762"/>
  <c r="AU511" i="2762"/>
  <c r="AT511" i="2762"/>
  <c r="AU499" i="2762"/>
  <c r="AT499" i="2762"/>
  <c r="AU487" i="2762"/>
  <c r="AT487" i="2762"/>
  <c r="AU481" i="2762"/>
  <c r="AT481" i="2762"/>
  <c r="AU475" i="2762"/>
  <c r="AT475" i="2762"/>
  <c r="AU463" i="2762"/>
  <c r="AT463" i="2762"/>
  <c r="AU451" i="2762"/>
  <c r="AT451" i="2762"/>
  <c r="AU445" i="2762"/>
  <c r="AT445" i="2762"/>
  <c r="AU439" i="2762"/>
  <c r="AT439" i="2762"/>
  <c r="AU427" i="2762"/>
  <c r="AT427" i="2762"/>
  <c r="AU415" i="2762"/>
  <c r="AT415" i="2762"/>
  <c r="AU409" i="2762"/>
  <c r="AT409" i="2762"/>
  <c r="AU403" i="2762"/>
  <c r="AT403" i="2762"/>
  <c r="AU391" i="2762"/>
  <c r="AT391" i="2762"/>
  <c r="AU379" i="2762"/>
  <c r="AT379" i="2762"/>
  <c r="AU373" i="2762"/>
  <c r="AT373" i="2762"/>
  <c r="AU367" i="2762"/>
  <c r="AT367" i="2762"/>
  <c r="AU355" i="2762"/>
  <c r="AT355" i="2762"/>
  <c r="AU343" i="2762"/>
  <c r="AT343" i="2762"/>
  <c r="AU337" i="2762"/>
  <c r="AT337" i="2762"/>
  <c r="AU331" i="2762"/>
  <c r="AT331" i="2762"/>
  <c r="AU319" i="2762"/>
  <c r="AT319" i="2762"/>
  <c r="AU307" i="2762"/>
  <c r="AT307" i="2762"/>
  <c r="AU301" i="2762"/>
  <c r="AT301" i="2762"/>
  <c r="AU295" i="2762"/>
  <c r="AT295" i="2762"/>
  <c r="AU283" i="2762"/>
  <c r="AT283" i="2762"/>
  <c r="AU277" i="2762"/>
  <c r="AT277" i="2762"/>
  <c r="AU271" i="2762"/>
  <c r="AT271" i="2762"/>
  <c r="AU265" i="2762"/>
  <c r="AT265" i="2762"/>
  <c r="AU259" i="2762"/>
  <c r="AT259" i="2762"/>
  <c r="AU247" i="2762"/>
  <c r="AT247" i="2762"/>
  <c r="AU241" i="2762"/>
  <c r="AT241" i="2762"/>
  <c r="AU235" i="2762"/>
  <c r="AT235" i="2762"/>
  <c r="AU229" i="2762"/>
  <c r="AT229" i="2762"/>
  <c r="AU223" i="2762"/>
  <c r="AT223" i="2762"/>
  <c r="AU211" i="2762"/>
  <c r="AT211" i="2762"/>
  <c r="AU205" i="2762"/>
  <c r="AT205" i="2762"/>
  <c r="AU199" i="2762"/>
  <c r="AT199" i="2762"/>
  <c r="AU193" i="2762"/>
  <c r="AT193" i="2762"/>
  <c r="AU187" i="2762"/>
  <c r="AT187" i="2762"/>
  <c r="AU175" i="2762"/>
  <c r="AT175" i="2762"/>
  <c r="AU169" i="2762"/>
  <c r="AT169" i="2762"/>
  <c r="AU163" i="2762"/>
  <c r="AT163" i="2762"/>
  <c r="AU157" i="2762"/>
  <c r="AT157" i="2762"/>
  <c r="AU151" i="2762"/>
  <c r="AT151" i="2762"/>
  <c r="AU139" i="2762"/>
  <c r="AT139" i="2762"/>
  <c r="AU133" i="2762"/>
  <c r="AT133" i="2762"/>
  <c r="AU127" i="2762"/>
  <c r="AT127" i="2762"/>
  <c r="AU121" i="2762"/>
  <c r="AT121" i="2762"/>
  <c r="AU115" i="2762"/>
  <c r="AT115" i="2762"/>
  <c r="AU103" i="2762"/>
  <c r="AT103" i="2762"/>
  <c r="AU97" i="2762"/>
  <c r="AT97" i="2762"/>
  <c r="AU91" i="2762"/>
  <c r="AT91" i="2762"/>
  <c r="AU85" i="2762"/>
  <c r="AT85" i="2762"/>
  <c r="AU79" i="2762"/>
  <c r="AT79" i="2762"/>
  <c r="AU67" i="2762"/>
  <c r="AT67" i="2762"/>
  <c r="AU61" i="2762"/>
  <c r="AT61" i="2762"/>
  <c r="AU55" i="2762"/>
  <c r="AT55" i="2762"/>
  <c r="AU49" i="2762"/>
  <c r="AT49" i="2762"/>
  <c r="AU43" i="2762"/>
  <c r="AT43" i="2762"/>
  <c r="AU31" i="2762"/>
  <c r="AT31" i="2762"/>
  <c r="AU25" i="2762"/>
  <c r="AT25" i="2762"/>
  <c r="AU19" i="2762"/>
  <c r="AT19" i="2762"/>
  <c r="AU13" i="2762"/>
  <c r="AT13" i="2762"/>
  <c r="AU7" i="2762"/>
  <c r="AT7" i="2762"/>
  <c r="AJ6" i="2762"/>
  <c r="AL6" i="2762" s="1"/>
  <c r="AF6" i="2762"/>
  <c r="AE52" i="2762"/>
  <c r="AE40" i="2762"/>
  <c r="AE28" i="2762"/>
  <c r="AE16" i="2762"/>
  <c r="AE35" i="2762"/>
  <c r="AT555" i="2762"/>
  <c r="AT543" i="2762"/>
  <c r="AT529" i="2762"/>
  <c r="AT505" i="2762"/>
  <c r="AT440" i="2762"/>
  <c r="AT428" i="2762"/>
  <c r="AT339" i="2762"/>
  <c r="AT327" i="2762"/>
  <c r="AT313" i="2762"/>
  <c r="AT224" i="2762"/>
  <c r="AT116" i="2762"/>
  <c r="AT8" i="2762"/>
  <c r="AU590" i="2762"/>
  <c r="AU539" i="2762"/>
  <c r="AU525" i="2762"/>
  <c r="AK17" i="2765"/>
  <c r="AJ17" i="2765"/>
  <c r="AL17" i="2765" s="1"/>
  <c r="AF17" i="2765"/>
  <c r="AI17" i="2765"/>
  <c r="AK53" i="2765"/>
  <c r="AJ53" i="2765"/>
  <c r="AL53" i="2765" s="1"/>
  <c r="AF53" i="2765"/>
  <c r="AI53" i="2765"/>
  <c r="AD59" i="2759"/>
  <c r="AE59" i="2759" s="1"/>
  <c r="AD53" i="2759"/>
  <c r="AE53" i="2759" s="1"/>
  <c r="AD47" i="2759"/>
  <c r="AE47" i="2759" s="1"/>
  <c r="AD41" i="2759"/>
  <c r="AE41" i="2759" s="1"/>
  <c r="AD35" i="2759"/>
  <c r="AE35" i="2759" s="1"/>
  <c r="AD29" i="2759"/>
  <c r="AE29" i="2759" s="1"/>
  <c r="AD23" i="2759"/>
  <c r="AE23" i="2759" s="1"/>
  <c r="AD17" i="2759"/>
  <c r="AE17" i="2759" s="1"/>
  <c r="AD11" i="2759"/>
  <c r="AE11" i="2759" s="1"/>
  <c r="AU221" i="2762"/>
  <c r="AU185" i="2762"/>
  <c r="AU149" i="2762"/>
  <c r="AU113" i="2762"/>
  <c r="AU77" i="2762"/>
  <c r="AU41" i="2762"/>
  <c r="AU771" i="2765"/>
  <c r="AT771" i="2765"/>
  <c r="AU765" i="2765"/>
  <c r="AT765" i="2765"/>
  <c r="AU759" i="2765"/>
  <c r="AT759" i="2765"/>
  <c r="AU753" i="2765"/>
  <c r="AT753" i="2765"/>
  <c r="AU747" i="2765"/>
  <c r="AT747" i="2765"/>
  <c r="AU741" i="2765"/>
  <c r="AT741" i="2765"/>
  <c r="AU735" i="2765"/>
  <c r="AT735" i="2765"/>
  <c r="AU729" i="2765"/>
  <c r="AT729" i="2765"/>
  <c r="AU723" i="2765"/>
  <c r="AT723" i="2765"/>
  <c r="AU717" i="2765"/>
  <c r="AT717" i="2765"/>
  <c r="AU711" i="2765"/>
  <c r="AT711" i="2765"/>
  <c r="AU705" i="2765"/>
  <c r="AT705" i="2765"/>
  <c r="AU699" i="2765"/>
  <c r="AT699" i="2765"/>
  <c r="AU693" i="2765"/>
  <c r="AT693" i="2765"/>
  <c r="AU687" i="2765"/>
  <c r="AT687" i="2765"/>
  <c r="AU681" i="2765"/>
  <c r="AT681" i="2765"/>
  <c r="AU675" i="2765"/>
  <c r="AT675" i="2765"/>
  <c r="AU669" i="2765"/>
  <c r="AT669" i="2765"/>
  <c r="AU663" i="2765"/>
  <c r="AT663" i="2765"/>
  <c r="AU657" i="2765"/>
  <c r="AT657" i="2765"/>
  <c r="AU651" i="2765"/>
  <c r="AT651" i="2765"/>
  <c r="AU645" i="2765"/>
  <c r="AT645" i="2765"/>
  <c r="AU639" i="2765"/>
  <c r="AT639" i="2765"/>
  <c r="AU633" i="2765"/>
  <c r="AT633" i="2765"/>
  <c r="AU627" i="2765"/>
  <c r="AT627" i="2765"/>
  <c r="AU621" i="2765"/>
  <c r="AT621" i="2765"/>
  <c r="AU615" i="2765"/>
  <c r="AT615" i="2765"/>
  <c r="AU609" i="2765"/>
  <c r="AT609" i="2765"/>
  <c r="AU603" i="2765"/>
  <c r="AT603" i="2765"/>
  <c r="AU597" i="2765"/>
  <c r="AT597" i="2765"/>
  <c r="AU591" i="2765"/>
  <c r="AT591" i="2765"/>
  <c r="AU585" i="2765"/>
  <c r="AT585" i="2765"/>
  <c r="AU579" i="2765"/>
  <c r="AT579" i="2765"/>
  <c r="AU573" i="2765"/>
  <c r="AT573" i="2765"/>
  <c r="AU567" i="2765"/>
  <c r="AT567" i="2765"/>
  <c r="AU561" i="2765"/>
  <c r="AT561" i="2765"/>
  <c r="AU555" i="2765"/>
  <c r="AT555" i="2765"/>
  <c r="AU549" i="2765"/>
  <c r="AT549" i="2765"/>
  <c r="AU543" i="2765"/>
  <c r="AT543" i="2765"/>
  <c r="AU537" i="2765"/>
  <c r="AT537" i="2765"/>
  <c r="AU531" i="2765"/>
  <c r="AT531" i="2765"/>
  <c r="AU525" i="2765"/>
  <c r="AT525" i="2765"/>
  <c r="AU519" i="2765"/>
  <c r="AT519" i="2765"/>
  <c r="AU513" i="2765"/>
  <c r="AT513" i="2765"/>
  <c r="AU507" i="2765"/>
  <c r="AT507" i="2765"/>
  <c r="AU501" i="2765"/>
  <c r="AT501" i="2765"/>
  <c r="AU495" i="2765"/>
  <c r="AT495" i="2765"/>
  <c r="AU489" i="2765"/>
  <c r="AT489" i="2765"/>
  <c r="AU483" i="2765"/>
  <c r="AT483" i="2765"/>
  <c r="AU477" i="2765"/>
  <c r="AT477" i="2765"/>
  <c r="AU471" i="2765"/>
  <c r="AT471" i="2765"/>
  <c r="AU465" i="2765"/>
  <c r="AT465" i="2765"/>
  <c r="AU459" i="2765"/>
  <c r="AT459" i="2765"/>
  <c r="AU453" i="2765"/>
  <c r="AT453" i="2765"/>
  <c r="AU447" i="2765"/>
  <c r="AT447" i="2765"/>
  <c r="AU441" i="2765"/>
  <c r="AT441" i="2765"/>
  <c r="AU435" i="2765"/>
  <c r="AT435" i="2765"/>
  <c r="AU429" i="2765"/>
  <c r="AT429" i="2765"/>
  <c r="AU423" i="2765"/>
  <c r="AT423" i="2765"/>
  <c r="AU417" i="2765"/>
  <c r="AT417" i="2765"/>
  <c r="AU411" i="2765"/>
  <c r="AT411" i="2765"/>
  <c r="AU405" i="2765"/>
  <c r="AT405" i="2765"/>
  <c r="AU399" i="2765"/>
  <c r="AT399" i="2765"/>
  <c r="AU393" i="2765"/>
  <c r="AT393" i="2765"/>
  <c r="AU387" i="2765"/>
  <c r="AT387" i="2765"/>
  <c r="AU381" i="2765"/>
  <c r="AT381" i="2765"/>
  <c r="AU375" i="2765"/>
  <c r="AT375" i="2765"/>
  <c r="AU369" i="2765"/>
  <c r="AT369" i="2765"/>
  <c r="AU363" i="2765"/>
  <c r="AT363" i="2765"/>
  <c r="AU357" i="2765"/>
  <c r="AT357" i="2765"/>
  <c r="AU351" i="2765"/>
  <c r="AT351" i="2765"/>
  <c r="AU345" i="2765"/>
  <c r="AT345" i="2765"/>
  <c r="AU339" i="2765"/>
  <c r="AT339" i="2765"/>
  <c r="AU333" i="2765"/>
  <c r="AT333" i="2765"/>
  <c r="AU327" i="2765"/>
  <c r="AT327" i="2765"/>
  <c r="AU321" i="2765"/>
  <c r="AT321" i="2765"/>
  <c r="AU315" i="2765"/>
  <c r="AT315" i="2765"/>
  <c r="AU309" i="2765"/>
  <c r="AT309" i="2765"/>
  <c r="AU303" i="2765"/>
  <c r="AT303" i="2765"/>
  <c r="AU297" i="2765"/>
  <c r="AT297" i="2765"/>
  <c r="AU291" i="2765"/>
  <c r="AT291" i="2765"/>
  <c r="AU285" i="2765"/>
  <c r="AT285" i="2765"/>
  <c r="AU279" i="2765"/>
  <c r="AT279" i="2765"/>
  <c r="AU273" i="2765"/>
  <c r="AT273" i="2765"/>
  <c r="AU267" i="2765"/>
  <c r="AT267" i="2765"/>
  <c r="AU261" i="2765"/>
  <c r="AT261" i="2765"/>
  <c r="AU255" i="2765"/>
  <c r="AT255" i="2765"/>
  <c r="AU249" i="2765"/>
  <c r="AT249" i="2765"/>
  <c r="AU243" i="2765"/>
  <c r="AT243" i="2765"/>
  <c r="AU237" i="2765"/>
  <c r="AT237" i="2765"/>
  <c r="AU231" i="2765"/>
  <c r="AT231" i="2765"/>
  <c r="AU225" i="2765"/>
  <c r="AT225" i="2765"/>
  <c r="AU219" i="2765"/>
  <c r="AT219" i="2765"/>
  <c r="AU213" i="2765"/>
  <c r="AT213" i="2765"/>
  <c r="AU207" i="2765"/>
  <c r="AT207" i="2765"/>
  <c r="AU201" i="2765"/>
  <c r="AT201" i="2765"/>
  <c r="AU195" i="2765"/>
  <c r="AT195" i="2765"/>
  <c r="AU189" i="2765"/>
  <c r="AT189" i="2765"/>
  <c r="AU183" i="2765"/>
  <c r="AT183" i="2765"/>
  <c r="AU177" i="2765"/>
  <c r="AT177" i="2765"/>
  <c r="AU171" i="2765"/>
  <c r="AT171" i="2765"/>
  <c r="AU165" i="2765"/>
  <c r="AT165" i="2765"/>
  <c r="AU159" i="2765"/>
  <c r="AT159" i="2765"/>
  <c r="AU153" i="2765"/>
  <c r="AT153" i="2765"/>
  <c r="AU147" i="2765"/>
  <c r="AT147" i="2765"/>
  <c r="AU141" i="2765"/>
  <c r="AT141" i="2765"/>
  <c r="AU135" i="2765"/>
  <c r="AT135" i="2765"/>
  <c r="AU129" i="2765"/>
  <c r="AT129" i="2765"/>
  <c r="AU123" i="2765"/>
  <c r="AT123" i="2765"/>
  <c r="AU117" i="2765"/>
  <c r="AT117" i="2765"/>
  <c r="AU111" i="2765"/>
  <c r="AT111" i="2765"/>
  <c r="AU105" i="2765"/>
  <c r="AT105" i="2765"/>
  <c r="AU99" i="2765"/>
  <c r="AT99" i="2765"/>
  <c r="AU93" i="2765"/>
  <c r="AT93" i="2765"/>
  <c r="AU87" i="2765"/>
  <c r="AT87" i="2765"/>
  <c r="AU81" i="2765"/>
  <c r="AT81" i="2765"/>
  <c r="AU75" i="2765"/>
  <c r="AT75" i="2765"/>
  <c r="AU69" i="2765"/>
  <c r="AT69" i="2765"/>
  <c r="AU63" i="2765"/>
  <c r="AT63" i="2765"/>
  <c r="AU57" i="2765"/>
  <c r="AT57" i="2765"/>
  <c r="AU51" i="2765"/>
  <c r="AT51" i="2765"/>
  <c r="AU45" i="2765"/>
  <c r="AT45" i="2765"/>
  <c r="AU39" i="2765"/>
  <c r="AT39" i="2765"/>
  <c r="AU33" i="2765"/>
  <c r="AT33" i="2765"/>
  <c r="AU27" i="2765"/>
  <c r="AT27" i="2765"/>
  <c r="AU21" i="2765"/>
  <c r="AT21" i="2765"/>
  <c r="AU15" i="2765"/>
  <c r="AT15" i="2765"/>
  <c r="AU9" i="2765"/>
  <c r="AT9" i="2765"/>
  <c r="AE57" i="2765"/>
  <c r="AE51" i="2765"/>
  <c r="AE39" i="2765"/>
  <c r="AE33" i="2765"/>
  <c r="AE21" i="2765"/>
  <c r="AE15" i="2765"/>
  <c r="AE42" i="2765"/>
  <c r="AE29" i="2765"/>
  <c r="AE54" i="2765"/>
  <c r="AE36" i="2765"/>
  <c r="AE18" i="2765"/>
  <c r="AT756" i="2765"/>
  <c r="AT738" i="2765"/>
  <c r="AT720" i="2765"/>
  <c r="AT702" i="2765"/>
  <c r="AT684" i="2765"/>
  <c r="AT666" i="2765"/>
  <c r="AT648" i="2765"/>
  <c r="AT630" i="2765"/>
  <c r="AT612" i="2765"/>
  <c r="AT594" i="2765"/>
  <c r="AT576" i="2765"/>
  <c r="AT558" i="2765"/>
  <c r="AT540" i="2765"/>
  <c r="AT522" i="2765"/>
  <c r="AT504" i="2765"/>
  <c r="AT486" i="2765"/>
  <c r="AT468" i="2765"/>
  <c r="AT450" i="2765"/>
  <c r="AT432" i="2765"/>
  <c r="AT414" i="2765"/>
  <c r="AT396" i="2765"/>
  <c r="AT378" i="2765"/>
  <c r="AT360" i="2765"/>
  <c r="AT342" i="2765"/>
  <c r="AT324" i="2765"/>
  <c r="AT306" i="2765"/>
  <c r="AT288" i="2765"/>
  <c r="AT247" i="2765"/>
  <c r="AT226" i="2765"/>
  <c r="AT180" i="2765"/>
  <c r="AT139" i="2765"/>
  <c r="AT118" i="2765"/>
  <c r="AT72" i="2765"/>
  <c r="AT31" i="2765"/>
  <c r="AT10" i="2765"/>
  <c r="AU732" i="2765"/>
  <c r="AU691" i="2765"/>
  <c r="AU670" i="2765"/>
  <c r="AU624" i="2765"/>
  <c r="AU583" i="2765"/>
  <c r="AU562" i="2765"/>
  <c r="AU516" i="2765"/>
  <c r="AU475" i="2765"/>
  <c r="AU379" i="2765"/>
  <c r="AU352" i="2765"/>
  <c r="AU330" i="2765"/>
  <c r="AU157" i="2765"/>
  <c r="AU126" i="2765"/>
  <c r="AE50" i="2768"/>
  <c r="AE57" i="2768"/>
  <c r="AD56" i="2762"/>
  <c r="AE56" i="2762" s="1"/>
  <c r="AD50" i="2762"/>
  <c r="AE50" i="2762" s="1"/>
  <c r="AD44" i="2762"/>
  <c r="AE44" i="2762" s="1"/>
  <c r="AD38" i="2762"/>
  <c r="AE38" i="2762" s="1"/>
  <c r="AD32" i="2762"/>
  <c r="AE32" i="2762" s="1"/>
  <c r="AD26" i="2762"/>
  <c r="AE26" i="2762" s="1"/>
  <c r="AD20" i="2762"/>
  <c r="AE20" i="2762" s="1"/>
  <c r="AD14" i="2762"/>
  <c r="AE14" i="2762" s="1"/>
  <c r="AD8" i="2762"/>
  <c r="AE8" i="2762" s="1"/>
  <c r="AU227" i="2762"/>
  <c r="AU191" i="2762"/>
  <c r="AU155" i="2762"/>
  <c r="AU119" i="2762"/>
  <c r="AU83" i="2762"/>
  <c r="AU47" i="2762"/>
  <c r="AU11" i="2762"/>
  <c r="D6" i="2765"/>
  <c r="AE40" i="2765"/>
  <c r="AE27" i="2765"/>
  <c r="AE12" i="2765"/>
  <c r="AE35" i="2765"/>
  <c r="AT265" i="2765"/>
  <c r="AT244" i="2765"/>
  <c r="AT198" i="2765"/>
  <c r="AT136" i="2765"/>
  <c r="AT90" i="2765"/>
  <c r="AT49" i="2765"/>
  <c r="AT28" i="2765"/>
  <c r="AU750" i="2765"/>
  <c r="AU709" i="2765"/>
  <c r="AU688" i="2765"/>
  <c r="AU642" i="2765"/>
  <c r="AU601" i="2765"/>
  <c r="AU580" i="2765"/>
  <c r="AU534" i="2765"/>
  <c r="AU493" i="2765"/>
  <c r="AU472" i="2765"/>
  <c r="AU373" i="2765"/>
  <c r="AU346" i="2765"/>
  <c r="AU277" i="2765"/>
  <c r="AU148" i="2765"/>
  <c r="AU771" i="2768"/>
  <c r="AT771" i="2768"/>
  <c r="AT765" i="2768"/>
  <c r="AU765" i="2768"/>
  <c r="AU759" i="2768"/>
  <c r="AT759" i="2768"/>
  <c r="AU753" i="2768"/>
  <c r="AT753" i="2768"/>
  <c r="AT747" i="2768"/>
  <c r="AU747" i="2768"/>
  <c r="AU741" i="2768"/>
  <c r="AT741" i="2768"/>
  <c r="AE57" i="2762"/>
  <c r="AE21" i="2762"/>
  <c r="AU233" i="2762"/>
  <c r="AU197" i="2762"/>
  <c r="AU161" i="2762"/>
  <c r="AU125" i="2762"/>
  <c r="AU89" i="2762"/>
  <c r="AU53" i="2762"/>
  <c r="AU17" i="2762"/>
  <c r="AT757" i="2765"/>
  <c r="AU757" i="2765"/>
  <c r="AT739" i="2765"/>
  <c r="AU739" i="2765"/>
  <c r="AT721" i="2765"/>
  <c r="AU721" i="2765"/>
  <c r="AT703" i="2765"/>
  <c r="AU703" i="2765"/>
  <c r="AT685" i="2765"/>
  <c r="AU685" i="2765"/>
  <c r="AT667" i="2765"/>
  <c r="AU667" i="2765"/>
  <c r="AT649" i="2765"/>
  <c r="AU649" i="2765"/>
  <c r="AT631" i="2765"/>
  <c r="AU631" i="2765"/>
  <c r="AT613" i="2765"/>
  <c r="AU613" i="2765"/>
  <c r="AT595" i="2765"/>
  <c r="AU595" i="2765"/>
  <c r="AT577" i="2765"/>
  <c r="AU577" i="2765"/>
  <c r="AT559" i="2765"/>
  <c r="AU559" i="2765"/>
  <c r="AT541" i="2765"/>
  <c r="AU541" i="2765"/>
  <c r="AT523" i="2765"/>
  <c r="AU523" i="2765"/>
  <c r="AT505" i="2765"/>
  <c r="AU505" i="2765"/>
  <c r="AT487" i="2765"/>
  <c r="AU487" i="2765"/>
  <c r="AU469" i="2765"/>
  <c r="AT469" i="2765"/>
  <c r="AU451" i="2765"/>
  <c r="AT451" i="2765"/>
  <c r="AU433" i="2765"/>
  <c r="AT433" i="2765"/>
  <c r="AT415" i="2765"/>
  <c r="AU415" i="2765"/>
  <c r="AU397" i="2765"/>
  <c r="AT397" i="2765"/>
  <c r="AU361" i="2765"/>
  <c r="AT361" i="2765"/>
  <c r="AU343" i="2765"/>
  <c r="AT343" i="2765"/>
  <c r="AU325" i="2765"/>
  <c r="AT325" i="2765"/>
  <c r="AT307" i="2765"/>
  <c r="AU307" i="2765"/>
  <c r="AU289" i="2765"/>
  <c r="AT289" i="2765"/>
  <c r="AT271" i="2765"/>
  <c r="AU271" i="2765"/>
  <c r="AU259" i="2765"/>
  <c r="AT259" i="2765"/>
  <c r="AU253" i="2765"/>
  <c r="AT253" i="2765"/>
  <c r="AU241" i="2765"/>
  <c r="AT241" i="2765"/>
  <c r="AU235" i="2765"/>
  <c r="AT235" i="2765"/>
  <c r="AU223" i="2765"/>
  <c r="AT223" i="2765"/>
  <c r="AU217" i="2765"/>
  <c r="AT217" i="2765"/>
  <c r="AU205" i="2765"/>
  <c r="AT205" i="2765"/>
  <c r="AT199" i="2765"/>
  <c r="AU199" i="2765"/>
  <c r="AU187" i="2765"/>
  <c r="AT187" i="2765"/>
  <c r="AU181" i="2765"/>
  <c r="AT181" i="2765"/>
  <c r="AT163" i="2765"/>
  <c r="AU163" i="2765"/>
  <c r="AU151" i="2765"/>
  <c r="AT151" i="2765"/>
  <c r="AU145" i="2765"/>
  <c r="AT145" i="2765"/>
  <c r="AU133" i="2765"/>
  <c r="AT133" i="2765"/>
  <c r="AU127" i="2765"/>
  <c r="AT127" i="2765"/>
  <c r="AU115" i="2765"/>
  <c r="AT115" i="2765"/>
  <c r="AU109" i="2765"/>
  <c r="AT109" i="2765"/>
  <c r="AU97" i="2765"/>
  <c r="AT97" i="2765"/>
  <c r="AT91" i="2765"/>
  <c r="AU91" i="2765"/>
  <c r="AU79" i="2765"/>
  <c r="AT79" i="2765"/>
  <c r="AU73" i="2765"/>
  <c r="AT73" i="2765"/>
  <c r="AT55" i="2765"/>
  <c r="AU55" i="2765"/>
  <c r="AU43" i="2765"/>
  <c r="AT43" i="2765"/>
  <c r="AU37" i="2765"/>
  <c r="AT37" i="2765"/>
  <c r="AU25" i="2765"/>
  <c r="AT25" i="2765"/>
  <c r="AU19" i="2765"/>
  <c r="AT19" i="2765"/>
  <c r="AU7" i="2765"/>
  <c r="AT7" i="2765"/>
  <c r="AE55" i="2765"/>
  <c r="AE37" i="2765"/>
  <c r="AE19" i="2765"/>
  <c r="AE52" i="2765"/>
  <c r="AE24" i="2765"/>
  <c r="AE11" i="2765"/>
  <c r="AE49" i="2765"/>
  <c r="AE31" i="2765"/>
  <c r="AE13" i="2765"/>
  <c r="AT769" i="2765"/>
  <c r="AT751" i="2765"/>
  <c r="AT733" i="2765"/>
  <c r="AT715" i="2765"/>
  <c r="AT697" i="2765"/>
  <c r="AT679" i="2765"/>
  <c r="AT661" i="2765"/>
  <c r="AT643" i="2765"/>
  <c r="AT625" i="2765"/>
  <c r="AT607" i="2765"/>
  <c r="AT589" i="2765"/>
  <c r="AT571" i="2765"/>
  <c r="AT553" i="2765"/>
  <c r="AT535" i="2765"/>
  <c r="AT517" i="2765"/>
  <c r="AT499" i="2765"/>
  <c r="AT481" i="2765"/>
  <c r="AT463" i="2765"/>
  <c r="AT445" i="2765"/>
  <c r="AT427" i="2765"/>
  <c r="AT409" i="2765"/>
  <c r="AT391" i="2765"/>
  <c r="AT355" i="2765"/>
  <c r="AT337" i="2765"/>
  <c r="AT319" i="2765"/>
  <c r="AT301" i="2765"/>
  <c r="AT283" i="2765"/>
  <c r="AT262" i="2765"/>
  <c r="AT216" i="2765"/>
  <c r="AT175" i="2765"/>
  <c r="AT154" i="2765"/>
  <c r="AT108" i="2765"/>
  <c r="AT67" i="2765"/>
  <c r="AT46" i="2765"/>
  <c r="AU768" i="2765"/>
  <c r="AU727" i="2765"/>
  <c r="AU706" i="2765"/>
  <c r="AU660" i="2765"/>
  <c r="AU619" i="2765"/>
  <c r="AU598" i="2765"/>
  <c r="AU552" i="2765"/>
  <c r="AU511" i="2765"/>
  <c r="AU490" i="2765"/>
  <c r="AU466" i="2765"/>
  <c r="AU444" i="2765"/>
  <c r="AU367" i="2765"/>
  <c r="AU234" i="2765"/>
  <c r="AE54" i="2768"/>
  <c r="AU239" i="2762"/>
  <c r="AU203" i="2762"/>
  <c r="AU167" i="2762"/>
  <c r="AU131" i="2762"/>
  <c r="AU95" i="2762"/>
  <c r="AU59" i="2762"/>
  <c r="AU23" i="2762"/>
  <c r="AU762" i="2765"/>
  <c r="AT762" i="2765"/>
  <c r="AU744" i="2765"/>
  <c r="AT744" i="2765"/>
  <c r="AU726" i="2765"/>
  <c r="AT726" i="2765"/>
  <c r="AU708" i="2765"/>
  <c r="AT708" i="2765"/>
  <c r="AU690" i="2765"/>
  <c r="AT690" i="2765"/>
  <c r="AU672" i="2765"/>
  <c r="AT672" i="2765"/>
  <c r="AU654" i="2765"/>
  <c r="AT654" i="2765"/>
  <c r="AU636" i="2765"/>
  <c r="AT636" i="2765"/>
  <c r="AU618" i="2765"/>
  <c r="AT618" i="2765"/>
  <c r="AU600" i="2765"/>
  <c r="AT600" i="2765"/>
  <c r="AU582" i="2765"/>
  <c r="AT582" i="2765"/>
  <c r="AU564" i="2765"/>
  <c r="AT564" i="2765"/>
  <c r="AU546" i="2765"/>
  <c r="AT546" i="2765"/>
  <c r="AU528" i="2765"/>
  <c r="AT528" i="2765"/>
  <c r="AU510" i="2765"/>
  <c r="AT510" i="2765"/>
  <c r="AU492" i="2765"/>
  <c r="AT492" i="2765"/>
  <c r="AU474" i="2765"/>
  <c r="AT474" i="2765"/>
  <c r="AU462" i="2765"/>
  <c r="AT462" i="2765"/>
  <c r="AU456" i="2765"/>
  <c r="AT456" i="2765"/>
  <c r="AU426" i="2765"/>
  <c r="AT426" i="2765"/>
  <c r="AU420" i="2765"/>
  <c r="AT420" i="2765"/>
  <c r="AU408" i="2765"/>
  <c r="AT408" i="2765"/>
  <c r="AU402" i="2765"/>
  <c r="AT402" i="2765"/>
  <c r="AU390" i="2765"/>
  <c r="AT390" i="2765"/>
  <c r="AU384" i="2765"/>
  <c r="AT384" i="2765"/>
  <c r="AT372" i="2765"/>
  <c r="AU372" i="2765"/>
  <c r="AU366" i="2765"/>
  <c r="AT366" i="2765"/>
  <c r="AU354" i="2765"/>
  <c r="AT354" i="2765"/>
  <c r="AU348" i="2765"/>
  <c r="AT348" i="2765"/>
  <c r="AU318" i="2765"/>
  <c r="AT318" i="2765"/>
  <c r="AU312" i="2765"/>
  <c r="AT312" i="2765"/>
  <c r="AU300" i="2765"/>
  <c r="AT300" i="2765"/>
  <c r="AU294" i="2765"/>
  <c r="AT294" i="2765"/>
  <c r="AU282" i="2765"/>
  <c r="AT282" i="2765"/>
  <c r="AU276" i="2765"/>
  <c r="AT276" i="2765"/>
  <c r="AT264" i="2765"/>
  <c r="AU264" i="2765"/>
  <c r="AU258" i="2765"/>
  <c r="AT258" i="2765"/>
  <c r="AU246" i="2765"/>
  <c r="AT246" i="2765"/>
  <c r="AU240" i="2765"/>
  <c r="AT240" i="2765"/>
  <c r="AT228" i="2765"/>
  <c r="AU228" i="2765"/>
  <c r="AU210" i="2765"/>
  <c r="AT210" i="2765"/>
  <c r="AU204" i="2765"/>
  <c r="AT204" i="2765"/>
  <c r="AU192" i="2765"/>
  <c r="AT192" i="2765"/>
  <c r="AU186" i="2765"/>
  <c r="AT186" i="2765"/>
  <c r="AU174" i="2765"/>
  <c r="AT174" i="2765"/>
  <c r="AU168" i="2765"/>
  <c r="AT168" i="2765"/>
  <c r="AT156" i="2765"/>
  <c r="AU156" i="2765"/>
  <c r="AU150" i="2765"/>
  <c r="AT150" i="2765"/>
  <c r="AU138" i="2765"/>
  <c r="AT138" i="2765"/>
  <c r="AU132" i="2765"/>
  <c r="AT132" i="2765"/>
  <c r="AT120" i="2765"/>
  <c r="AU120" i="2765"/>
  <c r="AU102" i="2765"/>
  <c r="AT102" i="2765"/>
  <c r="AU96" i="2765"/>
  <c r="AT96" i="2765"/>
  <c r="AU84" i="2765"/>
  <c r="AT84" i="2765"/>
  <c r="AU78" i="2765"/>
  <c r="AT78" i="2765"/>
  <c r="AU66" i="2765"/>
  <c r="AT66" i="2765"/>
  <c r="AU60" i="2765"/>
  <c r="AT60" i="2765"/>
  <c r="AT48" i="2765"/>
  <c r="AU48" i="2765"/>
  <c r="AU42" i="2765"/>
  <c r="AT42" i="2765"/>
  <c r="AE48" i="2765"/>
  <c r="AE22" i="2765"/>
  <c r="AE9" i="2765"/>
  <c r="AT766" i="2765"/>
  <c r="AT748" i="2765"/>
  <c r="AT730" i="2765"/>
  <c r="AT712" i="2765"/>
  <c r="AT694" i="2765"/>
  <c r="AT676" i="2765"/>
  <c r="AT658" i="2765"/>
  <c r="AT640" i="2765"/>
  <c r="AT622" i="2765"/>
  <c r="AT604" i="2765"/>
  <c r="AT586" i="2765"/>
  <c r="AT568" i="2765"/>
  <c r="AT550" i="2765"/>
  <c r="AT532" i="2765"/>
  <c r="AT514" i="2765"/>
  <c r="AT496" i="2765"/>
  <c r="AT478" i="2765"/>
  <c r="AT460" i="2765"/>
  <c r="AT442" i="2765"/>
  <c r="AT424" i="2765"/>
  <c r="AT406" i="2765"/>
  <c r="AT388" i="2765"/>
  <c r="AT370" i="2765"/>
  <c r="AT334" i="2765"/>
  <c r="AT316" i="2765"/>
  <c r="AT298" i="2765"/>
  <c r="AT280" i="2765"/>
  <c r="AT193" i="2765"/>
  <c r="AT172" i="2765"/>
  <c r="AT85" i="2765"/>
  <c r="AT64" i="2765"/>
  <c r="AU745" i="2765"/>
  <c r="AU724" i="2765"/>
  <c r="AU678" i="2765"/>
  <c r="AU637" i="2765"/>
  <c r="AU616" i="2765"/>
  <c r="AU570" i="2765"/>
  <c r="AU529" i="2765"/>
  <c r="AU508" i="2765"/>
  <c r="AU364" i="2765"/>
  <c r="AU256" i="2765"/>
  <c r="AU114" i="2765"/>
  <c r="AU61" i="2765"/>
  <c r="AE33" i="2762"/>
  <c r="AU245" i="2762"/>
  <c r="AU209" i="2762"/>
  <c r="AU173" i="2762"/>
  <c r="AU137" i="2762"/>
  <c r="AU101" i="2762"/>
  <c r="AU65" i="2762"/>
  <c r="AU29" i="2762"/>
  <c r="AE60" i="2765"/>
  <c r="AE47" i="2765"/>
  <c r="AE34" i="2765"/>
  <c r="AE61" i="2765"/>
  <c r="AE43" i="2765"/>
  <c r="AE25" i="2765"/>
  <c r="AT763" i="2765"/>
  <c r="AT673" i="2765"/>
  <c r="AT655" i="2765"/>
  <c r="AT565" i="2765"/>
  <c r="AT547" i="2765"/>
  <c r="AT457" i="2765"/>
  <c r="AT439" i="2765"/>
  <c r="AT421" i="2765"/>
  <c r="AT403" i="2765"/>
  <c r="AT385" i="2765"/>
  <c r="AT349" i="2765"/>
  <c r="AT331" i="2765"/>
  <c r="AT313" i="2765"/>
  <c r="AT295" i="2765"/>
  <c r="AT252" i="2765"/>
  <c r="AT211" i="2765"/>
  <c r="AT190" i="2765"/>
  <c r="AT144" i="2765"/>
  <c r="AT103" i="2765"/>
  <c r="AT82" i="2765"/>
  <c r="AT36" i="2765"/>
  <c r="AU742" i="2765"/>
  <c r="AU696" i="2765"/>
  <c r="AU634" i="2765"/>
  <c r="AU588" i="2765"/>
  <c r="AU526" i="2765"/>
  <c r="AU480" i="2765"/>
  <c r="AU438" i="2765"/>
  <c r="AU358" i="2765"/>
  <c r="AU336" i="2765"/>
  <c r="AE47" i="2768"/>
  <c r="AE11" i="2768"/>
  <c r="AU251" i="2762"/>
  <c r="AU215" i="2762"/>
  <c r="AU179" i="2762"/>
  <c r="AU772" i="2765"/>
  <c r="AT772" i="2765"/>
  <c r="AU754" i="2765"/>
  <c r="AT754" i="2765"/>
  <c r="AU736" i="2765"/>
  <c r="AT736" i="2765"/>
  <c r="AU718" i="2765"/>
  <c r="AT718" i="2765"/>
  <c r="AU700" i="2765"/>
  <c r="AT700" i="2765"/>
  <c r="AU682" i="2765"/>
  <c r="AT682" i="2765"/>
  <c r="AU664" i="2765"/>
  <c r="AT664" i="2765"/>
  <c r="AU646" i="2765"/>
  <c r="AT646" i="2765"/>
  <c r="AU628" i="2765"/>
  <c r="AT628" i="2765"/>
  <c r="AU610" i="2765"/>
  <c r="AT610" i="2765"/>
  <c r="AU592" i="2765"/>
  <c r="AT592" i="2765"/>
  <c r="AU574" i="2765"/>
  <c r="AT574" i="2765"/>
  <c r="AU556" i="2765"/>
  <c r="AT556" i="2765"/>
  <c r="AU538" i="2765"/>
  <c r="AT538" i="2765"/>
  <c r="AU520" i="2765"/>
  <c r="AT520" i="2765"/>
  <c r="AU502" i="2765"/>
  <c r="AT502" i="2765"/>
  <c r="AU484" i="2765"/>
  <c r="AT484" i="2765"/>
  <c r="AU448" i="2765"/>
  <c r="AT448" i="2765"/>
  <c r="AT436" i="2765"/>
  <c r="AU436" i="2765"/>
  <c r="AU430" i="2765"/>
  <c r="AT430" i="2765"/>
  <c r="AU418" i="2765"/>
  <c r="AT418" i="2765"/>
  <c r="AU412" i="2765"/>
  <c r="AT412" i="2765"/>
  <c r="AU400" i="2765"/>
  <c r="AT400" i="2765"/>
  <c r="AT394" i="2765"/>
  <c r="AU394" i="2765"/>
  <c r="AT382" i="2765"/>
  <c r="AU382" i="2765"/>
  <c r="AU376" i="2765"/>
  <c r="AT376" i="2765"/>
  <c r="AU340" i="2765"/>
  <c r="AT340" i="2765"/>
  <c r="AT328" i="2765"/>
  <c r="AU328" i="2765"/>
  <c r="AU322" i="2765"/>
  <c r="AT322" i="2765"/>
  <c r="AU310" i="2765"/>
  <c r="AT310" i="2765"/>
  <c r="AU304" i="2765"/>
  <c r="AT304" i="2765"/>
  <c r="AU292" i="2765"/>
  <c r="AT292" i="2765"/>
  <c r="AT286" i="2765"/>
  <c r="AU286" i="2765"/>
  <c r="AT274" i="2765"/>
  <c r="AU274" i="2765"/>
  <c r="AU268" i="2765"/>
  <c r="AT268" i="2765"/>
  <c r="AU250" i="2765"/>
  <c r="AT250" i="2765"/>
  <c r="AT238" i="2765"/>
  <c r="AU238" i="2765"/>
  <c r="AU232" i="2765"/>
  <c r="AT232" i="2765"/>
  <c r="AT220" i="2765"/>
  <c r="AU220" i="2765"/>
  <c r="AU214" i="2765"/>
  <c r="AT214" i="2765"/>
  <c r="AU202" i="2765"/>
  <c r="AT202" i="2765"/>
  <c r="AU196" i="2765"/>
  <c r="AT196" i="2765"/>
  <c r="AU184" i="2765"/>
  <c r="AT184" i="2765"/>
  <c r="AT178" i="2765"/>
  <c r="AU178" i="2765"/>
  <c r="AT166" i="2765"/>
  <c r="AU166" i="2765"/>
  <c r="AU160" i="2765"/>
  <c r="AT160" i="2765"/>
  <c r="AU142" i="2765"/>
  <c r="AT142" i="2765"/>
  <c r="AT130" i="2765"/>
  <c r="AU130" i="2765"/>
  <c r="AU124" i="2765"/>
  <c r="AT124" i="2765"/>
  <c r="AT112" i="2765"/>
  <c r="AU112" i="2765"/>
  <c r="AU106" i="2765"/>
  <c r="AT106" i="2765"/>
  <c r="AU94" i="2765"/>
  <c r="AT94" i="2765"/>
  <c r="AU88" i="2765"/>
  <c r="AT88" i="2765"/>
  <c r="AU76" i="2765"/>
  <c r="AT76" i="2765"/>
  <c r="AT70" i="2765"/>
  <c r="AU70" i="2765"/>
  <c r="AT58" i="2765"/>
  <c r="AU58" i="2765"/>
  <c r="AU52" i="2765"/>
  <c r="AT52" i="2765"/>
  <c r="AU34" i="2765"/>
  <c r="AT34" i="2765"/>
  <c r="AT22" i="2765"/>
  <c r="AU22" i="2765"/>
  <c r="AU16" i="2765"/>
  <c r="AT16" i="2765"/>
  <c r="AE58" i="2765"/>
  <c r="AE45" i="2765"/>
  <c r="AE30" i="2765"/>
  <c r="AT270" i="2765"/>
  <c r="AT229" i="2765"/>
  <c r="AT208" i="2765"/>
  <c r="AT162" i="2765"/>
  <c r="AT121" i="2765"/>
  <c r="AT100" i="2765"/>
  <c r="AT54" i="2765"/>
  <c r="AT13" i="2765"/>
  <c r="AU760" i="2765"/>
  <c r="AU714" i="2765"/>
  <c r="AU652" i="2765"/>
  <c r="AU606" i="2765"/>
  <c r="AU544" i="2765"/>
  <c r="AU498" i="2765"/>
  <c r="AU454" i="2765"/>
  <c r="AU222" i="2765"/>
  <c r="AU169" i="2765"/>
  <c r="AU40" i="2765"/>
  <c r="AE51" i="2768"/>
  <c r="AE33" i="2768"/>
  <c r="AE53" i="2768"/>
  <c r="AE39" i="2768"/>
  <c r="AE28" i="2768"/>
  <c r="AE10" i="2768"/>
  <c r="AE43" i="2768"/>
  <c r="AE22" i="2768"/>
  <c r="AT767" i="2768"/>
  <c r="AT659" i="2768"/>
  <c r="AT551" i="2768"/>
  <c r="AT446" i="2768"/>
  <c r="AT386" i="2768"/>
  <c r="AT230" i="2768"/>
  <c r="AT170" i="2768"/>
  <c r="AT14" i="2768"/>
  <c r="AU713" i="2768"/>
  <c r="AU506" i="2768"/>
  <c r="AU377" i="2768"/>
  <c r="AU299" i="2768"/>
  <c r="AU272" i="2768"/>
  <c r="AU221" i="2768"/>
  <c r="AU194" i="2768"/>
  <c r="AU11" i="2768"/>
  <c r="AU458" i="2765"/>
  <c r="AU446" i="2765"/>
  <c r="AU350" i="2765"/>
  <c r="AU338" i="2765"/>
  <c r="AT770" i="2768"/>
  <c r="AU770" i="2768"/>
  <c r="AU764" i="2768"/>
  <c r="AT764" i="2768"/>
  <c r="AT758" i="2768"/>
  <c r="AU758" i="2768"/>
  <c r="AT752" i="2768"/>
  <c r="AU752" i="2768"/>
  <c r="AT746" i="2768"/>
  <c r="AU746" i="2768"/>
  <c r="AT740" i="2768"/>
  <c r="AU740" i="2768"/>
  <c r="AT734" i="2768"/>
  <c r="AU734" i="2768"/>
  <c r="AU728" i="2768"/>
  <c r="AT728" i="2768"/>
  <c r="AT716" i="2768"/>
  <c r="AU716" i="2768"/>
  <c r="AT710" i="2768"/>
  <c r="AU710" i="2768"/>
  <c r="AT698" i="2768"/>
  <c r="AU698" i="2768"/>
  <c r="AU692" i="2768"/>
  <c r="AT692" i="2768"/>
  <c r="AT686" i="2768"/>
  <c r="AU686" i="2768"/>
  <c r="AT680" i="2768"/>
  <c r="AU680" i="2768"/>
  <c r="AT674" i="2768"/>
  <c r="AU674" i="2768"/>
  <c r="AT668" i="2768"/>
  <c r="AU668" i="2768"/>
  <c r="AT662" i="2768"/>
  <c r="AU662" i="2768"/>
  <c r="AU656" i="2768"/>
  <c r="AT656" i="2768"/>
  <c r="AT650" i="2768"/>
  <c r="AU650" i="2768"/>
  <c r="AT638" i="2768"/>
  <c r="AU638" i="2768"/>
  <c r="AT632" i="2768"/>
  <c r="AU632" i="2768"/>
  <c r="AU620" i="2768"/>
  <c r="AT620" i="2768"/>
  <c r="AT614" i="2768"/>
  <c r="AU614" i="2768"/>
  <c r="AT608" i="2768"/>
  <c r="AU608" i="2768"/>
  <c r="AT602" i="2768"/>
  <c r="AU602" i="2768"/>
  <c r="AT596" i="2768"/>
  <c r="AU596" i="2768"/>
  <c r="AT590" i="2768"/>
  <c r="AU590" i="2768"/>
  <c r="AU584" i="2768"/>
  <c r="AT584" i="2768"/>
  <c r="AT578" i="2768"/>
  <c r="AU578" i="2768"/>
  <c r="AT572" i="2768"/>
  <c r="AU572" i="2768"/>
  <c r="AT560" i="2768"/>
  <c r="AU560" i="2768"/>
  <c r="AT554" i="2768"/>
  <c r="AU554" i="2768"/>
  <c r="AU548" i="2768"/>
  <c r="AT548" i="2768"/>
  <c r="AT542" i="2768"/>
  <c r="AU542" i="2768"/>
  <c r="AT536" i="2768"/>
  <c r="AU536" i="2768"/>
  <c r="AT530" i="2768"/>
  <c r="AU530" i="2768"/>
  <c r="AT518" i="2768"/>
  <c r="AU518" i="2768"/>
  <c r="AU512" i="2768"/>
  <c r="AT512" i="2768"/>
  <c r="AT500" i="2768"/>
  <c r="AU500" i="2768"/>
  <c r="AT494" i="2768"/>
  <c r="AU494" i="2768"/>
  <c r="AU482" i="2768"/>
  <c r="AT482" i="2768"/>
  <c r="AU476" i="2768"/>
  <c r="AT476" i="2768"/>
  <c r="AU470" i="2768"/>
  <c r="AT470" i="2768"/>
  <c r="AT464" i="2768"/>
  <c r="AU464" i="2768"/>
  <c r="AT458" i="2768"/>
  <c r="AU458" i="2768"/>
  <c r="AT452" i="2768"/>
  <c r="AU452" i="2768"/>
  <c r="AU440" i="2768"/>
  <c r="AT440" i="2768"/>
  <c r="AU434" i="2768"/>
  <c r="AT434" i="2768"/>
  <c r="AU422" i="2768"/>
  <c r="AT422" i="2768"/>
  <c r="AT416" i="2768"/>
  <c r="AU416" i="2768"/>
  <c r="AU404" i="2768"/>
  <c r="AT404" i="2768"/>
  <c r="AU398" i="2768"/>
  <c r="AT398" i="2768"/>
  <c r="AT392" i="2768"/>
  <c r="AU392" i="2768"/>
  <c r="AT380" i="2768"/>
  <c r="AU380" i="2768"/>
  <c r="AT374" i="2768"/>
  <c r="AU374" i="2768"/>
  <c r="AU362" i="2768"/>
  <c r="AT362" i="2768"/>
  <c r="AT356" i="2768"/>
  <c r="AU356" i="2768"/>
  <c r="AU344" i="2768"/>
  <c r="AT344" i="2768"/>
  <c r="AT338" i="2768"/>
  <c r="AU338" i="2768"/>
  <c r="AU332" i="2768"/>
  <c r="AT332" i="2768"/>
  <c r="AU326" i="2768"/>
  <c r="AT326" i="2768"/>
  <c r="AT320" i="2768"/>
  <c r="AU320" i="2768"/>
  <c r="AT314" i="2768"/>
  <c r="AU314" i="2768"/>
  <c r="AT302" i="2768"/>
  <c r="AU302" i="2768"/>
  <c r="AU296" i="2768"/>
  <c r="AT296" i="2768"/>
  <c r="AT284" i="2768"/>
  <c r="AU284" i="2768"/>
  <c r="AT278" i="2768"/>
  <c r="AU278" i="2768"/>
  <c r="AU266" i="2768"/>
  <c r="AT266" i="2768"/>
  <c r="AU260" i="2768"/>
  <c r="AT260" i="2768"/>
  <c r="AU254" i="2768"/>
  <c r="AT254" i="2768"/>
  <c r="AT248" i="2768"/>
  <c r="AU248" i="2768"/>
  <c r="AT242" i="2768"/>
  <c r="AU242" i="2768"/>
  <c r="AT236" i="2768"/>
  <c r="AU236" i="2768"/>
  <c r="AU224" i="2768"/>
  <c r="AT224" i="2768"/>
  <c r="AU218" i="2768"/>
  <c r="AT218" i="2768"/>
  <c r="AU206" i="2768"/>
  <c r="AT206" i="2768"/>
  <c r="AT200" i="2768"/>
  <c r="AU200" i="2768"/>
  <c r="AU188" i="2768"/>
  <c r="AT188" i="2768"/>
  <c r="AT182" i="2768"/>
  <c r="AU182" i="2768"/>
  <c r="AT176" i="2768"/>
  <c r="AU176" i="2768"/>
  <c r="AU164" i="2768"/>
  <c r="AT164" i="2768"/>
  <c r="AU158" i="2768"/>
  <c r="AT158" i="2768"/>
  <c r="AT146" i="2768"/>
  <c r="AU146" i="2768"/>
  <c r="AT140" i="2768"/>
  <c r="AU140" i="2768"/>
  <c r="AT134" i="2768"/>
  <c r="AU134" i="2768"/>
  <c r="AU128" i="2768"/>
  <c r="AT128" i="2768"/>
  <c r="AU116" i="2768"/>
  <c r="AT116" i="2768"/>
  <c r="AU110" i="2768"/>
  <c r="AT110" i="2768"/>
  <c r="AT104" i="2768"/>
  <c r="AU104" i="2768"/>
  <c r="AU98" i="2768"/>
  <c r="AT98" i="2768"/>
  <c r="AT86" i="2768"/>
  <c r="AU86" i="2768"/>
  <c r="AU80" i="2768"/>
  <c r="AT80" i="2768"/>
  <c r="AT68" i="2768"/>
  <c r="AU68" i="2768"/>
  <c r="AT62" i="2768"/>
  <c r="AU62" i="2768"/>
  <c r="AU56" i="2768"/>
  <c r="AT56" i="2768"/>
  <c r="AU44" i="2768"/>
  <c r="AT44" i="2768"/>
  <c r="AU38" i="2768"/>
  <c r="AT38" i="2768"/>
  <c r="AT32" i="2768"/>
  <c r="AU32" i="2768"/>
  <c r="AT26" i="2768"/>
  <c r="AU26" i="2768"/>
  <c r="AU20" i="2768"/>
  <c r="AT20" i="2768"/>
  <c r="AU8" i="2768"/>
  <c r="AT8" i="2768"/>
  <c r="AU5" i="2768"/>
  <c r="AE56" i="2768"/>
  <c r="AE44" i="2768"/>
  <c r="AE38" i="2768"/>
  <c r="AE26" i="2768"/>
  <c r="AE20" i="2768"/>
  <c r="AE8" i="2768"/>
  <c r="AE45" i="2768"/>
  <c r="AE27" i="2768"/>
  <c r="AE9" i="2768"/>
  <c r="AE24" i="2768"/>
  <c r="AE61" i="2768"/>
  <c r="AE40" i="2768"/>
  <c r="AE18" i="2768"/>
  <c r="AT749" i="2768"/>
  <c r="AT641" i="2768"/>
  <c r="AT533" i="2768"/>
  <c r="AT317" i="2768"/>
  <c r="AT101" i="2768"/>
  <c r="AU575" i="2768"/>
  <c r="AU212" i="2768"/>
  <c r="AU41" i="2768"/>
  <c r="AU770" i="2765"/>
  <c r="AT770" i="2765"/>
  <c r="AU764" i="2765"/>
  <c r="AT764" i="2765"/>
  <c r="AU758" i="2765"/>
  <c r="AT758" i="2765"/>
  <c r="AU752" i="2765"/>
  <c r="AT752" i="2765"/>
  <c r="AU746" i="2765"/>
  <c r="AT746" i="2765"/>
  <c r="AU740" i="2765"/>
  <c r="AT740" i="2765"/>
  <c r="AU734" i="2765"/>
  <c r="AT734" i="2765"/>
  <c r="AU728" i="2765"/>
  <c r="AT728" i="2765"/>
  <c r="AU722" i="2765"/>
  <c r="AT722" i="2765"/>
  <c r="AU716" i="2765"/>
  <c r="AT716" i="2765"/>
  <c r="AU710" i="2765"/>
  <c r="AT710" i="2765"/>
  <c r="AU704" i="2765"/>
  <c r="AT704" i="2765"/>
  <c r="AU698" i="2765"/>
  <c r="AT698" i="2765"/>
  <c r="AU692" i="2765"/>
  <c r="AT692" i="2765"/>
  <c r="AU686" i="2765"/>
  <c r="AT686" i="2765"/>
  <c r="AU680" i="2765"/>
  <c r="AT680" i="2765"/>
  <c r="AU674" i="2765"/>
  <c r="AT674" i="2765"/>
  <c r="AU668" i="2765"/>
  <c r="AT668" i="2765"/>
  <c r="AU662" i="2765"/>
  <c r="AT662" i="2765"/>
  <c r="AU656" i="2765"/>
  <c r="AT656" i="2765"/>
  <c r="AU650" i="2765"/>
  <c r="AT650" i="2765"/>
  <c r="AU644" i="2765"/>
  <c r="AT644" i="2765"/>
  <c r="AU638" i="2765"/>
  <c r="AT638" i="2765"/>
  <c r="AU632" i="2765"/>
  <c r="AT632" i="2765"/>
  <c r="AU626" i="2765"/>
  <c r="AT626" i="2765"/>
  <c r="AU620" i="2765"/>
  <c r="AT620" i="2765"/>
  <c r="AU614" i="2765"/>
  <c r="AT614" i="2765"/>
  <c r="AU608" i="2765"/>
  <c r="AT608" i="2765"/>
  <c r="AU602" i="2765"/>
  <c r="AT602" i="2765"/>
  <c r="AU596" i="2765"/>
  <c r="AT596" i="2765"/>
  <c r="AU590" i="2765"/>
  <c r="AT590" i="2765"/>
  <c r="AU584" i="2765"/>
  <c r="AT584" i="2765"/>
  <c r="AU578" i="2765"/>
  <c r="AT578" i="2765"/>
  <c r="AU572" i="2765"/>
  <c r="AT572" i="2765"/>
  <c r="AU566" i="2765"/>
  <c r="AT566" i="2765"/>
  <c r="AU560" i="2765"/>
  <c r="AT560" i="2765"/>
  <c r="AU554" i="2765"/>
  <c r="AT554" i="2765"/>
  <c r="AU548" i="2765"/>
  <c r="AT548" i="2765"/>
  <c r="AU542" i="2765"/>
  <c r="AT542" i="2765"/>
  <c r="AU536" i="2765"/>
  <c r="AT536" i="2765"/>
  <c r="AU530" i="2765"/>
  <c r="AT530" i="2765"/>
  <c r="AU524" i="2765"/>
  <c r="AT524" i="2765"/>
  <c r="AU518" i="2765"/>
  <c r="AT518" i="2765"/>
  <c r="AU512" i="2765"/>
  <c r="AT512" i="2765"/>
  <c r="AU506" i="2765"/>
  <c r="AT506" i="2765"/>
  <c r="AU500" i="2765"/>
  <c r="AT500" i="2765"/>
  <c r="AU494" i="2765"/>
  <c r="AT494" i="2765"/>
  <c r="AU488" i="2765"/>
  <c r="AT488" i="2765"/>
  <c r="AU482" i="2765"/>
  <c r="AT482" i="2765"/>
  <c r="AU476" i="2765"/>
  <c r="AT476" i="2765"/>
  <c r="AU470" i="2765"/>
  <c r="AT470" i="2765"/>
  <c r="AU440" i="2765"/>
  <c r="AT440" i="2765"/>
  <c r="AU434" i="2765"/>
  <c r="AT434" i="2765"/>
  <c r="AU404" i="2765"/>
  <c r="AT404" i="2765"/>
  <c r="AU398" i="2765"/>
  <c r="AT398" i="2765"/>
  <c r="AU368" i="2765"/>
  <c r="AT368" i="2765"/>
  <c r="AU362" i="2765"/>
  <c r="AT362" i="2765"/>
  <c r="AU332" i="2765"/>
  <c r="AT332" i="2765"/>
  <c r="AU326" i="2765"/>
  <c r="AT326" i="2765"/>
  <c r="AU296" i="2765"/>
  <c r="AT296" i="2765"/>
  <c r="AU290" i="2765"/>
  <c r="AT290" i="2765"/>
  <c r="AU260" i="2765"/>
  <c r="AT260" i="2765"/>
  <c r="AU254" i="2765"/>
  <c r="AT254" i="2765"/>
  <c r="AU224" i="2765"/>
  <c r="AT224" i="2765"/>
  <c r="AU218" i="2765"/>
  <c r="AT218" i="2765"/>
  <c r="AU188" i="2765"/>
  <c r="AT188" i="2765"/>
  <c r="AU182" i="2765"/>
  <c r="AT182" i="2765"/>
  <c r="AU152" i="2765"/>
  <c r="AT152" i="2765"/>
  <c r="AU146" i="2765"/>
  <c r="AT146" i="2765"/>
  <c r="AU116" i="2765"/>
  <c r="AT116" i="2765"/>
  <c r="AU110" i="2765"/>
  <c r="AT110" i="2765"/>
  <c r="AU80" i="2765"/>
  <c r="AT80" i="2765"/>
  <c r="AU74" i="2765"/>
  <c r="AT74" i="2765"/>
  <c r="AU44" i="2765"/>
  <c r="AT44" i="2765"/>
  <c r="AU38" i="2765"/>
  <c r="AT38" i="2765"/>
  <c r="AU8" i="2765"/>
  <c r="AT8" i="2765"/>
  <c r="AD6" i="2765"/>
  <c r="AE6" i="2765" s="1"/>
  <c r="AT24" i="2765"/>
  <c r="AU392" i="2765"/>
  <c r="AU380" i="2765"/>
  <c r="AU371" i="2765"/>
  <c r="AU284" i="2765"/>
  <c r="AU272" i="2765"/>
  <c r="AU263" i="2765"/>
  <c r="AU176" i="2765"/>
  <c r="AU164" i="2765"/>
  <c r="AU155" i="2765"/>
  <c r="AU68" i="2765"/>
  <c r="AU56" i="2765"/>
  <c r="AU47" i="2765"/>
  <c r="AE55" i="2768"/>
  <c r="AE49" i="2768"/>
  <c r="AE37" i="2768"/>
  <c r="AE31" i="2768"/>
  <c r="AE19" i="2768"/>
  <c r="AE13" i="2768"/>
  <c r="AE48" i="2768"/>
  <c r="AE35" i="2768"/>
  <c r="AE21" i="2768"/>
  <c r="AE58" i="2768"/>
  <c r="AE36" i="2768"/>
  <c r="AE15" i="2768"/>
  <c r="AT731" i="2768"/>
  <c r="AT623" i="2768"/>
  <c r="AU704" i="2768"/>
  <c r="AU653" i="2768"/>
  <c r="AU626" i="2768"/>
  <c r="AU497" i="2768"/>
  <c r="AU290" i="2768"/>
  <c r="AU155" i="2768"/>
  <c r="AU122" i="2768"/>
  <c r="AE23" i="2771"/>
  <c r="AU12" i="2765"/>
  <c r="AE46" i="2768"/>
  <c r="AE34" i="2768"/>
  <c r="AE17" i="2768"/>
  <c r="AT605" i="2768"/>
  <c r="AT524" i="2768"/>
  <c r="AT395" i="2768"/>
  <c r="AT308" i="2768"/>
  <c r="AT179" i="2768"/>
  <c r="AT161" i="2768"/>
  <c r="AT92" i="2768"/>
  <c r="AT74" i="2768"/>
  <c r="AU644" i="2768"/>
  <c r="AU566" i="2768"/>
  <c r="AU359" i="2768"/>
  <c r="AU185" i="2768"/>
  <c r="AE56" i="2765"/>
  <c r="AE50" i="2765"/>
  <c r="AE44" i="2765"/>
  <c r="AE38" i="2765"/>
  <c r="AE32" i="2765"/>
  <c r="AE26" i="2765"/>
  <c r="AE20" i="2765"/>
  <c r="AE14" i="2765"/>
  <c r="AE8" i="2765"/>
  <c r="AT30" i="2765"/>
  <c r="AT773" i="2768"/>
  <c r="AU773" i="2768"/>
  <c r="AU761" i="2768"/>
  <c r="AT761" i="2768"/>
  <c r="AU755" i="2768"/>
  <c r="AT755" i="2768"/>
  <c r="AU743" i="2768"/>
  <c r="AT743" i="2768"/>
  <c r="AT737" i="2768"/>
  <c r="AU737" i="2768"/>
  <c r="AU725" i="2768"/>
  <c r="AT725" i="2768"/>
  <c r="AU719" i="2768"/>
  <c r="AT719" i="2768"/>
  <c r="AU707" i="2768"/>
  <c r="AT707" i="2768"/>
  <c r="AT701" i="2768"/>
  <c r="AU701" i="2768"/>
  <c r="AT689" i="2768"/>
  <c r="AU689" i="2768"/>
  <c r="AU683" i="2768"/>
  <c r="AT683" i="2768"/>
  <c r="AU671" i="2768"/>
  <c r="AT671" i="2768"/>
  <c r="AU665" i="2768"/>
  <c r="AT665" i="2768"/>
  <c r="AU647" i="2768"/>
  <c r="AT647" i="2768"/>
  <c r="AU635" i="2768"/>
  <c r="AT635" i="2768"/>
  <c r="AT629" i="2768"/>
  <c r="AU629" i="2768"/>
  <c r="AT617" i="2768"/>
  <c r="AU617" i="2768"/>
  <c r="AT611" i="2768"/>
  <c r="AU611" i="2768"/>
  <c r="AU599" i="2768"/>
  <c r="AT599" i="2768"/>
  <c r="AU581" i="2768"/>
  <c r="AT581" i="2768"/>
  <c r="AU563" i="2768"/>
  <c r="AT563" i="2768"/>
  <c r="AT557" i="2768"/>
  <c r="AU557" i="2768"/>
  <c r="AU545" i="2768"/>
  <c r="AT545" i="2768"/>
  <c r="AU539" i="2768"/>
  <c r="AT539" i="2768"/>
  <c r="AU527" i="2768"/>
  <c r="AT527" i="2768"/>
  <c r="AU521" i="2768"/>
  <c r="AT521" i="2768"/>
  <c r="AU509" i="2768"/>
  <c r="AT509" i="2768"/>
  <c r="AT503" i="2768"/>
  <c r="AU503" i="2768"/>
  <c r="AU491" i="2768"/>
  <c r="AT491" i="2768"/>
  <c r="AU485" i="2768"/>
  <c r="AT485" i="2768"/>
  <c r="AT479" i="2768"/>
  <c r="AU479" i="2768"/>
  <c r="AT467" i="2768"/>
  <c r="AU467" i="2768"/>
  <c r="AT461" i="2768"/>
  <c r="AU461" i="2768"/>
  <c r="AU449" i="2768"/>
  <c r="AT449" i="2768"/>
  <c r="AT443" i="2768"/>
  <c r="AU443" i="2768"/>
  <c r="AU431" i="2768"/>
  <c r="AT431" i="2768"/>
  <c r="AT425" i="2768"/>
  <c r="AU425" i="2768"/>
  <c r="AU419" i="2768"/>
  <c r="AT419" i="2768"/>
  <c r="AU413" i="2768"/>
  <c r="AT413" i="2768"/>
  <c r="AT407" i="2768"/>
  <c r="AU407" i="2768"/>
  <c r="AT401" i="2768"/>
  <c r="AU401" i="2768"/>
  <c r="AT389" i="2768"/>
  <c r="AU389" i="2768"/>
  <c r="AU383" i="2768"/>
  <c r="AT383" i="2768"/>
  <c r="AT371" i="2768"/>
  <c r="AU371" i="2768"/>
  <c r="AT365" i="2768"/>
  <c r="AU365" i="2768"/>
  <c r="AU353" i="2768"/>
  <c r="AT353" i="2768"/>
  <c r="AU347" i="2768"/>
  <c r="AT347" i="2768"/>
  <c r="AU341" i="2768"/>
  <c r="AT341" i="2768"/>
  <c r="AT335" i="2768"/>
  <c r="AU335" i="2768"/>
  <c r="AT329" i="2768"/>
  <c r="AU329" i="2768"/>
  <c r="AT323" i="2768"/>
  <c r="AU323" i="2768"/>
  <c r="AU311" i="2768"/>
  <c r="AT311" i="2768"/>
  <c r="AU305" i="2768"/>
  <c r="AT305" i="2768"/>
  <c r="AU293" i="2768"/>
  <c r="AT293" i="2768"/>
  <c r="AT287" i="2768"/>
  <c r="AU287" i="2768"/>
  <c r="AU275" i="2768"/>
  <c r="AT275" i="2768"/>
  <c r="AU269" i="2768"/>
  <c r="AT269" i="2768"/>
  <c r="AT263" i="2768"/>
  <c r="AU263" i="2768"/>
  <c r="AT251" i="2768"/>
  <c r="AU251" i="2768"/>
  <c r="AT245" i="2768"/>
  <c r="AU245" i="2768"/>
  <c r="AU233" i="2768"/>
  <c r="AT233" i="2768"/>
  <c r="AT227" i="2768"/>
  <c r="AU227" i="2768"/>
  <c r="AU215" i="2768"/>
  <c r="AT215" i="2768"/>
  <c r="AT209" i="2768"/>
  <c r="AU209" i="2768"/>
  <c r="AU203" i="2768"/>
  <c r="AT203" i="2768"/>
  <c r="AU197" i="2768"/>
  <c r="AT197" i="2768"/>
  <c r="AT191" i="2768"/>
  <c r="AU191" i="2768"/>
  <c r="AT173" i="2768"/>
  <c r="AU173" i="2768"/>
  <c r="AU167" i="2768"/>
  <c r="AT167" i="2768"/>
  <c r="AU149" i="2768"/>
  <c r="AT149" i="2768"/>
  <c r="AU143" i="2768"/>
  <c r="AT143" i="2768"/>
  <c r="AU137" i="2768"/>
  <c r="AT137" i="2768"/>
  <c r="AU131" i="2768"/>
  <c r="AT131" i="2768"/>
  <c r="AT125" i="2768"/>
  <c r="AU125" i="2768"/>
  <c r="AT119" i="2768"/>
  <c r="AU119" i="2768"/>
  <c r="AU107" i="2768"/>
  <c r="AT107" i="2768"/>
  <c r="AU95" i="2768"/>
  <c r="AT95" i="2768"/>
  <c r="AU89" i="2768"/>
  <c r="AT89" i="2768"/>
  <c r="AU77" i="2768"/>
  <c r="AT77" i="2768"/>
  <c r="AU71" i="2768"/>
  <c r="AT71" i="2768"/>
  <c r="AU65" i="2768"/>
  <c r="AT65" i="2768"/>
  <c r="AU59" i="2768"/>
  <c r="AT59" i="2768"/>
  <c r="AT53" i="2768"/>
  <c r="AU53" i="2768"/>
  <c r="AT47" i="2768"/>
  <c r="AU47" i="2768"/>
  <c r="AU35" i="2768"/>
  <c r="AT35" i="2768"/>
  <c r="AT29" i="2768"/>
  <c r="AU29" i="2768"/>
  <c r="AT17" i="2768"/>
  <c r="AU17" i="2768"/>
  <c r="AE6" i="2768"/>
  <c r="AE60" i="2768"/>
  <c r="AE42" i="2768"/>
  <c r="AE32" i="2768"/>
  <c r="AE14" i="2768"/>
  <c r="AE29" i="2768"/>
  <c r="AE7" i="2768"/>
  <c r="AT695" i="2768"/>
  <c r="AT587" i="2768"/>
  <c r="AT455" i="2768"/>
  <c r="AT239" i="2768"/>
  <c r="AT23" i="2768"/>
  <c r="AU722" i="2768"/>
  <c r="AU593" i="2768"/>
  <c r="AU515" i="2768"/>
  <c r="AU488" i="2768"/>
  <c r="AU437" i="2768"/>
  <c r="AU410" i="2768"/>
  <c r="AU281" i="2768"/>
  <c r="AU83" i="2768"/>
  <c r="AU50" i="2768"/>
  <c r="AT461" i="2765"/>
  <c r="AT353" i="2765"/>
  <c r="AT245" i="2765"/>
  <c r="AT137" i="2765"/>
  <c r="AT29" i="2765"/>
  <c r="AU386" i="2765"/>
  <c r="AU374" i="2765"/>
  <c r="AU278" i="2765"/>
  <c r="AU266" i="2765"/>
  <c r="AU170" i="2765"/>
  <c r="AU158" i="2765"/>
  <c r="AU62" i="2765"/>
  <c r="AU50" i="2765"/>
  <c r="AU772" i="2768"/>
  <c r="AT772" i="2768"/>
  <c r="AU766" i="2768"/>
  <c r="AT766" i="2768"/>
  <c r="AU754" i="2768"/>
  <c r="AT754" i="2768"/>
  <c r="AE52" i="2768"/>
  <c r="AE16" i="2768"/>
  <c r="AE59" i="2768"/>
  <c r="AE23" i="2768"/>
  <c r="AE41" i="2768"/>
  <c r="AE30" i="2768"/>
  <c r="AE12" i="2768"/>
  <c r="AE25" i="2768"/>
  <c r="AT677" i="2768"/>
  <c r="AT569" i="2768"/>
  <c r="AT473" i="2768"/>
  <c r="AT368" i="2768"/>
  <c r="AT257" i="2768"/>
  <c r="AT152" i="2768"/>
  <c r="AU428" i="2768"/>
  <c r="AU350" i="2768"/>
  <c r="AU113" i="2768"/>
  <c r="D8" i="2771"/>
  <c r="AE35" i="2771"/>
  <c r="AT707" i="2771"/>
  <c r="AU707" i="2771"/>
  <c r="AT701" i="2771"/>
  <c r="AU701" i="2771"/>
  <c r="AU695" i="2771"/>
  <c r="AT695" i="2771"/>
  <c r="AT689" i="2771"/>
  <c r="AU689" i="2771"/>
  <c r="AT683" i="2771"/>
  <c r="AU683" i="2771"/>
  <c r="AU677" i="2771"/>
  <c r="AT677" i="2771"/>
  <c r="AT671" i="2771"/>
  <c r="AU671" i="2771"/>
  <c r="AT665" i="2771"/>
  <c r="AU665" i="2771"/>
  <c r="AU659" i="2771"/>
  <c r="AT659" i="2771"/>
  <c r="AT653" i="2771"/>
  <c r="AU653" i="2771"/>
  <c r="AT647" i="2771"/>
  <c r="AU647" i="2771"/>
  <c r="AU641" i="2771"/>
  <c r="AT641" i="2771"/>
  <c r="AT635" i="2771"/>
  <c r="AU635" i="2771"/>
  <c r="AT629" i="2771"/>
  <c r="AU629" i="2771"/>
  <c r="AU623" i="2771"/>
  <c r="AT623" i="2771"/>
  <c r="AT617" i="2771"/>
  <c r="AU617" i="2771"/>
  <c r="AT611" i="2771"/>
  <c r="AU611" i="2771"/>
  <c r="AU605" i="2771"/>
  <c r="AT605" i="2771"/>
  <c r="AT599" i="2771"/>
  <c r="AU599" i="2771"/>
  <c r="AT593" i="2771"/>
  <c r="AU593" i="2771"/>
  <c r="AU587" i="2771"/>
  <c r="AT587" i="2771"/>
  <c r="AT581" i="2771"/>
  <c r="AU581" i="2771"/>
  <c r="AT575" i="2771"/>
  <c r="AU575" i="2771"/>
  <c r="AU569" i="2771"/>
  <c r="AT569" i="2771"/>
  <c r="AT563" i="2771"/>
  <c r="AU563" i="2771"/>
  <c r="AT557" i="2771"/>
  <c r="AU557" i="2771"/>
  <c r="AU551" i="2771"/>
  <c r="AT551" i="2771"/>
  <c r="AT545" i="2771"/>
  <c r="AU545" i="2771"/>
  <c r="AT539" i="2771"/>
  <c r="AU539" i="2771"/>
  <c r="AU533" i="2771"/>
  <c r="AT533" i="2771"/>
  <c r="AT527" i="2771"/>
  <c r="AU527" i="2771"/>
  <c r="AT521" i="2771"/>
  <c r="AU521" i="2771"/>
  <c r="AU515" i="2771"/>
  <c r="AT515" i="2771"/>
  <c r="AT509" i="2771"/>
  <c r="AU509" i="2771"/>
  <c r="AT503" i="2771"/>
  <c r="AU503" i="2771"/>
  <c r="AU497" i="2771"/>
  <c r="AT497" i="2771"/>
  <c r="AT491" i="2771"/>
  <c r="AU491" i="2771"/>
  <c r="AT485" i="2771"/>
  <c r="AU485" i="2771"/>
  <c r="AU479" i="2771"/>
  <c r="AT479" i="2771"/>
  <c r="AT473" i="2771"/>
  <c r="AU473" i="2771"/>
  <c r="AT467" i="2771"/>
  <c r="AU467" i="2771"/>
  <c r="AU461" i="2771"/>
  <c r="AT461" i="2771"/>
  <c r="AT455" i="2771"/>
  <c r="AU455" i="2771"/>
  <c r="AT449" i="2771"/>
  <c r="AU449" i="2771"/>
  <c r="AU443" i="2771"/>
  <c r="AT443" i="2771"/>
  <c r="AT437" i="2771"/>
  <c r="AU437" i="2771"/>
  <c r="AT431" i="2771"/>
  <c r="AU431" i="2771"/>
  <c r="AU425" i="2771"/>
  <c r="AT425" i="2771"/>
  <c r="AT419" i="2771"/>
  <c r="AU419" i="2771"/>
  <c r="AT413" i="2771"/>
  <c r="AU413" i="2771"/>
  <c r="AU407" i="2771"/>
  <c r="AT407" i="2771"/>
  <c r="AT401" i="2771"/>
  <c r="AU401" i="2771"/>
  <c r="AT395" i="2771"/>
  <c r="AU395" i="2771"/>
  <c r="AU389" i="2771"/>
  <c r="AT389" i="2771"/>
  <c r="AT383" i="2771"/>
  <c r="AU383" i="2771"/>
  <c r="AT377" i="2771"/>
  <c r="AU377" i="2771"/>
  <c r="AU371" i="2771"/>
  <c r="AT371" i="2771"/>
  <c r="AU365" i="2771"/>
  <c r="AT365" i="2771"/>
  <c r="AU359" i="2771"/>
  <c r="AT359" i="2771"/>
  <c r="AU353" i="2771"/>
  <c r="AT353" i="2771"/>
  <c r="AU347" i="2771"/>
  <c r="AT347" i="2771"/>
  <c r="AU341" i="2771"/>
  <c r="AT341" i="2771"/>
  <c r="AU335" i="2771"/>
  <c r="AT335" i="2771"/>
  <c r="AU329" i="2771"/>
  <c r="AT329" i="2771"/>
  <c r="AU323" i="2771"/>
  <c r="AT323" i="2771"/>
  <c r="AU317" i="2771"/>
  <c r="AT317" i="2771"/>
  <c r="AU311" i="2771"/>
  <c r="AT311" i="2771"/>
  <c r="AU305" i="2771"/>
  <c r="AT305" i="2771"/>
  <c r="AU299" i="2771"/>
  <c r="AT299" i="2771"/>
  <c r="AU293" i="2771"/>
  <c r="AT293" i="2771"/>
  <c r="AU287" i="2771"/>
  <c r="AT287" i="2771"/>
  <c r="AU281" i="2771"/>
  <c r="AT281" i="2771"/>
  <c r="AU275" i="2771"/>
  <c r="AT275" i="2771"/>
  <c r="AU269" i="2771"/>
  <c r="AT269" i="2771"/>
  <c r="AU263" i="2771"/>
  <c r="AT263" i="2771"/>
  <c r="AU257" i="2771"/>
  <c r="AT257" i="2771"/>
  <c r="AU251" i="2771"/>
  <c r="AT251" i="2771"/>
  <c r="AU245" i="2771"/>
  <c r="AT245" i="2771"/>
  <c r="AU239" i="2771"/>
  <c r="AT239" i="2771"/>
  <c r="AU233" i="2771"/>
  <c r="AT233" i="2771"/>
  <c r="AT750" i="2768"/>
  <c r="AT736" i="2768"/>
  <c r="AT729" i="2768"/>
  <c r="AT714" i="2768"/>
  <c r="AT700" i="2768"/>
  <c r="AT693" i="2768"/>
  <c r="AT678" i="2768"/>
  <c r="AT664" i="2768"/>
  <c r="AT657" i="2768"/>
  <c r="AT642" i="2768"/>
  <c r="AT628" i="2768"/>
  <c r="AT621" i="2768"/>
  <c r="AT606" i="2768"/>
  <c r="AT592" i="2768"/>
  <c r="AT585" i="2768"/>
  <c r="AT570" i="2768"/>
  <c r="AT556" i="2768"/>
  <c r="AT534" i="2768"/>
  <c r="AT525" i="2768"/>
  <c r="AT474" i="2768"/>
  <c r="AT465" i="2768"/>
  <c r="AT456" i="2768"/>
  <c r="AT447" i="2768"/>
  <c r="AT396" i="2768"/>
  <c r="AT387" i="2768"/>
  <c r="AT369" i="2768"/>
  <c r="AT336" i="2768"/>
  <c r="AT318" i="2768"/>
  <c r="AT309" i="2768"/>
  <c r="AT258" i="2768"/>
  <c r="AT249" i="2768"/>
  <c r="AT240" i="2768"/>
  <c r="AT231" i="2768"/>
  <c r="AT180" i="2768"/>
  <c r="AT171" i="2768"/>
  <c r="AT153" i="2768"/>
  <c r="AT120" i="2768"/>
  <c r="AT102" i="2768"/>
  <c r="AT93" i="2768"/>
  <c r="AT42" i="2768"/>
  <c r="AT33" i="2768"/>
  <c r="AT24" i="2768"/>
  <c r="AT15" i="2768"/>
  <c r="AU732" i="2768"/>
  <c r="AU723" i="2768"/>
  <c r="AU705" i="2768"/>
  <c r="AU672" i="2768"/>
  <c r="AU654" i="2768"/>
  <c r="AU567" i="2768"/>
  <c r="AU507" i="2768"/>
  <c r="AU378" i="2768"/>
  <c r="AU291" i="2768"/>
  <c r="AU156" i="2768"/>
  <c r="AU21" i="2768"/>
  <c r="AU12" i="2768"/>
  <c r="AE41" i="2771"/>
  <c r="AU227" i="2771"/>
  <c r="AT227" i="2771"/>
  <c r="AU221" i="2771"/>
  <c r="AT221" i="2771"/>
  <c r="AU215" i="2771"/>
  <c r="AT215" i="2771"/>
  <c r="AU209" i="2771"/>
  <c r="AT209" i="2771"/>
  <c r="AU203" i="2771"/>
  <c r="AT203" i="2771"/>
  <c r="AU197" i="2771"/>
  <c r="AT197" i="2771"/>
  <c r="AU191" i="2771"/>
  <c r="AT191" i="2771"/>
  <c r="AU185" i="2771"/>
  <c r="AT185" i="2771"/>
  <c r="AU179" i="2771"/>
  <c r="AT179" i="2771"/>
  <c r="AU173" i="2771"/>
  <c r="AT173" i="2771"/>
  <c r="AU167" i="2771"/>
  <c r="AT167" i="2771"/>
  <c r="AU161" i="2771"/>
  <c r="AT161" i="2771"/>
  <c r="AU155" i="2771"/>
  <c r="AT155" i="2771"/>
  <c r="AU149" i="2771"/>
  <c r="AT149" i="2771"/>
  <c r="AU143" i="2771"/>
  <c r="AT143" i="2771"/>
  <c r="AU137" i="2771"/>
  <c r="AT137" i="2771"/>
  <c r="AU131" i="2771"/>
  <c r="AT131" i="2771"/>
  <c r="AU125" i="2771"/>
  <c r="AT125" i="2771"/>
  <c r="AU119" i="2771"/>
  <c r="AT119" i="2771"/>
  <c r="AU113" i="2771"/>
  <c r="AT113" i="2771"/>
  <c r="AU107" i="2771"/>
  <c r="AT107" i="2771"/>
  <c r="AU101" i="2771"/>
  <c r="AT101" i="2771"/>
  <c r="AU95" i="2771"/>
  <c r="AT95" i="2771"/>
  <c r="AU89" i="2771"/>
  <c r="AT89" i="2771"/>
  <c r="AU83" i="2771"/>
  <c r="AT83" i="2771"/>
  <c r="AU77" i="2771"/>
  <c r="AT77" i="2771"/>
  <c r="AU71" i="2771"/>
  <c r="AT71" i="2771"/>
  <c r="AE46" i="2771"/>
  <c r="AE28" i="2771"/>
  <c r="AE10" i="2771"/>
  <c r="AU532" i="2768"/>
  <c r="AT532" i="2768"/>
  <c r="AU526" i="2768"/>
  <c r="AT526" i="2768"/>
  <c r="AU520" i="2768"/>
  <c r="AT520" i="2768"/>
  <c r="AU514" i="2768"/>
  <c r="AT514" i="2768"/>
  <c r="AU508" i="2768"/>
  <c r="AT508" i="2768"/>
  <c r="AU502" i="2768"/>
  <c r="AT502" i="2768"/>
  <c r="AU496" i="2768"/>
  <c r="AT496" i="2768"/>
  <c r="AU490" i="2768"/>
  <c r="AT490" i="2768"/>
  <c r="AU484" i="2768"/>
  <c r="AT484" i="2768"/>
  <c r="AU478" i="2768"/>
  <c r="AT478" i="2768"/>
  <c r="AU472" i="2768"/>
  <c r="AT472" i="2768"/>
  <c r="AU466" i="2768"/>
  <c r="AT466" i="2768"/>
  <c r="AU460" i="2768"/>
  <c r="AT460" i="2768"/>
  <c r="AU454" i="2768"/>
  <c r="AT454" i="2768"/>
  <c r="AU448" i="2768"/>
  <c r="AT448" i="2768"/>
  <c r="AU442" i="2768"/>
  <c r="AT442" i="2768"/>
  <c r="AU436" i="2768"/>
  <c r="AT436" i="2768"/>
  <c r="AU430" i="2768"/>
  <c r="AT430" i="2768"/>
  <c r="AU424" i="2768"/>
  <c r="AT424" i="2768"/>
  <c r="AU418" i="2768"/>
  <c r="AT418" i="2768"/>
  <c r="AU412" i="2768"/>
  <c r="AT412" i="2768"/>
  <c r="AU406" i="2768"/>
  <c r="AT406" i="2768"/>
  <c r="AU400" i="2768"/>
  <c r="AT400" i="2768"/>
  <c r="AU394" i="2768"/>
  <c r="AT394" i="2768"/>
  <c r="AU388" i="2768"/>
  <c r="AT388" i="2768"/>
  <c r="AU382" i="2768"/>
  <c r="AT382" i="2768"/>
  <c r="AU376" i="2768"/>
  <c r="AT376" i="2768"/>
  <c r="AU370" i="2768"/>
  <c r="AT370" i="2768"/>
  <c r="AU364" i="2768"/>
  <c r="AT364" i="2768"/>
  <c r="AU358" i="2768"/>
  <c r="AT358" i="2768"/>
  <c r="AU352" i="2768"/>
  <c r="AT352" i="2768"/>
  <c r="AU346" i="2768"/>
  <c r="AT346" i="2768"/>
  <c r="AU340" i="2768"/>
  <c r="AT340" i="2768"/>
  <c r="AU334" i="2768"/>
  <c r="AT334" i="2768"/>
  <c r="AU328" i="2768"/>
  <c r="AT328" i="2768"/>
  <c r="AU322" i="2768"/>
  <c r="AT322" i="2768"/>
  <c r="AU316" i="2768"/>
  <c r="AT316" i="2768"/>
  <c r="AU310" i="2768"/>
  <c r="AT310" i="2768"/>
  <c r="AU304" i="2768"/>
  <c r="AT304" i="2768"/>
  <c r="AU298" i="2768"/>
  <c r="AT298" i="2768"/>
  <c r="AU292" i="2768"/>
  <c r="AT292" i="2768"/>
  <c r="AU286" i="2768"/>
  <c r="AT286" i="2768"/>
  <c r="AU280" i="2768"/>
  <c r="AT280" i="2768"/>
  <c r="AU274" i="2768"/>
  <c r="AT274" i="2768"/>
  <c r="AU268" i="2768"/>
  <c r="AT268" i="2768"/>
  <c r="AU262" i="2768"/>
  <c r="AT262" i="2768"/>
  <c r="AU256" i="2768"/>
  <c r="AT256" i="2768"/>
  <c r="AU250" i="2768"/>
  <c r="AT250" i="2768"/>
  <c r="AU244" i="2768"/>
  <c r="AT244" i="2768"/>
  <c r="AU238" i="2768"/>
  <c r="AT238" i="2768"/>
  <c r="AU232" i="2768"/>
  <c r="AT232" i="2768"/>
  <c r="AU226" i="2768"/>
  <c r="AT226" i="2768"/>
  <c r="AU220" i="2768"/>
  <c r="AT220" i="2768"/>
  <c r="AU214" i="2768"/>
  <c r="AT214" i="2768"/>
  <c r="AU208" i="2768"/>
  <c r="AT208" i="2768"/>
  <c r="AU202" i="2768"/>
  <c r="AT202" i="2768"/>
  <c r="AU196" i="2768"/>
  <c r="AT196" i="2768"/>
  <c r="AU190" i="2768"/>
  <c r="AT190" i="2768"/>
  <c r="AU184" i="2768"/>
  <c r="AT184" i="2768"/>
  <c r="AU178" i="2768"/>
  <c r="AT178" i="2768"/>
  <c r="AU172" i="2768"/>
  <c r="AT172" i="2768"/>
  <c r="AU166" i="2768"/>
  <c r="AT166" i="2768"/>
  <c r="AU160" i="2768"/>
  <c r="AT160" i="2768"/>
  <c r="AU154" i="2768"/>
  <c r="AT154" i="2768"/>
  <c r="AU148" i="2768"/>
  <c r="AT148" i="2768"/>
  <c r="AU142" i="2768"/>
  <c r="AT142" i="2768"/>
  <c r="AU136" i="2768"/>
  <c r="AT136" i="2768"/>
  <c r="AU130" i="2768"/>
  <c r="AT130" i="2768"/>
  <c r="AU124" i="2768"/>
  <c r="AT124" i="2768"/>
  <c r="AU118" i="2768"/>
  <c r="AT118" i="2768"/>
  <c r="AU112" i="2768"/>
  <c r="AT112" i="2768"/>
  <c r="AU106" i="2768"/>
  <c r="AT106" i="2768"/>
  <c r="AU100" i="2768"/>
  <c r="AT100" i="2768"/>
  <c r="AU94" i="2768"/>
  <c r="AT94" i="2768"/>
  <c r="AU88" i="2768"/>
  <c r="AT88" i="2768"/>
  <c r="AU82" i="2768"/>
  <c r="AT82" i="2768"/>
  <c r="AU76" i="2768"/>
  <c r="AT76" i="2768"/>
  <c r="AU70" i="2768"/>
  <c r="AT70" i="2768"/>
  <c r="AU64" i="2768"/>
  <c r="AT64" i="2768"/>
  <c r="AU58" i="2768"/>
  <c r="AT58" i="2768"/>
  <c r="AU52" i="2768"/>
  <c r="AT52" i="2768"/>
  <c r="AU46" i="2768"/>
  <c r="AT46" i="2768"/>
  <c r="AU40" i="2768"/>
  <c r="AT40" i="2768"/>
  <c r="AU34" i="2768"/>
  <c r="AT34" i="2768"/>
  <c r="AU28" i="2768"/>
  <c r="AT28" i="2768"/>
  <c r="AU22" i="2768"/>
  <c r="AT22" i="2768"/>
  <c r="AU16" i="2768"/>
  <c r="AT16" i="2768"/>
  <c r="AU10" i="2768"/>
  <c r="AT10" i="2768"/>
  <c r="AT762" i="2768"/>
  <c r="AT748" i="2768"/>
  <c r="AT726" i="2768"/>
  <c r="AT712" i="2768"/>
  <c r="AT690" i="2768"/>
  <c r="AT676" i="2768"/>
  <c r="AT640" i="2768"/>
  <c r="AT633" i="2768"/>
  <c r="AT604" i="2768"/>
  <c r="AT597" i="2768"/>
  <c r="AT582" i="2768"/>
  <c r="AT568" i="2768"/>
  <c r="AT561" i="2768"/>
  <c r="AT546" i="2768"/>
  <c r="AT513" i="2768"/>
  <c r="AT462" i="2768"/>
  <c r="AT384" i="2768"/>
  <c r="AT375" i="2768"/>
  <c r="AT297" i="2768"/>
  <c r="AT246" i="2768"/>
  <c r="AT186" i="2768"/>
  <c r="AT177" i="2768"/>
  <c r="AT168" i="2768"/>
  <c r="AT159" i="2768"/>
  <c r="AT108" i="2768"/>
  <c r="AT99" i="2768"/>
  <c r="AT81" i="2768"/>
  <c r="AT48" i="2768"/>
  <c r="AT30" i="2768"/>
  <c r="AU711" i="2768"/>
  <c r="AU660" i="2768"/>
  <c r="AU651" i="2768"/>
  <c r="AU600" i="2768"/>
  <c r="AU522" i="2768"/>
  <c r="AU504" i="2768"/>
  <c r="AU495" i="2768"/>
  <c r="AU444" i="2768"/>
  <c r="AU435" i="2768"/>
  <c r="AU417" i="2768"/>
  <c r="AU366" i="2768"/>
  <c r="AU357" i="2768"/>
  <c r="AU306" i="2768"/>
  <c r="AU288" i="2768"/>
  <c r="AU279" i="2768"/>
  <c r="AU228" i="2768"/>
  <c r="AU219" i="2768"/>
  <c r="AU201" i="2768"/>
  <c r="AU183" i="2768"/>
  <c r="AU162" i="2768"/>
  <c r="AU141" i="2768"/>
  <c r="AU132" i="2768"/>
  <c r="AU111" i="2768"/>
  <c r="AU90" i="2768"/>
  <c r="AU69" i="2768"/>
  <c r="AU60" i="2768"/>
  <c r="AU39" i="2768"/>
  <c r="AU18" i="2768"/>
  <c r="AE29" i="2771"/>
  <c r="AT768" i="2768"/>
  <c r="AT718" i="2768"/>
  <c r="AT682" i="2768"/>
  <c r="AT675" i="2768"/>
  <c r="AT646" i="2768"/>
  <c r="AT639" i="2768"/>
  <c r="AT624" i="2768"/>
  <c r="AT610" i="2768"/>
  <c r="AT603" i="2768"/>
  <c r="AT588" i="2768"/>
  <c r="AT574" i="2768"/>
  <c r="AT552" i="2768"/>
  <c r="AT538" i="2768"/>
  <c r="AT477" i="2768"/>
  <c r="AT426" i="2768"/>
  <c r="AT348" i="2768"/>
  <c r="AT339" i="2768"/>
  <c r="AT261" i="2768"/>
  <c r="AT210" i="2768"/>
  <c r="AT150" i="2768"/>
  <c r="AT123" i="2768"/>
  <c r="AT63" i="2768"/>
  <c r="AT45" i="2768"/>
  <c r="AU615" i="2768"/>
  <c r="AU564" i="2768"/>
  <c r="AU486" i="2768"/>
  <c r="AU399" i="2768"/>
  <c r="AU270" i="2768"/>
  <c r="AU129" i="2768"/>
  <c r="AT705" i="2771"/>
  <c r="AU705" i="2771"/>
  <c r="AT699" i="2771"/>
  <c r="AU699" i="2771"/>
  <c r="AT693" i="2771"/>
  <c r="AU693" i="2771"/>
  <c r="AT687" i="2771"/>
  <c r="AU687" i="2771"/>
  <c r="AT681" i="2771"/>
  <c r="AU681" i="2771"/>
  <c r="AT675" i="2771"/>
  <c r="AU675" i="2771"/>
  <c r="AT669" i="2771"/>
  <c r="AU669" i="2771"/>
  <c r="AT663" i="2771"/>
  <c r="AU663" i="2771"/>
  <c r="AT657" i="2771"/>
  <c r="AU657" i="2771"/>
  <c r="AT651" i="2771"/>
  <c r="AU651" i="2771"/>
  <c r="AT645" i="2771"/>
  <c r="AU645" i="2771"/>
  <c r="AT639" i="2771"/>
  <c r="AU639" i="2771"/>
  <c r="AT633" i="2771"/>
  <c r="AU633" i="2771"/>
  <c r="AT627" i="2771"/>
  <c r="AU627" i="2771"/>
  <c r="AT621" i="2771"/>
  <c r="AU621" i="2771"/>
  <c r="AT615" i="2771"/>
  <c r="AU615" i="2771"/>
  <c r="AT609" i="2771"/>
  <c r="AU609" i="2771"/>
  <c r="AT603" i="2771"/>
  <c r="AU603" i="2771"/>
  <c r="AT597" i="2771"/>
  <c r="AU597" i="2771"/>
  <c r="AT591" i="2771"/>
  <c r="AU591" i="2771"/>
  <c r="AT585" i="2771"/>
  <c r="AU585" i="2771"/>
  <c r="AT579" i="2771"/>
  <c r="AU579" i="2771"/>
  <c r="AT573" i="2771"/>
  <c r="AU573" i="2771"/>
  <c r="AT567" i="2771"/>
  <c r="AU567" i="2771"/>
  <c r="AT561" i="2771"/>
  <c r="AU561" i="2771"/>
  <c r="AT555" i="2771"/>
  <c r="AU555" i="2771"/>
  <c r="AT549" i="2771"/>
  <c r="AU549" i="2771"/>
  <c r="AT543" i="2771"/>
  <c r="AU543" i="2771"/>
  <c r="AT537" i="2771"/>
  <c r="AU537" i="2771"/>
  <c r="AT531" i="2771"/>
  <c r="AU531" i="2771"/>
  <c r="AT525" i="2771"/>
  <c r="AU525" i="2771"/>
  <c r="AT519" i="2771"/>
  <c r="AU519" i="2771"/>
  <c r="AT513" i="2771"/>
  <c r="AU513" i="2771"/>
  <c r="AT507" i="2771"/>
  <c r="AU507" i="2771"/>
  <c r="AT501" i="2771"/>
  <c r="AU501" i="2771"/>
  <c r="AT495" i="2771"/>
  <c r="AU495" i="2771"/>
  <c r="AT489" i="2771"/>
  <c r="AU489" i="2771"/>
  <c r="AT483" i="2771"/>
  <c r="AU483" i="2771"/>
  <c r="AT477" i="2771"/>
  <c r="AU477" i="2771"/>
  <c r="AT471" i="2771"/>
  <c r="AU471" i="2771"/>
  <c r="AT465" i="2771"/>
  <c r="AU465" i="2771"/>
  <c r="AT459" i="2771"/>
  <c r="AU459" i="2771"/>
  <c r="AT453" i="2771"/>
  <c r="AU453" i="2771"/>
  <c r="AT447" i="2771"/>
  <c r="AU447" i="2771"/>
  <c r="AT441" i="2771"/>
  <c r="AU441" i="2771"/>
  <c r="AT435" i="2771"/>
  <c r="AU435" i="2771"/>
  <c r="AT429" i="2771"/>
  <c r="AU429" i="2771"/>
  <c r="AT423" i="2771"/>
  <c r="AU423" i="2771"/>
  <c r="AT417" i="2771"/>
  <c r="AU417" i="2771"/>
  <c r="AT411" i="2771"/>
  <c r="AU411" i="2771"/>
  <c r="AT405" i="2771"/>
  <c r="AU405" i="2771"/>
  <c r="AT399" i="2771"/>
  <c r="AU399" i="2771"/>
  <c r="AT393" i="2771"/>
  <c r="AU393" i="2771"/>
  <c r="AT387" i="2771"/>
  <c r="AU387" i="2771"/>
  <c r="AT381" i="2771"/>
  <c r="AU381" i="2771"/>
  <c r="AU375" i="2771"/>
  <c r="AT375" i="2771"/>
  <c r="AU369" i="2771"/>
  <c r="AT369" i="2771"/>
  <c r="AU363" i="2771"/>
  <c r="AT363" i="2771"/>
  <c r="AU357" i="2771"/>
  <c r="AT357" i="2771"/>
  <c r="AU351" i="2771"/>
  <c r="AT351" i="2771"/>
  <c r="AU345" i="2771"/>
  <c r="AT345" i="2771"/>
  <c r="AU339" i="2771"/>
  <c r="AT339" i="2771"/>
  <c r="AU333" i="2771"/>
  <c r="AT333" i="2771"/>
  <c r="AU327" i="2771"/>
  <c r="AT327" i="2771"/>
  <c r="AU321" i="2771"/>
  <c r="AT321" i="2771"/>
  <c r="AU315" i="2771"/>
  <c r="AT315" i="2771"/>
  <c r="AU309" i="2771"/>
  <c r="AT309" i="2771"/>
  <c r="AU303" i="2771"/>
  <c r="AT303" i="2771"/>
  <c r="AU297" i="2771"/>
  <c r="AT297" i="2771"/>
  <c r="AU291" i="2771"/>
  <c r="AT291" i="2771"/>
  <c r="AU285" i="2771"/>
  <c r="AT285" i="2771"/>
  <c r="AU279" i="2771"/>
  <c r="AT279" i="2771"/>
  <c r="AU273" i="2771"/>
  <c r="AT273" i="2771"/>
  <c r="AU267" i="2771"/>
  <c r="AT267" i="2771"/>
  <c r="AU261" i="2771"/>
  <c r="AT261" i="2771"/>
  <c r="AU255" i="2771"/>
  <c r="AT255" i="2771"/>
  <c r="AU249" i="2771"/>
  <c r="AT249" i="2771"/>
  <c r="AU243" i="2771"/>
  <c r="AT243" i="2771"/>
  <c r="AU237" i="2771"/>
  <c r="AT237" i="2771"/>
  <c r="AU231" i="2771"/>
  <c r="AT231" i="2771"/>
  <c r="AU225" i="2771"/>
  <c r="AT225" i="2771"/>
  <c r="AU219" i="2771"/>
  <c r="AT219" i="2771"/>
  <c r="AU213" i="2771"/>
  <c r="AT213" i="2771"/>
  <c r="AU207" i="2771"/>
  <c r="AT207" i="2771"/>
  <c r="AU201" i="2771"/>
  <c r="AT201" i="2771"/>
  <c r="AU195" i="2771"/>
  <c r="AT195" i="2771"/>
  <c r="AU189" i="2771"/>
  <c r="AT189" i="2771"/>
  <c r="AU183" i="2771"/>
  <c r="AT183" i="2771"/>
  <c r="AU177" i="2771"/>
  <c r="AT177" i="2771"/>
  <c r="AU171" i="2771"/>
  <c r="AT171" i="2771"/>
  <c r="AU165" i="2771"/>
  <c r="AT165" i="2771"/>
  <c r="AU159" i="2771"/>
  <c r="AT159" i="2771"/>
  <c r="AU153" i="2771"/>
  <c r="AT153" i="2771"/>
  <c r="AU147" i="2771"/>
  <c r="AT147" i="2771"/>
  <c r="AU141" i="2771"/>
  <c r="AT141" i="2771"/>
  <c r="AU135" i="2771"/>
  <c r="AT135" i="2771"/>
  <c r="AU129" i="2771"/>
  <c r="AT129" i="2771"/>
  <c r="AU123" i="2771"/>
  <c r="AT123" i="2771"/>
  <c r="AU117" i="2771"/>
  <c r="AT117" i="2771"/>
  <c r="AE58" i="2771"/>
  <c r="AE40" i="2771"/>
  <c r="AE22" i="2771"/>
  <c r="AE59" i="2771"/>
  <c r="AU744" i="2768"/>
  <c r="AU579" i="2768"/>
  <c r="AU510" i="2768"/>
  <c r="AU501" i="2768"/>
  <c r="AU450" i="2768"/>
  <c r="AU432" i="2768"/>
  <c r="AU423" i="2768"/>
  <c r="AU372" i="2768"/>
  <c r="AU363" i="2768"/>
  <c r="AU345" i="2768"/>
  <c r="AU294" i="2768"/>
  <c r="AU285" i="2768"/>
  <c r="AU234" i="2768"/>
  <c r="AU216" i="2768"/>
  <c r="AU207" i="2768"/>
  <c r="AE6" i="2771"/>
  <c r="D5" i="2771"/>
  <c r="AE53" i="2771"/>
  <c r="AE17" i="2771"/>
  <c r="AT730" i="2768"/>
  <c r="AT708" i="2768"/>
  <c r="AT694" i="2768"/>
  <c r="AT658" i="2768"/>
  <c r="AT622" i="2768"/>
  <c r="AT586" i="2768"/>
  <c r="AT550" i="2768"/>
  <c r="AT543" i="2768"/>
  <c r="AT492" i="2768"/>
  <c r="AT483" i="2768"/>
  <c r="AT405" i="2768"/>
  <c r="AT354" i="2768"/>
  <c r="AT276" i="2768"/>
  <c r="AT267" i="2768"/>
  <c r="AT189" i="2768"/>
  <c r="AT138" i="2768"/>
  <c r="AT78" i="2768"/>
  <c r="AT51" i="2768"/>
  <c r="AU414" i="2768"/>
  <c r="AU327" i="2768"/>
  <c r="AU198" i="2768"/>
  <c r="AU147" i="2768"/>
  <c r="AU126" i="2768"/>
  <c r="AU75" i="2768"/>
  <c r="AU54" i="2768"/>
  <c r="AU709" i="2771"/>
  <c r="AT709" i="2771"/>
  <c r="AU703" i="2771"/>
  <c r="AT703" i="2771"/>
  <c r="AU697" i="2771"/>
  <c r="AT697" i="2771"/>
  <c r="AU691" i="2771"/>
  <c r="AT691" i="2771"/>
  <c r="AU685" i="2771"/>
  <c r="AT685" i="2771"/>
  <c r="AU679" i="2771"/>
  <c r="AT679" i="2771"/>
  <c r="AU673" i="2771"/>
  <c r="AT673" i="2771"/>
  <c r="AU667" i="2771"/>
  <c r="AT667" i="2771"/>
  <c r="AU661" i="2771"/>
  <c r="AT661" i="2771"/>
  <c r="AU655" i="2771"/>
  <c r="AT655" i="2771"/>
  <c r="AU649" i="2771"/>
  <c r="AT649" i="2771"/>
  <c r="AU643" i="2771"/>
  <c r="AT643" i="2771"/>
  <c r="AU637" i="2771"/>
  <c r="AT637" i="2771"/>
  <c r="AU631" i="2771"/>
  <c r="AT631" i="2771"/>
  <c r="AU625" i="2771"/>
  <c r="AT625" i="2771"/>
  <c r="AU619" i="2771"/>
  <c r="AT619" i="2771"/>
  <c r="AU613" i="2771"/>
  <c r="AT613" i="2771"/>
  <c r="AU607" i="2771"/>
  <c r="AT607" i="2771"/>
  <c r="AU601" i="2771"/>
  <c r="AT601" i="2771"/>
  <c r="AU595" i="2771"/>
  <c r="AT595" i="2771"/>
  <c r="AU589" i="2771"/>
  <c r="AT589" i="2771"/>
  <c r="AU583" i="2771"/>
  <c r="AT583" i="2771"/>
  <c r="AU577" i="2771"/>
  <c r="AT577" i="2771"/>
  <c r="AU571" i="2771"/>
  <c r="AT571" i="2771"/>
  <c r="AU565" i="2771"/>
  <c r="AT565" i="2771"/>
  <c r="AU559" i="2771"/>
  <c r="AT559" i="2771"/>
  <c r="AU553" i="2771"/>
  <c r="AT553" i="2771"/>
  <c r="AU547" i="2771"/>
  <c r="AT547" i="2771"/>
  <c r="AU541" i="2771"/>
  <c r="AT541" i="2771"/>
  <c r="AU535" i="2771"/>
  <c r="AT535" i="2771"/>
  <c r="AU529" i="2771"/>
  <c r="AT529" i="2771"/>
  <c r="AU523" i="2771"/>
  <c r="AT523" i="2771"/>
  <c r="AU517" i="2771"/>
  <c r="AT517" i="2771"/>
  <c r="AU511" i="2771"/>
  <c r="AT511" i="2771"/>
  <c r="AU505" i="2771"/>
  <c r="AT505" i="2771"/>
  <c r="AU499" i="2771"/>
  <c r="AT499" i="2771"/>
  <c r="AU493" i="2771"/>
  <c r="AT493" i="2771"/>
  <c r="AU487" i="2771"/>
  <c r="AT487" i="2771"/>
  <c r="AU481" i="2771"/>
  <c r="AT481" i="2771"/>
  <c r="AU475" i="2771"/>
  <c r="AT475" i="2771"/>
  <c r="AU469" i="2771"/>
  <c r="AT469" i="2771"/>
  <c r="AU463" i="2771"/>
  <c r="AT463" i="2771"/>
  <c r="AU457" i="2771"/>
  <c r="AT457" i="2771"/>
  <c r="AU451" i="2771"/>
  <c r="AT451" i="2771"/>
  <c r="AU445" i="2771"/>
  <c r="AT445" i="2771"/>
  <c r="AU439" i="2771"/>
  <c r="AT439" i="2771"/>
  <c r="AU433" i="2771"/>
  <c r="AT433" i="2771"/>
  <c r="AU427" i="2771"/>
  <c r="AT427" i="2771"/>
  <c r="AU421" i="2771"/>
  <c r="AT421" i="2771"/>
  <c r="AU415" i="2771"/>
  <c r="AT415" i="2771"/>
  <c r="AU409" i="2771"/>
  <c r="AT409" i="2771"/>
  <c r="AU403" i="2771"/>
  <c r="AT403" i="2771"/>
  <c r="AU397" i="2771"/>
  <c r="AT397" i="2771"/>
  <c r="AU391" i="2771"/>
  <c r="AT391" i="2771"/>
  <c r="AU385" i="2771"/>
  <c r="AT385" i="2771"/>
  <c r="AU379" i="2771"/>
  <c r="AT379" i="2771"/>
  <c r="AT373" i="2771"/>
  <c r="AU373" i="2771"/>
  <c r="AT367" i="2771"/>
  <c r="AU367" i="2771"/>
  <c r="AT361" i="2771"/>
  <c r="AU361" i="2771"/>
  <c r="AT355" i="2771"/>
  <c r="AU355" i="2771"/>
  <c r="AT349" i="2771"/>
  <c r="AU349" i="2771"/>
  <c r="AT343" i="2771"/>
  <c r="AU343" i="2771"/>
  <c r="AT337" i="2771"/>
  <c r="AU337" i="2771"/>
  <c r="AT331" i="2771"/>
  <c r="AU331" i="2771"/>
  <c r="AT325" i="2771"/>
  <c r="AU325" i="2771"/>
  <c r="AT319" i="2771"/>
  <c r="AU319" i="2771"/>
  <c r="AT313" i="2771"/>
  <c r="AU313" i="2771"/>
  <c r="AT307" i="2771"/>
  <c r="AU307" i="2771"/>
  <c r="AT301" i="2771"/>
  <c r="AU301" i="2771"/>
  <c r="AT295" i="2771"/>
  <c r="AU295" i="2771"/>
  <c r="AT289" i="2771"/>
  <c r="AU289" i="2771"/>
  <c r="AT283" i="2771"/>
  <c r="AU283" i="2771"/>
  <c r="AT277" i="2771"/>
  <c r="AU277" i="2771"/>
  <c r="AT271" i="2771"/>
  <c r="AU271" i="2771"/>
  <c r="AT265" i="2771"/>
  <c r="AU265" i="2771"/>
  <c r="AT259" i="2771"/>
  <c r="AU259" i="2771"/>
  <c r="AT253" i="2771"/>
  <c r="AU253" i="2771"/>
  <c r="AT247" i="2771"/>
  <c r="AU247" i="2771"/>
  <c r="AT241" i="2771"/>
  <c r="AU241" i="2771"/>
  <c r="AT235" i="2771"/>
  <c r="AU235" i="2771"/>
  <c r="AT229" i="2771"/>
  <c r="AU229" i="2771"/>
  <c r="AT223" i="2771"/>
  <c r="AU223" i="2771"/>
  <c r="AT217" i="2771"/>
  <c r="AU217" i="2771"/>
  <c r="AT211" i="2771"/>
  <c r="AU211" i="2771"/>
  <c r="AT205" i="2771"/>
  <c r="AU205" i="2771"/>
  <c r="AT199" i="2771"/>
  <c r="AU199" i="2771"/>
  <c r="AT193" i="2771"/>
  <c r="AU193" i="2771"/>
  <c r="AT187" i="2771"/>
  <c r="AU187" i="2771"/>
  <c r="AT181" i="2771"/>
  <c r="AU181" i="2771"/>
  <c r="AT175" i="2771"/>
  <c r="AU175" i="2771"/>
  <c r="AT169" i="2771"/>
  <c r="AU169" i="2771"/>
  <c r="AT163" i="2771"/>
  <c r="AU163" i="2771"/>
  <c r="AT157" i="2771"/>
  <c r="AU157" i="2771"/>
  <c r="AT151" i="2771"/>
  <c r="AU151" i="2771"/>
  <c r="AT145" i="2771"/>
  <c r="AU145" i="2771"/>
  <c r="AT139" i="2771"/>
  <c r="AU139" i="2771"/>
  <c r="AT133" i="2771"/>
  <c r="AU133" i="2771"/>
  <c r="AT127" i="2771"/>
  <c r="AU127" i="2771"/>
  <c r="AT121" i="2771"/>
  <c r="AU121" i="2771"/>
  <c r="AT115" i="2771"/>
  <c r="AU115" i="2771"/>
  <c r="AT109" i="2771"/>
  <c r="AU109" i="2771"/>
  <c r="AT103" i="2771"/>
  <c r="AU103" i="2771"/>
  <c r="AT97" i="2771"/>
  <c r="AU97" i="2771"/>
  <c r="AT91" i="2771"/>
  <c r="AU91" i="2771"/>
  <c r="AT85" i="2771"/>
  <c r="AU85" i="2771"/>
  <c r="AT79" i="2771"/>
  <c r="AU79" i="2771"/>
  <c r="AT73" i="2771"/>
  <c r="AU73" i="2771"/>
  <c r="AT67" i="2771"/>
  <c r="AU67" i="2771"/>
  <c r="AT61" i="2771"/>
  <c r="AU61" i="2771"/>
  <c r="AT55" i="2771"/>
  <c r="AU55" i="2771"/>
  <c r="AT49" i="2771"/>
  <c r="AU49" i="2771"/>
  <c r="AT43" i="2771"/>
  <c r="AU43" i="2771"/>
  <c r="AT37" i="2771"/>
  <c r="AU37" i="2771"/>
  <c r="AT31" i="2771"/>
  <c r="AU31" i="2771"/>
  <c r="AT25" i="2771"/>
  <c r="AU25" i="2771"/>
  <c r="AT19" i="2771"/>
  <c r="AU19" i="2771"/>
  <c r="AT13" i="2771"/>
  <c r="AU13" i="2771"/>
  <c r="AT7" i="2771"/>
  <c r="AU7" i="2771"/>
  <c r="AE56" i="2771"/>
  <c r="AE50" i="2771"/>
  <c r="AE44" i="2771"/>
  <c r="AE38" i="2771"/>
  <c r="AE32" i="2771"/>
  <c r="AE26" i="2771"/>
  <c r="AE20" i="2771"/>
  <c r="AE14" i="2771"/>
  <c r="AE8" i="2771"/>
  <c r="AE52" i="2771"/>
  <c r="AE34" i="2771"/>
  <c r="AE16" i="2771"/>
  <c r="AE47" i="2771"/>
  <c r="AE11" i="2771"/>
  <c r="AD57" i="2771"/>
  <c r="AE57" i="2771" s="1"/>
  <c r="AD51" i="2771"/>
  <c r="AE51" i="2771" s="1"/>
  <c r="AD45" i="2771"/>
  <c r="AE45" i="2771" s="1"/>
  <c r="AD39" i="2771"/>
  <c r="AE39" i="2771" s="1"/>
  <c r="AD33" i="2771"/>
  <c r="AE33" i="2771" s="1"/>
  <c r="AD27" i="2771"/>
  <c r="AE27" i="2771" s="1"/>
  <c r="AD21" i="2771"/>
  <c r="AE21" i="2771" s="1"/>
  <c r="AD15" i="2771"/>
  <c r="AE15" i="2771" s="1"/>
  <c r="AD9" i="2771"/>
  <c r="AE9" i="2771" s="1"/>
  <c r="AE55" i="2771"/>
  <c r="AE37" i="2771"/>
  <c r="AE19" i="2771"/>
  <c r="AJ38" i="2774"/>
  <c r="AL38" i="2774" s="1"/>
  <c r="AF38" i="2774"/>
  <c r="AK38" i="2774"/>
  <c r="AI38" i="2774"/>
  <c r="AK32" i="2774"/>
  <c r="AI32" i="2774"/>
  <c r="AF32" i="2774"/>
  <c r="AJ32" i="2774"/>
  <c r="AL32" i="2774" s="1"/>
  <c r="AI27" i="2774"/>
  <c r="AJ27" i="2774"/>
  <c r="AL27" i="2774" s="1"/>
  <c r="AF27" i="2774"/>
  <c r="AK27" i="2774"/>
  <c r="AI15" i="2774"/>
  <c r="AJ15" i="2774"/>
  <c r="AL15" i="2774" s="1"/>
  <c r="AF15" i="2774"/>
  <c r="AK15" i="2774"/>
  <c r="AU708" i="2771"/>
  <c r="AT708" i="2771"/>
  <c r="AU702" i="2771"/>
  <c r="AT702" i="2771"/>
  <c r="AU696" i="2771"/>
  <c r="AT696" i="2771"/>
  <c r="AU690" i="2771"/>
  <c r="AT690" i="2771"/>
  <c r="AU684" i="2771"/>
  <c r="AT684" i="2771"/>
  <c r="AU678" i="2771"/>
  <c r="AT678" i="2771"/>
  <c r="AU672" i="2771"/>
  <c r="AT672" i="2771"/>
  <c r="AU666" i="2771"/>
  <c r="AT666" i="2771"/>
  <c r="AU660" i="2771"/>
  <c r="AT660" i="2771"/>
  <c r="AU654" i="2771"/>
  <c r="AT654" i="2771"/>
  <c r="AU648" i="2771"/>
  <c r="AT648" i="2771"/>
  <c r="AU642" i="2771"/>
  <c r="AT642" i="2771"/>
  <c r="AU636" i="2771"/>
  <c r="AT636" i="2771"/>
  <c r="AU630" i="2771"/>
  <c r="AT630" i="2771"/>
  <c r="AU624" i="2771"/>
  <c r="AT624" i="2771"/>
  <c r="AU618" i="2771"/>
  <c r="AT618" i="2771"/>
  <c r="AU612" i="2771"/>
  <c r="AT612" i="2771"/>
  <c r="AU606" i="2771"/>
  <c r="AT606" i="2771"/>
  <c r="AU600" i="2771"/>
  <c r="AT600" i="2771"/>
  <c r="AU594" i="2771"/>
  <c r="AT594" i="2771"/>
  <c r="AU588" i="2771"/>
  <c r="AT588" i="2771"/>
  <c r="AU582" i="2771"/>
  <c r="AT582" i="2771"/>
  <c r="AU576" i="2771"/>
  <c r="AT576" i="2771"/>
  <c r="AU570" i="2771"/>
  <c r="AT570" i="2771"/>
  <c r="AU564" i="2771"/>
  <c r="AT564" i="2771"/>
  <c r="AU558" i="2771"/>
  <c r="AT558" i="2771"/>
  <c r="AU552" i="2771"/>
  <c r="AT552" i="2771"/>
  <c r="AU546" i="2771"/>
  <c r="AT546" i="2771"/>
  <c r="AU540" i="2771"/>
  <c r="AT540" i="2771"/>
  <c r="AU534" i="2771"/>
  <c r="AT534" i="2771"/>
  <c r="AU528" i="2771"/>
  <c r="AT528" i="2771"/>
  <c r="AU522" i="2771"/>
  <c r="AT522" i="2771"/>
  <c r="AU516" i="2771"/>
  <c r="AT516" i="2771"/>
  <c r="AU510" i="2771"/>
  <c r="AT510" i="2771"/>
  <c r="AU504" i="2771"/>
  <c r="AT504" i="2771"/>
  <c r="AU498" i="2771"/>
  <c r="AT498" i="2771"/>
  <c r="AU492" i="2771"/>
  <c r="AT492" i="2771"/>
  <c r="AU486" i="2771"/>
  <c r="AT486" i="2771"/>
  <c r="AU480" i="2771"/>
  <c r="AT480" i="2771"/>
  <c r="AU474" i="2771"/>
  <c r="AT474" i="2771"/>
  <c r="AU468" i="2771"/>
  <c r="AT468" i="2771"/>
  <c r="AU462" i="2771"/>
  <c r="AT462" i="2771"/>
  <c r="AU456" i="2771"/>
  <c r="AT456" i="2771"/>
  <c r="AU450" i="2771"/>
  <c r="AT450" i="2771"/>
  <c r="AU444" i="2771"/>
  <c r="AT444" i="2771"/>
  <c r="AU438" i="2771"/>
  <c r="AT438" i="2771"/>
  <c r="AU432" i="2771"/>
  <c r="AT432" i="2771"/>
  <c r="AU426" i="2771"/>
  <c r="AT426" i="2771"/>
  <c r="AU420" i="2771"/>
  <c r="AT420" i="2771"/>
  <c r="AU414" i="2771"/>
  <c r="AT414" i="2771"/>
  <c r="AU408" i="2771"/>
  <c r="AT408" i="2771"/>
  <c r="AU402" i="2771"/>
  <c r="AT402" i="2771"/>
  <c r="AU396" i="2771"/>
  <c r="AT396" i="2771"/>
  <c r="AU390" i="2771"/>
  <c r="AT390" i="2771"/>
  <c r="AU384" i="2771"/>
  <c r="AT384" i="2771"/>
  <c r="AU378" i="2771"/>
  <c r="AT378" i="2771"/>
  <c r="AU372" i="2771"/>
  <c r="AT372" i="2771"/>
  <c r="AU366" i="2771"/>
  <c r="AT366" i="2771"/>
  <c r="AU360" i="2771"/>
  <c r="AT360" i="2771"/>
  <c r="AU354" i="2771"/>
  <c r="AT354" i="2771"/>
  <c r="AU348" i="2771"/>
  <c r="AT348" i="2771"/>
  <c r="AU342" i="2771"/>
  <c r="AT342" i="2771"/>
  <c r="AU336" i="2771"/>
  <c r="AT336" i="2771"/>
  <c r="AU330" i="2771"/>
  <c r="AT330" i="2771"/>
  <c r="AU324" i="2771"/>
  <c r="AT324" i="2771"/>
  <c r="AU318" i="2771"/>
  <c r="AT318" i="2771"/>
  <c r="AU312" i="2771"/>
  <c r="AT312" i="2771"/>
  <c r="AU306" i="2771"/>
  <c r="AT306" i="2771"/>
  <c r="AU300" i="2771"/>
  <c r="AT300" i="2771"/>
  <c r="AU294" i="2771"/>
  <c r="AT294" i="2771"/>
  <c r="AU288" i="2771"/>
  <c r="AT288" i="2771"/>
  <c r="AU282" i="2771"/>
  <c r="AT282" i="2771"/>
  <c r="AU276" i="2771"/>
  <c r="AT276" i="2771"/>
  <c r="AU270" i="2771"/>
  <c r="AT270" i="2771"/>
  <c r="AU264" i="2771"/>
  <c r="AT264" i="2771"/>
  <c r="AU258" i="2771"/>
  <c r="AT258" i="2771"/>
  <c r="AU252" i="2771"/>
  <c r="AT252" i="2771"/>
  <c r="AU246" i="2771"/>
  <c r="AT246" i="2771"/>
  <c r="AU240" i="2771"/>
  <c r="AT240" i="2771"/>
  <c r="AU234" i="2771"/>
  <c r="AT234" i="2771"/>
  <c r="AU228" i="2771"/>
  <c r="AT228" i="2771"/>
  <c r="AU222" i="2771"/>
  <c r="AT222" i="2771"/>
  <c r="AU216" i="2771"/>
  <c r="AT216" i="2771"/>
  <c r="AU210" i="2771"/>
  <c r="AT210" i="2771"/>
  <c r="AU204" i="2771"/>
  <c r="AT204" i="2771"/>
  <c r="AU198" i="2771"/>
  <c r="AT198" i="2771"/>
  <c r="AU192" i="2771"/>
  <c r="AT192" i="2771"/>
  <c r="AU186" i="2771"/>
  <c r="AT186" i="2771"/>
  <c r="AU180" i="2771"/>
  <c r="AT180" i="2771"/>
  <c r="AU174" i="2771"/>
  <c r="AT174" i="2771"/>
  <c r="AU168" i="2771"/>
  <c r="AT168" i="2771"/>
  <c r="AU162" i="2771"/>
  <c r="AT162" i="2771"/>
  <c r="AU156" i="2771"/>
  <c r="AT156" i="2771"/>
  <c r="AU150" i="2771"/>
  <c r="AT150" i="2771"/>
  <c r="AU144" i="2771"/>
  <c r="AT144" i="2771"/>
  <c r="AU138" i="2771"/>
  <c r="AT138" i="2771"/>
  <c r="AU132" i="2771"/>
  <c r="AT132" i="2771"/>
  <c r="AU126" i="2771"/>
  <c r="AT126" i="2771"/>
  <c r="AU120" i="2771"/>
  <c r="AT120" i="2771"/>
  <c r="AU114" i="2771"/>
  <c r="AT114" i="2771"/>
  <c r="AU108" i="2771"/>
  <c r="AT108" i="2771"/>
  <c r="AU102" i="2771"/>
  <c r="AT102" i="2771"/>
  <c r="AU96" i="2771"/>
  <c r="AT96" i="2771"/>
  <c r="AU90" i="2771"/>
  <c r="AT90" i="2771"/>
  <c r="AU84" i="2771"/>
  <c r="AT84" i="2771"/>
  <c r="AU78" i="2771"/>
  <c r="AT78" i="2771"/>
  <c r="AU72" i="2771"/>
  <c r="AT72" i="2771"/>
  <c r="AU66" i="2771"/>
  <c r="AT66" i="2771"/>
  <c r="AU60" i="2771"/>
  <c r="AT60" i="2771"/>
  <c r="AU54" i="2771"/>
  <c r="AT54" i="2771"/>
  <c r="AU48" i="2771"/>
  <c r="AT48" i="2771"/>
  <c r="AU42" i="2771"/>
  <c r="AT42" i="2771"/>
  <c r="AU36" i="2771"/>
  <c r="AT36" i="2771"/>
  <c r="AU30" i="2771"/>
  <c r="AT30" i="2771"/>
  <c r="AU24" i="2771"/>
  <c r="AT24" i="2771"/>
  <c r="AU18" i="2771"/>
  <c r="AT18" i="2771"/>
  <c r="AU12" i="2771"/>
  <c r="AT12" i="2771"/>
  <c r="AU6" i="2771"/>
  <c r="AT6" i="2771"/>
  <c r="AE49" i="2771"/>
  <c r="AE31" i="2771"/>
  <c r="AE13" i="2771"/>
  <c r="AI58" i="2774"/>
  <c r="AJ58" i="2774"/>
  <c r="AL58" i="2774" s="1"/>
  <c r="AK58" i="2774"/>
  <c r="AF58" i="2774"/>
  <c r="AT706" i="2771"/>
  <c r="AU706" i="2771"/>
  <c r="AT700" i="2771"/>
  <c r="AU700" i="2771"/>
  <c r="AT694" i="2771"/>
  <c r="AU694" i="2771"/>
  <c r="AT688" i="2771"/>
  <c r="AU688" i="2771"/>
  <c r="AT682" i="2771"/>
  <c r="AU682" i="2771"/>
  <c r="AT676" i="2771"/>
  <c r="AU676" i="2771"/>
  <c r="AT670" i="2771"/>
  <c r="AU670" i="2771"/>
  <c r="AT664" i="2771"/>
  <c r="AU664" i="2771"/>
  <c r="AT658" i="2771"/>
  <c r="AU658" i="2771"/>
  <c r="AT652" i="2771"/>
  <c r="AU652" i="2771"/>
  <c r="AT646" i="2771"/>
  <c r="AU646" i="2771"/>
  <c r="AT640" i="2771"/>
  <c r="AU640" i="2771"/>
  <c r="AT634" i="2771"/>
  <c r="AU634" i="2771"/>
  <c r="AT628" i="2771"/>
  <c r="AU628" i="2771"/>
  <c r="AT622" i="2771"/>
  <c r="AU622" i="2771"/>
  <c r="AT616" i="2771"/>
  <c r="AU616" i="2771"/>
  <c r="AT610" i="2771"/>
  <c r="AU610" i="2771"/>
  <c r="AT604" i="2771"/>
  <c r="AU604" i="2771"/>
  <c r="AT598" i="2771"/>
  <c r="AU598" i="2771"/>
  <c r="AT592" i="2771"/>
  <c r="AU592" i="2771"/>
  <c r="AT586" i="2771"/>
  <c r="AU586" i="2771"/>
  <c r="AT580" i="2771"/>
  <c r="AU580" i="2771"/>
  <c r="AT574" i="2771"/>
  <c r="AU574" i="2771"/>
  <c r="AT568" i="2771"/>
  <c r="AU568" i="2771"/>
  <c r="AT562" i="2771"/>
  <c r="AU562" i="2771"/>
  <c r="AT556" i="2771"/>
  <c r="AU556" i="2771"/>
  <c r="AT550" i="2771"/>
  <c r="AU550" i="2771"/>
  <c r="AT544" i="2771"/>
  <c r="AU544" i="2771"/>
  <c r="AT538" i="2771"/>
  <c r="AU538" i="2771"/>
  <c r="AT532" i="2771"/>
  <c r="AU532" i="2771"/>
  <c r="AT526" i="2771"/>
  <c r="AU526" i="2771"/>
  <c r="AT520" i="2771"/>
  <c r="AU520" i="2771"/>
  <c r="AT514" i="2771"/>
  <c r="AU514" i="2771"/>
  <c r="AT508" i="2771"/>
  <c r="AU508" i="2771"/>
  <c r="AT502" i="2771"/>
  <c r="AU502" i="2771"/>
  <c r="AT496" i="2771"/>
  <c r="AU496" i="2771"/>
  <c r="AT490" i="2771"/>
  <c r="AU490" i="2771"/>
  <c r="AT484" i="2771"/>
  <c r="AU484" i="2771"/>
  <c r="AT478" i="2771"/>
  <c r="AU478" i="2771"/>
  <c r="AT472" i="2771"/>
  <c r="AU472" i="2771"/>
  <c r="AT466" i="2771"/>
  <c r="AU466" i="2771"/>
  <c r="AT460" i="2771"/>
  <c r="AU460" i="2771"/>
  <c r="AT454" i="2771"/>
  <c r="AU454" i="2771"/>
  <c r="AT448" i="2771"/>
  <c r="AU448" i="2771"/>
  <c r="AT442" i="2771"/>
  <c r="AU442" i="2771"/>
  <c r="AT436" i="2771"/>
  <c r="AU436" i="2771"/>
  <c r="AT430" i="2771"/>
  <c r="AU430" i="2771"/>
  <c r="AT424" i="2771"/>
  <c r="AU424" i="2771"/>
  <c r="AT418" i="2771"/>
  <c r="AU418" i="2771"/>
  <c r="AT412" i="2771"/>
  <c r="AU412" i="2771"/>
  <c r="AT406" i="2771"/>
  <c r="AU406" i="2771"/>
  <c r="AT400" i="2771"/>
  <c r="AU400" i="2771"/>
  <c r="AT394" i="2771"/>
  <c r="AU394" i="2771"/>
  <c r="AT388" i="2771"/>
  <c r="AU388" i="2771"/>
  <c r="AT382" i="2771"/>
  <c r="AU382" i="2771"/>
  <c r="AT376" i="2771"/>
  <c r="AU376" i="2771"/>
  <c r="AU370" i="2771"/>
  <c r="AT370" i="2771"/>
  <c r="AT364" i="2771"/>
  <c r="AU364" i="2771"/>
  <c r="AU358" i="2771"/>
  <c r="AT358" i="2771"/>
  <c r="AT352" i="2771"/>
  <c r="AU352" i="2771"/>
  <c r="AU346" i="2771"/>
  <c r="AT346" i="2771"/>
  <c r="AT340" i="2771"/>
  <c r="AU340" i="2771"/>
  <c r="AU334" i="2771"/>
  <c r="AT334" i="2771"/>
  <c r="AT328" i="2771"/>
  <c r="AU328" i="2771"/>
  <c r="AU322" i="2771"/>
  <c r="AT322" i="2771"/>
  <c r="AT316" i="2771"/>
  <c r="AU316" i="2771"/>
  <c r="AU310" i="2771"/>
  <c r="AT310" i="2771"/>
  <c r="AT304" i="2771"/>
  <c r="AU304" i="2771"/>
  <c r="AU298" i="2771"/>
  <c r="AT298" i="2771"/>
  <c r="AT292" i="2771"/>
  <c r="AU292" i="2771"/>
  <c r="AU286" i="2771"/>
  <c r="AT286" i="2771"/>
  <c r="AT280" i="2771"/>
  <c r="AU280" i="2771"/>
  <c r="AU274" i="2771"/>
  <c r="AT274" i="2771"/>
  <c r="AT268" i="2771"/>
  <c r="AU268" i="2771"/>
  <c r="AU262" i="2771"/>
  <c r="AT262" i="2771"/>
  <c r="AT256" i="2771"/>
  <c r="AU256" i="2771"/>
  <c r="AU250" i="2771"/>
  <c r="AT250" i="2771"/>
  <c r="AT244" i="2771"/>
  <c r="AU244" i="2771"/>
  <c r="AU238" i="2771"/>
  <c r="AT238" i="2771"/>
  <c r="AT232" i="2771"/>
  <c r="AU232" i="2771"/>
  <c r="AU226" i="2771"/>
  <c r="AT226" i="2771"/>
  <c r="AT220" i="2771"/>
  <c r="AU220" i="2771"/>
  <c r="AU214" i="2771"/>
  <c r="AT214" i="2771"/>
  <c r="AT208" i="2771"/>
  <c r="AU208" i="2771"/>
  <c r="AU202" i="2771"/>
  <c r="AT202" i="2771"/>
  <c r="AT196" i="2771"/>
  <c r="AU196" i="2771"/>
  <c r="AU190" i="2771"/>
  <c r="AT190" i="2771"/>
  <c r="AT184" i="2771"/>
  <c r="AU184" i="2771"/>
  <c r="AU178" i="2771"/>
  <c r="AT178" i="2771"/>
  <c r="AT172" i="2771"/>
  <c r="AU172" i="2771"/>
  <c r="AU166" i="2771"/>
  <c r="AT166" i="2771"/>
  <c r="AT160" i="2771"/>
  <c r="AU160" i="2771"/>
  <c r="AU154" i="2771"/>
  <c r="AT154" i="2771"/>
  <c r="AT148" i="2771"/>
  <c r="AU148" i="2771"/>
  <c r="AU142" i="2771"/>
  <c r="AT142" i="2771"/>
  <c r="AT136" i="2771"/>
  <c r="AU136" i="2771"/>
  <c r="AU130" i="2771"/>
  <c r="AT130" i="2771"/>
  <c r="AT124" i="2771"/>
  <c r="AU124" i="2771"/>
  <c r="AU118" i="2771"/>
  <c r="AT118" i="2771"/>
  <c r="AT112" i="2771"/>
  <c r="AU112" i="2771"/>
  <c r="AU106" i="2771"/>
  <c r="AT106" i="2771"/>
  <c r="AT100" i="2771"/>
  <c r="AU100" i="2771"/>
  <c r="AU94" i="2771"/>
  <c r="AT94" i="2771"/>
  <c r="AT88" i="2771"/>
  <c r="AU88" i="2771"/>
  <c r="AU82" i="2771"/>
  <c r="AT82" i="2771"/>
  <c r="AT76" i="2771"/>
  <c r="AU76" i="2771"/>
  <c r="AU70" i="2771"/>
  <c r="AT70" i="2771"/>
  <c r="AT64" i="2771"/>
  <c r="AU64" i="2771"/>
  <c r="AU58" i="2771"/>
  <c r="AT58" i="2771"/>
  <c r="AT52" i="2771"/>
  <c r="AU52" i="2771"/>
  <c r="AU46" i="2771"/>
  <c r="AT46" i="2771"/>
  <c r="AT40" i="2771"/>
  <c r="AU40" i="2771"/>
  <c r="AU34" i="2771"/>
  <c r="AT34" i="2771"/>
  <c r="AT28" i="2771"/>
  <c r="AU28" i="2771"/>
  <c r="AU22" i="2771"/>
  <c r="AT22" i="2771"/>
  <c r="AT16" i="2771"/>
  <c r="AU16" i="2771"/>
  <c r="AU10" i="2771"/>
  <c r="AT10" i="2771"/>
  <c r="AE60" i="2771"/>
  <c r="AE54" i="2771"/>
  <c r="AE48" i="2771"/>
  <c r="AE42" i="2771"/>
  <c r="AE36" i="2771"/>
  <c r="AE30" i="2771"/>
  <c r="AE24" i="2771"/>
  <c r="AE18" i="2771"/>
  <c r="AE12" i="2771"/>
  <c r="AE61" i="2771"/>
  <c r="AE43" i="2771"/>
  <c r="AE25" i="2771"/>
  <c r="AE7" i="2771"/>
  <c r="AE10" i="2774"/>
  <c r="AI6" i="2774"/>
  <c r="AF6" i="2774"/>
  <c r="AK6" i="2774"/>
  <c r="AJ6" i="2774"/>
  <c r="AL6" i="2774" s="1"/>
  <c r="AE52" i="2774"/>
  <c r="AE34" i="2774"/>
  <c r="AE28" i="2774"/>
  <c r="AE22" i="2774"/>
  <c r="AT642" i="2774"/>
  <c r="AT480" i="2774"/>
  <c r="AT710" i="2774"/>
  <c r="AU710" i="2774"/>
  <c r="AT704" i="2774"/>
  <c r="AU704" i="2774"/>
  <c r="AT698" i="2774"/>
  <c r="AU698" i="2774"/>
  <c r="AT692" i="2774"/>
  <c r="AU692" i="2774"/>
  <c r="AT686" i="2774"/>
  <c r="AU686" i="2774"/>
  <c r="AT680" i="2774"/>
  <c r="AU680" i="2774"/>
  <c r="AT674" i="2774"/>
  <c r="AU674" i="2774"/>
  <c r="AT668" i="2774"/>
  <c r="AU668" i="2774"/>
  <c r="AT662" i="2774"/>
  <c r="AU662" i="2774"/>
  <c r="AT656" i="2774"/>
  <c r="AU656" i="2774"/>
  <c r="AT650" i="2774"/>
  <c r="AU650" i="2774"/>
  <c r="AT644" i="2774"/>
  <c r="AU644" i="2774"/>
  <c r="AT638" i="2774"/>
  <c r="AU638" i="2774"/>
  <c r="AT632" i="2774"/>
  <c r="AU632" i="2774"/>
  <c r="AT626" i="2774"/>
  <c r="AU626" i="2774"/>
  <c r="AT620" i="2774"/>
  <c r="AU620" i="2774"/>
  <c r="AT614" i="2774"/>
  <c r="AU614" i="2774"/>
  <c r="AT608" i="2774"/>
  <c r="AU608" i="2774"/>
  <c r="AT602" i="2774"/>
  <c r="AU602" i="2774"/>
  <c r="AT596" i="2774"/>
  <c r="AU596" i="2774"/>
  <c r="AT590" i="2774"/>
  <c r="AU590" i="2774"/>
  <c r="AT584" i="2774"/>
  <c r="AU584" i="2774"/>
  <c r="AT578" i="2774"/>
  <c r="AU578" i="2774"/>
  <c r="AT572" i="2774"/>
  <c r="AU572" i="2774"/>
  <c r="AT566" i="2774"/>
  <c r="AU566" i="2774"/>
  <c r="AT560" i="2774"/>
  <c r="AU560" i="2774"/>
  <c r="AT554" i="2774"/>
  <c r="AU554" i="2774"/>
  <c r="AT548" i="2774"/>
  <c r="AU548" i="2774"/>
  <c r="AT542" i="2774"/>
  <c r="AU542" i="2774"/>
  <c r="AT536" i="2774"/>
  <c r="AU536" i="2774"/>
  <c r="AT530" i="2774"/>
  <c r="AU530" i="2774"/>
  <c r="AT524" i="2774"/>
  <c r="AU524" i="2774"/>
  <c r="AT518" i="2774"/>
  <c r="AU518" i="2774"/>
  <c r="AT512" i="2774"/>
  <c r="AU512" i="2774"/>
  <c r="AT506" i="2774"/>
  <c r="AU506" i="2774"/>
  <c r="AT500" i="2774"/>
  <c r="AU500" i="2774"/>
  <c r="AT494" i="2774"/>
  <c r="AU494" i="2774"/>
  <c r="AT488" i="2774"/>
  <c r="AU488" i="2774"/>
  <c r="AT482" i="2774"/>
  <c r="AU482" i="2774"/>
  <c r="AT476" i="2774"/>
  <c r="AU476" i="2774"/>
  <c r="AT470" i="2774"/>
  <c r="AU470" i="2774"/>
  <c r="AT464" i="2774"/>
  <c r="AU464" i="2774"/>
  <c r="AT458" i="2774"/>
  <c r="AU458" i="2774"/>
  <c r="AT452" i="2774"/>
  <c r="AU452" i="2774"/>
  <c r="AT446" i="2774"/>
  <c r="AU446" i="2774"/>
  <c r="AT440" i="2774"/>
  <c r="AU440" i="2774"/>
  <c r="AT434" i="2774"/>
  <c r="AU434" i="2774"/>
  <c r="AT428" i="2774"/>
  <c r="AU428" i="2774"/>
  <c r="AT422" i="2774"/>
  <c r="AU422" i="2774"/>
  <c r="AT416" i="2774"/>
  <c r="AU416" i="2774"/>
  <c r="AT410" i="2774"/>
  <c r="AU410" i="2774"/>
  <c r="AT404" i="2774"/>
  <c r="AU404" i="2774"/>
  <c r="AT398" i="2774"/>
  <c r="AU398" i="2774"/>
  <c r="AT392" i="2774"/>
  <c r="AU392" i="2774"/>
  <c r="AT386" i="2774"/>
  <c r="AU386" i="2774"/>
  <c r="AT380" i="2774"/>
  <c r="AU380" i="2774"/>
  <c r="AT374" i="2774"/>
  <c r="AU374" i="2774"/>
  <c r="AT368" i="2774"/>
  <c r="AU368" i="2774"/>
  <c r="AT362" i="2774"/>
  <c r="AU362" i="2774"/>
  <c r="AT356" i="2774"/>
  <c r="AU356" i="2774"/>
  <c r="AT350" i="2774"/>
  <c r="AU350" i="2774"/>
  <c r="AT344" i="2774"/>
  <c r="AU344" i="2774"/>
  <c r="AT338" i="2774"/>
  <c r="AU338" i="2774"/>
  <c r="AT332" i="2774"/>
  <c r="AU332" i="2774"/>
  <c r="AT326" i="2774"/>
  <c r="AU326" i="2774"/>
  <c r="AT320" i="2774"/>
  <c r="AU320" i="2774"/>
  <c r="AT314" i="2774"/>
  <c r="AU314" i="2774"/>
  <c r="AT308" i="2774"/>
  <c r="AU308" i="2774"/>
  <c r="AT302" i="2774"/>
  <c r="AU302" i="2774"/>
  <c r="AT296" i="2774"/>
  <c r="AU296" i="2774"/>
  <c r="AT290" i="2774"/>
  <c r="AU290" i="2774"/>
  <c r="AT284" i="2774"/>
  <c r="AU284" i="2774"/>
  <c r="AT278" i="2774"/>
  <c r="AU278" i="2774"/>
  <c r="AT272" i="2774"/>
  <c r="AU272" i="2774"/>
  <c r="AT266" i="2774"/>
  <c r="AU266" i="2774"/>
  <c r="AT260" i="2774"/>
  <c r="AU260" i="2774"/>
  <c r="AT254" i="2774"/>
  <c r="AU254" i="2774"/>
  <c r="AT248" i="2774"/>
  <c r="AU248" i="2774"/>
  <c r="AT242" i="2774"/>
  <c r="AU242" i="2774"/>
  <c r="AT236" i="2774"/>
  <c r="AU236" i="2774"/>
  <c r="AT230" i="2774"/>
  <c r="AU230" i="2774"/>
  <c r="AT224" i="2774"/>
  <c r="AU224" i="2774"/>
  <c r="AT218" i="2774"/>
  <c r="AU218" i="2774"/>
  <c r="AT212" i="2774"/>
  <c r="AU212" i="2774"/>
  <c r="AT206" i="2774"/>
  <c r="AU206" i="2774"/>
  <c r="AT200" i="2774"/>
  <c r="AU200" i="2774"/>
  <c r="AT194" i="2774"/>
  <c r="AU194" i="2774"/>
  <c r="AT188" i="2774"/>
  <c r="AU188" i="2774"/>
  <c r="AT182" i="2774"/>
  <c r="AU182" i="2774"/>
  <c r="AT176" i="2774"/>
  <c r="AU176" i="2774"/>
  <c r="AT170" i="2774"/>
  <c r="AU170" i="2774"/>
  <c r="AT164" i="2774"/>
  <c r="AU164" i="2774"/>
  <c r="AT158" i="2774"/>
  <c r="AU158" i="2774"/>
  <c r="AT152" i="2774"/>
  <c r="AU152" i="2774"/>
  <c r="AT146" i="2774"/>
  <c r="AU146" i="2774"/>
  <c r="AT140" i="2774"/>
  <c r="AU140" i="2774"/>
  <c r="AT134" i="2774"/>
  <c r="AU134" i="2774"/>
  <c r="AT128" i="2774"/>
  <c r="AU128" i="2774"/>
  <c r="AT122" i="2774"/>
  <c r="AU122" i="2774"/>
  <c r="AT116" i="2774"/>
  <c r="AU116" i="2774"/>
  <c r="AT110" i="2774"/>
  <c r="AU110" i="2774"/>
  <c r="AT104" i="2774"/>
  <c r="AU104" i="2774"/>
  <c r="AT98" i="2774"/>
  <c r="AU98" i="2774"/>
  <c r="AT92" i="2774"/>
  <c r="AU92" i="2774"/>
  <c r="AT86" i="2774"/>
  <c r="AU86" i="2774"/>
  <c r="AT80" i="2774"/>
  <c r="AU80" i="2774"/>
  <c r="AT74" i="2774"/>
  <c r="AU74" i="2774"/>
  <c r="AT68" i="2774"/>
  <c r="AU68" i="2774"/>
  <c r="AT62" i="2774"/>
  <c r="AU62" i="2774"/>
  <c r="AT56" i="2774"/>
  <c r="AU56" i="2774"/>
  <c r="AT50" i="2774"/>
  <c r="AU50" i="2774"/>
  <c r="AT44" i="2774"/>
  <c r="AU44" i="2774"/>
  <c r="AT38" i="2774"/>
  <c r="AU38" i="2774"/>
  <c r="AT32" i="2774"/>
  <c r="AU32" i="2774"/>
  <c r="AT26" i="2774"/>
  <c r="AU26" i="2774"/>
  <c r="AT20" i="2774"/>
  <c r="AU20" i="2774"/>
  <c r="AT14" i="2774"/>
  <c r="AU14" i="2774"/>
  <c r="AT8" i="2774"/>
  <c r="AU8" i="2774"/>
  <c r="AD51" i="2774"/>
  <c r="AE51" i="2774" s="1"/>
  <c r="AD39" i="2774"/>
  <c r="AE39" i="2774" s="1"/>
  <c r="AD33" i="2774"/>
  <c r="AE33" i="2774" s="1"/>
  <c r="AE46" i="2774"/>
  <c r="AE49" i="2774"/>
  <c r="AT630" i="2774"/>
  <c r="AT468" i="2774"/>
  <c r="AU5" i="2774"/>
  <c r="AE56" i="2774"/>
  <c r="AE50" i="2774"/>
  <c r="AE44" i="2774"/>
  <c r="AE26" i="2774"/>
  <c r="AE20" i="2774"/>
  <c r="AE14" i="2774"/>
  <c r="AF8" i="2774"/>
  <c r="AK8" i="2774"/>
  <c r="AJ8" i="2774"/>
  <c r="AL8" i="2774" s="1"/>
  <c r="AI8" i="2774"/>
  <c r="AE45" i="2774"/>
  <c r="AI9" i="2774"/>
  <c r="AF9" i="2774"/>
  <c r="AK9" i="2774"/>
  <c r="AJ9" i="2774"/>
  <c r="AL9" i="2774" s="1"/>
  <c r="AE40" i="2774"/>
  <c r="AT696" i="2774"/>
  <c r="AT534" i="2774"/>
  <c r="AJ61" i="2777"/>
  <c r="AL61" i="2777" s="1"/>
  <c r="AI61" i="2777"/>
  <c r="AF61" i="2777"/>
  <c r="AK61" i="2777"/>
  <c r="AU708" i="2774"/>
  <c r="AT708" i="2774"/>
  <c r="AU702" i="2774"/>
  <c r="AT702" i="2774"/>
  <c r="AU690" i="2774"/>
  <c r="AT690" i="2774"/>
  <c r="AU678" i="2774"/>
  <c r="AT678" i="2774"/>
  <c r="AU672" i="2774"/>
  <c r="AT672" i="2774"/>
  <c r="AU666" i="2774"/>
  <c r="AT666" i="2774"/>
  <c r="AU660" i="2774"/>
  <c r="AT660" i="2774"/>
  <c r="AU654" i="2774"/>
  <c r="AT654" i="2774"/>
  <c r="AU648" i="2774"/>
  <c r="AT648" i="2774"/>
  <c r="AU636" i="2774"/>
  <c r="AT636" i="2774"/>
  <c r="AU624" i="2774"/>
  <c r="AT624" i="2774"/>
  <c r="AU618" i="2774"/>
  <c r="AT618" i="2774"/>
  <c r="AU612" i="2774"/>
  <c r="AT612" i="2774"/>
  <c r="AU606" i="2774"/>
  <c r="AT606" i="2774"/>
  <c r="AU600" i="2774"/>
  <c r="AT600" i="2774"/>
  <c r="AU594" i="2774"/>
  <c r="AT594" i="2774"/>
  <c r="AU582" i="2774"/>
  <c r="AT582" i="2774"/>
  <c r="AU570" i="2774"/>
  <c r="AT570" i="2774"/>
  <c r="AU564" i="2774"/>
  <c r="AT564" i="2774"/>
  <c r="AU558" i="2774"/>
  <c r="AT558" i="2774"/>
  <c r="AU552" i="2774"/>
  <c r="AT552" i="2774"/>
  <c r="AU546" i="2774"/>
  <c r="AT546" i="2774"/>
  <c r="AU540" i="2774"/>
  <c r="AT540" i="2774"/>
  <c r="AU528" i="2774"/>
  <c r="AT528" i="2774"/>
  <c r="AU516" i="2774"/>
  <c r="AT516" i="2774"/>
  <c r="AU510" i="2774"/>
  <c r="AT510" i="2774"/>
  <c r="AU504" i="2774"/>
  <c r="AT504" i="2774"/>
  <c r="AU498" i="2774"/>
  <c r="AT498" i="2774"/>
  <c r="AU492" i="2774"/>
  <c r="AT492" i="2774"/>
  <c r="AU486" i="2774"/>
  <c r="AT486" i="2774"/>
  <c r="AU474" i="2774"/>
  <c r="AT474" i="2774"/>
  <c r="AU462" i="2774"/>
  <c r="AT462" i="2774"/>
  <c r="AU456" i="2774"/>
  <c r="AT456" i="2774"/>
  <c r="AU450" i="2774"/>
  <c r="AT450" i="2774"/>
  <c r="AU444" i="2774"/>
  <c r="AT444" i="2774"/>
  <c r="AU438" i="2774"/>
  <c r="AT438" i="2774"/>
  <c r="AU432" i="2774"/>
  <c r="AT432" i="2774"/>
  <c r="AU420" i="2774"/>
  <c r="AT420" i="2774"/>
  <c r="AK7" i="2774"/>
  <c r="AT684" i="2774"/>
  <c r="AT522" i="2774"/>
  <c r="AT111" i="2771"/>
  <c r="AT105" i="2771"/>
  <c r="AT99" i="2771"/>
  <c r="AT93" i="2771"/>
  <c r="AT87" i="2771"/>
  <c r="AT81" i="2771"/>
  <c r="AT75" i="2771"/>
  <c r="AT69" i="2771"/>
  <c r="AT63" i="2771"/>
  <c r="AT57" i="2771"/>
  <c r="AT51" i="2771"/>
  <c r="AT45" i="2771"/>
  <c r="AT39" i="2771"/>
  <c r="AT33" i="2771"/>
  <c r="AT27" i="2771"/>
  <c r="AU707" i="2774"/>
  <c r="AT707" i="2774"/>
  <c r="AU701" i="2774"/>
  <c r="AT701" i="2774"/>
  <c r="AU695" i="2774"/>
  <c r="AT695" i="2774"/>
  <c r="AU689" i="2774"/>
  <c r="AT689" i="2774"/>
  <c r="AU683" i="2774"/>
  <c r="AT683" i="2774"/>
  <c r="AU677" i="2774"/>
  <c r="AT677" i="2774"/>
  <c r="AU671" i="2774"/>
  <c r="AT671" i="2774"/>
  <c r="AU665" i="2774"/>
  <c r="AT665" i="2774"/>
  <c r="AU659" i="2774"/>
  <c r="AT659" i="2774"/>
  <c r="AU653" i="2774"/>
  <c r="AT653" i="2774"/>
  <c r="AU647" i="2774"/>
  <c r="AT647" i="2774"/>
  <c r="AU641" i="2774"/>
  <c r="AT641" i="2774"/>
  <c r="AU635" i="2774"/>
  <c r="AT635" i="2774"/>
  <c r="AU629" i="2774"/>
  <c r="AT629" i="2774"/>
  <c r="AU623" i="2774"/>
  <c r="AT623" i="2774"/>
  <c r="AU617" i="2774"/>
  <c r="AT617" i="2774"/>
  <c r="AU611" i="2774"/>
  <c r="AT611" i="2774"/>
  <c r="AU605" i="2774"/>
  <c r="AT605" i="2774"/>
  <c r="AU599" i="2774"/>
  <c r="AT599" i="2774"/>
  <c r="AU593" i="2774"/>
  <c r="AT593" i="2774"/>
  <c r="AU587" i="2774"/>
  <c r="AT587" i="2774"/>
  <c r="AU581" i="2774"/>
  <c r="AT581" i="2774"/>
  <c r="AU575" i="2774"/>
  <c r="AT575" i="2774"/>
  <c r="AU569" i="2774"/>
  <c r="AT569" i="2774"/>
  <c r="AU563" i="2774"/>
  <c r="AT563" i="2774"/>
  <c r="AU557" i="2774"/>
  <c r="AT557" i="2774"/>
  <c r="AU551" i="2774"/>
  <c r="AT551" i="2774"/>
  <c r="AE60" i="2774"/>
  <c r="AE54" i="2774"/>
  <c r="AE48" i="2774"/>
  <c r="AE42" i="2774"/>
  <c r="AE30" i="2774"/>
  <c r="AE18" i="2774"/>
  <c r="AE12" i="2774"/>
  <c r="AE61" i="2774"/>
  <c r="AE55" i="2774"/>
  <c r="AE37" i="2774"/>
  <c r="AE31" i="2774"/>
  <c r="AE25" i="2774"/>
  <c r="AE19" i="2774"/>
  <c r="AE13" i="2774"/>
  <c r="AF7" i="2774"/>
  <c r="AJ7" i="2774"/>
  <c r="AL7" i="2774" s="1"/>
  <c r="AI7" i="2774"/>
  <c r="AE24" i="2774"/>
  <c r="AE16" i="2774"/>
  <c r="AT588" i="2774"/>
  <c r="AT426" i="2774"/>
  <c r="AE59" i="2774"/>
  <c r="AT576" i="2774"/>
  <c r="AT414" i="2774"/>
  <c r="AJ43" i="2777"/>
  <c r="AL43" i="2777" s="1"/>
  <c r="AI43" i="2777"/>
  <c r="AF43" i="2777"/>
  <c r="AK43" i="2777"/>
  <c r="AU402" i="2774"/>
  <c r="AT402" i="2774"/>
  <c r="AU384" i="2774"/>
  <c r="AT384" i="2774"/>
  <c r="AU366" i="2774"/>
  <c r="AT366" i="2774"/>
  <c r="AU348" i="2774"/>
  <c r="AT348" i="2774"/>
  <c r="AU330" i="2774"/>
  <c r="AT330" i="2774"/>
  <c r="AU312" i="2774"/>
  <c r="AT312" i="2774"/>
  <c r="AU294" i="2774"/>
  <c r="AT294" i="2774"/>
  <c r="AU276" i="2774"/>
  <c r="AT276" i="2774"/>
  <c r="AU258" i="2774"/>
  <c r="AT258" i="2774"/>
  <c r="AU240" i="2774"/>
  <c r="AT240" i="2774"/>
  <c r="AU222" i="2774"/>
  <c r="AT222" i="2774"/>
  <c r="AU204" i="2774"/>
  <c r="AT204" i="2774"/>
  <c r="AU186" i="2774"/>
  <c r="AT186" i="2774"/>
  <c r="AU168" i="2774"/>
  <c r="AT168" i="2774"/>
  <c r="AU150" i="2774"/>
  <c r="AT150" i="2774"/>
  <c r="AU132" i="2774"/>
  <c r="AT132" i="2774"/>
  <c r="AU114" i="2774"/>
  <c r="AT114" i="2774"/>
  <c r="AU96" i="2774"/>
  <c r="AT96" i="2774"/>
  <c r="AU78" i="2774"/>
  <c r="AT78" i="2774"/>
  <c r="AU60" i="2774"/>
  <c r="AT60" i="2774"/>
  <c r="AU42" i="2774"/>
  <c r="AT42" i="2774"/>
  <c r="AU24" i="2774"/>
  <c r="AT24" i="2774"/>
  <c r="AU6" i="2774"/>
  <c r="AT6" i="2774"/>
  <c r="AE36" i="2774"/>
  <c r="AT706" i="2774"/>
  <c r="AT694" i="2774"/>
  <c r="AT652" i="2774"/>
  <c r="AT640" i="2774"/>
  <c r="AT598" i="2774"/>
  <c r="AT586" i="2774"/>
  <c r="AT544" i="2774"/>
  <c r="AT532" i="2774"/>
  <c r="AT490" i="2774"/>
  <c r="AT478" i="2774"/>
  <c r="AT436" i="2774"/>
  <c r="AT424" i="2774"/>
  <c r="AT408" i="2774"/>
  <c r="AT396" i="2774"/>
  <c r="AT382" i="2774"/>
  <c r="AT370" i="2774"/>
  <c r="AT354" i="2774"/>
  <c r="AT342" i="2774"/>
  <c r="AT328" i="2774"/>
  <c r="AT300" i="2774"/>
  <c r="AT288" i="2774"/>
  <c r="AT246" i="2774"/>
  <c r="AT234" i="2774"/>
  <c r="AT192" i="2774"/>
  <c r="AT180" i="2774"/>
  <c r="AT138" i="2774"/>
  <c r="AT126" i="2774"/>
  <c r="AT84" i="2774"/>
  <c r="AT72" i="2774"/>
  <c r="AT30" i="2774"/>
  <c r="AT18" i="2774"/>
  <c r="AU709" i="2774"/>
  <c r="AU697" i="2774"/>
  <c r="AU681" i="2774"/>
  <c r="AU669" i="2774"/>
  <c r="AU655" i="2774"/>
  <c r="AU643" i="2774"/>
  <c r="AU627" i="2774"/>
  <c r="AU615" i="2774"/>
  <c r="AU601" i="2774"/>
  <c r="AU589" i="2774"/>
  <c r="AU573" i="2774"/>
  <c r="AU561" i="2774"/>
  <c r="AU547" i="2774"/>
  <c r="AU535" i="2774"/>
  <c r="AU519" i="2774"/>
  <c r="AU507" i="2774"/>
  <c r="AU493" i="2774"/>
  <c r="AU481" i="2774"/>
  <c r="AU465" i="2774"/>
  <c r="AU453" i="2774"/>
  <c r="AU439" i="2774"/>
  <c r="AU427" i="2774"/>
  <c r="AU411" i="2774"/>
  <c r="AU399" i="2774"/>
  <c r="AU385" i="2774"/>
  <c r="AU373" i="2774"/>
  <c r="AU357" i="2774"/>
  <c r="AU345" i="2774"/>
  <c r="AU331" i="2774"/>
  <c r="AU319" i="2774"/>
  <c r="AU303" i="2774"/>
  <c r="AU291" i="2774"/>
  <c r="AU277" i="2774"/>
  <c r="AU265" i="2774"/>
  <c r="AU249" i="2774"/>
  <c r="AU237" i="2774"/>
  <c r="AE54" i="2777"/>
  <c r="AE36" i="2777"/>
  <c r="AE18" i="2777"/>
  <c r="AE37" i="2777"/>
  <c r="AE24" i="2777"/>
  <c r="AE25" i="2777"/>
  <c r="AU539" i="2774"/>
  <c r="AT539" i="2774"/>
  <c r="AU521" i="2774"/>
  <c r="AT521" i="2774"/>
  <c r="AU503" i="2774"/>
  <c r="AT503" i="2774"/>
  <c r="AU485" i="2774"/>
  <c r="AT485" i="2774"/>
  <c r="AU467" i="2774"/>
  <c r="AT467" i="2774"/>
  <c r="AU449" i="2774"/>
  <c r="AT449" i="2774"/>
  <c r="AU431" i="2774"/>
  <c r="AT431" i="2774"/>
  <c r="AU413" i="2774"/>
  <c r="AT413" i="2774"/>
  <c r="AU395" i="2774"/>
  <c r="AT395" i="2774"/>
  <c r="AU377" i="2774"/>
  <c r="AT377" i="2774"/>
  <c r="AU359" i="2774"/>
  <c r="AT359" i="2774"/>
  <c r="AU341" i="2774"/>
  <c r="AT341" i="2774"/>
  <c r="AU323" i="2774"/>
  <c r="AT323" i="2774"/>
  <c r="AU305" i="2774"/>
  <c r="AT305" i="2774"/>
  <c r="AU287" i="2774"/>
  <c r="AT287" i="2774"/>
  <c r="AU269" i="2774"/>
  <c r="AT269" i="2774"/>
  <c r="AU251" i="2774"/>
  <c r="AT251" i="2774"/>
  <c r="AU233" i="2774"/>
  <c r="AT233" i="2774"/>
  <c r="AU215" i="2774"/>
  <c r="AT215" i="2774"/>
  <c r="AU197" i="2774"/>
  <c r="AT197" i="2774"/>
  <c r="AU179" i="2774"/>
  <c r="AT179" i="2774"/>
  <c r="AU161" i="2774"/>
  <c r="AT161" i="2774"/>
  <c r="AU143" i="2774"/>
  <c r="AT143" i="2774"/>
  <c r="AU125" i="2774"/>
  <c r="AT125" i="2774"/>
  <c r="AU107" i="2774"/>
  <c r="AT107" i="2774"/>
  <c r="AU89" i="2774"/>
  <c r="AT89" i="2774"/>
  <c r="AU71" i="2774"/>
  <c r="AT71" i="2774"/>
  <c r="AU53" i="2774"/>
  <c r="AT53" i="2774"/>
  <c r="AU35" i="2774"/>
  <c r="AT35" i="2774"/>
  <c r="AU17" i="2774"/>
  <c r="AT17" i="2774"/>
  <c r="AE53" i="2774"/>
  <c r="AE47" i="2774"/>
  <c r="AE41" i="2774"/>
  <c r="AE35" i="2774"/>
  <c r="AE29" i="2774"/>
  <c r="AE23" i="2774"/>
  <c r="AE17" i="2774"/>
  <c r="AE11" i="2774"/>
  <c r="AT703" i="2774"/>
  <c r="AT649" i="2774"/>
  <c r="AT595" i="2774"/>
  <c r="AT541" i="2774"/>
  <c r="AT527" i="2774"/>
  <c r="AT515" i="2774"/>
  <c r="AT487" i="2774"/>
  <c r="AT473" i="2774"/>
  <c r="AT461" i="2774"/>
  <c r="AT433" i="2774"/>
  <c r="AT419" i="2774"/>
  <c r="AT407" i="2774"/>
  <c r="AT379" i="2774"/>
  <c r="AT365" i="2774"/>
  <c r="AT353" i="2774"/>
  <c r="AT325" i="2774"/>
  <c r="AT311" i="2774"/>
  <c r="AT299" i="2774"/>
  <c r="AT271" i="2774"/>
  <c r="AT257" i="2774"/>
  <c r="AT245" i="2774"/>
  <c r="AT217" i="2774"/>
  <c r="AT203" i="2774"/>
  <c r="AT191" i="2774"/>
  <c r="AT163" i="2774"/>
  <c r="AT149" i="2774"/>
  <c r="AT137" i="2774"/>
  <c r="AT95" i="2774"/>
  <c r="AT83" i="2774"/>
  <c r="AT41" i="2774"/>
  <c r="AT29" i="2774"/>
  <c r="AU664" i="2774"/>
  <c r="AU610" i="2774"/>
  <c r="AU556" i="2774"/>
  <c r="AU502" i="2774"/>
  <c r="AU448" i="2774"/>
  <c r="AU394" i="2774"/>
  <c r="AU340" i="2774"/>
  <c r="AU286" i="2774"/>
  <c r="AU232" i="2774"/>
  <c r="AU178" i="2774"/>
  <c r="AU124" i="2774"/>
  <c r="AK59" i="2777"/>
  <c r="AF59" i="2777"/>
  <c r="AJ59" i="2777"/>
  <c r="AL59" i="2777" s="1"/>
  <c r="AI59" i="2777"/>
  <c r="AK53" i="2777"/>
  <c r="AF53" i="2777"/>
  <c r="AJ53" i="2777"/>
  <c r="AL53" i="2777" s="1"/>
  <c r="AI53" i="2777"/>
  <c r="AK41" i="2777"/>
  <c r="AF41" i="2777"/>
  <c r="AJ41" i="2777"/>
  <c r="AL41" i="2777" s="1"/>
  <c r="AI41" i="2777"/>
  <c r="AK35" i="2777"/>
  <c r="AF35" i="2777"/>
  <c r="AJ35" i="2777"/>
  <c r="AL35" i="2777" s="1"/>
  <c r="AI35" i="2777"/>
  <c r="AK23" i="2777"/>
  <c r="AF23" i="2777"/>
  <c r="AJ23" i="2777"/>
  <c r="AL23" i="2777" s="1"/>
  <c r="AI23" i="2777"/>
  <c r="AK17" i="2777"/>
  <c r="AF17" i="2777"/>
  <c r="AJ17" i="2777"/>
  <c r="AL17" i="2777" s="1"/>
  <c r="AI17" i="2777"/>
  <c r="AI32" i="2777"/>
  <c r="AF32" i="2777"/>
  <c r="AK32" i="2777"/>
  <c r="AJ32" i="2777"/>
  <c r="AL32" i="2777" s="1"/>
  <c r="AI15" i="2777"/>
  <c r="AJ15" i="2777"/>
  <c r="AL15" i="2777" s="1"/>
  <c r="AF15" i="2777"/>
  <c r="AK15" i="2777"/>
  <c r="AT688" i="2774"/>
  <c r="AT676" i="2774"/>
  <c r="AT634" i="2774"/>
  <c r="AT622" i="2774"/>
  <c r="AT580" i="2774"/>
  <c r="AT568" i="2774"/>
  <c r="AT526" i="2774"/>
  <c r="AT514" i="2774"/>
  <c r="AT472" i="2774"/>
  <c r="AT460" i="2774"/>
  <c r="AT418" i="2774"/>
  <c r="AT406" i="2774"/>
  <c r="AT390" i="2774"/>
  <c r="AT378" i="2774"/>
  <c r="AT364" i="2774"/>
  <c r="AT352" i="2774"/>
  <c r="AT336" i="2774"/>
  <c r="AT324" i="2774"/>
  <c r="AT310" i="2774"/>
  <c r="AT298" i="2774"/>
  <c r="AT282" i="2774"/>
  <c r="AT270" i="2774"/>
  <c r="AT256" i="2774"/>
  <c r="AT244" i="2774"/>
  <c r="AT228" i="2774"/>
  <c r="AT216" i="2774"/>
  <c r="AT202" i="2774"/>
  <c r="AT190" i="2774"/>
  <c r="AT174" i="2774"/>
  <c r="AT162" i="2774"/>
  <c r="AT148" i="2774"/>
  <c r="AT136" i="2774"/>
  <c r="AT120" i="2774"/>
  <c r="AT108" i="2774"/>
  <c r="AT94" i="2774"/>
  <c r="AT82" i="2774"/>
  <c r="AT66" i="2774"/>
  <c r="AT54" i="2774"/>
  <c r="AT40" i="2774"/>
  <c r="AT28" i="2774"/>
  <c r="AT12" i="2774"/>
  <c r="AU705" i="2774"/>
  <c r="AU691" i="2774"/>
  <c r="AU679" i="2774"/>
  <c r="AU663" i="2774"/>
  <c r="AU651" i="2774"/>
  <c r="AU637" i="2774"/>
  <c r="AU625" i="2774"/>
  <c r="AU609" i="2774"/>
  <c r="AU597" i="2774"/>
  <c r="AU583" i="2774"/>
  <c r="AU571" i="2774"/>
  <c r="AU555" i="2774"/>
  <c r="AU543" i="2774"/>
  <c r="AU529" i="2774"/>
  <c r="AU517" i="2774"/>
  <c r="AU501" i="2774"/>
  <c r="AU489" i="2774"/>
  <c r="AU475" i="2774"/>
  <c r="AU463" i="2774"/>
  <c r="AU447" i="2774"/>
  <c r="AU435" i="2774"/>
  <c r="AU421" i="2774"/>
  <c r="AU409" i="2774"/>
  <c r="AU393" i="2774"/>
  <c r="AU381" i="2774"/>
  <c r="AU367" i="2774"/>
  <c r="AU355" i="2774"/>
  <c r="AU339" i="2774"/>
  <c r="AU327" i="2774"/>
  <c r="AU313" i="2774"/>
  <c r="AU301" i="2774"/>
  <c r="AU285" i="2774"/>
  <c r="AU273" i="2774"/>
  <c r="AU259" i="2774"/>
  <c r="AU247" i="2774"/>
  <c r="AU231" i="2774"/>
  <c r="AU219" i="2774"/>
  <c r="AU205" i="2774"/>
  <c r="AU193" i="2774"/>
  <c r="AU177" i="2774"/>
  <c r="AU165" i="2774"/>
  <c r="AU151" i="2774"/>
  <c r="AU139" i="2774"/>
  <c r="AU123" i="2774"/>
  <c r="AU111" i="2774"/>
  <c r="AU97" i="2774"/>
  <c r="AU85" i="2774"/>
  <c r="AU69" i="2774"/>
  <c r="AU57" i="2774"/>
  <c r="AU43" i="2774"/>
  <c r="AU31" i="2774"/>
  <c r="AU15" i="2774"/>
  <c r="AU5" i="2777"/>
  <c r="AK8" i="2777"/>
  <c r="AT5" i="2777"/>
  <c r="AT440" i="2777"/>
  <c r="AU440" i="2777"/>
  <c r="AT434" i="2777"/>
  <c r="AU434" i="2777"/>
  <c r="AT428" i="2777"/>
  <c r="AU428" i="2777"/>
  <c r="AT422" i="2777"/>
  <c r="AU422" i="2777"/>
  <c r="AT416" i="2777"/>
  <c r="AU416" i="2777"/>
  <c r="AT410" i="2777"/>
  <c r="AU410" i="2777"/>
  <c r="AT404" i="2777"/>
  <c r="AU404" i="2777"/>
  <c r="AT398" i="2777"/>
  <c r="AU398" i="2777"/>
  <c r="AT392" i="2777"/>
  <c r="AU392" i="2777"/>
  <c r="AT386" i="2777"/>
  <c r="AU386" i="2777"/>
  <c r="AT380" i="2777"/>
  <c r="AU380" i="2777"/>
  <c r="AT374" i="2777"/>
  <c r="AU374" i="2777"/>
  <c r="AT368" i="2777"/>
  <c r="AU368" i="2777"/>
  <c r="AT362" i="2777"/>
  <c r="AU362" i="2777"/>
  <c r="AT356" i="2777"/>
  <c r="AU356" i="2777"/>
  <c r="AT350" i="2777"/>
  <c r="AU350" i="2777"/>
  <c r="AE58" i="2777"/>
  <c r="AE52" i="2777"/>
  <c r="AE46" i="2777"/>
  <c r="AE40" i="2777"/>
  <c r="AE34" i="2777"/>
  <c r="AE28" i="2777"/>
  <c r="AE22" i="2777"/>
  <c r="AE16" i="2777"/>
  <c r="AJ10" i="2777"/>
  <c r="AL10" i="2777" s="1"/>
  <c r="AK10" i="2777"/>
  <c r="AI10" i="2777"/>
  <c r="AF10" i="2777"/>
  <c r="AE47" i="2777"/>
  <c r="AE29" i="2777"/>
  <c r="AE11" i="2777"/>
  <c r="AE60" i="2777"/>
  <c r="AE19" i="2777"/>
  <c r="AT693" i="2774"/>
  <c r="AU693" i="2774"/>
  <c r="AT675" i="2774"/>
  <c r="AU675" i="2774"/>
  <c r="AT657" i="2774"/>
  <c r="AU657" i="2774"/>
  <c r="AT639" i="2774"/>
  <c r="AU639" i="2774"/>
  <c r="AT621" i="2774"/>
  <c r="AU621" i="2774"/>
  <c r="AT603" i="2774"/>
  <c r="AU603" i="2774"/>
  <c r="AT585" i="2774"/>
  <c r="AU585" i="2774"/>
  <c r="AT567" i="2774"/>
  <c r="AU567" i="2774"/>
  <c r="AT549" i="2774"/>
  <c r="AU549" i="2774"/>
  <c r="AT531" i="2774"/>
  <c r="AU531" i="2774"/>
  <c r="AT513" i="2774"/>
  <c r="AU513" i="2774"/>
  <c r="AT495" i="2774"/>
  <c r="AU495" i="2774"/>
  <c r="AT477" i="2774"/>
  <c r="AU477" i="2774"/>
  <c r="AT459" i="2774"/>
  <c r="AU459" i="2774"/>
  <c r="AT441" i="2774"/>
  <c r="AU441" i="2774"/>
  <c r="AT423" i="2774"/>
  <c r="AU423" i="2774"/>
  <c r="AT405" i="2774"/>
  <c r="AU405" i="2774"/>
  <c r="AT387" i="2774"/>
  <c r="AU387" i="2774"/>
  <c r="AT369" i="2774"/>
  <c r="AU369" i="2774"/>
  <c r="AT351" i="2774"/>
  <c r="AU351" i="2774"/>
  <c r="AT333" i="2774"/>
  <c r="AU333" i="2774"/>
  <c r="AT315" i="2774"/>
  <c r="AU315" i="2774"/>
  <c r="AT297" i="2774"/>
  <c r="AU297" i="2774"/>
  <c r="AT279" i="2774"/>
  <c r="AU279" i="2774"/>
  <c r="AT261" i="2774"/>
  <c r="AU261" i="2774"/>
  <c r="AT243" i="2774"/>
  <c r="AU243" i="2774"/>
  <c r="AT225" i="2774"/>
  <c r="AU225" i="2774"/>
  <c r="AT207" i="2774"/>
  <c r="AU207" i="2774"/>
  <c r="AT189" i="2774"/>
  <c r="AU189" i="2774"/>
  <c r="AT171" i="2774"/>
  <c r="AU171" i="2774"/>
  <c r="AT153" i="2774"/>
  <c r="AU153" i="2774"/>
  <c r="AT135" i="2774"/>
  <c r="AU135" i="2774"/>
  <c r="AT117" i="2774"/>
  <c r="AU117" i="2774"/>
  <c r="AT99" i="2774"/>
  <c r="AU99" i="2774"/>
  <c r="AT81" i="2774"/>
  <c r="AU81" i="2774"/>
  <c r="AT63" i="2774"/>
  <c r="AU63" i="2774"/>
  <c r="AT45" i="2774"/>
  <c r="AU45" i="2774"/>
  <c r="AT27" i="2774"/>
  <c r="AU27" i="2774"/>
  <c r="AT9" i="2774"/>
  <c r="AU9" i="2774"/>
  <c r="AD57" i="2774"/>
  <c r="AE57" i="2774" s="1"/>
  <c r="AD21" i="2774"/>
  <c r="AE21" i="2774" s="1"/>
  <c r="AT685" i="2774"/>
  <c r="AT631" i="2774"/>
  <c r="AT577" i="2774"/>
  <c r="AT523" i="2774"/>
  <c r="AT509" i="2774"/>
  <c r="AT497" i="2774"/>
  <c r="AT469" i="2774"/>
  <c r="AT455" i="2774"/>
  <c r="AT443" i="2774"/>
  <c r="AT415" i="2774"/>
  <c r="AT401" i="2774"/>
  <c r="AT389" i="2774"/>
  <c r="AT361" i="2774"/>
  <c r="AT347" i="2774"/>
  <c r="AT335" i="2774"/>
  <c r="AT307" i="2774"/>
  <c r="AT293" i="2774"/>
  <c r="AT281" i="2774"/>
  <c r="AT253" i="2774"/>
  <c r="AT239" i="2774"/>
  <c r="AT227" i="2774"/>
  <c r="AT199" i="2774"/>
  <c r="AT185" i="2774"/>
  <c r="AT173" i="2774"/>
  <c r="AT145" i="2774"/>
  <c r="AT131" i="2774"/>
  <c r="AT119" i="2774"/>
  <c r="AT91" i="2774"/>
  <c r="AT77" i="2774"/>
  <c r="AT65" i="2774"/>
  <c r="AT37" i="2774"/>
  <c r="AT23" i="2774"/>
  <c r="AT11" i="2774"/>
  <c r="AU700" i="2774"/>
  <c r="AU646" i="2774"/>
  <c r="AU592" i="2774"/>
  <c r="AU538" i="2774"/>
  <c r="AU484" i="2774"/>
  <c r="AU430" i="2774"/>
  <c r="AU376" i="2774"/>
  <c r="AU322" i="2774"/>
  <c r="AU268" i="2774"/>
  <c r="AU214" i="2774"/>
  <c r="AU160" i="2774"/>
  <c r="AU106" i="2774"/>
  <c r="AU52" i="2774"/>
  <c r="AE45" i="2777"/>
  <c r="AE27" i="2777"/>
  <c r="AI9" i="2777"/>
  <c r="AJ9" i="2777"/>
  <c r="AL9" i="2777" s="1"/>
  <c r="AK9" i="2777"/>
  <c r="AF9" i="2777"/>
  <c r="AE14" i="2777"/>
  <c r="AE51" i="2777"/>
  <c r="AJ7" i="2777"/>
  <c r="AL7" i="2777" s="1"/>
  <c r="AI7" i="2777"/>
  <c r="AF7" i="2777"/>
  <c r="AK7" i="2777"/>
  <c r="AG8" i="2777"/>
  <c r="AK55" i="2777"/>
  <c r="AJ55" i="2777"/>
  <c r="AL55" i="2777" s="1"/>
  <c r="AF55" i="2777"/>
  <c r="AF42" i="2777"/>
  <c r="AI42" i="2777"/>
  <c r="AK42" i="2777"/>
  <c r="AJ42" i="2777"/>
  <c r="AL42" i="2777" s="1"/>
  <c r="AI55" i="2777"/>
  <c r="AD43" i="2774"/>
  <c r="AE43" i="2774" s="1"/>
  <c r="AT667" i="2774"/>
  <c r="AT613" i="2774"/>
  <c r="AT559" i="2774"/>
  <c r="AT545" i="2774"/>
  <c r="AT533" i="2774"/>
  <c r="AT505" i="2774"/>
  <c r="AT491" i="2774"/>
  <c r="AT479" i="2774"/>
  <c r="AT451" i="2774"/>
  <c r="AT437" i="2774"/>
  <c r="AT425" i="2774"/>
  <c r="AT397" i="2774"/>
  <c r="AT383" i="2774"/>
  <c r="AT371" i="2774"/>
  <c r="AT343" i="2774"/>
  <c r="AT329" i="2774"/>
  <c r="AT317" i="2774"/>
  <c r="AT289" i="2774"/>
  <c r="AT275" i="2774"/>
  <c r="AT263" i="2774"/>
  <c r="AT235" i="2774"/>
  <c r="AT221" i="2774"/>
  <c r="AT209" i="2774"/>
  <c r="AT181" i="2774"/>
  <c r="AT167" i="2774"/>
  <c r="AT155" i="2774"/>
  <c r="AT127" i="2774"/>
  <c r="AT113" i="2774"/>
  <c r="AT101" i="2774"/>
  <c r="AT73" i="2774"/>
  <c r="AT59" i="2774"/>
  <c r="AT47" i="2774"/>
  <c r="AT19" i="2774"/>
  <c r="AU682" i="2774"/>
  <c r="AU628" i="2774"/>
  <c r="AU574" i="2774"/>
  <c r="AU520" i="2774"/>
  <c r="AU466" i="2774"/>
  <c r="AU412" i="2774"/>
  <c r="AU358" i="2774"/>
  <c r="AU304" i="2774"/>
  <c r="AU250" i="2774"/>
  <c r="AU196" i="2774"/>
  <c r="AU142" i="2774"/>
  <c r="AU88" i="2774"/>
  <c r="AU34" i="2774"/>
  <c r="AE12" i="2777"/>
  <c r="AE20" i="2777"/>
  <c r="AE30" i="2777"/>
  <c r="AE38" i="2777"/>
  <c r="AE48" i="2777"/>
  <c r="AE56" i="2777"/>
  <c r="AE13" i="2777"/>
  <c r="AE21" i="2777"/>
  <c r="AE31" i="2777"/>
  <c r="AE39" i="2777"/>
  <c r="AE49" i="2777"/>
  <c r="AE57" i="2777"/>
  <c r="D8" i="2777"/>
  <c r="AH8" i="2777" s="1"/>
  <c r="AE26" i="2777"/>
  <c r="AE44" i="2777"/>
  <c r="AU437" i="2777"/>
  <c r="AT437" i="2777"/>
  <c r="AU431" i="2777"/>
  <c r="AT431" i="2777"/>
  <c r="AU425" i="2777"/>
  <c r="AT425" i="2777"/>
  <c r="AU419" i="2777"/>
  <c r="AT419" i="2777"/>
  <c r="AU413" i="2777"/>
  <c r="AT413" i="2777"/>
  <c r="AU407" i="2777"/>
  <c r="AT407" i="2777"/>
  <c r="AU401" i="2777"/>
  <c r="AT401" i="2777"/>
  <c r="AU395" i="2777"/>
  <c r="AT395" i="2777"/>
  <c r="AU389" i="2777"/>
  <c r="AT389" i="2777"/>
  <c r="AU383" i="2777"/>
  <c r="AT383" i="2777"/>
  <c r="AU377" i="2777"/>
  <c r="AT377" i="2777"/>
  <c r="AU371" i="2777"/>
  <c r="AT371" i="2777"/>
  <c r="AU365" i="2777"/>
  <c r="AT365" i="2777"/>
  <c r="AE50" i="2777"/>
  <c r="AE33" i="2777"/>
  <c r="AT432" i="2777"/>
  <c r="AT414" i="2777"/>
  <c r="AT396" i="2777"/>
  <c r="AT378" i="2777"/>
  <c r="AT360" i="2777"/>
  <c r="AT342" i="2777"/>
  <c r="AT324" i="2777"/>
  <c r="AT306" i="2777"/>
  <c r="AT288" i="2777"/>
  <c r="AT270" i="2777"/>
  <c r="AT252" i="2777"/>
  <c r="AT234" i="2777"/>
  <c r="AT216" i="2777"/>
  <c r="AT198" i="2777"/>
  <c r="AT180" i="2777"/>
  <c r="AT162" i="2777"/>
  <c r="AT144" i="2777"/>
  <c r="AT126" i="2777"/>
  <c r="AT108" i="2777"/>
  <c r="AT90" i="2777"/>
  <c r="AT72" i="2777"/>
  <c r="AT54" i="2777"/>
  <c r="AT36" i="2777"/>
  <c r="AT18" i="2777"/>
  <c r="AU338" i="2777"/>
  <c r="AU326" i="2777"/>
  <c r="AU314" i="2777"/>
  <c r="AU302" i="2777"/>
  <c r="AU290" i="2777"/>
  <c r="AU278" i="2777"/>
  <c r="AU266" i="2777"/>
  <c r="AU254" i="2777"/>
  <c r="AU242" i="2777"/>
  <c r="AU230" i="2777"/>
  <c r="AU218" i="2777"/>
  <c r="AU206" i="2777"/>
  <c r="AU194" i="2777"/>
  <c r="AU182" i="2777"/>
  <c r="AU170" i="2777"/>
  <c r="AU158" i="2777"/>
  <c r="AU146" i="2777"/>
  <c r="AU134" i="2777"/>
  <c r="AU122" i="2777"/>
  <c r="AU110" i="2777"/>
  <c r="AU98" i="2777"/>
  <c r="AU86" i="2777"/>
  <c r="AU74" i="2777"/>
  <c r="AU62" i="2777"/>
  <c r="AU50" i="2777"/>
  <c r="AU38" i="2777"/>
  <c r="AU26" i="2777"/>
  <c r="AU14" i="2777"/>
  <c r="AJ6" i="2777"/>
  <c r="AL6" i="2777" s="1"/>
  <c r="AT359" i="2777"/>
  <c r="AT341" i="2777"/>
  <c r="AT323" i="2777"/>
  <c r="AT305" i="2777"/>
  <c r="AT287" i="2777"/>
  <c r="AT269" i="2777"/>
  <c r="AT251" i="2777"/>
  <c r="AT233" i="2777"/>
  <c r="AT215" i="2777"/>
  <c r="AT197" i="2777"/>
  <c r="AT179" i="2777"/>
  <c r="AT161" i="2777"/>
  <c r="AT143" i="2777"/>
  <c r="AT125" i="2777"/>
  <c r="AT107" i="2777"/>
  <c r="AT89" i="2777"/>
  <c r="AT71" i="2777"/>
  <c r="AT53" i="2777"/>
  <c r="AT35" i="2777"/>
  <c r="AT17" i="2777"/>
  <c r="AU408" i="2777"/>
  <c r="AU372" i="2777"/>
  <c r="AU336" i="2777"/>
  <c r="AU300" i="2777"/>
  <c r="AU264" i="2777"/>
  <c r="AU228" i="2777"/>
  <c r="AU192" i="2777"/>
  <c r="AU156" i="2777"/>
  <c r="AU120" i="2777"/>
  <c r="AU84" i="2777"/>
  <c r="AU48" i="2777"/>
  <c r="AU12" i="2777"/>
  <c r="AU421" i="2780"/>
  <c r="AT421" i="2780"/>
  <c r="AU415" i="2780"/>
  <c r="AT415" i="2780"/>
  <c r="AU409" i="2780"/>
  <c r="AT409" i="2780"/>
  <c r="AU403" i="2780"/>
  <c r="AT403" i="2780"/>
  <c r="AU397" i="2780"/>
  <c r="AT397" i="2780"/>
  <c r="AU391" i="2780"/>
  <c r="AT391" i="2780"/>
  <c r="AU385" i="2780"/>
  <c r="AT385" i="2780"/>
  <c r="AU379" i="2780"/>
  <c r="AT379" i="2780"/>
  <c r="AU373" i="2780"/>
  <c r="AT373" i="2780"/>
  <c r="AU367" i="2780"/>
  <c r="AT367" i="2780"/>
  <c r="AU361" i="2780"/>
  <c r="AT361" i="2780"/>
  <c r="AU355" i="2780"/>
  <c r="AT355" i="2780"/>
  <c r="AU349" i="2780"/>
  <c r="AT349" i="2780"/>
  <c r="AU343" i="2780"/>
  <c r="AT343" i="2780"/>
  <c r="AU337" i="2780"/>
  <c r="AT337" i="2780"/>
  <c r="AU331" i="2780"/>
  <c r="AT331" i="2780"/>
  <c r="AU325" i="2780"/>
  <c r="AT325" i="2780"/>
  <c r="AU319" i="2780"/>
  <c r="AT319" i="2780"/>
  <c r="AU313" i="2780"/>
  <c r="AT313" i="2780"/>
  <c r="AU307" i="2780"/>
  <c r="AT307" i="2780"/>
  <c r="AU301" i="2780"/>
  <c r="AT301" i="2780"/>
  <c r="AU295" i="2780"/>
  <c r="AT295" i="2780"/>
  <c r="AU289" i="2780"/>
  <c r="AT289" i="2780"/>
  <c r="AU283" i="2780"/>
  <c r="AT283" i="2780"/>
  <c r="AU277" i="2780"/>
  <c r="AT277" i="2780"/>
  <c r="AU271" i="2780"/>
  <c r="AT271" i="2780"/>
  <c r="AU265" i="2780"/>
  <c r="AT265" i="2780"/>
  <c r="AU259" i="2780"/>
  <c r="AT259" i="2780"/>
  <c r="AU253" i="2780"/>
  <c r="AT253" i="2780"/>
  <c r="AU247" i="2780"/>
  <c r="AT247" i="2780"/>
  <c r="AU241" i="2780"/>
  <c r="AT241" i="2780"/>
  <c r="AU235" i="2780"/>
  <c r="AT235" i="2780"/>
  <c r="AU229" i="2780"/>
  <c r="AT229" i="2780"/>
  <c r="AU223" i="2780"/>
  <c r="AT223" i="2780"/>
  <c r="AU217" i="2780"/>
  <c r="AT217" i="2780"/>
  <c r="AU211" i="2780"/>
  <c r="AT211" i="2780"/>
  <c r="AU205" i="2780"/>
  <c r="AT205" i="2780"/>
  <c r="AU199" i="2780"/>
  <c r="AT199" i="2780"/>
  <c r="AU193" i="2780"/>
  <c r="AT193" i="2780"/>
  <c r="AU187" i="2780"/>
  <c r="AT187" i="2780"/>
  <c r="AU181" i="2780"/>
  <c r="AT181" i="2780"/>
  <c r="AU175" i="2780"/>
  <c r="AT175" i="2780"/>
  <c r="AU169" i="2780"/>
  <c r="AT169" i="2780"/>
  <c r="AU163" i="2780"/>
  <c r="AT163" i="2780"/>
  <c r="AU157" i="2780"/>
  <c r="AT157" i="2780"/>
  <c r="AU151" i="2780"/>
  <c r="AT151" i="2780"/>
  <c r="AU145" i="2780"/>
  <c r="AT145" i="2780"/>
  <c r="AU139" i="2780"/>
  <c r="AT139" i="2780"/>
  <c r="AE58" i="2780"/>
  <c r="AE52" i="2780"/>
  <c r="AE40" i="2780"/>
  <c r="AE28" i="2780"/>
  <c r="AE22" i="2780"/>
  <c r="AE16" i="2780"/>
  <c r="AT420" i="2780"/>
  <c r="AU420" i="2780"/>
  <c r="AT414" i="2780"/>
  <c r="AU414" i="2780"/>
  <c r="AT408" i="2780"/>
  <c r="AU408" i="2780"/>
  <c r="AT402" i="2780"/>
  <c r="AU402" i="2780"/>
  <c r="AT396" i="2780"/>
  <c r="AU396" i="2780"/>
  <c r="AT390" i="2780"/>
  <c r="AU390" i="2780"/>
  <c r="AK6" i="2777"/>
  <c r="AT347" i="2777"/>
  <c r="AT329" i="2777"/>
  <c r="AT311" i="2777"/>
  <c r="AT293" i="2777"/>
  <c r="AT275" i="2777"/>
  <c r="AT257" i="2777"/>
  <c r="AT239" i="2777"/>
  <c r="AT221" i="2777"/>
  <c r="AT203" i="2777"/>
  <c r="AT185" i="2777"/>
  <c r="AT167" i="2777"/>
  <c r="AT149" i="2777"/>
  <c r="AT131" i="2777"/>
  <c r="AT113" i="2777"/>
  <c r="AT95" i="2777"/>
  <c r="AT77" i="2777"/>
  <c r="AT59" i="2777"/>
  <c r="AT41" i="2777"/>
  <c r="AT23" i="2777"/>
  <c r="AU344" i="2777"/>
  <c r="AU332" i="2777"/>
  <c r="AU320" i="2777"/>
  <c r="AU308" i="2777"/>
  <c r="AU296" i="2777"/>
  <c r="AU284" i="2777"/>
  <c r="AU272" i="2777"/>
  <c r="AU260" i="2777"/>
  <c r="AU248" i="2777"/>
  <c r="AU236" i="2777"/>
  <c r="AU224" i="2777"/>
  <c r="AU212" i="2777"/>
  <c r="AU200" i="2777"/>
  <c r="AU188" i="2777"/>
  <c r="AU176" i="2777"/>
  <c r="AU164" i="2777"/>
  <c r="AU152" i="2777"/>
  <c r="AU140" i="2777"/>
  <c r="AU128" i="2777"/>
  <c r="AU116" i="2777"/>
  <c r="AU104" i="2777"/>
  <c r="AU92" i="2777"/>
  <c r="AU80" i="2777"/>
  <c r="AU68" i="2777"/>
  <c r="AU56" i="2777"/>
  <c r="AU44" i="2777"/>
  <c r="AU32" i="2777"/>
  <c r="AU20" i="2777"/>
  <c r="AU8" i="2777"/>
  <c r="AU439" i="2777"/>
  <c r="AT439" i="2777"/>
  <c r="AU433" i="2777"/>
  <c r="AT433" i="2777"/>
  <c r="AU427" i="2777"/>
  <c r="AT427" i="2777"/>
  <c r="AU421" i="2777"/>
  <c r="AT421" i="2777"/>
  <c r="AU415" i="2777"/>
  <c r="AT415" i="2777"/>
  <c r="AU409" i="2777"/>
  <c r="AT409" i="2777"/>
  <c r="AU403" i="2777"/>
  <c r="AT403" i="2777"/>
  <c r="AU397" i="2777"/>
  <c r="AT397" i="2777"/>
  <c r="AU391" i="2777"/>
  <c r="AT391" i="2777"/>
  <c r="AU385" i="2777"/>
  <c r="AT385" i="2777"/>
  <c r="AU379" i="2777"/>
  <c r="AT379" i="2777"/>
  <c r="AU373" i="2777"/>
  <c r="AT373" i="2777"/>
  <c r="AU367" i="2777"/>
  <c r="AT367" i="2777"/>
  <c r="AU361" i="2777"/>
  <c r="AT361" i="2777"/>
  <c r="AU355" i="2777"/>
  <c r="AT355" i="2777"/>
  <c r="AU349" i="2777"/>
  <c r="AT349" i="2777"/>
  <c r="AU343" i="2777"/>
  <c r="AT343" i="2777"/>
  <c r="AU337" i="2777"/>
  <c r="AT337" i="2777"/>
  <c r="AU331" i="2777"/>
  <c r="AT331" i="2777"/>
  <c r="AU325" i="2777"/>
  <c r="AT325" i="2777"/>
  <c r="AU319" i="2777"/>
  <c r="AT319" i="2777"/>
  <c r="AU313" i="2777"/>
  <c r="AT313" i="2777"/>
  <c r="AU307" i="2777"/>
  <c r="AT307" i="2777"/>
  <c r="AU301" i="2777"/>
  <c r="AT301" i="2777"/>
  <c r="AU295" i="2777"/>
  <c r="AT295" i="2777"/>
  <c r="AU289" i="2777"/>
  <c r="AT289" i="2777"/>
  <c r="AU283" i="2777"/>
  <c r="AT283" i="2777"/>
  <c r="AU277" i="2777"/>
  <c r="AT277" i="2777"/>
  <c r="AU271" i="2777"/>
  <c r="AT271" i="2777"/>
  <c r="AU265" i="2777"/>
  <c r="AT265" i="2777"/>
  <c r="AU259" i="2777"/>
  <c r="AT259" i="2777"/>
  <c r="AU253" i="2777"/>
  <c r="AT253" i="2777"/>
  <c r="AU247" i="2777"/>
  <c r="AT247" i="2777"/>
  <c r="AU241" i="2777"/>
  <c r="AT241" i="2777"/>
  <c r="AU235" i="2777"/>
  <c r="AT235" i="2777"/>
  <c r="AU229" i="2777"/>
  <c r="AT229" i="2777"/>
  <c r="AU223" i="2777"/>
  <c r="AT223" i="2777"/>
  <c r="AU217" i="2777"/>
  <c r="AT217" i="2777"/>
  <c r="AU211" i="2777"/>
  <c r="AT211" i="2777"/>
  <c r="AU205" i="2777"/>
  <c r="AT205" i="2777"/>
  <c r="AU199" i="2777"/>
  <c r="AT199" i="2777"/>
  <c r="AU193" i="2777"/>
  <c r="AT193" i="2777"/>
  <c r="AU187" i="2777"/>
  <c r="AT187" i="2777"/>
  <c r="AU181" i="2777"/>
  <c r="AT181" i="2777"/>
  <c r="AU175" i="2777"/>
  <c r="AT175" i="2777"/>
  <c r="AU169" i="2777"/>
  <c r="AT169" i="2777"/>
  <c r="AU163" i="2777"/>
  <c r="AT163" i="2777"/>
  <c r="AU157" i="2777"/>
  <c r="AT157" i="2777"/>
  <c r="AU151" i="2777"/>
  <c r="AT151" i="2777"/>
  <c r="AU145" i="2777"/>
  <c r="AT145" i="2777"/>
  <c r="AU139" i="2777"/>
  <c r="AT139" i="2777"/>
  <c r="AU133" i="2777"/>
  <c r="AT133" i="2777"/>
  <c r="AU127" i="2777"/>
  <c r="AT127" i="2777"/>
  <c r="AU121" i="2777"/>
  <c r="AT121" i="2777"/>
  <c r="AU115" i="2777"/>
  <c r="AT115" i="2777"/>
  <c r="AU109" i="2777"/>
  <c r="AT109" i="2777"/>
  <c r="AU103" i="2777"/>
  <c r="AT103" i="2777"/>
  <c r="AU97" i="2777"/>
  <c r="AT97" i="2777"/>
  <c r="AU91" i="2777"/>
  <c r="AT91" i="2777"/>
  <c r="AU85" i="2777"/>
  <c r="AT85" i="2777"/>
  <c r="AU79" i="2777"/>
  <c r="AT79" i="2777"/>
  <c r="AU73" i="2777"/>
  <c r="AT73" i="2777"/>
  <c r="AU67" i="2777"/>
  <c r="AT67" i="2777"/>
  <c r="AU61" i="2777"/>
  <c r="AT61" i="2777"/>
  <c r="AU55" i="2777"/>
  <c r="AT55" i="2777"/>
  <c r="AU49" i="2777"/>
  <c r="AT49" i="2777"/>
  <c r="AU43" i="2777"/>
  <c r="AT43" i="2777"/>
  <c r="AU37" i="2777"/>
  <c r="AT37" i="2777"/>
  <c r="AU31" i="2777"/>
  <c r="AT31" i="2777"/>
  <c r="AU25" i="2777"/>
  <c r="AT25" i="2777"/>
  <c r="AU19" i="2777"/>
  <c r="AT19" i="2777"/>
  <c r="AU13" i="2777"/>
  <c r="AT13" i="2777"/>
  <c r="AU7" i="2777"/>
  <c r="AT7" i="2777"/>
  <c r="AT426" i="2777"/>
  <c r="AT390" i="2777"/>
  <c r="AT354" i="2777"/>
  <c r="AT318" i="2777"/>
  <c r="AT282" i="2777"/>
  <c r="AT246" i="2777"/>
  <c r="AT210" i="2777"/>
  <c r="AT174" i="2777"/>
  <c r="AT138" i="2777"/>
  <c r="AT102" i="2777"/>
  <c r="AT66" i="2777"/>
  <c r="AT30" i="2777"/>
  <c r="AT418" i="2780"/>
  <c r="AU418" i="2780"/>
  <c r="AT412" i="2780"/>
  <c r="AU412" i="2780"/>
  <c r="AT406" i="2780"/>
  <c r="AU406" i="2780"/>
  <c r="AT400" i="2780"/>
  <c r="AU400" i="2780"/>
  <c r="AT394" i="2780"/>
  <c r="AU394" i="2780"/>
  <c r="AT388" i="2780"/>
  <c r="AU388" i="2780"/>
  <c r="AT382" i="2780"/>
  <c r="AU382" i="2780"/>
  <c r="AT376" i="2780"/>
  <c r="AU376" i="2780"/>
  <c r="AT370" i="2780"/>
  <c r="AU370" i="2780"/>
  <c r="AT364" i="2780"/>
  <c r="AU364" i="2780"/>
  <c r="AT358" i="2780"/>
  <c r="AU358" i="2780"/>
  <c r="AT352" i="2780"/>
  <c r="AU352" i="2780"/>
  <c r="AT346" i="2780"/>
  <c r="AU346" i="2780"/>
  <c r="AT340" i="2780"/>
  <c r="AU340" i="2780"/>
  <c r="AT334" i="2780"/>
  <c r="AU334" i="2780"/>
  <c r="AH6" i="2777"/>
  <c r="AT353" i="2777"/>
  <c r="AT335" i="2777"/>
  <c r="AT317" i="2777"/>
  <c r="AT299" i="2777"/>
  <c r="AT281" i="2777"/>
  <c r="AT263" i="2777"/>
  <c r="AT245" i="2777"/>
  <c r="AT227" i="2777"/>
  <c r="AT209" i="2777"/>
  <c r="AE34" i="2780"/>
  <c r="AU5" i="2780"/>
  <c r="AT5" i="2780"/>
  <c r="AU422" i="2780"/>
  <c r="AT422" i="2780"/>
  <c r="AU416" i="2780"/>
  <c r="AT416" i="2780"/>
  <c r="AU410" i="2780"/>
  <c r="AT410" i="2780"/>
  <c r="AU404" i="2780"/>
  <c r="AT404" i="2780"/>
  <c r="AU398" i="2780"/>
  <c r="AT398" i="2780"/>
  <c r="AU392" i="2780"/>
  <c r="AT392" i="2780"/>
  <c r="AU386" i="2780"/>
  <c r="AT386" i="2780"/>
  <c r="AU380" i="2780"/>
  <c r="AT380" i="2780"/>
  <c r="AU374" i="2780"/>
  <c r="AT374" i="2780"/>
  <c r="AU368" i="2780"/>
  <c r="AT368" i="2780"/>
  <c r="AU362" i="2780"/>
  <c r="AT362" i="2780"/>
  <c r="AU356" i="2780"/>
  <c r="AT356" i="2780"/>
  <c r="AU350" i="2780"/>
  <c r="AT350" i="2780"/>
  <c r="AU344" i="2780"/>
  <c r="AT344" i="2780"/>
  <c r="AU338" i="2780"/>
  <c r="AT338" i="2780"/>
  <c r="AU332" i="2780"/>
  <c r="AT332" i="2780"/>
  <c r="AU326" i="2780"/>
  <c r="AT326" i="2780"/>
  <c r="AU320" i="2780"/>
  <c r="AT320" i="2780"/>
  <c r="AU314" i="2780"/>
  <c r="AT314" i="2780"/>
  <c r="AU308" i="2780"/>
  <c r="AT308" i="2780"/>
  <c r="AU302" i="2780"/>
  <c r="AT302" i="2780"/>
  <c r="AU296" i="2780"/>
  <c r="AT296" i="2780"/>
  <c r="AU290" i="2780"/>
  <c r="AT290" i="2780"/>
  <c r="AU284" i="2780"/>
  <c r="AT284" i="2780"/>
  <c r="AU278" i="2780"/>
  <c r="AT278" i="2780"/>
  <c r="AU272" i="2780"/>
  <c r="AT272" i="2780"/>
  <c r="AU266" i="2780"/>
  <c r="AT266" i="2780"/>
  <c r="AU260" i="2780"/>
  <c r="AT260" i="2780"/>
  <c r="AU254" i="2780"/>
  <c r="AT254" i="2780"/>
  <c r="AU248" i="2780"/>
  <c r="AT248" i="2780"/>
  <c r="AU242" i="2780"/>
  <c r="AT242" i="2780"/>
  <c r="AU236" i="2780"/>
  <c r="AT236" i="2780"/>
  <c r="AU230" i="2780"/>
  <c r="AT230" i="2780"/>
  <c r="AU224" i="2780"/>
  <c r="AT224" i="2780"/>
  <c r="AU218" i="2780"/>
  <c r="AT218" i="2780"/>
  <c r="AU212" i="2780"/>
  <c r="AT212" i="2780"/>
  <c r="AU206" i="2780"/>
  <c r="AT206" i="2780"/>
  <c r="AU200" i="2780"/>
  <c r="AT200" i="2780"/>
  <c r="AU194" i="2780"/>
  <c r="AT194" i="2780"/>
  <c r="AU188" i="2780"/>
  <c r="AT188" i="2780"/>
  <c r="AU182" i="2780"/>
  <c r="AT182" i="2780"/>
  <c r="AU176" i="2780"/>
  <c r="AT176" i="2780"/>
  <c r="AU170" i="2780"/>
  <c r="AT170" i="2780"/>
  <c r="AU164" i="2780"/>
  <c r="AT164" i="2780"/>
  <c r="AU158" i="2780"/>
  <c r="AT158" i="2780"/>
  <c r="AU152" i="2780"/>
  <c r="AT152" i="2780"/>
  <c r="AU146" i="2780"/>
  <c r="AT146" i="2780"/>
  <c r="AU140" i="2780"/>
  <c r="AT140" i="2780"/>
  <c r="AU134" i="2780"/>
  <c r="AT134" i="2780"/>
  <c r="AU128" i="2780"/>
  <c r="AT128" i="2780"/>
  <c r="AU122" i="2780"/>
  <c r="AT122" i="2780"/>
  <c r="AU116" i="2780"/>
  <c r="AT116" i="2780"/>
  <c r="AU110" i="2780"/>
  <c r="AT110" i="2780"/>
  <c r="AU104" i="2780"/>
  <c r="AT104" i="2780"/>
  <c r="AU98" i="2780"/>
  <c r="AT98" i="2780"/>
  <c r="AU92" i="2780"/>
  <c r="AT92" i="2780"/>
  <c r="AU86" i="2780"/>
  <c r="AT86" i="2780"/>
  <c r="AU80" i="2780"/>
  <c r="AT80" i="2780"/>
  <c r="AU74" i="2780"/>
  <c r="AT74" i="2780"/>
  <c r="AU68" i="2780"/>
  <c r="AT68" i="2780"/>
  <c r="AU62" i="2780"/>
  <c r="AT62" i="2780"/>
  <c r="AU56" i="2780"/>
  <c r="AT56" i="2780"/>
  <c r="AU50" i="2780"/>
  <c r="AT50" i="2780"/>
  <c r="AU44" i="2780"/>
  <c r="AT44" i="2780"/>
  <c r="AE39" i="2780"/>
  <c r="AT103" i="2780"/>
  <c r="AT67" i="2780"/>
  <c r="AT31" i="2780"/>
  <c r="AE61" i="2780"/>
  <c r="AE55" i="2780"/>
  <c r="AE49" i="2780"/>
  <c r="AE43" i="2780"/>
  <c r="AE37" i="2780"/>
  <c r="AE31" i="2780"/>
  <c r="AE25" i="2780"/>
  <c r="AE19" i="2780"/>
  <c r="AE13" i="2780"/>
  <c r="AE7" i="2780"/>
  <c r="AE56" i="2780"/>
  <c r="AE50" i="2780"/>
  <c r="AE44" i="2780"/>
  <c r="AE38" i="2780"/>
  <c r="AE32" i="2780"/>
  <c r="AE26" i="2780"/>
  <c r="AE20" i="2780"/>
  <c r="AE14" i="2780"/>
  <c r="AE8" i="2780"/>
  <c r="AE33" i="2780"/>
  <c r="AT133" i="2780"/>
  <c r="AT97" i="2780"/>
  <c r="AT61" i="2780"/>
  <c r="AT25" i="2780"/>
  <c r="AE60" i="2780"/>
  <c r="AE54" i="2780"/>
  <c r="AE48" i="2780"/>
  <c r="AE42" i="2780"/>
  <c r="AE36" i="2780"/>
  <c r="AE30" i="2780"/>
  <c r="AE24" i="2780"/>
  <c r="AE18" i="2780"/>
  <c r="AE12" i="2780"/>
  <c r="AE27" i="2780"/>
  <c r="AE46" i="2780"/>
  <c r="AE10" i="2780"/>
  <c r="AT127" i="2780"/>
  <c r="AT91" i="2780"/>
  <c r="AT55" i="2780"/>
  <c r="AT19" i="2780"/>
  <c r="AT419" i="2780"/>
  <c r="AU419" i="2780"/>
  <c r="AT413" i="2780"/>
  <c r="AU413" i="2780"/>
  <c r="AT407" i="2780"/>
  <c r="AU407" i="2780"/>
  <c r="AT401" i="2780"/>
  <c r="AU401" i="2780"/>
  <c r="AT395" i="2780"/>
  <c r="AU395" i="2780"/>
  <c r="AT389" i="2780"/>
  <c r="AU389" i="2780"/>
  <c r="AT383" i="2780"/>
  <c r="AU383" i="2780"/>
  <c r="AT377" i="2780"/>
  <c r="AU377" i="2780"/>
  <c r="AT371" i="2780"/>
  <c r="AU371" i="2780"/>
  <c r="AT365" i="2780"/>
  <c r="AU365" i="2780"/>
  <c r="AT359" i="2780"/>
  <c r="AU359" i="2780"/>
  <c r="AT353" i="2780"/>
  <c r="AU353" i="2780"/>
  <c r="AT347" i="2780"/>
  <c r="AU347" i="2780"/>
  <c r="AT341" i="2780"/>
  <c r="AU341" i="2780"/>
  <c r="AT335" i="2780"/>
  <c r="AU335" i="2780"/>
  <c r="AT329" i="2780"/>
  <c r="AU329" i="2780"/>
  <c r="AT323" i="2780"/>
  <c r="AU323" i="2780"/>
  <c r="AT317" i="2780"/>
  <c r="AU317" i="2780"/>
  <c r="AT311" i="2780"/>
  <c r="AU311" i="2780"/>
  <c r="AT305" i="2780"/>
  <c r="AU305" i="2780"/>
  <c r="AT299" i="2780"/>
  <c r="AU299" i="2780"/>
  <c r="AT293" i="2780"/>
  <c r="AU293" i="2780"/>
  <c r="AT287" i="2780"/>
  <c r="AU287" i="2780"/>
  <c r="AT281" i="2780"/>
  <c r="AU281" i="2780"/>
  <c r="AT275" i="2780"/>
  <c r="AU275" i="2780"/>
  <c r="AT269" i="2780"/>
  <c r="AU269" i="2780"/>
  <c r="AT263" i="2780"/>
  <c r="AU263" i="2780"/>
  <c r="AT257" i="2780"/>
  <c r="AU257" i="2780"/>
  <c r="AT251" i="2780"/>
  <c r="AU251" i="2780"/>
  <c r="AT245" i="2780"/>
  <c r="AU245" i="2780"/>
  <c r="AT239" i="2780"/>
  <c r="AU239" i="2780"/>
  <c r="AT233" i="2780"/>
  <c r="AU233" i="2780"/>
  <c r="AT227" i="2780"/>
  <c r="AU227" i="2780"/>
  <c r="AT221" i="2780"/>
  <c r="AU221" i="2780"/>
  <c r="AT215" i="2780"/>
  <c r="AU215" i="2780"/>
  <c r="AT209" i="2780"/>
  <c r="AU209" i="2780"/>
  <c r="AT203" i="2780"/>
  <c r="AU203" i="2780"/>
  <c r="AT197" i="2780"/>
  <c r="AU197" i="2780"/>
  <c r="AT191" i="2780"/>
  <c r="AU191" i="2780"/>
  <c r="AT185" i="2780"/>
  <c r="AU185" i="2780"/>
  <c r="AT179" i="2780"/>
  <c r="AU179" i="2780"/>
  <c r="AT173" i="2780"/>
  <c r="AU173" i="2780"/>
  <c r="AT167" i="2780"/>
  <c r="AU167" i="2780"/>
  <c r="AT161" i="2780"/>
  <c r="AU161" i="2780"/>
  <c r="AT155" i="2780"/>
  <c r="AU155" i="2780"/>
  <c r="AT149" i="2780"/>
  <c r="AU149" i="2780"/>
  <c r="AT143" i="2780"/>
  <c r="AU143" i="2780"/>
  <c r="AT137" i="2780"/>
  <c r="AU137" i="2780"/>
  <c r="AT131" i="2780"/>
  <c r="AU131" i="2780"/>
  <c r="AT125" i="2780"/>
  <c r="AU125" i="2780"/>
  <c r="AT119" i="2780"/>
  <c r="AU119" i="2780"/>
  <c r="AT113" i="2780"/>
  <c r="AU113" i="2780"/>
  <c r="AT107" i="2780"/>
  <c r="AU107" i="2780"/>
  <c r="AE59" i="2780"/>
  <c r="AE53" i="2780"/>
  <c r="AE47" i="2780"/>
  <c r="AE41" i="2780"/>
  <c r="AE35" i="2780"/>
  <c r="AE29" i="2780"/>
  <c r="AE23" i="2780"/>
  <c r="AE17" i="2780"/>
  <c r="AE11" i="2780"/>
  <c r="AE57" i="2780"/>
  <c r="AE21" i="2780"/>
  <c r="AT121" i="2780"/>
  <c r="AT85" i="2780"/>
  <c r="AT49" i="2780"/>
  <c r="AT13" i="2780"/>
  <c r="AE51" i="2780"/>
  <c r="AE15" i="2780"/>
  <c r="AT115" i="2780"/>
  <c r="AT79" i="2780"/>
  <c r="AT43" i="2780"/>
  <c r="AT7" i="2780"/>
  <c r="AU417" i="2780"/>
  <c r="AT417" i="2780"/>
  <c r="AU411" i="2780"/>
  <c r="AT411" i="2780"/>
  <c r="AU405" i="2780"/>
  <c r="AT405" i="2780"/>
  <c r="AU399" i="2780"/>
  <c r="AT399" i="2780"/>
  <c r="AU393" i="2780"/>
  <c r="AT393" i="2780"/>
  <c r="AU387" i="2780"/>
  <c r="AT387" i="2780"/>
  <c r="AU381" i="2780"/>
  <c r="AT381" i="2780"/>
  <c r="AU375" i="2780"/>
  <c r="AT375" i="2780"/>
  <c r="AU369" i="2780"/>
  <c r="AT369" i="2780"/>
  <c r="AU363" i="2780"/>
  <c r="AT363" i="2780"/>
  <c r="AU357" i="2780"/>
  <c r="AT357" i="2780"/>
  <c r="AU351" i="2780"/>
  <c r="AT351" i="2780"/>
  <c r="AU345" i="2780"/>
  <c r="AT345" i="2780"/>
  <c r="AU339" i="2780"/>
  <c r="AT339" i="2780"/>
  <c r="AU333" i="2780"/>
  <c r="AT333" i="2780"/>
  <c r="AU327" i="2780"/>
  <c r="AT327" i="2780"/>
  <c r="AU321" i="2780"/>
  <c r="AT321" i="2780"/>
  <c r="AU315" i="2780"/>
  <c r="AT315" i="2780"/>
  <c r="AU309" i="2780"/>
  <c r="AT309" i="2780"/>
  <c r="AU303" i="2780"/>
  <c r="AT303" i="2780"/>
  <c r="AU297" i="2780"/>
  <c r="AT297" i="2780"/>
  <c r="AU291" i="2780"/>
  <c r="AT291" i="2780"/>
  <c r="AU285" i="2780"/>
  <c r="AT285" i="2780"/>
  <c r="AU279" i="2780"/>
  <c r="AT279" i="2780"/>
  <c r="AU273" i="2780"/>
  <c r="AT273" i="2780"/>
  <c r="AU267" i="2780"/>
  <c r="AT267" i="2780"/>
  <c r="AU261" i="2780"/>
  <c r="AT261" i="2780"/>
  <c r="AU255" i="2780"/>
  <c r="AT255" i="2780"/>
  <c r="AU249" i="2780"/>
  <c r="AT249" i="2780"/>
  <c r="AU243" i="2780"/>
  <c r="AT243" i="2780"/>
  <c r="AU237" i="2780"/>
  <c r="AT237" i="2780"/>
  <c r="AU231" i="2780"/>
  <c r="AT231" i="2780"/>
  <c r="AU225" i="2780"/>
  <c r="AT225" i="2780"/>
  <c r="AU219" i="2780"/>
  <c r="AT219" i="2780"/>
  <c r="AU213" i="2780"/>
  <c r="AT213" i="2780"/>
  <c r="AU207" i="2780"/>
  <c r="AT207" i="2780"/>
  <c r="AU201" i="2780"/>
  <c r="AT201" i="2780"/>
  <c r="AU195" i="2780"/>
  <c r="AT195" i="2780"/>
  <c r="AU189" i="2780"/>
  <c r="AT189" i="2780"/>
  <c r="AU183" i="2780"/>
  <c r="AT183" i="2780"/>
  <c r="AU177" i="2780"/>
  <c r="AT177" i="2780"/>
  <c r="AU171" i="2780"/>
  <c r="AT171" i="2780"/>
  <c r="AU165" i="2780"/>
  <c r="AT165" i="2780"/>
  <c r="AU159" i="2780"/>
  <c r="AT159" i="2780"/>
  <c r="AU153" i="2780"/>
  <c r="AT153" i="2780"/>
  <c r="AU147" i="2780"/>
  <c r="AT147" i="2780"/>
  <c r="AU141" i="2780"/>
  <c r="AT141" i="2780"/>
  <c r="AU135" i="2780"/>
  <c r="AT135" i="2780"/>
  <c r="AU129" i="2780"/>
  <c r="AT129" i="2780"/>
  <c r="AU123" i="2780"/>
  <c r="AT123" i="2780"/>
  <c r="AU117" i="2780"/>
  <c r="AT117" i="2780"/>
  <c r="AU111" i="2780"/>
  <c r="AT111" i="2780"/>
  <c r="AU105" i="2780"/>
  <c r="AT105" i="2780"/>
  <c r="AU99" i="2780"/>
  <c r="AT99" i="2780"/>
  <c r="AU93" i="2780"/>
  <c r="AT93" i="2780"/>
  <c r="AU87" i="2780"/>
  <c r="AT87" i="2780"/>
  <c r="AU81" i="2780"/>
  <c r="AT81" i="2780"/>
  <c r="AU75" i="2780"/>
  <c r="AT75" i="2780"/>
  <c r="AU69" i="2780"/>
  <c r="AT69" i="2780"/>
  <c r="AU63" i="2780"/>
  <c r="AT63" i="2780"/>
  <c r="AU57" i="2780"/>
  <c r="AT57" i="2780"/>
  <c r="AU51" i="2780"/>
  <c r="AT51" i="2780"/>
  <c r="AU45" i="2780"/>
  <c r="AT45" i="2780"/>
  <c r="AU39" i="2780"/>
  <c r="AT39" i="2780"/>
  <c r="AU33" i="2780"/>
  <c r="AT33" i="2780"/>
  <c r="AU27" i="2780"/>
  <c r="AT27" i="2780"/>
  <c r="AU21" i="2780"/>
  <c r="AT21" i="2780"/>
  <c r="AU15" i="2780"/>
  <c r="AT15" i="2780"/>
  <c r="AU9" i="2780"/>
  <c r="AT9" i="2780"/>
  <c r="AE6" i="2780"/>
  <c r="AE45" i="2780"/>
  <c r="AE9" i="2780"/>
  <c r="AT109" i="2780"/>
  <c r="AT73" i="2780"/>
  <c r="AT37" i="2780"/>
  <c r="AT847" i="2783"/>
  <c r="AU847" i="2783"/>
  <c r="AT841" i="2783"/>
  <c r="AU841" i="2783"/>
  <c r="AT835" i="2783"/>
  <c r="AU835" i="2783"/>
  <c r="AT829" i="2783"/>
  <c r="AU829" i="2783"/>
  <c r="AT823" i="2783"/>
  <c r="AU823" i="2783"/>
  <c r="AT817" i="2783"/>
  <c r="AU817" i="2783"/>
  <c r="AT811" i="2783"/>
  <c r="AU811" i="2783"/>
  <c r="AT805" i="2783"/>
  <c r="AU805" i="2783"/>
  <c r="AT799" i="2783"/>
  <c r="AU799" i="2783"/>
  <c r="AT793" i="2783"/>
  <c r="AU793" i="2783"/>
  <c r="AT787" i="2783"/>
  <c r="AU787" i="2783"/>
  <c r="AT781" i="2783"/>
  <c r="AU781" i="2783"/>
  <c r="AT775" i="2783"/>
  <c r="AU775" i="2783"/>
  <c r="AT769" i="2783"/>
  <c r="AU769" i="2783"/>
  <c r="AT763" i="2783"/>
  <c r="AU763" i="2783"/>
  <c r="AT757" i="2783"/>
  <c r="AU757" i="2783"/>
  <c r="AT751" i="2783"/>
  <c r="AU751" i="2783"/>
  <c r="AT745" i="2783"/>
  <c r="AU745" i="2783"/>
  <c r="AT739" i="2783"/>
  <c r="AU739" i="2783"/>
  <c r="AT733" i="2783"/>
  <c r="AU733" i="2783"/>
  <c r="AT727" i="2783"/>
  <c r="AU727" i="2783"/>
  <c r="AT721" i="2783"/>
  <c r="AU721" i="2783"/>
  <c r="AT715" i="2783"/>
  <c r="AU715" i="2783"/>
  <c r="AT709" i="2783"/>
  <c r="AU709" i="2783"/>
  <c r="AT703" i="2783"/>
  <c r="AU703" i="2783"/>
  <c r="AT697" i="2783"/>
  <c r="AU697" i="2783"/>
  <c r="AT691" i="2783"/>
  <c r="AU691" i="2783"/>
  <c r="AT685" i="2783"/>
  <c r="AU685" i="2783"/>
  <c r="AT679" i="2783"/>
  <c r="AU679" i="2783"/>
  <c r="AT673" i="2783"/>
  <c r="AU673" i="2783"/>
  <c r="AT667" i="2783"/>
  <c r="AU667" i="2783"/>
  <c r="AT661" i="2783"/>
  <c r="AU661" i="2783"/>
  <c r="AT655" i="2783"/>
  <c r="AU655" i="2783"/>
  <c r="AT649" i="2783"/>
  <c r="AU649" i="2783"/>
  <c r="AT643" i="2783"/>
  <c r="AU643" i="2783"/>
  <c r="AT637" i="2783"/>
  <c r="AU637" i="2783"/>
  <c r="AT631" i="2783"/>
  <c r="AU631" i="2783"/>
  <c r="AT625" i="2783"/>
  <c r="AU625" i="2783"/>
  <c r="AT619" i="2783"/>
  <c r="AU619" i="2783"/>
  <c r="AT613" i="2783"/>
  <c r="AU613" i="2783"/>
  <c r="AT607" i="2783"/>
  <c r="AU607" i="2783"/>
  <c r="AT601" i="2783"/>
  <c r="AU601" i="2783"/>
  <c r="AT595" i="2783"/>
  <c r="AU595" i="2783"/>
  <c r="AT589" i="2783"/>
  <c r="AU589" i="2783"/>
  <c r="AT583" i="2783"/>
  <c r="AU583" i="2783"/>
  <c r="AT577" i="2783"/>
  <c r="AU577" i="2783"/>
  <c r="AT571" i="2783"/>
  <c r="AU571" i="2783"/>
  <c r="AT565" i="2783"/>
  <c r="AU565" i="2783"/>
  <c r="AT559" i="2783"/>
  <c r="AU559" i="2783"/>
  <c r="AT553" i="2783"/>
  <c r="AU553" i="2783"/>
  <c r="AT547" i="2783"/>
  <c r="AU547" i="2783"/>
  <c r="AT541" i="2783"/>
  <c r="AU541" i="2783"/>
  <c r="AT535" i="2783"/>
  <c r="AU535" i="2783"/>
  <c r="AT529" i="2783"/>
  <c r="AU529" i="2783"/>
  <c r="AT523" i="2783"/>
  <c r="AU523" i="2783"/>
  <c r="AT517" i="2783"/>
  <c r="AU517" i="2783"/>
  <c r="AT511" i="2783"/>
  <c r="AU511" i="2783"/>
  <c r="AT505" i="2783"/>
  <c r="AU505" i="2783"/>
  <c r="AT499" i="2783"/>
  <c r="AU499" i="2783"/>
  <c r="AT493" i="2783"/>
  <c r="AU493" i="2783"/>
  <c r="AT487" i="2783"/>
  <c r="AU487" i="2783"/>
  <c r="AT481" i="2783"/>
  <c r="AU481" i="2783"/>
  <c r="AT475" i="2783"/>
  <c r="AU475" i="2783"/>
  <c r="AT469" i="2783"/>
  <c r="AU469" i="2783"/>
  <c r="AT463" i="2783"/>
  <c r="AU463" i="2783"/>
  <c r="AT457" i="2783"/>
  <c r="AU457" i="2783"/>
  <c r="AT451" i="2783"/>
  <c r="AU451" i="2783"/>
  <c r="AT445" i="2783"/>
  <c r="AU445" i="2783"/>
  <c r="AT439" i="2783"/>
  <c r="AU439" i="2783"/>
  <c r="AT433" i="2783"/>
  <c r="AU433" i="2783"/>
  <c r="AT427" i="2783"/>
  <c r="AU427" i="2783"/>
  <c r="AT421" i="2783"/>
  <c r="AU421" i="2783"/>
  <c r="AT415" i="2783"/>
  <c r="AU415" i="2783"/>
  <c r="AT409" i="2783"/>
  <c r="AU409" i="2783"/>
  <c r="AT403" i="2783"/>
  <c r="AU403" i="2783"/>
  <c r="AT397" i="2783"/>
  <c r="AU397" i="2783"/>
  <c r="AT391" i="2783"/>
  <c r="AU391" i="2783"/>
  <c r="AT385" i="2783"/>
  <c r="AU385" i="2783"/>
  <c r="AT379" i="2783"/>
  <c r="AU379" i="2783"/>
  <c r="AT373" i="2783"/>
  <c r="AU373" i="2783"/>
  <c r="AT367" i="2783"/>
  <c r="AU367" i="2783"/>
  <c r="AT361" i="2783"/>
  <c r="AU361" i="2783"/>
  <c r="AE61" i="2783"/>
  <c r="AE55" i="2783"/>
  <c r="AE49" i="2783"/>
  <c r="AE43" i="2783"/>
  <c r="AE37" i="2783"/>
  <c r="AE31" i="2783"/>
  <c r="AE25" i="2783"/>
  <c r="AE19" i="2783"/>
  <c r="AE13" i="2783"/>
  <c r="AE7" i="2783"/>
  <c r="AE36" i="2783"/>
  <c r="AU384" i="2780"/>
  <c r="AU378" i="2780"/>
  <c r="AU372" i="2780"/>
  <c r="AU366" i="2780"/>
  <c r="AU360" i="2780"/>
  <c r="AU354" i="2780"/>
  <c r="AU348" i="2780"/>
  <c r="AU342" i="2780"/>
  <c r="AU336" i="2780"/>
  <c r="AU330" i="2780"/>
  <c r="AU324" i="2780"/>
  <c r="AU318" i="2780"/>
  <c r="AU312" i="2780"/>
  <c r="AU306" i="2780"/>
  <c r="AU300" i="2780"/>
  <c r="AU294" i="2780"/>
  <c r="AU288" i="2780"/>
  <c r="AU282" i="2780"/>
  <c r="AU276" i="2780"/>
  <c r="AU270" i="2780"/>
  <c r="AU264" i="2780"/>
  <c r="AU258" i="2780"/>
  <c r="AU252" i="2780"/>
  <c r="AU246" i="2780"/>
  <c r="AU240" i="2780"/>
  <c r="AU234" i="2780"/>
  <c r="AU228" i="2780"/>
  <c r="AU222" i="2780"/>
  <c r="AU216" i="2780"/>
  <c r="AU210" i="2780"/>
  <c r="AU204" i="2780"/>
  <c r="AU198" i="2780"/>
  <c r="AU192" i="2780"/>
  <c r="AU186" i="2780"/>
  <c r="AU180" i="2780"/>
  <c r="AU174" i="2780"/>
  <c r="AU168" i="2780"/>
  <c r="AU162" i="2780"/>
  <c r="AU156" i="2780"/>
  <c r="AU150" i="2780"/>
  <c r="AU144" i="2780"/>
  <c r="AU138" i="2780"/>
  <c r="AU132" i="2780"/>
  <c r="AU126" i="2780"/>
  <c r="AU120" i="2780"/>
  <c r="AU114" i="2780"/>
  <c r="AU108" i="2780"/>
  <c r="AU102" i="2780"/>
  <c r="AU96" i="2780"/>
  <c r="AU90" i="2780"/>
  <c r="AU84" i="2780"/>
  <c r="AU78" i="2780"/>
  <c r="AU72" i="2780"/>
  <c r="AU66" i="2780"/>
  <c r="AU60" i="2780"/>
  <c r="AU54" i="2780"/>
  <c r="AU48" i="2780"/>
  <c r="AU42" i="2780"/>
  <c r="AU36" i="2780"/>
  <c r="AU30" i="2780"/>
  <c r="AU24" i="2780"/>
  <c r="AU18" i="2780"/>
  <c r="AU12" i="2780"/>
  <c r="AU6" i="2780"/>
  <c r="AU852" i="2783"/>
  <c r="AT852" i="2783"/>
  <c r="AU846" i="2783"/>
  <c r="AT846" i="2783"/>
  <c r="AU840" i="2783"/>
  <c r="AT840" i="2783"/>
  <c r="AU834" i="2783"/>
  <c r="AT834" i="2783"/>
  <c r="AU828" i="2783"/>
  <c r="AT828" i="2783"/>
  <c r="AU822" i="2783"/>
  <c r="AT822" i="2783"/>
  <c r="AU816" i="2783"/>
  <c r="AT816" i="2783"/>
  <c r="AU810" i="2783"/>
  <c r="AT810" i="2783"/>
  <c r="AU804" i="2783"/>
  <c r="AT804" i="2783"/>
  <c r="AU798" i="2783"/>
  <c r="AT798" i="2783"/>
  <c r="AU792" i="2783"/>
  <c r="AT792" i="2783"/>
  <c r="AU786" i="2783"/>
  <c r="AT786" i="2783"/>
  <c r="AU780" i="2783"/>
  <c r="AT780" i="2783"/>
  <c r="AU774" i="2783"/>
  <c r="AT774" i="2783"/>
  <c r="AU768" i="2783"/>
  <c r="AT768" i="2783"/>
  <c r="AU762" i="2783"/>
  <c r="AT762" i="2783"/>
  <c r="AU756" i="2783"/>
  <c r="AT756" i="2783"/>
  <c r="AU750" i="2783"/>
  <c r="AT750" i="2783"/>
  <c r="AU744" i="2783"/>
  <c r="AT744" i="2783"/>
  <c r="AU738" i="2783"/>
  <c r="AT738" i="2783"/>
  <c r="AU732" i="2783"/>
  <c r="AT732" i="2783"/>
  <c r="AU726" i="2783"/>
  <c r="AT726" i="2783"/>
  <c r="AU720" i="2783"/>
  <c r="AT720" i="2783"/>
  <c r="AU714" i="2783"/>
  <c r="AT714" i="2783"/>
  <c r="AU708" i="2783"/>
  <c r="AT708" i="2783"/>
  <c r="AU702" i="2783"/>
  <c r="AT702" i="2783"/>
  <c r="AU696" i="2783"/>
  <c r="AT696" i="2783"/>
  <c r="AU690" i="2783"/>
  <c r="AT690" i="2783"/>
  <c r="AU684" i="2783"/>
  <c r="AT684" i="2783"/>
  <c r="AU678" i="2783"/>
  <c r="AT678" i="2783"/>
  <c r="AU672" i="2783"/>
  <c r="AT672" i="2783"/>
  <c r="AU666" i="2783"/>
  <c r="AT666" i="2783"/>
  <c r="AU660" i="2783"/>
  <c r="AT660" i="2783"/>
  <c r="AU654" i="2783"/>
  <c r="AT654" i="2783"/>
  <c r="AU648" i="2783"/>
  <c r="AT648" i="2783"/>
  <c r="AU642" i="2783"/>
  <c r="AT642" i="2783"/>
  <c r="AU636" i="2783"/>
  <c r="AT636" i="2783"/>
  <c r="AU630" i="2783"/>
  <c r="AT630" i="2783"/>
  <c r="AU624" i="2783"/>
  <c r="AT624" i="2783"/>
  <c r="AU618" i="2783"/>
  <c r="AT618" i="2783"/>
  <c r="AU612" i="2783"/>
  <c r="AT612" i="2783"/>
  <c r="AU606" i="2783"/>
  <c r="AT606" i="2783"/>
  <c r="AU600" i="2783"/>
  <c r="AT600" i="2783"/>
  <c r="AU594" i="2783"/>
  <c r="AT594" i="2783"/>
  <c r="AU588" i="2783"/>
  <c r="AT588" i="2783"/>
  <c r="AU582" i="2783"/>
  <c r="AT582" i="2783"/>
  <c r="AU576" i="2783"/>
  <c r="AT576" i="2783"/>
  <c r="AU570" i="2783"/>
  <c r="AT570" i="2783"/>
  <c r="AU564" i="2783"/>
  <c r="AT564" i="2783"/>
  <c r="AU558" i="2783"/>
  <c r="AT558" i="2783"/>
  <c r="AU552" i="2783"/>
  <c r="AT552" i="2783"/>
  <c r="AU546" i="2783"/>
  <c r="AT546" i="2783"/>
  <c r="AU540" i="2783"/>
  <c r="AT540" i="2783"/>
  <c r="AU534" i="2783"/>
  <c r="AT534" i="2783"/>
  <c r="AU528" i="2783"/>
  <c r="AT528" i="2783"/>
  <c r="AU522" i="2783"/>
  <c r="AT522" i="2783"/>
  <c r="AU516" i="2783"/>
  <c r="AT516" i="2783"/>
  <c r="AU510" i="2783"/>
  <c r="AT510" i="2783"/>
  <c r="AU504" i="2783"/>
  <c r="AT504" i="2783"/>
  <c r="AU498" i="2783"/>
  <c r="AT498" i="2783"/>
  <c r="AU492" i="2783"/>
  <c r="AT492" i="2783"/>
  <c r="AU486" i="2783"/>
  <c r="AT486" i="2783"/>
  <c r="AU480" i="2783"/>
  <c r="AT480" i="2783"/>
  <c r="AU474" i="2783"/>
  <c r="AT474" i="2783"/>
  <c r="AU468" i="2783"/>
  <c r="AT468" i="2783"/>
  <c r="AU462" i="2783"/>
  <c r="AT462" i="2783"/>
  <c r="AU456" i="2783"/>
  <c r="AT456" i="2783"/>
  <c r="AU450" i="2783"/>
  <c r="AT450" i="2783"/>
  <c r="AU444" i="2783"/>
  <c r="AT444" i="2783"/>
  <c r="AU438" i="2783"/>
  <c r="AT438" i="2783"/>
  <c r="AU432" i="2783"/>
  <c r="AT432" i="2783"/>
  <c r="AU426" i="2783"/>
  <c r="AT426" i="2783"/>
  <c r="AU420" i="2783"/>
  <c r="AT420" i="2783"/>
  <c r="AU414" i="2783"/>
  <c r="AT414" i="2783"/>
  <c r="AU408" i="2783"/>
  <c r="AT408" i="2783"/>
  <c r="AU402" i="2783"/>
  <c r="AT402" i="2783"/>
  <c r="AU396" i="2783"/>
  <c r="AT396" i="2783"/>
  <c r="AU390" i="2783"/>
  <c r="AT390" i="2783"/>
  <c r="AU384" i="2783"/>
  <c r="AT384" i="2783"/>
  <c r="AU378" i="2783"/>
  <c r="AT378" i="2783"/>
  <c r="AU372" i="2783"/>
  <c r="AT372" i="2783"/>
  <c r="AU366" i="2783"/>
  <c r="AT366" i="2783"/>
  <c r="AU360" i="2783"/>
  <c r="AT360" i="2783"/>
  <c r="AU354" i="2783"/>
  <c r="AT354" i="2783"/>
  <c r="AU348" i="2783"/>
  <c r="AT348" i="2783"/>
  <c r="AU342" i="2783"/>
  <c r="AT342" i="2783"/>
  <c r="AU336" i="2783"/>
  <c r="AT336" i="2783"/>
  <c r="AU330" i="2783"/>
  <c r="AT330" i="2783"/>
  <c r="AU324" i="2783"/>
  <c r="AT324" i="2783"/>
  <c r="AU318" i="2783"/>
  <c r="AT318" i="2783"/>
  <c r="AU312" i="2783"/>
  <c r="AT312" i="2783"/>
  <c r="AU306" i="2783"/>
  <c r="AT306" i="2783"/>
  <c r="AU300" i="2783"/>
  <c r="AT300" i="2783"/>
  <c r="AU294" i="2783"/>
  <c r="AT294" i="2783"/>
  <c r="AU288" i="2783"/>
  <c r="AT288" i="2783"/>
  <c r="AU282" i="2783"/>
  <c r="AT282" i="2783"/>
  <c r="AU276" i="2783"/>
  <c r="AT276" i="2783"/>
  <c r="AU270" i="2783"/>
  <c r="AT270" i="2783"/>
  <c r="AU264" i="2783"/>
  <c r="AT264" i="2783"/>
  <c r="AU258" i="2783"/>
  <c r="AT258" i="2783"/>
  <c r="AU252" i="2783"/>
  <c r="AT252" i="2783"/>
  <c r="AU246" i="2783"/>
  <c r="AT246" i="2783"/>
  <c r="AU240" i="2783"/>
  <c r="AT240" i="2783"/>
  <c r="AU234" i="2783"/>
  <c r="AT234" i="2783"/>
  <c r="AU228" i="2783"/>
  <c r="AT228" i="2783"/>
  <c r="AU222" i="2783"/>
  <c r="AT222" i="2783"/>
  <c r="AU216" i="2783"/>
  <c r="AT216" i="2783"/>
  <c r="AU210" i="2783"/>
  <c r="AT210" i="2783"/>
  <c r="AU204" i="2783"/>
  <c r="AT204" i="2783"/>
  <c r="AU198" i="2783"/>
  <c r="AT198" i="2783"/>
  <c r="AU192" i="2783"/>
  <c r="AT192" i="2783"/>
  <c r="AU186" i="2783"/>
  <c r="AT186" i="2783"/>
  <c r="AU180" i="2783"/>
  <c r="AT180" i="2783"/>
  <c r="AU174" i="2783"/>
  <c r="AT174" i="2783"/>
  <c r="AU168" i="2783"/>
  <c r="AT168" i="2783"/>
  <c r="AU162" i="2783"/>
  <c r="AT162" i="2783"/>
  <c r="AU156" i="2783"/>
  <c r="AT156" i="2783"/>
  <c r="AU150" i="2783"/>
  <c r="AT150" i="2783"/>
  <c r="AU144" i="2783"/>
  <c r="AT144" i="2783"/>
  <c r="AU138" i="2783"/>
  <c r="AT138" i="2783"/>
  <c r="AU132" i="2783"/>
  <c r="AT132" i="2783"/>
  <c r="AU126" i="2783"/>
  <c r="AT126" i="2783"/>
  <c r="AU120" i="2783"/>
  <c r="AT120" i="2783"/>
  <c r="AU114" i="2783"/>
  <c r="AT114" i="2783"/>
  <c r="AU108" i="2783"/>
  <c r="AT108" i="2783"/>
  <c r="AU102" i="2783"/>
  <c r="AT102" i="2783"/>
  <c r="AU96" i="2783"/>
  <c r="AT96" i="2783"/>
  <c r="AU90" i="2783"/>
  <c r="AT90" i="2783"/>
  <c r="AU84" i="2783"/>
  <c r="AT84" i="2783"/>
  <c r="AE30" i="2783"/>
  <c r="AT38" i="2780"/>
  <c r="AT32" i="2780"/>
  <c r="AT26" i="2780"/>
  <c r="AT20" i="2780"/>
  <c r="AT14" i="2780"/>
  <c r="AT8" i="2780"/>
  <c r="AU101" i="2780"/>
  <c r="AU95" i="2780"/>
  <c r="AU89" i="2780"/>
  <c r="AU83" i="2780"/>
  <c r="AU77" i="2780"/>
  <c r="AU71" i="2780"/>
  <c r="AU65" i="2780"/>
  <c r="AU59" i="2780"/>
  <c r="AU53" i="2780"/>
  <c r="AU47" i="2780"/>
  <c r="AU41" i="2780"/>
  <c r="AU35" i="2780"/>
  <c r="AU29" i="2780"/>
  <c r="AU23" i="2780"/>
  <c r="AU17" i="2780"/>
  <c r="AU11" i="2780"/>
  <c r="AT851" i="2783"/>
  <c r="AU851" i="2783"/>
  <c r="AT845" i="2783"/>
  <c r="AU845" i="2783"/>
  <c r="AU839" i="2783"/>
  <c r="AT839" i="2783"/>
  <c r="AT833" i="2783"/>
  <c r="AU833" i="2783"/>
  <c r="AU827" i="2783"/>
  <c r="AT827" i="2783"/>
  <c r="AT821" i="2783"/>
  <c r="AU821" i="2783"/>
  <c r="AT815" i="2783"/>
  <c r="AU815" i="2783"/>
  <c r="AT809" i="2783"/>
  <c r="AU809" i="2783"/>
  <c r="AT803" i="2783"/>
  <c r="AU803" i="2783"/>
  <c r="AT797" i="2783"/>
  <c r="AU797" i="2783"/>
  <c r="AT791" i="2783"/>
  <c r="AU791" i="2783"/>
  <c r="AT785" i="2783"/>
  <c r="AU785" i="2783"/>
  <c r="AT779" i="2783"/>
  <c r="AU779" i="2783"/>
  <c r="AT773" i="2783"/>
  <c r="AU773" i="2783"/>
  <c r="AT767" i="2783"/>
  <c r="AU767" i="2783"/>
  <c r="AT761" i="2783"/>
  <c r="AU761" i="2783"/>
  <c r="AT755" i="2783"/>
  <c r="AU755" i="2783"/>
  <c r="AT749" i="2783"/>
  <c r="AU749" i="2783"/>
  <c r="AT743" i="2783"/>
  <c r="AU743" i="2783"/>
  <c r="AT737" i="2783"/>
  <c r="AU737" i="2783"/>
  <c r="AT731" i="2783"/>
  <c r="AU731" i="2783"/>
  <c r="AT725" i="2783"/>
  <c r="AU725" i="2783"/>
  <c r="AT719" i="2783"/>
  <c r="AU719" i="2783"/>
  <c r="AT713" i="2783"/>
  <c r="AU713" i="2783"/>
  <c r="AT707" i="2783"/>
  <c r="AU707" i="2783"/>
  <c r="AT701" i="2783"/>
  <c r="AU701" i="2783"/>
  <c r="AT695" i="2783"/>
  <c r="AU695" i="2783"/>
  <c r="AT689" i="2783"/>
  <c r="AU689" i="2783"/>
  <c r="AT683" i="2783"/>
  <c r="AU683" i="2783"/>
  <c r="AT677" i="2783"/>
  <c r="AU677" i="2783"/>
  <c r="AT671" i="2783"/>
  <c r="AU671" i="2783"/>
  <c r="AT665" i="2783"/>
  <c r="AU665" i="2783"/>
  <c r="AT659" i="2783"/>
  <c r="AU659" i="2783"/>
  <c r="AT653" i="2783"/>
  <c r="AU653" i="2783"/>
  <c r="AT647" i="2783"/>
  <c r="AU647" i="2783"/>
  <c r="AT641" i="2783"/>
  <c r="AU641" i="2783"/>
  <c r="AT635" i="2783"/>
  <c r="AU635" i="2783"/>
  <c r="AT629" i="2783"/>
  <c r="AU629" i="2783"/>
  <c r="AT623" i="2783"/>
  <c r="AU623" i="2783"/>
  <c r="AT617" i="2783"/>
  <c r="AU617" i="2783"/>
  <c r="AT611" i="2783"/>
  <c r="AU611" i="2783"/>
  <c r="AT605" i="2783"/>
  <c r="AU605" i="2783"/>
  <c r="AT599" i="2783"/>
  <c r="AU599" i="2783"/>
  <c r="AT593" i="2783"/>
  <c r="AU593" i="2783"/>
  <c r="AT587" i="2783"/>
  <c r="AU587" i="2783"/>
  <c r="AT581" i="2783"/>
  <c r="AU581" i="2783"/>
  <c r="AT575" i="2783"/>
  <c r="AU575" i="2783"/>
  <c r="AT569" i="2783"/>
  <c r="AU569" i="2783"/>
  <c r="AT563" i="2783"/>
  <c r="AU563" i="2783"/>
  <c r="AT557" i="2783"/>
  <c r="AU557" i="2783"/>
  <c r="AT551" i="2783"/>
  <c r="AU551" i="2783"/>
  <c r="AT545" i="2783"/>
  <c r="AU545" i="2783"/>
  <c r="AT539" i="2783"/>
  <c r="AU539" i="2783"/>
  <c r="AT533" i="2783"/>
  <c r="AU533" i="2783"/>
  <c r="AT527" i="2783"/>
  <c r="AU527" i="2783"/>
  <c r="AT521" i="2783"/>
  <c r="AU521" i="2783"/>
  <c r="AT515" i="2783"/>
  <c r="AU515" i="2783"/>
  <c r="AT509" i="2783"/>
  <c r="AU509" i="2783"/>
  <c r="AT503" i="2783"/>
  <c r="AU503" i="2783"/>
  <c r="AU497" i="2783"/>
  <c r="AT497" i="2783"/>
  <c r="AU491" i="2783"/>
  <c r="AT491" i="2783"/>
  <c r="AU485" i="2783"/>
  <c r="AT485" i="2783"/>
  <c r="AU479" i="2783"/>
  <c r="AT479" i="2783"/>
  <c r="AU473" i="2783"/>
  <c r="AT473" i="2783"/>
  <c r="AE60" i="2783"/>
  <c r="AE24" i="2783"/>
  <c r="AU5" i="2783"/>
  <c r="AT5" i="2783"/>
  <c r="AU850" i="2783"/>
  <c r="AT850" i="2783"/>
  <c r="AU844" i="2783"/>
  <c r="AT844" i="2783"/>
  <c r="AU838" i="2783"/>
  <c r="AT838" i="2783"/>
  <c r="AU832" i="2783"/>
  <c r="AT832" i="2783"/>
  <c r="AU826" i="2783"/>
  <c r="AT826" i="2783"/>
  <c r="AU820" i="2783"/>
  <c r="AT820" i="2783"/>
  <c r="AU814" i="2783"/>
  <c r="AT814" i="2783"/>
  <c r="AU808" i="2783"/>
  <c r="AT808" i="2783"/>
  <c r="AU802" i="2783"/>
  <c r="AT802" i="2783"/>
  <c r="AU796" i="2783"/>
  <c r="AT796" i="2783"/>
  <c r="AU790" i="2783"/>
  <c r="AT790" i="2783"/>
  <c r="AU784" i="2783"/>
  <c r="AT784" i="2783"/>
  <c r="AU778" i="2783"/>
  <c r="AT778" i="2783"/>
  <c r="AU772" i="2783"/>
  <c r="AT772" i="2783"/>
  <c r="AU766" i="2783"/>
  <c r="AT766" i="2783"/>
  <c r="AU760" i="2783"/>
  <c r="AT760" i="2783"/>
  <c r="AU754" i="2783"/>
  <c r="AT754" i="2783"/>
  <c r="AU748" i="2783"/>
  <c r="AT748" i="2783"/>
  <c r="AU742" i="2783"/>
  <c r="AT742" i="2783"/>
  <c r="AU736" i="2783"/>
  <c r="AT736" i="2783"/>
  <c r="AU730" i="2783"/>
  <c r="AT730" i="2783"/>
  <c r="AU724" i="2783"/>
  <c r="AT724" i="2783"/>
  <c r="AU718" i="2783"/>
  <c r="AT718" i="2783"/>
  <c r="AU712" i="2783"/>
  <c r="AT712" i="2783"/>
  <c r="AU706" i="2783"/>
  <c r="AT706" i="2783"/>
  <c r="AU700" i="2783"/>
  <c r="AT700" i="2783"/>
  <c r="AU694" i="2783"/>
  <c r="AT694" i="2783"/>
  <c r="AU688" i="2783"/>
  <c r="AT688" i="2783"/>
  <c r="AU682" i="2783"/>
  <c r="AT682" i="2783"/>
  <c r="AU676" i="2783"/>
  <c r="AT676" i="2783"/>
  <c r="AU670" i="2783"/>
  <c r="AT670" i="2783"/>
  <c r="AU664" i="2783"/>
  <c r="AT664" i="2783"/>
  <c r="AU658" i="2783"/>
  <c r="AT658" i="2783"/>
  <c r="AU652" i="2783"/>
  <c r="AT652" i="2783"/>
  <c r="AU646" i="2783"/>
  <c r="AT646" i="2783"/>
  <c r="AU640" i="2783"/>
  <c r="AT640" i="2783"/>
  <c r="AU634" i="2783"/>
  <c r="AT634" i="2783"/>
  <c r="AU628" i="2783"/>
  <c r="AT628" i="2783"/>
  <c r="AU622" i="2783"/>
  <c r="AT622" i="2783"/>
  <c r="AU616" i="2783"/>
  <c r="AT616" i="2783"/>
  <c r="AU610" i="2783"/>
  <c r="AT610" i="2783"/>
  <c r="AU604" i="2783"/>
  <c r="AT604" i="2783"/>
  <c r="AU598" i="2783"/>
  <c r="AT598" i="2783"/>
  <c r="AU592" i="2783"/>
  <c r="AT592" i="2783"/>
  <c r="AU586" i="2783"/>
  <c r="AT586" i="2783"/>
  <c r="AU580" i="2783"/>
  <c r="AT580" i="2783"/>
  <c r="AU574" i="2783"/>
  <c r="AT574" i="2783"/>
  <c r="AU568" i="2783"/>
  <c r="AT568" i="2783"/>
  <c r="AU562" i="2783"/>
  <c r="AT562" i="2783"/>
  <c r="AU556" i="2783"/>
  <c r="AT556" i="2783"/>
  <c r="AU550" i="2783"/>
  <c r="AT550" i="2783"/>
  <c r="AU544" i="2783"/>
  <c r="AT544" i="2783"/>
  <c r="AU538" i="2783"/>
  <c r="AT538" i="2783"/>
  <c r="AU532" i="2783"/>
  <c r="AT532" i="2783"/>
  <c r="AU526" i="2783"/>
  <c r="AT526" i="2783"/>
  <c r="AU520" i="2783"/>
  <c r="AT520" i="2783"/>
  <c r="AU514" i="2783"/>
  <c r="AT514" i="2783"/>
  <c r="AU508" i="2783"/>
  <c r="AT508" i="2783"/>
  <c r="AU502" i="2783"/>
  <c r="AT502" i="2783"/>
  <c r="AU496" i="2783"/>
  <c r="AT496" i="2783"/>
  <c r="AU490" i="2783"/>
  <c r="AT490" i="2783"/>
  <c r="AU484" i="2783"/>
  <c r="AT484" i="2783"/>
  <c r="AU478" i="2783"/>
  <c r="AT478" i="2783"/>
  <c r="AU472" i="2783"/>
  <c r="AT472" i="2783"/>
  <c r="AU466" i="2783"/>
  <c r="AT466" i="2783"/>
  <c r="AU460" i="2783"/>
  <c r="AT460" i="2783"/>
  <c r="AU454" i="2783"/>
  <c r="AT454" i="2783"/>
  <c r="AU448" i="2783"/>
  <c r="AT448" i="2783"/>
  <c r="AU442" i="2783"/>
  <c r="AT442" i="2783"/>
  <c r="AU436" i="2783"/>
  <c r="AT436" i="2783"/>
  <c r="AU430" i="2783"/>
  <c r="AT430" i="2783"/>
  <c r="AU424" i="2783"/>
  <c r="AT424" i="2783"/>
  <c r="AU418" i="2783"/>
  <c r="AT418" i="2783"/>
  <c r="AU412" i="2783"/>
  <c r="AT412" i="2783"/>
  <c r="AU406" i="2783"/>
  <c r="AT406" i="2783"/>
  <c r="AU400" i="2783"/>
  <c r="AT400" i="2783"/>
  <c r="AU394" i="2783"/>
  <c r="AT394" i="2783"/>
  <c r="AU388" i="2783"/>
  <c r="AT388" i="2783"/>
  <c r="AU382" i="2783"/>
  <c r="AT382" i="2783"/>
  <c r="AU376" i="2783"/>
  <c r="AT376" i="2783"/>
  <c r="AU370" i="2783"/>
  <c r="AT370" i="2783"/>
  <c r="AU364" i="2783"/>
  <c r="AT364" i="2783"/>
  <c r="AU358" i="2783"/>
  <c r="AT358" i="2783"/>
  <c r="AU352" i="2783"/>
  <c r="AT352" i="2783"/>
  <c r="AU346" i="2783"/>
  <c r="AT346" i="2783"/>
  <c r="AU340" i="2783"/>
  <c r="AT340" i="2783"/>
  <c r="AU334" i="2783"/>
  <c r="AT334" i="2783"/>
  <c r="AU328" i="2783"/>
  <c r="AT328" i="2783"/>
  <c r="AU322" i="2783"/>
  <c r="AT322" i="2783"/>
  <c r="AU316" i="2783"/>
  <c r="AT316" i="2783"/>
  <c r="AU310" i="2783"/>
  <c r="AT310" i="2783"/>
  <c r="AU304" i="2783"/>
  <c r="AT304" i="2783"/>
  <c r="AU298" i="2783"/>
  <c r="AT298" i="2783"/>
  <c r="AU292" i="2783"/>
  <c r="AT292" i="2783"/>
  <c r="AU286" i="2783"/>
  <c r="AT286" i="2783"/>
  <c r="AU280" i="2783"/>
  <c r="AT280" i="2783"/>
  <c r="AU274" i="2783"/>
  <c r="AT274" i="2783"/>
  <c r="AU268" i="2783"/>
  <c r="AT268" i="2783"/>
  <c r="AU262" i="2783"/>
  <c r="AT262" i="2783"/>
  <c r="AU256" i="2783"/>
  <c r="AT256" i="2783"/>
  <c r="AU250" i="2783"/>
  <c r="AT250" i="2783"/>
  <c r="AU244" i="2783"/>
  <c r="AT244" i="2783"/>
  <c r="AU238" i="2783"/>
  <c r="AT238" i="2783"/>
  <c r="AU232" i="2783"/>
  <c r="AT232" i="2783"/>
  <c r="AU226" i="2783"/>
  <c r="AT226" i="2783"/>
  <c r="AU220" i="2783"/>
  <c r="AT220" i="2783"/>
  <c r="AU214" i="2783"/>
  <c r="AT214" i="2783"/>
  <c r="AU208" i="2783"/>
  <c r="AT208" i="2783"/>
  <c r="AU202" i="2783"/>
  <c r="AT202" i="2783"/>
  <c r="AU196" i="2783"/>
  <c r="AT196" i="2783"/>
  <c r="AU190" i="2783"/>
  <c r="AT190" i="2783"/>
  <c r="AU184" i="2783"/>
  <c r="AT184" i="2783"/>
  <c r="AU178" i="2783"/>
  <c r="AT178" i="2783"/>
  <c r="AU172" i="2783"/>
  <c r="AT172" i="2783"/>
  <c r="AU166" i="2783"/>
  <c r="AT166" i="2783"/>
  <c r="AU160" i="2783"/>
  <c r="AT160" i="2783"/>
  <c r="AU154" i="2783"/>
  <c r="AT154" i="2783"/>
  <c r="AU148" i="2783"/>
  <c r="AT148" i="2783"/>
  <c r="AU142" i="2783"/>
  <c r="AT142" i="2783"/>
  <c r="AU136" i="2783"/>
  <c r="AT136" i="2783"/>
  <c r="AU130" i="2783"/>
  <c r="AT130" i="2783"/>
  <c r="AU124" i="2783"/>
  <c r="AT124" i="2783"/>
  <c r="AU118" i="2783"/>
  <c r="AT118" i="2783"/>
  <c r="AU112" i="2783"/>
  <c r="AT112" i="2783"/>
  <c r="AU106" i="2783"/>
  <c r="AT106" i="2783"/>
  <c r="AU100" i="2783"/>
  <c r="AT100" i="2783"/>
  <c r="AU94" i="2783"/>
  <c r="AT94" i="2783"/>
  <c r="AU88" i="2783"/>
  <c r="AT88" i="2783"/>
  <c r="AE58" i="2783"/>
  <c r="AE52" i="2783"/>
  <c r="AE46" i="2783"/>
  <c r="AE40" i="2783"/>
  <c r="AE34" i="2783"/>
  <c r="AE28" i="2783"/>
  <c r="AE22" i="2783"/>
  <c r="AE16" i="2783"/>
  <c r="AE10" i="2783"/>
  <c r="AE59" i="2783"/>
  <c r="AE53" i="2783"/>
  <c r="AE47" i="2783"/>
  <c r="AE41" i="2783"/>
  <c r="AE35" i="2783"/>
  <c r="AE29" i="2783"/>
  <c r="AE23" i="2783"/>
  <c r="AE17" i="2783"/>
  <c r="AE11" i="2783"/>
  <c r="AE54" i="2783"/>
  <c r="AE18" i="2783"/>
  <c r="AT849" i="2783"/>
  <c r="AU849" i="2783"/>
  <c r="AT843" i="2783"/>
  <c r="AU843" i="2783"/>
  <c r="AT837" i="2783"/>
  <c r="AU837" i="2783"/>
  <c r="AT831" i="2783"/>
  <c r="AU831" i="2783"/>
  <c r="AT825" i="2783"/>
  <c r="AU825" i="2783"/>
  <c r="AT819" i="2783"/>
  <c r="AU819" i="2783"/>
  <c r="AT813" i="2783"/>
  <c r="AU813" i="2783"/>
  <c r="AT807" i="2783"/>
  <c r="AU807" i="2783"/>
  <c r="AT801" i="2783"/>
  <c r="AU801" i="2783"/>
  <c r="AT795" i="2783"/>
  <c r="AU795" i="2783"/>
  <c r="AT789" i="2783"/>
  <c r="AU789" i="2783"/>
  <c r="AT783" i="2783"/>
  <c r="AU783" i="2783"/>
  <c r="AT777" i="2783"/>
  <c r="AU777" i="2783"/>
  <c r="AT771" i="2783"/>
  <c r="AU771" i="2783"/>
  <c r="AT765" i="2783"/>
  <c r="AU765" i="2783"/>
  <c r="AT759" i="2783"/>
  <c r="AU759" i="2783"/>
  <c r="AT753" i="2783"/>
  <c r="AU753" i="2783"/>
  <c r="AT747" i="2783"/>
  <c r="AU747" i="2783"/>
  <c r="AT741" i="2783"/>
  <c r="AU741" i="2783"/>
  <c r="AT735" i="2783"/>
  <c r="AU735" i="2783"/>
  <c r="AT729" i="2783"/>
  <c r="AU729" i="2783"/>
  <c r="AT723" i="2783"/>
  <c r="AU723" i="2783"/>
  <c r="AT717" i="2783"/>
  <c r="AU717" i="2783"/>
  <c r="AT711" i="2783"/>
  <c r="AU711" i="2783"/>
  <c r="AT705" i="2783"/>
  <c r="AU705" i="2783"/>
  <c r="AT699" i="2783"/>
  <c r="AU699" i="2783"/>
  <c r="AT693" i="2783"/>
  <c r="AU693" i="2783"/>
  <c r="AT687" i="2783"/>
  <c r="AU687" i="2783"/>
  <c r="AT681" i="2783"/>
  <c r="AU681" i="2783"/>
  <c r="AT675" i="2783"/>
  <c r="AU675" i="2783"/>
  <c r="AT669" i="2783"/>
  <c r="AU669" i="2783"/>
  <c r="AT663" i="2783"/>
  <c r="AU663" i="2783"/>
  <c r="AT657" i="2783"/>
  <c r="AU657" i="2783"/>
  <c r="AT651" i="2783"/>
  <c r="AU651" i="2783"/>
  <c r="AT645" i="2783"/>
  <c r="AU645" i="2783"/>
  <c r="AT639" i="2783"/>
  <c r="AU639" i="2783"/>
  <c r="AT633" i="2783"/>
  <c r="AU633" i="2783"/>
  <c r="AT627" i="2783"/>
  <c r="AU627" i="2783"/>
  <c r="AT621" i="2783"/>
  <c r="AU621" i="2783"/>
  <c r="AT615" i="2783"/>
  <c r="AU615" i="2783"/>
  <c r="AT609" i="2783"/>
  <c r="AU609" i="2783"/>
  <c r="AT603" i="2783"/>
  <c r="AU603" i="2783"/>
  <c r="AT597" i="2783"/>
  <c r="AU597" i="2783"/>
  <c r="AT591" i="2783"/>
  <c r="AU591" i="2783"/>
  <c r="AT585" i="2783"/>
  <c r="AU585" i="2783"/>
  <c r="AT579" i="2783"/>
  <c r="AU579" i="2783"/>
  <c r="AT573" i="2783"/>
  <c r="AU573" i="2783"/>
  <c r="AT567" i="2783"/>
  <c r="AU567" i="2783"/>
  <c r="AT561" i="2783"/>
  <c r="AU561" i="2783"/>
  <c r="AT555" i="2783"/>
  <c r="AU555" i="2783"/>
  <c r="AT549" i="2783"/>
  <c r="AU549" i="2783"/>
  <c r="AT543" i="2783"/>
  <c r="AU543" i="2783"/>
  <c r="AT537" i="2783"/>
  <c r="AU537" i="2783"/>
  <c r="AT531" i="2783"/>
  <c r="AU531" i="2783"/>
  <c r="AT525" i="2783"/>
  <c r="AU525" i="2783"/>
  <c r="AT519" i="2783"/>
  <c r="AU519" i="2783"/>
  <c r="AT513" i="2783"/>
  <c r="AU513" i="2783"/>
  <c r="AT507" i="2783"/>
  <c r="AU507" i="2783"/>
  <c r="AT501" i="2783"/>
  <c r="AU501" i="2783"/>
  <c r="AT495" i="2783"/>
  <c r="AU495" i="2783"/>
  <c r="AT489" i="2783"/>
  <c r="AU489" i="2783"/>
  <c r="AT483" i="2783"/>
  <c r="AU483" i="2783"/>
  <c r="AT477" i="2783"/>
  <c r="AU477" i="2783"/>
  <c r="AT471" i="2783"/>
  <c r="AU471" i="2783"/>
  <c r="AT465" i="2783"/>
  <c r="AU465" i="2783"/>
  <c r="AT459" i="2783"/>
  <c r="AU459" i="2783"/>
  <c r="AT453" i="2783"/>
  <c r="AU453" i="2783"/>
  <c r="AT447" i="2783"/>
  <c r="AU447" i="2783"/>
  <c r="AT441" i="2783"/>
  <c r="AU441" i="2783"/>
  <c r="AT435" i="2783"/>
  <c r="AU435" i="2783"/>
  <c r="AT429" i="2783"/>
  <c r="AU429" i="2783"/>
  <c r="AT423" i="2783"/>
  <c r="AU423" i="2783"/>
  <c r="AT417" i="2783"/>
  <c r="AU417" i="2783"/>
  <c r="AT411" i="2783"/>
  <c r="AU411" i="2783"/>
  <c r="AT405" i="2783"/>
  <c r="AU405" i="2783"/>
  <c r="AT399" i="2783"/>
  <c r="AU399" i="2783"/>
  <c r="AT393" i="2783"/>
  <c r="AU393" i="2783"/>
  <c r="AT387" i="2783"/>
  <c r="AU387" i="2783"/>
  <c r="AT381" i="2783"/>
  <c r="AU381" i="2783"/>
  <c r="AT375" i="2783"/>
  <c r="AU375" i="2783"/>
  <c r="AT369" i="2783"/>
  <c r="AU369" i="2783"/>
  <c r="AT363" i="2783"/>
  <c r="AU363" i="2783"/>
  <c r="AT357" i="2783"/>
  <c r="AU357" i="2783"/>
  <c r="AT351" i="2783"/>
  <c r="AU351" i="2783"/>
  <c r="AU345" i="2783"/>
  <c r="AT345" i="2783"/>
  <c r="AT339" i="2783"/>
  <c r="AU339" i="2783"/>
  <c r="AT333" i="2783"/>
  <c r="AU333" i="2783"/>
  <c r="AT327" i="2783"/>
  <c r="AU327" i="2783"/>
  <c r="AU321" i="2783"/>
  <c r="AT321" i="2783"/>
  <c r="AE6" i="2783"/>
  <c r="AE57" i="2783"/>
  <c r="AE51" i="2783"/>
  <c r="AE45" i="2783"/>
  <c r="AE39" i="2783"/>
  <c r="AE33" i="2783"/>
  <c r="AE27" i="2783"/>
  <c r="AE21" i="2783"/>
  <c r="AE15" i="2783"/>
  <c r="AE9" i="2783"/>
  <c r="AE48" i="2783"/>
  <c r="AE12" i="2783"/>
  <c r="AU848" i="2783"/>
  <c r="AT848" i="2783"/>
  <c r="AU842" i="2783"/>
  <c r="AT842" i="2783"/>
  <c r="AU836" i="2783"/>
  <c r="AT836" i="2783"/>
  <c r="AU830" i="2783"/>
  <c r="AT830" i="2783"/>
  <c r="AU824" i="2783"/>
  <c r="AT824" i="2783"/>
  <c r="AU818" i="2783"/>
  <c r="AT818" i="2783"/>
  <c r="AU812" i="2783"/>
  <c r="AT812" i="2783"/>
  <c r="AU806" i="2783"/>
  <c r="AT806" i="2783"/>
  <c r="AU800" i="2783"/>
  <c r="AT800" i="2783"/>
  <c r="AU794" i="2783"/>
  <c r="AT794" i="2783"/>
  <c r="AU788" i="2783"/>
  <c r="AT788" i="2783"/>
  <c r="AU782" i="2783"/>
  <c r="AT782" i="2783"/>
  <c r="AU776" i="2783"/>
  <c r="AT776" i="2783"/>
  <c r="AU770" i="2783"/>
  <c r="AT770" i="2783"/>
  <c r="AU764" i="2783"/>
  <c r="AT764" i="2783"/>
  <c r="AU758" i="2783"/>
  <c r="AT758" i="2783"/>
  <c r="AU752" i="2783"/>
  <c r="AT752" i="2783"/>
  <c r="AU746" i="2783"/>
  <c r="AT746" i="2783"/>
  <c r="AU740" i="2783"/>
  <c r="AT740" i="2783"/>
  <c r="AU734" i="2783"/>
  <c r="AT734" i="2783"/>
  <c r="AU728" i="2783"/>
  <c r="AT728" i="2783"/>
  <c r="AU722" i="2783"/>
  <c r="AT722" i="2783"/>
  <c r="AU716" i="2783"/>
  <c r="AT716" i="2783"/>
  <c r="AU710" i="2783"/>
  <c r="AT710" i="2783"/>
  <c r="AU704" i="2783"/>
  <c r="AT704" i="2783"/>
  <c r="AU698" i="2783"/>
  <c r="AT698" i="2783"/>
  <c r="AU692" i="2783"/>
  <c r="AT692" i="2783"/>
  <c r="AU686" i="2783"/>
  <c r="AT686" i="2783"/>
  <c r="AU680" i="2783"/>
  <c r="AT680" i="2783"/>
  <c r="AU674" i="2783"/>
  <c r="AT674" i="2783"/>
  <c r="AU668" i="2783"/>
  <c r="AT668" i="2783"/>
  <c r="AU662" i="2783"/>
  <c r="AT662" i="2783"/>
  <c r="AU656" i="2783"/>
  <c r="AT656" i="2783"/>
  <c r="AU650" i="2783"/>
  <c r="AT650" i="2783"/>
  <c r="AU644" i="2783"/>
  <c r="AT644" i="2783"/>
  <c r="AU638" i="2783"/>
  <c r="AT638" i="2783"/>
  <c r="AU632" i="2783"/>
  <c r="AT632" i="2783"/>
  <c r="AU626" i="2783"/>
  <c r="AT626" i="2783"/>
  <c r="AU620" i="2783"/>
  <c r="AT620" i="2783"/>
  <c r="AU614" i="2783"/>
  <c r="AT614" i="2783"/>
  <c r="AU608" i="2783"/>
  <c r="AT608" i="2783"/>
  <c r="AU602" i="2783"/>
  <c r="AT602" i="2783"/>
  <c r="AU596" i="2783"/>
  <c r="AT596" i="2783"/>
  <c r="AU590" i="2783"/>
  <c r="AT590" i="2783"/>
  <c r="AU584" i="2783"/>
  <c r="AT584" i="2783"/>
  <c r="AU578" i="2783"/>
  <c r="AT578" i="2783"/>
  <c r="AU572" i="2783"/>
  <c r="AT572" i="2783"/>
  <c r="AU566" i="2783"/>
  <c r="AT566" i="2783"/>
  <c r="AU560" i="2783"/>
  <c r="AT560" i="2783"/>
  <c r="AU554" i="2783"/>
  <c r="AT554" i="2783"/>
  <c r="AU548" i="2783"/>
  <c r="AT548" i="2783"/>
  <c r="AU542" i="2783"/>
  <c r="AT542" i="2783"/>
  <c r="AU536" i="2783"/>
  <c r="AT536" i="2783"/>
  <c r="AU530" i="2783"/>
  <c r="AT530" i="2783"/>
  <c r="AU524" i="2783"/>
  <c r="AT524" i="2783"/>
  <c r="AU518" i="2783"/>
  <c r="AT518" i="2783"/>
  <c r="AU512" i="2783"/>
  <c r="AT512" i="2783"/>
  <c r="AU506" i="2783"/>
  <c r="AT506" i="2783"/>
  <c r="AU500" i="2783"/>
  <c r="AT500" i="2783"/>
  <c r="AU494" i="2783"/>
  <c r="AT494" i="2783"/>
  <c r="AU488" i="2783"/>
  <c r="AT488" i="2783"/>
  <c r="AU482" i="2783"/>
  <c r="AT482" i="2783"/>
  <c r="AU476" i="2783"/>
  <c r="AT476" i="2783"/>
  <c r="AU470" i="2783"/>
  <c r="AT470" i="2783"/>
  <c r="AU464" i="2783"/>
  <c r="AT464" i="2783"/>
  <c r="AU458" i="2783"/>
  <c r="AT458" i="2783"/>
  <c r="AU452" i="2783"/>
  <c r="AT452" i="2783"/>
  <c r="AU446" i="2783"/>
  <c r="AT446" i="2783"/>
  <c r="AU440" i="2783"/>
  <c r="AT440" i="2783"/>
  <c r="AU434" i="2783"/>
  <c r="AT434" i="2783"/>
  <c r="AU428" i="2783"/>
  <c r="AT428" i="2783"/>
  <c r="AU422" i="2783"/>
  <c r="AT422" i="2783"/>
  <c r="AU416" i="2783"/>
  <c r="AT416" i="2783"/>
  <c r="AU410" i="2783"/>
  <c r="AT410" i="2783"/>
  <c r="AU404" i="2783"/>
  <c r="AT404" i="2783"/>
  <c r="AU398" i="2783"/>
  <c r="AT398" i="2783"/>
  <c r="AU392" i="2783"/>
  <c r="AT392" i="2783"/>
  <c r="AU386" i="2783"/>
  <c r="AT386" i="2783"/>
  <c r="AU380" i="2783"/>
  <c r="AT380" i="2783"/>
  <c r="AU374" i="2783"/>
  <c r="AT374" i="2783"/>
  <c r="AU368" i="2783"/>
  <c r="AT368" i="2783"/>
  <c r="AU362" i="2783"/>
  <c r="AT362" i="2783"/>
  <c r="AU356" i="2783"/>
  <c r="AT356" i="2783"/>
  <c r="AU350" i="2783"/>
  <c r="AT350" i="2783"/>
  <c r="AT344" i="2783"/>
  <c r="AU344" i="2783"/>
  <c r="AU338" i="2783"/>
  <c r="AT338" i="2783"/>
  <c r="AU332" i="2783"/>
  <c r="AT332" i="2783"/>
  <c r="AU326" i="2783"/>
  <c r="AT326" i="2783"/>
  <c r="AU320" i="2783"/>
  <c r="AT320" i="2783"/>
  <c r="AU314" i="2783"/>
  <c r="AT314" i="2783"/>
  <c r="AU308" i="2783"/>
  <c r="AT308" i="2783"/>
  <c r="AU302" i="2783"/>
  <c r="AT302" i="2783"/>
  <c r="AU296" i="2783"/>
  <c r="AT296" i="2783"/>
  <c r="AU290" i="2783"/>
  <c r="AT290" i="2783"/>
  <c r="AU284" i="2783"/>
  <c r="AT284" i="2783"/>
  <c r="AU278" i="2783"/>
  <c r="AT278" i="2783"/>
  <c r="AU272" i="2783"/>
  <c r="AT272" i="2783"/>
  <c r="AU266" i="2783"/>
  <c r="AT266" i="2783"/>
  <c r="AU260" i="2783"/>
  <c r="AT260" i="2783"/>
  <c r="AU254" i="2783"/>
  <c r="AT254" i="2783"/>
  <c r="AU248" i="2783"/>
  <c r="AT248" i="2783"/>
  <c r="AU242" i="2783"/>
  <c r="AT242" i="2783"/>
  <c r="AU236" i="2783"/>
  <c r="AT236" i="2783"/>
  <c r="AU230" i="2783"/>
  <c r="AT230" i="2783"/>
  <c r="AU224" i="2783"/>
  <c r="AT224" i="2783"/>
  <c r="AU218" i="2783"/>
  <c r="AT218" i="2783"/>
  <c r="AU212" i="2783"/>
  <c r="AT212" i="2783"/>
  <c r="AU206" i="2783"/>
  <c r="AT206" i="2783"/>
  <c r="AU200" i="2783"/>
  <c r="AT200" i="2783"/>
  <c r="AU194" i="2783"/>
  <c r="AT194" i="2783"/>
  <c r="AU188" i="2783"/>
  <c r="AT188" i="2783"/>
  <c r="AU182" i="2783"/>
  <c r="AT182" i="2783"/>
  <c r="AU176" i="2783"/>
  <c r="AT176" i="2783"/>
  <c r="AU170" i="2783"/>
  <c r="AT170" i="2783"/>
  <c r="AU164" i="2783"/>
  <c r="AT164" i="2783"/>
  <c r="AU158" i="2783"/>
  <c r="AT158" i="2783"/>
  <c r="AU152" i="2783"/>
  <c r="AT152" i="2783"/>
  <c r="AU146" i="2783"/>
  <c r="AT146" i="2783"/>
  <c r="AU140" i="2783"/>
  <c r="AT140" i="2783"/>
  <c r="AU134" i="2783"/>
  <c r="AT134" i="2783"/>
  <c r="AT128" i="2783"/>
  <c r="AU128" i="2783"/>
  <c r="AU122" i="2783"/>
  <c r="AT122" i="2783"/>
  <c r="AU116" i="2783"/>
  <c r="AT116" i="2783"/>
  <c r="AU110" i="2783"/>
  <c r="AT110" i="2783"/>
  <c r="AU104" i="2783"/>
  <c r="AT104" i="2783"/>
  <c r="AU98" i="2783"/>
  <c r="AT98" i="2783"/>
  <c r="AU92" i="2783"/>
  <c r="AT92" i="2783"/>
  <c r="AU86" i="2783"/>
  <c r="AT86" i="2783"/>
  <c r="AU80" i="2783"/>
  <c r="AT80" i="2783"/>
  <c r="AE56" i="2783"/>
  <c r="AE50" i="2783"/>
  <c r="AE44" i="2783"/>
  <c r="AE38" i="2783"/>
  <c r="AE32" i="2783"/>
  <c r="AE26" i="2783"/>
  <c r="AE20" i="2783"/>
  <c r="AE14" i="2783"/>
  <c r="AE8" i="2783"/>
  <c r="AE42" i="2783"/>
  <c r="AT82" i="2783"/>
  <c r="AT70" i="2783"/>
  <c r="AT58" i="2783"/>
  <c r="AT46" i="2783"/>
  <c r="AT34" i="2783"/>
  <c r="AT22" i="2783"/>
  <c r="AT10" i="2783"/>
  <c r="AU301" i="2783"/>
  <c r="AU257" i="2783"/>
  <c r="AU171" i="2783"/>
  <c r="AU85" i="2783"/>
  <c r="AU41" i="2783"/>
  <c r="AU467" i="2783"/>
  <c r="AT467" i="2783"/>
  <c r="AU461" i="2783"/>
  <c r="AT461" i="2783"/>
  <c r="AU455" i="2783"/>
  <c r="AT455" i="2783"/>
  <c r="AU449" i="2783"/>
  <c r="AT449" i="2783"/>
  <c r="AU443" i="2783"/>
  <c r="AT443" i="2783"/>
  <c r="AU437" i="2783"/>
  <c r="AT437" i="2783"/>
  <c r="AU431" i="2783"/>
  <c r="AT431" i="2783"/>
  <c r="AU425" i="2783"/>
  <c r="AT425" i="2783"/>
  <c r="AU419" i="2783"/>
  <c r="AT419" i="2783"/>
  <c r="AU413" i="2783"/>
  <c r="AT413" i="2783"/>
  <c r="AU407" i="2783"/>
  <c r="AT407" i="2783"/>
  <c r="AU401" i="2783"/>
  <c r="AT401" i="2783"/>
  <c r="AU395" i="2783"/>
  <c r="AT395" i="2783"/>
  <c r="AU389" i="2783"/>
  <c r="AT389" i="2783"/>
  <c r="AU383" i="2783"/>
  <c r="AT383" i="2783"/>
  <c r="AU377" i="2783"/>
  <c r="AT377" i="2783"/>
  <c r="AU371" i="2783"/>
  <c r="AT371" i="2783"/>
  <c r="AU365" i="2783"/>
  <c r="AT365" i="2783"/>
  <c r="AU359" i="2783"/>
  <c r="AT359" i="2783"/>
  <c r="AU353" i="2783"/>
  <c r="AT353" i="2783"/>
  <c r="AU347" i="2783"/>
  <c r="AT347" i="2783"/>
  <c r="AT341" i="2783"/>
  <c r="AU341" i="2783"/>
  <c r="AU335" i="2783"/>
  <c r="AT335" i="2783"/>
  <c r="AU323" i="2783"/>
  <c r="AT323" i="2783"/>
  <c r="AU317" i="2783"/>
  <c r="AT317" i="2783"/>
  <c r="AU311" i="2783"/>
  <c r="AT311" i="2783"/>
  <c r="AT305" i="2783"/>
  <c r="AU305" i="2783"/>
  <c r="AU299" i="2783"/>
  <c r="AT299" i="2783"/>
  <c r="AU287" i="2783"/>
  <c r="AT287" i="2783"/>
  <c r="AU281" i="2783"/>
  <c r="AT281" i="2783"/>
  <c r="AU275" i="2783"/>
  <c r="AT275" i="2783"/>
  <c r="AT269" i="2783"/>
  <c r="AU269" i="2783"/>
  <c r="AU263" i="2783"/>
  <c r="AT263" i="2783"/>
  <c r="AU251" i="2783"/>
  <c r="AT251" i="2783"/>
  <c r="AU245" i="2783"/>
  <c r="AT245" i="2783"/>
  <c r="AU239" i="2783"/>
  <c r="AT239" i="2783"/>
  <c r="AT233" i="2783"/>
  <c r="AU233" i="2783"/>
  <c r="AU227" i="2783"/>
  <c r="AT227" i="2783"/>
  <c r="AU215" i="2783"/>
  <c r="AT215" i="2783"/>
  <c r="AU209" i="2783"/>
  <c r="AT209" i="2783"/>
  <c r="AU203" i="2783"/>
  <c r="AT203" i="2783"/>
  <c r="AT197" i="2783"/>
  <c r="AU197" i="2783"/>
  <c r="AU191" i="2783"/>
  <c r="AT191" i="2783"/>
  <c r="AU179" i="2783"/>
  <c r="AT179" i="2783"/>
  <c r="AU173" i="2783"/>
  <c r="AT173" i="2783"/>
  <c r="AU167" i="2783"/>
  <c r="AT167" i="2783"/>
  <c r="AT161" i="2783"/>
  <c r="AU161" i="2783"/>
  <c r="AU155" i="2783"/>
  <c r="AT155" i="2783"/>
  <c r="AU143" i="2783"/>
  <c r="AT143" i="2783"/>
  <c r="AU137" i="2783"/>
  <c r="AT137" i="2783"/>
  <c r="AU131" i="2783"/>
  <c r="AT131" i="2783"/>
  <c r="AT125" i="2783"/>
  <c r="AU125" i="2783"/>
  <c r="AU119" i="2783"/>
  <c r="AT119" i="2783"/>
  <c r="AU107" i="2783"/>
  <c r="AT107" i="2783"/>
  <c r="AU101" i="2783"/>
  <c r="AT101" i="2783"/>
  <c r="AU95" i="2783"/>
  <c r="AT95" i="2783"/>
  <c r="AT89" i="2783"/>
  <c r="AU89" i="2783"/>
  <c r="AU83" i="2783"/>
  <c r="AT83" i="2783"/>
  <c r="AU71" i="2783"/>
  <c r="AT71" i="2783"/>
  <c r="AU65" i="2783"/>
  <c r="AT65" i="2783"/>
  <c r="AU59" i="2783"/>
  <c r="AT59" i="2783"/>
  <c r="AT53" i="2783"/>
  <c r="AU53" i="2783"/>
  <c r="AU47" i="2783"/>
  <c r="AT47" i="2783"/>
  <c r="AU35" i="2783"/>
  <c r="AT35" i="2783"/>
  <c r="AU29" i="2783"/>
  <c r="AT29" i="2783"/>
  <c r="AU23" i="2783"/>
  <c r="AT23" i="2783"/>
  <c r="AT17" i="2783"/>
  <c r="AU17" i="2783"/>
  <c r="AU11" i="2783"/>
  <c r="AT11" i="2783"/>
  <c r="AT68" i="2783"/>
  <c r="AT56" i="2783"/>
  <c r="AT44" i="2783"/>
  <c r="AT32" i="2783"/>
  <c r="AT20" i="2783"/>
  <c r="AT8" i="2783"/>
  <c r="AU337" i="2783"/>
  <c r="AU293" i="2783"/>
  <c r="AU207" i="2783"/>
  <c r="AU121" i="2783"/>
  <c r="AU77" i="2783"/>
  <c r="AT78" i="2783"/>
  <c r="AT66" i="2783"/>
  <c r="AT54" i="2783"/>
  <c r="AT42" i="2783"/>
  <c r="AT30" i="2783"/>
  <c r="AT18" i="2783"/>
  <c r="AT6" i="2783"/>
  <c r="AU329" i="2783"/>
  <c r="AU243" i="2783"/>
  <c r="AU157" i="2783"/>
  <c r="AU113" i="2783"/>
  <c r="AU27" i="2783"/>
  <c r="AU309" i="2783"/>
  <c r="AT309" i="2783"/>
  <c r="AT303" i="2783"/>
  <c r="AU303" i="2783"/>
  <c r="AT297" i="2783"/>
  <c r="AU297" i="2783"/>
  <c r="AT291" i="2783"/>
  <c r="AU291" i="2783"/>
  <c r="AU285" i="2783"/>
  <c r="AT285" i="2783"/>
  <c r="AU273" i="2783"/>
  <c r="AT273" i="2783"/>
  <c r="AT267" i="2783"/>
  <c r="AU267" i="2783"/>
  <c r="AT261" i="2783"/>
  <c r="AU261" i="2783"/>
  <c r="AT255" i="2783"/>
  <c r="AU255" i="2783"/>
  <c r="AU249" i="2783"/>
  <c r="AT249" i="2783"/>
  <c r="AU237" i="2783"/>
  <c r="AT237" i="2783"/>
  <c r="AT231" i="2783"/>
  <c r="AU231" i="2783"/>
  <c r="AT225" i="2783"/>
  <c r="AU225" i="2783"/>
  <c r="AT219" i="2783"/>
  <c r="AU219" i="2783"/>
  <c r="AU213" i="2783"/>
  <c r="AT213" i="2783"/>
  <c r="AU201" i="2783"/>
  <c r="AT201" i="2783"/>
  <c r="AT195" i="2783"/>
  <c r="AU195" i="2783"/>
  <c r="AT189" i="2783"/>
  <c r="AU189" i="2783"/>
  <c r="AT183" i="2783"/>
  <c r="AU183" i="2783"/>
  <c r="AU177" i="2783"/>
  <c r="AT177" i="2783"/>
  <c r="AU165" i="2783"/>
  <c r="AT165" i="2783"/>
  <c r="AT159" i="2783"/>
  <c r="AU159" i="2783"/>
  <c r="AT153" i="2783"/>
  <c r="AU153" i="2783"/>
  <c r="AT147" i="2783"/>
  <c r="AU147" i="2783"/>
  <c r="AU141" i="2783"/>
  <c r="AT141" i="2783"/>
  <c r="AU129" i="2783"/>
  <c r="AT129" i="2783"/>
  <c r="AT123" i="2783"/>
  <c r="AU123" i="2783"/>
  <c r="AT117" i="2783"/>
  <c r="AU117" i="2783"/>
  <c r="AT111" i="2783"/>
  <c r="AU111" i="2783"/>
  <c r="AU105" i="2783"/>
  <c r="AT105" i="2783"/>
  <c r="AU93" i="2783"/>
  <c r="AT93" i="2783"/>
  <c r="AT87" i="2783"/>
  <c r="AU87" i="2783"/>
  <c r="AT81" i="2783"/>
  <c r="AU81" i="2783"/>
  <c r="AT75" i="2783"/>
  <c r="AU75" i="2783"/>
  <c r="AU69" i="2783"/>
  <c r="AT69" i="2783"/>
  <c r="AU57" i="2783"/>
  <c r="AT57" i="2783"/>
  <c r="AT51" i="2783"/>
  <c r="AU51" i="2783"/>
  <c r="AT45" i="2783"/>
  <c r="AU45" i="2783"/>
  <c r="AT39" i="2783"/>
  <c r="AU39" i="2783"/>
  <c r="AU33" i="2783"/>
  <c r="AT33" i="2783"/>
  <c r="AU21" i="2783"/>
  <c r="AT21" i="2783"/>
  <c r="AT15" i="2783"/>
  <c r="AU15" i="2783"/>
  <c r="AT9" i="2783"/>
  <c r="AU9" i="2783"/>
  <c r="AT76" i="2783"/>
  <c r="AT64" i="2783"/>
  <c r="AT52" i="2783"/>
  <c r="AT40" i="2783"/>
  <c r="AT28" i="2783"/>
  <c r="AT16" i="2783"/>
  <c r="AU279" i="2783"/>
  <c r="AU193" i="2783"/>
  <c r="AU149" i="2783"/>
  <c r="AU63" i="2783"/>
  <c r="AT74" i="2783"/>
  <c r="AT62" i="2783"/>
  <c r="AT50" i="2783"/>
  <c r="AT38" i="2783"/>
  <c r="AT26" i="2783"/>
  <c r="AT14" i="2783"/>
  <c r="AU315" i="2783"/>
  <c r="AU229" i="2783"/>
  <c r="AU185" i="2783"/>
  <c r="AU99" i="2783"/>
  <c r="AU13" i="2783"/>
  <c r="AT355" i="2783"/>
  <c r="AU355" i="2783"/>
  <c r="AT349" i="2783"/>
  <c r="AU349" i="2783"/>
  <c r="AU343" i="2783"/>
  <c r="AT343" i="2783"/>
  <c r="AT331" i="2783"/>
  <c r="AU331" i="2783"/>
  <c r="AT325" i="2783"/>
  <c r="AU325" i="2783"/>
  <c r="AT319" i="2783"/>
  <c r="AU319" i="2783"/>
  <c r="AT313" i="2783"/>
  <c r="AU313" i="2783"/>
  <c r="AU307" i="2783"/>
  <c r="AT307" i="2783"/>
  <c r="AT295" i="2783"/>
  <c r="AU295" i="2783"/>
  <c r="AT289" i="2783"/>
  <c r="AU289" i="2783"/>
  <c r="AT283" i="2783"/>
  <c r="AU283" i="2783"/>
  <c r="AT277" i="2783"/>
  <c r="AU277" i="2783"/>
  <c r="AU271" i="2783"/>
  <c r="AT271" i="2783"/>
  <c r="AT259" i="2783"/>
  <c r="AU259" i="2783"/>
  <c r="AT253" i="2783"/>
  <c r="AU253" i="2783"/>
  <c r="AT247" i="2783"/>
  <c r="AU247" i="2783"/>
  <c r="AT241" i="2783"/>
  <c r="AU241" i="2783"/>
  <c r="AU235" i="2783"/>
  <c r="AT235" i="2783"/>
  <c r="AT223" i="2783"/>
  <c r="AU223" i="2783"/>
  <c r="AT217" i="2783"/>
  <c r="AU217" i="2783"/>
  <c r="AT211" i="2783"/>
  <c r="AU211" i="2783"/>
  <c r="AT205" i="2783"/>
  <c r="AU205" i="2783"/>
  <c r="AU199" i="2783"/>
  <c r="AT199" i="2783"/>
  <c r="AT187" i="2783"/>
  <c r="AU187" i="2783"/>
  <c r="AT181" i="2783"/>
  <c r="AU181" i="2783"/>
  <c r="AT175" i="2783"/>
  <c r="AU175" i="2783"/>
  <c r="AT169" i="2783"/>
  <c r="AU169" i="2783"/>
  <c r="AU163" i="2783"/>
  <c r="AT163" i="2783"/>
  <c r="AT151" i="2783"/>
  <c r="AU151" i="2783"/>
  <c r="AT145" i="2783"/>
  <c r="AU145" i="2783"/>
  <c r="AT139" i="2783"/>
  <c r="AU139" i="2783"/>
  <c r="AT133" i="2783"/>
  <c r="AU133" i="2783"/>
  <c r="AU127" i="2783"/>
  <c r="AT127" i="2783"/>
  <c r="AT115" i="2783"/>
  <c r="AU115" i="2783"/>
  <c r="AT109" i="2783"/>
  <c r="AU109" i="2783"/>
  <c r="AT103" i="2783"/>
  <c r="AU103" i="2783"/>
  <c r="AT97" i="2783"/>
  <c r="AU97" i="2783"/>
  <c r="AU91" i="2783"/>
  <c r="AT91" i="2783"/>
  <c r="AT79" i="2783"/>
  <c r="AU79" i="2783"/>
  <c r="AT73" i="2783"/>
  <c r="AU73" i="2783"/>
  <c r="AT67" i="2783"/>
  <c r="AU67" i="2783"/>
  <c r="AT61" i="2783"/>
  <c r="AU61" i="2783"/>
  <c r="AU55" i="2783"/>
  <c r="AT55" i="2783"/>
  <c r="AT43" i="2783"/>
  <c r="AU43" i="2783"/>
  <c r="AT37" i="2783"/>
  <c r="AU37" i="2783"/>
  <c r="AT31" i="2783"/>
  <c r="AU31" i="2783"/>
  <c r="AT25" i="2783"/>
  <c r="AU25" i="2783"/>
  <c r="AU19" i="2783"/>
  <c r="AT19" i="2783"/>
  <c r="AT7" i="2783"/>
  <c r="AU7" i="2783"/>
  <c r="AT72" i="2783"/>
  <c r="AT60" i="2783"/>
  <c r="AT48" i="2783"/>
  <c r="AT36" i="2783"/>
  <c r="AT24" i="2783"/>
  <c r="AT12" i="2783"/>
  <c r="AU265" i="2783"/>
  <c r="AU221" i="2783"/>
  <c r="AU135" i="2783"/>
  <c r="AU49" i="2783"/>
  <c r="AE18" i="2786"/>
  <c r="AE28" i="2786"/>
  <c r="AE60" i="2786"/>
  <c r="AE15" i="2786"/>
  <c r="AE45" i="2786"/>
  <c r="AE40" i="2786"/>
  <c r="AE51" i="2786"/>
  <c r="AE9" i="2786"/>
  <c r="D5" i="2786"/>
  <c r="AU849" i="2786"/>
  <c r="AT849" i="2786"/>
  <c r="AU843" i="2786"/>
  <c r="AT843" i="2786"/>
  <c r="AT837" i="2786"/>
  <c r="AU837" i="2786"/>
  <c r="AU831" i="2786"/>
  <c r="AT831" i="2786"/>
  <c r="AT825" i="2786"/>
  <c r="AU825" i="2786"/>
  <c r="AT819" i="2786"/>
  <c r="AU819" i="2786"/>
  <c r="AT813" i="2786"/>
  <c r="AU813" i="2786"/>
  <c r="AU807" i="2786"/>
  <c r="AT807" i="2786"/>
  <c r="AU801" i="2786"/>
  <c r="AT801" i="2786"/>
  <c r="AU795" i="2786"/>
  <c r="AT795" i="2786"/>
  <c r="AU789" i="2786"/>
  <c r="AT789" i="2786"/>
  <c r="AT783" i="2786"/>
  <c r="AU783" i="2786"/>
  <c r="AT777" i="2786"/>
  <c r="AU777" i="2786"/>
  <c r="AU771" i="2786"/>
  <c r="AT771" i="2786"/>
  <c r="AU765" i="2786"/>
  <c r="AT765" i="2786"/>
  <c r="AU759" i="2786"/>
  <c r="AT759" i="2786"/>
  <c r="AU753" i="2786"/>
  <c r="AT753" i="2786"/>
  <c r="AT747" i="2786"/>
  <c r="AU747" i="2786"/>
  <c r="AU741" i="2786"/>
  <c r="AT741" i="2786"/>
  <c r="AU735" i="2786"/>
  <c r="AT735" i="2786"/>
  <c r="AU729" i="2786"/>
  <c r="AT729" i="2786"/>
  <c r="AU723" i="2786"/>
  <c r="AT723" i="2786"/>
  <c r="AE61" i="2786"/>
  <c r="AE55" i="2786"/>
  <c r="AE19" i="2786"/>
  <c r="AE26" i="2786"/>
  <c r="AU851" i="2786"/>
  <c r="AT851" i="2786"/>
  <c r="AU845" i="2786"/>
  <c r="AT845" i="2786"/>
  <c r="AU839" i="2786"/>
  <c r="AT839" i="2786"/>
  <c r="AT833" i="2786"/>
  <c r="AU833" i="2786"/>
  <c r="AU827" i="2786"/>
  <c r="AT827" i="2786"/>
  <c r="AU821" i="2786"/>
  <c r="AT821" i="2786"/>
  <c r="AU815" i="2786"/>
  <c r="AT815" i="2786"/>
  <c r="AU809" i="2786"/>
  <c r="AT809" i="2786"/>
  <c r="AT803" i="2786"/>
  <c r="AU803" i="2786"/>
  <c r="AT797" i="2786"/>
  <c r="AU797" i="2786"/>
  <c r="AT791" i="2786"/>
  <c r="AU791" i="2786"/>
  <c r="AU785" i="2786"/>
  <c r="AT785" i="2786"/>
  <c r="AU779" i="2786"/>
  <c r="AT779" i="2786"/>
  <c r="AU773" i="2786"/>
  <c r="AT773" i="2786"/>
  <c r="AT767" i="2786"/>
  <c r="AU767" i="2786"/>
  <c r="AT761" i="2786"/>
  <c r="AU761" i="2786"/>
  <c r="AT5" i="2786"/>
  <c r="AU5" i="2786"/>
  <c r="AU850" i="2786"/>
  <c r="AT850" i="2786"/>
  <c r="AU838" i="2786"/>
  <c r="AT838" i="2786"/>
  <c r="AT826" i="2786"/>
  <c r="AU826" i="2786"/>
  <c r="AT820" i="2786"/>
  <c r="AU820" i="2786"/>
  <c r="AU814" i="2786"/>
  <c r="AT814" i="2786"/>
  <c r="AU808" i="2786"/>
  <c r="AT808" i="2786"/>
  <c r="AU802" i="2786"/>
  <c r="AT802" i="2786"/>
  <c r="AU796" i="2786"/>
  <c r="AT796" i="2786"/>
  <c r="AT790" i="2786"/>
  <c r="AU790" i="2786"/>
  <c r="AU784" i="2786"/>
  <c r="AT784" i="2786"/>
  <c r="AU778" i="2786"/>
  <c r="AT778" i="2786"/>
  <c r="AT772" i="2786"/>
  <c r="AU772" i="2786"/>
  <c r="AT754" i="2786"/>
  <c r="AU754" i="2786"/>
  <c r="AU748" i="2786"/>
  <c r="AT748" i="2786"/>
  <c r="AU742" i="2786"/>
  <c r="AT742" i="2786"/>
  <c r="AU736" i="2786"/>
  <c r="AT736" i="2786"/>
  <c r="AU730" i="2786"/>
  <c r="AT730" i="2786"/>
  <c r="AT724" i="2786"/>
  <c r="AU724" i="2786"/>
  <c r="AT718" i="2786"/>
  <c r="AU718" i="2786"/>
  <c r="AU712" i="2786"/>
  <c r="AT712" i="2786"/>
  <c r="AU706" i="2786"/>
  <c r="AT706" i="2786"/>
  <c r="AU700" i="2786"/>
  <c r="AT700" i="2786"/>
  <c r="AU694" i="2786"/>
  <c r="AT694" i="2786"/>
  <c r="AT682" i="2786"/>
  <c r="AU682" i="2786"/>
  <c r="AU676" i="2786"/>
  <c r="AT676" i="2786"/>
  <c r="AU670" i="2786"/>
  <c r="AT670" i="2786"/>
  <c r="AT664" i="2786"/>
  <c r="AU664" i="2786"/>
  <c r="AU658" i="2786"/>
  <c r="AT658" i="2786"/>
  <c r="AT646" i="2786"/>
  <c r="AU646" i="2786"/>
  <c r="AT640" i="2786"/>
  <c r="AU640" i="2786"/>
  <c r="AU634" i="2786"/>
  <c r="AT634" i="2786"/>
  <c r="AU628" i="2786"/>
  <c r="AT628" i="2786"/>
  <c r="AU622" i="2786"/>
  <c r="AT622" i="2786"/>
  <c r="AU616" i="2786"/>
  <c r="AT616" i="2786"/>
  <c r="AT610" i="2786"/>
  <c r="AU610" i="2786"/>
  <c r="AU604" i="2786"/>
  <c r="AT604" i="2786"/>
  <c r="AU598" i="2786"/>
  <c r="AT598" i="2786"/>
  <c r="AU592" i="2786"/>
  <c r="AT592" i="2786"/>
  <c r="AU586" i="2786"/>
  <c r="AT586" i="2786"/>
  <c r="AU580" i="2786"/>
  <c r="AT580" i="2786"/>
  <c r="AT574" i="2786"/>
  <c r="AU574" i="2786"/>
  <c r="AU568" i="2786"/>
  <c r="AT568" i="2786"/>
  <c r="AU562" i="2786"/>
  <c r="AT562" i="2786"/>
  <c r="AU550" i="2786"/>
  <c r="AT550" i="2786"/>
  <c r="AU544" i="2786"/>
  <c r="AT544" i="2786"/>
  <c r="AT538" i="2786"/>
  <c r="AU538" i="2786"/>
  <c r="AU532" i="2786"/>
  <c r="AT532" i="2786"/>
  <c r="AU526" i="2786"/>
  <c r="AT526" i="2786"/>
  <c r="AU520" i="2786"/>
  <c r="AT520" i="2786"/>
  <c r="AU514" i="2786"/>
  <c r="AT514" i="2786"/>
  <c r="AU508" i="2786"/>
  <c r="AT508" i="2786"/>
  <c r="AT502" i="2786"/>
  <c r="AU502" i="2786"/>
  <c r="AU496" i="2786"/>
  <c r="AT496" i="2786"/>
  <c r="AU490" i="2786"/>
  <c r="AT490" i="2786"/>
  <c r="AT484" i="2786"/>
  <c r="AU484" i="2786"/>
  <c r="AU478" i="2786"/>
  <c r="AT478" i="2786"/>
  <c r="AU472" i="2786"/>
  <c r="AT472" i="2786"/>
  <c r="AU460" i="2786"/>
  <c r="AT460" i="2786"/>
  <c r="AU454" i="2786"/>
  <c r="AT454" i="2786"/>
  <c r="AT448" i="2786"/>
  <c r="AU448" i="2786"/>
  <c r="AT442" i="2786"/>
  <c r="AU442" i="2786"/>
  <c r="AU436" i="2786"/>
  <c r="AT436" i="2786"/>
  <c r="AT430" i="2786"/>
  <c r="AU430" i="2786"/>
  <c r="AU424" i="2786"/>
  <c r="AT424" i="2786"/>
  <c r="AU418" i="2786"/>
  <c r="AT418" i="2786"/>
  <c r="AT412" i="2786"/>
  <c r="AU412" i="2786"/>
  <c r="AT406" i="2786"/>
  <c r="AU406" i="2786"/>
  <c r="AU400" i="2786"/>
  <c r="AT400" i="2786"/>
  <c r="AT394" i="2786"/>
  <c r="AU394" i="2786"/>
  <c r="AU382" i="2786"/>
  <c r="AT382" i="2786"/>
  <c r="AU376" i="2786"/>
  <c r="AT376" i="2786"/>
  <c r="AT370" i="2786"/>
  <c r="AU370" i="2786"/>
  <c r="AU364" i="2786"/>
  <c r="AT364" i="2786"/>
  <c r="AT358" i="2786"/>
  <c r="AU358" i="2786"/>
  <c r="AU352" i="2786"/>
  <c r="AT352" i="2786"/>
  <c r="AU346" i="2786"/>
  <c r="AT346" i="2786"/>
  <c r="AT340" i="2786"/>
  <c r="AU340" i="2786"/>
  <c r="AT334" i="2786"/>
  <c r="AU334" i="2786"/>
  <c r="AU328" i="2786"/>
  <c r="AT328" i="2786"/>
  <c r="AT322" i="2786"/>
  <c r="AU322" i="2786"/>
  <c r="AU316" i="2786"/>
  <c r="AT316" i="2786"/>
  <c r="AU310" i="2786"/>
  <c r="AT310" i="2786"/>
  <c r="AT304" i="2786"/>
  <c r="AU304" i="2786"/>
  <c r="AT298" i="2786"/>
  <c r="AU298" i="2786"/>
  <c r="AU292" i="2786"/>
  <c r="AT292" i="2786"/>
  <c r="AT286" i="2786"/>
  <c r="AU286" i="2786"/>
  <c r="AU274" i="2786"/>
  <c r="AT274" i="2786"/>
  <c r="AU268" i="2786"/>
  <c r="AT268" i="2786"/>
  <c r="AT262" i="2786"/>
  <c r="AU262" i="2786"/>
  <c r="AU256" i="2786"/>
  <c r="AT256" i="2786"/>
  <c r="AU250" i="2786"/>
  <c r="AT250" i="2786"/>
  <c r="AU244" i="2786"/>
  <c r="AT244" i="2786"/>
  <c r="AU238" i="2786"/>
  <c r="AT238" i="2786"/>
  <c r="AU232" i="2786"/>
  <c r="AT232" i="2786"/>
  <c r="AU226" i="2786"/>
  <c r="AT226" i="2786"/>
  <c r="AU220" i="2786"/>
  <c r="AT220" i="2786"/>
  <c r="AU214" i="2786"/>
  <c r="AT214" i="2786"/>
  <c r="AU208" i="2786"/>
  <c r="AT208" i="2786"/>
  <c r="AU202" i="2786"/>
  <c r="AT202" i="2786"/>
  <c r="AU196" i="2786"/>
  <c r="AT196" i="2786"/>
  <c r="AU190" i="2786"/>
  <c r="AT190" i="2786"/>
  <c r="AU184" i="2786"/>
  <c r="AT184" i="2786"/>
  <c r="AU178" i="2786"/>
  <c r="AT178" i="2786"/>
  <c r="AU166" i="2786"/>
  <c r="AT166" i="2786"/>
  <c r="AU160" i="2786"/>
  <c r="AT160" i="2786"/>
  <c r="AU154" i="2786"/>
  <c r="AT154" i="2786"/>
  <c r="AU148" i="2786"/>
  <c r="AT148" i="2786"/>
  <c r="AU142" i="2786"/>
  <c r="AT142" i="2786"/>
  <c r="AU136" i="2786"/>
  <c r="AT136" i="2786"/>
  <c r="AU130" i="2786"/>
  <c r="AT130" i="2786"/>
  <c r="AU124" i="2786"/>
  <c r="AT124" i="2786"/>
  <c r="AU118" i="2786"/>
  <c r="AT118" i="2786"/>
  <c r="AU112" i="2786"/>
  <c r="AT112" i="2786"/>
  <c r="AU106" i="2786"/>
  <c r="AT106" i="2786"/>
  <c r="AU100" i="2786"/>
  <c r="AT100" i="2786"/>
  <c r="AU94" i="2786"/>
  <c r="AT94" i="2786"/>
  <c r="AU88" i="2786"/>
  <c r="AT88" i="2786"/>
  <c r="AU82" i="2786"/>
  <c r="AT82" i="2786"/>
  <c r="AU76" i="2786"/>
  <c r="AT76" i="2786"/>
  <c r="AU70" i="2786"/>
  <c r="AT70" i="2786"/>
  <c r="AU58" i="2786"/>
  <c r="AT58" i="2786"/>
  <c r="AU52" i="2786"/>
  <c r="AT52" i="2786"/>
  <c r="AU46" i="2786"/>
  <c r="AT46" i="2786"/>
  <c r="AU40" i="2786"/>
  <c r="AT40" i="2786"/>
  <c r="AU34" i="2786"/>
  <c r="AT34" i="2786"/>
  <c r="AU28" i="2786"/>
  <c r="AT28" i="2786"/>
  <c r="AU22" i="2786"/>
  <c r="AT22" i="2786"/>
  <c r="AU16" i="2786"/>
  <c r="AT16" i="2786"/>
  <c r="AU10" i="2786"/>
  <c r="AT10" i="2786"/>
  <c r="AE47" i="2786"/>
  <c r="AE29" i="2786"/>
  <c r="AE42" i="2786"/>
  <c r="AE24" i="2786"/>
  <c r="AE35" i="2786"/>
  <c r="AE17" i="2786"/>
  <c r="AT818" i="2786"/>
  <c r="AT663" i="2786"/>
  <c r="AT585" i="2786"/>
  <c r="AT487" i="2786"/>
  <c r="AT367" i="2786"/>
  <c r="AT237" i="2786"/>
  <c r="AT107" i="2786"/>
  <c r="AU695" i="2786"/>
  <c r="AU509" i="2786"/>
  <c r="AU249" i="2786"/>
  <c r="AT711" i="2786"/>
  <c r="AU711" i="2786"/>
  <c r="AT705" i="2786"/>
  <c r="AU705" i="2786"/>
  <c r="AU699" i="2786"/>
  <c r="AT699" i="2786"/>
  <c r="AU693" i="2786"/>
  <c r="AT693" i="2786"/>
  <c r="AU687" i="2786"/>
  <c r="AT687" i="2786"/>
  <c r="AT681" i="2786"/>
  <c r="AU681" i="2786"/>
  <c r="AT675" i="2786"/>
  <c r="AU675" i="2786"/>
  <c r="AU669" i="2786"/>
  <c r="AT669" i="2786"/>
  <c r="AU657" i="2786"/>
  <c r="AT657" i="2786"/>
  <c r="AU645" i="2786"/>
  <c r="AT645" i="2786"/>
  <c r="AT639" i="2786"/>
  <c r="AU639" i="2786"/>
  <c r="AU633" i="2786"/>
  <c r="AT633" i="2786"/>
  <c r="AU627" i="2786"/>
  <c r="AT627" i="2786"/>
  <c r="AT621" i="2786"/>
  <c r="AU621" i="2786"/>
  <c r="AU615" i="2786"/>
  <c r="AT615" i="2786"/>
  <c r="AU609" i="2786"/>
  <c r="AT609" i="2786"/>
  <c r="AT603" i="2786"/>
  <c r="AU603" i="2786"/>
  <c r="AU597" i="2786"/>
  <c r="AT597" i="2786"/>
  <c r="AU591" i="2786"/>
  <c r="AT591" i="2786"/>
  <c r="AU579" i="2786"/>
  <c r="AT579" i="2786"/>
  <c r="AT567" i="2786"/>
  <c r="AU567" i="2786"/>
  <c r="AU561" i="2786"/>
  <c r="AT561" i="2786"/>
  <c r="AU555" i="2786"/>
  <c r="AT555" i="2786"/>
  <c r="AU549" i="2786"/>
  <c r="AT549" i="2786"/>
  <c r="AU543" i="2786"/>
  <c r="AT543" i="2786"/>
  <c r="AU537" i="2786"/>
  <c r="AT537" i="2786"/>
  <c r="AT531" i="2786"/>
  <c r="AU531" i="2786"/>
  <c r="AU525" i="2786"/>
  <c r="AT525" i="2786"/>
  <c r="AU519" i="2786"/>
  <c r="AT519" i="2786"/>
  <c r="AU513" i="2786"/>
  <c r="AT513" i="2786"/>
  <c r="AU507" i="2786"/>
  <c r="AT507" i="2786"/>
  <c r="AU501" i="2786"/>
  <c r="AT501" i="2786"/>
  <c r="AT495" i="2786"/>
  <c r="AU495" i="2786"/>
  <c r="AU489" i="2786"/>
  <c r="AT489" i="2786"/>
  <c r="AU483" i="2786"/>
  <c r="AT483" i="2786"/>
  <c r="AU477" i="2786"/>
  <c r="AT477" i="2786"/>
  <c r="AU471" i="2786"/>
  <c r="AT471" i="2786"/>
  <c r="AU465" i="2786"/>
  <c r="AT465" i="2786"/>
  <c r="AT459" i="2786"/>
  <c r="AU459" i="2786"/>
  <c r="AU447" i="2786"/>
  <c r="AT447" i="2786"/>
  <c r="AU441" i="2786"/>
  <c r="AT441" i="2786"/>
  <c r="AT435" i="2786"/>
  <c r="AU435" i="2786"/>
  <c r="AU429" i="2786"/>
  <c r="AT429" i="2786"/>
  <c r="AU417" i="2786"/>
  <c r="AT417" i="2786"/>
  <c r="AU411" i="2786"/>
  <c r="AT411" i="2786"/>
  <c r="AT405" i="2786"/>
  <c r="AU405" i="2786"/>
  <c r="AT399" i="2786"/>
  <c r="AU399" i="2786"/>
  <c r="AU393" i="2786"/>
  <c r="AT393" i="2786"/>
  <c r="AT387" i="2786"/>
  <c r="AU387" i="2786"/>
  <c r="AU381" i="2786"/>
  <c r="AT381" i="2786"/>
  <c r="AU375" i="2786"/>
  <c r="AT375" i="2786"/>
  <c r="AT369" i="2786"/>
  <c r="AU369" i="2786"/>
  <c r="AT363" i="2786"/>
  <c r="AU363" i="2786"/>
  <c r="AU357" i="2786"/>
  <c r="AT357" i="2786"/>
  <c r="AT351" i="2786"/>
  <c r="AU351" i="2786"/>
  <c r="AU339" i="2786"/>
  <c r="AT339" i="2786"/>
  <c r="AU333" i="2786"/>
  <c r="AT333" i="2786"/>
  <c r="AT327" i="2786"/>
  <c r="AU327" i="2786"/>
  <c r="AU321" i="2786"/>
  <c r="AT321" i="2786"/>
  <c r="AT315" i="2786"/>
  <c r="AU315" i="2786"/>
  <c r="AU309" i="2786"/>
  <c r="AT309" i="2786"/>
  <c r="AU303" i="2786"/>
  <c r="AT303" i="2786"/>
  <c r="AT297" i="2786"/>
  <c r="AU297" i="2786"/>
  <c r="AT291" i="2786"/>
  <c r="AU291" i="2786"/>
  <c r="AU285" i="2786"/>
  <c r="AT285" i="2786"/>
  <c r="AT279" i="2786"/>
  <c r="AU279" i="2786"/>
  <c r="AU273" i="2786"/>
  <c r="AT273" i="2786"/>
  <c r="AU267" i="2786"/>
  <c r="AT267" i="2786"/>
  <c r="AT261" i="2786"/>
  <c r="AU261" i="2786"/>
  <c r="AT255" i="2786"/>
  <c r="AU255" i="2786"/>
  <c r="AU243" i="2786"/>
  <c r="AT243" i="2786"/>
  <c r="AU231" i="2786"/>
  <c r="AT231" i="2786"/>
  <c r="AU225" i="2786"/>
  <c r="AT225" i="2786"/>
  <c r="AT219" i="2786"/>
  <c r="AU219" i="2786"/>
  <c r="AU213" i="2786"/>
  <c r="AT213" i="2786"/>
  <c r="AU207" i="2786"/>
  <c r="AT207" i="2786"/>
  <c r="AU201" i="2786"/>
  <c r="AT201" i="2786"/>
  <c r="AU189" i="2786"/>
  <c r="AT189" i="2786"/>
  <c r="AT183" i="2786"/>
  <c r="AU183" i="2786"/>
  <c r="AU177" i="2786"/>
  <c r="AT177" i="2786"/>
  <c r="AU171" i="2786"/>
  <c r="AT171" i="2786"/>
  <c r="AU165" i="2786"/>
  <c r="AT165" i="2786"/>
  <c r="AU159" i="2786"/>
  <c r="AT159" i="2786"/>
  <c r="AU153" i="2786"/>
  <c r="AT153" i="2786"/>
  <c r="AT147" i="2786"/>
  <c r="AU147" i="2786"/>
  <c r="AU135" i="2786"/>
  <c r="AT135" i="2786"/>
  <c r="AU123" i="2786"/>
  <c r="AT123" i="2786"/>
  <c r="AU117" i="2786"/>
  <c r="AT117" i="2786"/>
  <c r="AU111" i="2786"/>
  <c r="AT111" i="2786"/>
  <c r="AU105" i="2786"/>
  <c r="AT105" i="2786"/>
  <c r="AU99" i="2786"/>
  <c r="AT99" i="2786"/>
  <c r="AU93" i="2786"/>
  <c r="AT93" i="2786"/>
  <c r="AU87" i="2786"/>
  <c r="AT87" i="2786"/>
  <c r="AU81" i="2786"/>
  <c r="AT81" i="2786"/>
  <c r="AU75" i="2786"/>
  <c r="AT75" i="2786"/>
  <c r="AU69" i="2786"/>
  <c r="AT69" i="2786"/>
  <c r="AU63" i="2786"/>
  <c r="AT63" i="2786"/>
  <c r="AU57" i="2786"/>
  <c r="AT57" i="2786"/>
  <c r="AU51" i="2786"/>
  <c r="AT51" i="2786"/>
  <c r="AU45" i="2786"/>
  <c r="AT45" i="2786"/>
  <c r="AU39" i="2786"/>
  <c r="AT39" i="2786"/>
  <c r="AU33" i="2786"/>
  <c r="AT33" i="2786"/>
  <c r="AU27" i="2786"/>
  <c r="AT27" i="2786"/>
  <c r="AU15" i="2786"/>
  <c r="AT15" i="2786"/>
  <c r="AU9" i="2786"/>
  <c r="AT9" i="2786"/>
  <c r="AE58" i="2786"/>
  <c r="AE52" i="2786"/>
  <c r="AE46" i="2786"/>
  <c r="AE16" i="2786"/>
  <c r="AE10" i="2786"/>
  <c r="AE41" i="2786"/>
  <c r="AE33" i="2786"/>
  <c r="AE12" i="2786"/>
  <c r="AT651" i="2786"/>
  <c r="AT573" i="2786"/>
  <c r="AT470" i="2786"/>
  <c r="AT345" i="2786"/>
  <c r="AT215" i="2786"/>
  <c r="AT86" i="2786"/>
  <c r="AU674" i="2786"/>
  <c r="AU466" i="2786"/>
  <c r="AU195" i="2786"/>
  <c r="AT848" i="2786"/>
  <c r="AU848" i="2786"/>
  <c r="AU842" i="2786"/>
  <c r="AT842" i="2786"/>
  <c r="AU836" i="2786"/>
  <c r="AT836" i="2786"/>
  <c r="AU830" i="2786"/>
  <c r="AT830" i="2786"/>
  <c r="AU824" i="2786"/>
  <c r="AT824" i="2786"/>
  <c r="AT812" i="2786"/>
  <c r="AU812" i="2786"/>
  <c r="AU806" i="2786"/>
  <c r="AT806" i="2786"/>
  <c r="AU800" i="2786"/>
  <c r="AT800" i="2786"/>
  <c r="AT794" i="2786"/>
  <c r="AU794" i="2786"/>
  <c r="AU788" i="2786"/>
  <c r="AT788" i="2786"/>
  <c r="AT776" i="2786"/>
  <c r="AU776" i="2786"/>
  <c r="AT770" i="2786"/>
  <c r="AU770" i="2786"/>
  <c r="AU764" i="2786"/>
  <c r="AT764" i="2786"/>
  <c r="AU758" i="2786"/>
  <c r="AT758" i="2786"/>
  <c r="AU752" i="2786"/>
  <c r="AT752" i="2786"/>
  <c r="AU746" i="2786"/>
  <c r="AT746" i="2786"/>
  <c r="AT740" i="2786"/>
  <c r="AU740" i="2786"/>
  <c r="AT734" i="2786"/>
  <c r="AU734" i="2786"/>
  <c r="AU728" i="2786"/>
  <c r="AT728" i="2786"/>
  <c r="AU722" i="2786"/>
  <c r="AT722" i="2786"/>
  <c r="AU716" i="2786"/>
  <c r="AT716" i="2786"/>
  <c r="AU710" i="2786"/>
  <c r="AT710" i="2786"/>
  <c r="AT704" i="2786"/>
  <c r="AU704" i="2786"/>
  <c r="AU698" i="2786"/>
  <c r="AT698" i="2786"/>
  <c r="AU692" i="2786"/>
  <c r="AT692" i="2786"/>
  <c r="AU686" i="2786"/>
  <c r="AT686" i="2786"/>
  <c r="AU680" i="2786"/>
  <c r="AT680" i="2786"/>
  <c r="AT668" i="2786"/>
  <c r="AU668" i="2786"/>
  <c r="AT662" i="2786"/>
  <c r="AU662" i="2786"/>
  <c r="AU656" i="2786"/>
  <c r="AT656" i="2786"/>
  <c r="AU650" i="2786"/>
  <c r="AT650" i="2786"/>
  <c r="AU644" i="2786"/>
  <c r="AT644" i="2786"/>
  <c r="AU638" i="2786"/>
  <c r="AT638" i="2786"/>
  <c r="AT632" i="2786"/>
  <c r="AU632" i="2786"/>
  <c r="AU620" i="2786"/>
  <c r="AT620" i="2786"/>
  <c r="AT614" i="2786"/>
  <c r="AU614" i="2786"/>
  <c r="AU608" i="2786"/>
  <c r="AT608" i="2786"/>
  <c r="AU602" i="2786"/>
  <c r="AT602" i="2786"/>
  <c r="AU590" i="2786"/>
  <c r="AT590" i="2786"/>
  <c r="AU584" i="2786"/>
  <c r="AT584" i="2786"/>
  <c r="AT578" i="2786"/>
  <c r="AU578" i="2786"/>
  <c r="AU572" i="2786"/>
  <c r="AT572" i="2786"/>
  <c r="AU566" i="2786"/>
  <c r="AT566" i="2786"/>
  <c r="AT560" i="2786"/>
  <c r="AU560" i="2786"/>
  <c r="AU554" i="2786"/>
  <c r="AT554" i="2786"/>
  <c r="AU548" i="2786"/>
  <c r="AT548" i="2786"/>
  <c r="AT542" i="2786"/>
  <c r="AU542" i="2786"/>
  <c r="AU536" i="2786"/>
  <c r="AT536" i="2786"/>
  <c r="AU530" i="2786"/>
  <c r="AT530" i="2786"/>
  <c r="AT524" i="2786"/>
  <c r="AU524" i="2786"/>
  <c r="AU518" i="2786"/>
  <c r="AT518" i="2786"/>
  <c r="AU512" i="2786"/>
  <c r="AT512" i="2786"/>
  <c r="AU506" i="2786"/>
  <c r="AT506" i="2786"/>
  <c r="AU500" i="2786"/>
  <c r="AT500" i="2786"/>
  <c r="AU494" i="2786"/>
  <c r="AT494" i="2786"/>
  <c r="AT488" i="2786"/>
  <c r="AU488" i="2786"/>
  <c r="AU482" i="2786"/>
  <c r="AT482" i="2786"/>
  <c r="AU476" i="2786"/>
  <c r="AT476" i="2786"/>
  <c r="AU464" i="2786"/>
  <c r="AT464" i="2786"/>
  <c r="AU458" i="2786"/>
  <c r="AT458" i="2786"/>
  <c r="AT452" i="2786"/>
  <c r="AU452" i="2786"/>
  <c r="AU446" i="2786"/>
  <c r="AT446" i="2786"/>
  <c r="AU440" i="2786"/>
  <c r="AT440" i="2786"/>
  <c r="AT434" i="2786"/>
  <c r="AU434" i="2786"/>
  <c r="AT428" i="2786"/>
  <c r="AU428" i="2786"/>
  <c r="AU422" i="2786"/>
  <c r="AT422" i="2786"/>
  <c r="AT416" i="2786"/>
  <c r="AU416" i="2786"/>
  <c r="AU404" i="2786"/>
  <c r="AT404" i="2786"/>
  <c r="AU398" i="2786"/>
  <c r="AT398" i="2786"/>
  <c r="AT392" i="2786"/>
  <c r="AU392" i="2786"/>
  <c r="AU386" i="2786"/>
  <c r="AT386" i="2786"/>
  <c r="AU374" i="2786"/>
  <c r="AT374" i="2786"/>
  <c r="AU368" i="2786"/>
  <c r="AT368" i="2786"/>
  <c r="AT362" i="2786"/>
  <c r="AU362" i="2786"/>
  <c r="AT356" i="2786"/>
  <c r="AU356" i="2786"/>
  <c r="AU350" i="2786"/>
  <c r="AT350" i="2786"/>
  <c r="AT344" i="2786"/>
  <c r="AU344" i="2786"/>
  <c r="AU338" i="2786"/>
  <c r="AT338" i="2786"/>
  <c r="AU332" i="2786"/>
  <c r="AT332" i="2786"/>
  <c r="AT326" i="2786"/>
  <c r="AU326" i="2786"/>
  <c r="AT320" i="2786"/>
  <c r="AU320" i="2786"/>
  <c r="AU314" i="2786"/>
  <c r="AT314" i="2786"/>
  <c r="AT308" i="2786"/>
  <c r="AU308" i="2786"/>
  <c r="AU296" i="2786"/>
  <c r="AT296" i="2786"/>
  <c r="AU290" i="2786"/>
  <c r="AT290" i="2786"/>
  <c r="AT284" i="2786"/>
  <c r="AU284" i="2786"/>
  <c r="AU278" i="2786"/>
  <c r="AT278" i="2786"/>
  <c r="AT272" i="2786"/>
  <c r="AU272" i="2786"/>
  <c r="AU266" i="2786"/>
  <c r="AT266" i="2786"/>
  <c r="AU260" i="2786"/>
  <c r="AT260" i="2786"/>
  <c r="AT254" i="2786"/>
  <c r="AU254" i="2786"/>
  <c r="AU248" i="2786"/>
  <c r="AT248" i="2786"/>
  <c r="AU242" i="2786"/>
  <c r="AT242" i="2786"/>
  <c r="AT236" i="2786"/>
  <c r="AU236" i="2786"/>
  <c r="AU230" i="2786"/>
  <c r="AT230" i="2786"/>
  <c r="AU224" i="2786"/>
  <c r="AT224" i="2786"/>
  <c r="AT218" i="2786"/>
  <c r="AU218" i="2786"/>
  <c r="AU212" i="2786"/>
  <c r="AT212" i="2786"/>
  <c r="AU206" i="2786"/>
  <c r="AT206" i="2786"/>
  <c r="AT200" i="2786"/>
  <c r="AU200" i="2786"/>
  <c r="AU188" i="2786"/>
  <c r="AT188" i="2786"/>
  <c r="AU182" i="2786"/>
  <c r="AT182" i="2786"/>
  <c r="AU176" i="2786"/>
  <c r="AT176" i="2786"/>
  <c r="AU170" i="2786"/>
  <c r="AT170" i="2786"/>
  <c r="AT164" i="2786"/>
  <c r="AU164" i="2786"/>
  <c r="AU158" i="2786"/>
  <c r="AT158" i="2786"/>
  <c r="AU152" i="2786"/>
  <c r="AT152" i="2786"/>
  <c r="AT146" i="2786"/>
  <c r="AU146" i="2786"/>
  <c r="AU140" i="2786"/>
  <c r="AT140" i="2786"/>
  <c r="AU134" i="2786"/>
  <c r="AT134" i="2786"/>
  <c r="AT128" i="2786"/>
  <c r="AU128" i="2786"/>
  <c r="AU122" i="2786"/>
  <c r="AT122" i="2786"/>
  <c r="AU116" i="2786"/>
  <c r="AT116" i="2786"/>
  <c r="AU110" i="2786"/>
  <c r="AT110" i="2786"/>
  <c r="AU104" i="2786"/>
  <c r="AT104" i="2786"/>
  <c r="AU98" i="2786"/>
  <c r="AT98" i="2786"/>
  <c r="AU92" i="2786"/>
  <c r="AT92" i="2786"/>
  <c r="AU80" i="2786"/>
  <c r="AT80" i="2786"/>
  <c r="AU74" i="2786"/>
  <c r="AT74" i="2786"/>
  <c r="AU68" i="2786"/>
  <c r="AT68" i="2786"/>
  <c r="AU62" i="2786"/>
  <c r="AT62" i="2786"/>
  <c r="AU56" i="2786"/>
  <c r="AT56" i="2786"/>
  <c r="AU50" i="2786"/>
  <c r="AT50" i="2786"/>
  <c r="AU44" i="2786"/>
  <c r="AT44" i="2786"/>
  <c r="AU38" i="2786"/>
  <c r="AT38" i="2786"/>
  <c r="AU32" i="2786"/>
  <c r="AT32" i="2786"/>
  <c r="AU26" i="2786"/>
  <c r="AT26" i="2786"/>
  <c r="AU20" i="2786"/>
  <c r="AT20" i="2786"/>
  <c r="AU14" i="2786"/>
  <c r="AT14" i="2786"/>
  <c r="AU8" i="2786"/>
  <c r="AT8" i="2786"/>
  <c r="AE6" i="2786"/>
  <c r="AT793" i="2786"/>
  <c r="AT715" i="2786"/>
  <c r="AT637" i="2786"/>
  <c r="AT556" i="2786"/>
  <c r="AT453" i="2786"/>
  <c r="AT323" i="2786"/>
  <c r="AT194" i="2786"/>
  <c r="AT64" i="2786"/>
  <c r="AU782" i="2786"/>
  <c r="AU652" i="2786"/>
  <c r="AU423" i="2786"/>
  <c r="AU141" i="2786"/>
  <c r="AU847" i="2786"/>
  <c r="AT847" i="2786"/>
  <c r="AU841" i="2786"/>
  <c r="AT841" i="2786"/>
  <c r="AU835" i="2786"/>
  <c r="AT835" i="2786"/>
  <c r="AU829" i="2786"/>
  <c r="AT829" i="2786"/>
  <c r="AU823" i="2786"/>
  <c r="AT823" i="2786"/>
  <c r="AU817" i="2786"/>
  <c r="AT817" i="2786"/>
  <c r="AU811" i="2786"/>
  <c r="AT811" i="2786"/>
  <c r="AU805" i="2786"/>
  <c r="AT805" i="2786"/>
  <c r="AU799" i="2786"/>
  <c r="AT799" i="2786"/>
  <c r="AU787" i="2786"/>
  <c r="AT787" i="2786"/>
  <c r="AU775" i="2786"/>
  <c r="AT775" i="2786"/>
  <c r="AU769" i="2786"/>
  <c r="AT769" i="2786"/>
  <c r="AU763" i="2786"/>
  <c r="AT763" i="2786"/>
  <c r="AU757" i="2786"/>
  <c r="AT757" i="2786"/>
  <c r="AU751" i="2786"/>
  <c r="AT751" i="2786"/>
  <c r="AU745" i="2786"/>
  <c r="AT745" i="2786"/>
  <c r="AU739" i="2786"/>
  <c r="AT739" i="2786"/>
  <c r="AU733" i="2786"/>
  <c r="AT733" i="2786"/>
  <c r="AU727" i="2786"/>
  <c r="AT727" i="2786"/>
  <c r="AU721" i="2786"/>
  <c r="AT721" i="2786"/>
  <c r="AU709" i="2786"/>
  <c r="AT709" i="2786"/>
  <c r="AU697" i="2786"/>
  <c r="AT697" i="2786"/>
  <c r="AU691" i="2786"/>
  <c r="AT691" i="2786"/>
  <c r="AU685" i="2786"/>
  <c r="AT685" i="2786"/>
  <c r="AU679" i="2786"/>
  <c r="AT679" i="2786"/>
  <c r="AU673" i="2786"/>
  <c r="AT673" i="2786"/>
  <c r="AU667" i="2786"/>
  <c r="AT667" i="2786"/>
  <c r="AU661" i="2786"/>
  <c r="AT661" i="2786"/>
  <c r="AU655" i="2786"/>
  <c r="AT655" i="2786"/>
  <c r="AU649" i="2786"/>
  <c r="AT649" i="2786"/>
  <c r="AU643" i="2786"/>
  <c r="AT643" i="2786"/>
  <c r="AU631" i="2786"/>
  <c r="AT631" i="2786"/>
  <c r="AU625" i="2786"/>
  <c r="AT625" i="2786"/>
  <c r="AU619" i="2786"/>
  <c r="AT619" i="2786"/>
  <c r="AU613" i="2786"/>
  <c r="AT613" i="2786"/>
  <c r="AU607" i="2786"/>
  <c r="AT607" i="2786"/>
  <c r="AU601" i="2786"/>
  <c r="AT601" i="2786"/>
  <c r="AU595" i="2786"/>
  <c r="AT595" i="2786"/>
  <c r="AU589" i="2786"/>
  <c r="AT589" i="2786"/>
  <c r="AU583" i="2786"/>
  <c r="AT583" i="2786"/>
  <c r="AU577" i="2786"/>
  <c r="AT577" i="2786"/>
  <c r="AU571" i="2786"/>
  <c r="AT571" i="2786"/>
  <c r="AU565" i="2786"/>
  <c r="AT565" i="2786"/>
  <c r="AU559" i="2786"/>
  <c r="AT559" i="2786"/>
  <c r="AU553" i="2786"/>
  <c r="AT553" i="2786"/>
  <c r="AU547" i="2786"/>
  <c r="AT547" i="2786"/>
  <c r="AU541" i="2786"/>
  <c r="AT541" i="2786"/>
  <c r="AU535" i="2786"/>
  <c r="AT535" i="2786"/>
  <c r="AU529" i="2786"/>
  <c r="AT529" i="2786"/>
  <c r="AU523" i="2786"/>
  <c r="AT523" i="2786"/>
  <c r="AU517" i="2786"/>
  <c r="AT517" i="2786"/>
  <c r="AU511" i="2786"/>
  <c r="AT511" i="2786"/>
  <c r="AU499" i="2786"/>
  <c r="AT499" i="2786"/>
  <c r="AU493" i="2786"/>
  <c r="AT493" i="2786"/>
  <c r="AU481" i="2786"/>
  <c r="AT481" i="2786"/>
  <c r="AU475" i="2786"/>
  <c r="AT475" i="2786"/>
  <c r="AU469" i="2786"/>
  <c r="AT469" i="2786"/>
  <c r="AU463" i="2786"/>
  <c r="AT463" i="2786"/>
  <c r="AU457" i="2786"/>
  <c r="AT457" i="2786"/>
  <c r="AU451" i="2786"/>
  <c r="AT451" i="2786"/>
  <c r="AU445" i="2786"/>
  <c r="AT445" i="2786"/>
  <c r="AU439" i="2786"/>
  <c r="AT439" i="2786"/>
  <c r="AU433" i="2786"/>
  <c r="AT433" i="2786"/>
  <c r="AU427" i="2786"/>
  <c r="AT427" i="2786"/>
  <c r="AU421" i="2786"/>
  <c r="AT421" i="2786"/>
  <c r="AU415" i="2786"/>
  <c r="AT415" i="2786"/>
  <c r="AU409" i="2786"/>
  <c r="AT409" i="2786"/>
  <c r="AU403" i="2786"/>
  <c r="AT403" i="2786"/>
  <c r="AU397" i="2786"/>
  <c r="AT397" i="2786"/>
  <c r="AU391" i="2786"/>
  <c r="AT391" i="2786"/>
  <c r="AU385" i="2786"/>
  <c r="AT385" i="2786"/>
  <c r="AU379" i="2786"/>
  <c r="AT379" i="2786"/>
  <c r="AU373" i="2786"/>
  <c r="AT373" i="2786"/>
  <c r="AU361" i="2786"/>
  <c r="AT361" i="2786"/>
  <c r="AU355" i="2786"/>
  <c r="AT355" i="2786"/>
  <c r="AU349" i="2786"/>
  <c r="AT349" i="2786"/>
  <c r="AU343" i="2786"/>
  <c r="AT343" i="2786"/>
  <c r="AU337" i="2786"/>
  <c r="AT337" i="2786"/>
  <c r="AU331" i="2786"/>
  <c r="AT331" i="2786"/>
  <c r="AU325" i="2786"/>
  <c r="AT325" i="2786"/>
  <c r="AU319" i="2786"/>
  <c r="AT319" i="2786"/>
  <c r="AU313" i="2786"/>
  <c r="AT313" i="2786"/>
  <c r="AU307" i="2786"/>
  <c r="AT307" i="2786"/>
  <c r="AU301" i="2786"/>
  <c r="AT301" i="2786"/>
  <c r="AU295" i="2786"/>
  <c r="AT295" i="2786"/>
  <c r="AU289" i="2786"/>
  <c r="AT289" i="2786"/>
  <c r="AU283" i="2786"/>
  <c r="AT283" i="2786"/>
  <c r="AU277" i="2786"/>
  <c r="AT277" i="2786"/>
  <c r="AU271" i="2786"/>
  <c r="AT271" i="2786"/>
  <c r="AU265" i="2786"/>
  <c r="AT265" i="2786"/>
  <c r="AU253" i="2786"/>
  <c r="AT253" i="2786"/>
  <c r="AU247" i="2786"/>
  <c r="AT247" i="2786"/>
  <c r="AU241" i="2786"/>
  <c r="AT241" i="2786"/>
  <c r="AU235" i="2786"/>
  <c r="AT235" i="2786"/>
  <c r="AU229" i="2786"/>
  <c r="AT229" i="2786"/>
  <c r="AU223" i="2786"/>
  <c r="AT223" i="2786"/>
  <c r="AU217" i="2786"/>
  <c r="AT217" i="2786"/>
  <c r="AU211" i="2786"/>
  <c r="AT211" i="2786"/>
  <c r="AU205" i="2786"/>
  <c r="AT205" i="2786"/>
  <c r="AU199" i="2786"/>
  <c r="AT199" i="2786"/>
  <c r="AU193" i="2786"/>
  <c r="AT193" i="2786"/>
  <c r="AU187" i="2786"/>
  <c r="AT187" i="2786"/>
  <c r="AU181" i="2786"/>
  <c r="AT181" i="2786"/>
  <c r="AU175" i="2786"/>
  <c r="AT175" i="2786"/>
  <c r="AU169" i="2786"/>
  <c r="AT169" i="2786"/>
  <c r="AU163" i="2786"/>
  <c r="AT163" i="2786"/>
  <c r="AU157" i="2786"/>
  <c r="AT157" i="2786"/>
  <c r="AU145" i="2786"/>
  <c r="AT145" i="2786"/>
  <c r="AU139" i="2786"/>
  <c r="AT139" i="2786"/>
  <c r="AU133" i="2786"/>
  <c r="AT133" i="2786"/>
  <c r="AU127" i="2786"/>
  <c r="AT127" i="2786"/>
  <c r="AU121" i="2786"/>
  <c r="AT121" i="2786"/>
  <c r="AU115" i="2786"/>
  <c r="AT115" i="2786"/>
  <c r="AU109" i="2786"/>
  <c r="AT109" i="2786"/>
  <c r="AU103" i="2786"/>
  <c r="AT103" i="2786"/>
  <c r="AU97" i="2786"/>
  <c r="AT97" i="2786"/>
  <c r="AU91" i="2786"/>
  <c r="AT91" i="2786"/>
  <c r="AU85" i="2786"/>
  <c r="AT85" i="2786"/>
  <c r="AU79" i="2786"/>
  <c r="AT79" i="2786"/>
  <c r="AU73" i="2786"/>
  <c r="AT73" i="2786"/>
  <c r="AU67" i="2786"/>
  <c r="AT67" i="2786"/>
  <c r="AU61" i="2786"/>
  <c r="AT61" i="2786"/>
  <c r="AU55" i="2786"/>
  <c r="AT55" i="2786"/>
  <c r="AU49" i="2786"/>
  <c r="AT49" i="2786"/>
  <c r="AU37" i="2786"/>
  <c r="AT37" i="2786"/>
  <c r="AU31" i="2786"/>
  <c r="AT31" i="2786"/>
  <c r="AU25" i="2786"/>
  <c r="AT25" i="2786"/>
  <c r="AU19" i="2786"/>
  <c r="AT19" i="2786"/>
  <c r="AU13" i="2786"/>
  <c r="AT13" i="2786"/>
  <c r="AU7" i="2786"/>
  <c r="AT7" i="2786"/>
  <c r="AD56" i="2786"/>
  <c r="AE56" i="2786" s="1"/>
  <c r="AD50" i="2786"/>
  <c r="AE50" i="2786" s="1"/>
  <c r="AD38" i="2786"/>
  <c r="AE38" i="2786" s="1"/>
  <c r="AD32" i="2786"/>
  <c r="AE32" i="2786" s="1"/>
  <c r="AD20" i="2786"/>
  <c r="AE20" i="2786" s="1"/>
  <c r="AE57" i="2786"/>
  <c r="AT781" i="2786"/>
  <c r="AT703" i="2786"/>
  <c r="AT626" i="2786"/>
  <c r="AT539" i="2786"/>
  <c r="AT431" i="2786"/>
  <c r="AT302" i="2786"/>
  <c r="AT172" i="2786"/>
  <c r="AT43" i="2786"/>
  <c r="AU760" i="2786"/>
  <c r="AU380" i="2786"/>
  <c r="AU78" i="2786"/>
  <c r="AT852" i="2786"/>
  <c r="AU852" i="2786"/>
  <c r="AT840" i="2786"/>
  <c r="AU840" i="2786"/>
  <c r="AT834" i="2786"/>
  <c r="AU834" i="2786"/>
  <c r="AT828" i="2786"/>
  <c r="AU828" i="2786"/>
  <c r="AT822" i="2786"/>
  <c r="AU822" i="2786"/>
  <c r="AT816" i="2786"/>
  <c r="AU816" i="2786"/>
  <c r="AT810" i="2786"/>
  <c r="AU810" i="2786"/>
  <c r="AT804" i="2786"/>
  <c r="AU804" i="2786"/>
  <c r="AT798" i="2786"/>
  <c r="AU798" i="2786"/>
  <c r="AT792" i="2786"/>
  <c r="AU792" i="2786"/>
  <c r="AT786" i="2786"/>
  <c r="AU786" i="2786"/>
  <c r="AT780" i="2786"/>
  <c r="AU780" i="2786"/>
  <c r="AT774" i="2786"/>
  <c r="AU774" i="2786"/>
  <c r="AT768" i="2786"/>
  <c r="AU768" i="2786"/>
  <c r="AT762" i="2786"/>
  <c r="AU762" i="2786"/>
  <c r="AT756" i="2786"/>
  <c r="AU756" i="2786"/>
  <c r="AT750" i="2786"/>
  <c r="AU750" i="2786"/>
  <c r="AT744" i="2786"/>
  <c r="AU744" i="2786"/>
  <c r="AT732" i="2786"/>
  <c r="AU732" i="2786"/>
  <c r="AT726" i="2786"/>
  <c r="AU726" i="2786"/>
  <c r="AT720" i="2786"/>
  <c r="AU720" i="2786"/>
  <c r="AT714" i="2786"/>
  <c r="AU714" i="2786"/>
  <c r="AT708" i="2786"/>
  <c r="AU708" i="2786"/>
  <c r="AT702" i="2786"/>
  <c r="AU702" i="2786"/>
  <c r="AT696" i="2786"/>
  <c r="AU696" i="2786"/>
  <c r="AT690" i="2786"/>
  <c r="AU690" i="2786"/>
  <c r="AT684" i="2786"/>
  <c r="AU684" i="2786"/>
  <c r="AT678" i="2786"/>
  <c r="AU678" i="2786"/>
  <c r="AT672" i="2786"/>
  <c r="AU672" i="2786"/>
  <c r="AT666" i="2786"/>
  <c r="AU666" i="2786"/>
  <c r="AT660" i="2786"/>
  <c r="AU660" i="2786"/>
  <c r="AT654" i="2786"/>
  <c r="AU654" i="2786"/>
  <c r="AT648" i="2786"/>
  <c r="AU648" i="2786"/>
  <c r="AT642" i="2786"/>
  <c r="AU642" i="2786"/>
  <c r="AT636" i="2786"/>
  <c r="AU636" i="2786"/>
  <c r="AT630" i="2786"/>
  <c r="AU630" i="2786"/>
  <c r="AT624" i="2786"/>
  <c r="AU624" i="2786"/>
  <c r="AT618" i="2786"/>
  <c r="AU618" i="2786"/>
  <c r="AT612" i="2786"/>
  <c r="AU612" i="2786"/>
  <c r="AT606" i="2786"/>
  <c r="AU606" i="2786"/>
  <c r="AT600" i="2786"/>
  <c r="AU600" i="2786"/>
  <c r="AT594" i="2786"/>
  <c r="AU594" i="2786"/>
  <c r="AT588" i="2786"/>
  <c r="AU588" i="2786"/>
  <c r="AT582" i="2786"/>
  <c r="AU582" i="2786"/>
  <c r="AT576" i="2786"/>
  <c r="AU576" i="2786"/>
  <c r="AT570" i="2786"/>
  <c r="AU570" i="2786"/>
  <c r="AT564" i="2786"/>
  <c r="AU564" i="2786"/>
  <c r="AT558" i="2786"/>
  <c r="AU558" i="2786"/>
  <c r="AT546" i="2786"/>
  <c r="AU546" i="2786"/>
  <c r="AT540" i="2786"/>
  <c r="AU540" i="2786"/>
  <c r="AT534" i="2786"/>
  <c r="AU534" i="2786"/>
  <c r="AT528" i="2786"/>
  <c r="AU528" i="2786"/>
  <c r="AT522" i="2786"/>
  <c r="AU522" i="2786"/>
  <c r="AT516" i="2786"/>
  <c r="AU516" i="2786"/>
  <c r="AT510" i="2786"/>
  <c r="AU510" i="2786"/>
  <c r="AT504" i="2786"/>
  <c r="AU504" i="2786"/>
  <c r="AT498" i="2786"/>
  <c r="AU498" i="2786"/>
  <c r="AT492" i="2786"/>
  <c r="AU492" i="2786"/>
  <c r="AT486" i="2786"/>
  <c r="AU486" i="2786"/>
  <c r="AT480" i="2786"/>
  <c r="AU480" i="2786"/>
  <c r="AT474" i="2786"/>
  <c r="AU474" i="2786"/>
  <c r="AT468" i="2786"/>
  <c r="AU468" i="2786"/>
  <c r="AT462" i="2786"/>
  <c r="AU462" i="2786"/>
  <c r="AT456" i="2786"/>
  <c r="AU456" i="2786"/>
  <c r="AT450" i="2786"/>
  <c r="AU450" i="2786"/>
  <c r="AT444" i="2786"/>
  <c r="AU444" i="2786"/>
  <c r="AT438" i="2786"/>
  <c r="AU438" i="2786"/>
  <c r="AT432" i="2786"/>
  <c r="AU432" i="2786"/>
  <c r="AT426" i="2786"/>
  <c r="AU426" i="2786"/>
  <c r="AT420" i="2786"/>
  <c r="AU420" i="2786"/>
  <c r="AT414" i="2786"/>
  <c r="AU414" i="2786"/>
  <c r="AT408" i="2786"/>
  <c r="AU408" i="2786"/>
  <c r="AT402" i="2786"/>
  <c r="AU402" i="2786"/>
  <c r="AT396" i="2786"/>
  <c r="AU396" i="2786"/>
  <c r="AT390" i="2786"/>
  <c r="AU390" i="2786"/>
  <c r="AT384" i="2786"/>
  <c r="AU384" i="2786"/>
  <c r="AT378" i="2786"/>
  <c r="AU378" i="2786"/>
  <c r="AT372" i="2786"/>
  <c r="AU372" i="2786"/>
  <c r="AT366" i="2786"/>
  <c r="AU366" i="2786"/>
  <c r="AT360" i="2786"/>
  <c r="AU360" i="2786"/>
  <c r="AT354" i="2786"/>
  <c r="AU354" i="2786"/>
  <c r="AT348" i="2786"/>
  <c r="AU348" i="2786"/>
  <c r="AT342" i="2786"/>
  <c r="AU342" i="2786"/>
  <c r="AT330" i="2786"/>
  <c r="AU330" i="2786"/>
  <c r="AT324" i="2786"/>
  <c r="AU324" i="2786"/>
  <c r="AT318" i="2786"/>
  <c r="AU318" i="2786"/>
  <c r="AT312" i="2786"/>
  <c r="AU312" i="2786"/>
  <c r="AT306" i="2786"/>
  <c r="AU306" i="2786"/>
  <c r="AT300" i="2786"/>
  <c r="AU300" i="2786"/>
  <c r="AT294" i="2786"/>
  <c r="AU294" i="2786"/>
  <c r="AT288" i="2786"/>
  <c r="AU288" i="2786"/>
  <c r="AT282" i="2786"/>
  <c r="AU282" i="2786"/>
  <c r="AT276" i="2786"/>
  <c r="AU276" i="2786"/>
  <c r="AT270" i="2786"/>
  <c r="AU270" i="2786"/>
  <c r="AT264" i="2786"/>
  <c r="AU264" i="2786"/>
  <c r="AT258" i="2786"/>
  <c r="AU258" i="2786"/>
  <c r="AT252" i="2786"/>
  <c r="AU252" i="2786"/>
  <c r="AT246" i="2786"/>
  <c r="AU246" i="2786"/>
  <c r="AT240" i="2786"/>
  <c r="AU240" i="2786"/>
  <c r="AT234" i="2786"/>
  <c r="AU234" i="2786"/>
  <c r="AT228" i="2786"/>
  <c r="AU228" i="2786"/>
  <c r="AT222" i="2786"/>
  <c r="AU222" i="2786"/>
  <c r="AT216" i="2786"/>
  <c r="AU216" i="2786"/>
  <c r="AT210" i="2786"/>
  <c r="AU210" i="2786"/>
  <c r="AT204" i="2786"/>
  <c r="AU204" i="2786"/>
  <c r="AT198" i="2786"/>
  <c r="AU198" i="2786"/>
  <c r="AT192" i="2786"/>
  <c r="AU192" i="2786"/>
  <c r="AT186" i="2786"/>
  <c r="AU186" i="2786"/>
  <c r="AT180" i="2786"/>
  <c r="AU180" i="2786"/>
  <c r="AT174" i="2786"/>
  <c r="AU174" i="2786"/>
  <c r="AT168" i="2786"/>
  <c r="AU168" i="2786"/>
  <c r="AT162" i="2786"/>
  <c r="AU162" i="2786"/>
  <c r="AT156" i="2786"/>
  <c r="AU156" i="2786"/>
  <c r="AT150" i="2786"/>
  <c r="AU150" i="2786"/>
  <c r="AT144" i="2786"/>
  <c r="AU144" i="2786"/>
  <c r="AT138" i="2786"/>
  <c r="AU138" i="2786"/>
  <c r="AT132" i="2786"/>
  <c r="AU132" i="2786"/>
  <c r="AT126" i="2786"/>
  <c r="AU126" i="2786"/>
  <c r="AT120" i="2786"/>
  <c r="AU120" i="2786"/>
  <c r="AT114" i="2786"/>
  <c r="AU114" i="2786"/>
  <c r="AT108" i="2786"/>
  <c r="AU108" i="2786"/>
  <c r="AT102" i="2786"/>
  <c r="AU102" i="2786"/>
  <c r="AT96" i="2786"/>
  <c r="AU96" i="2786"/>
  <c r="AT90" i="2786"/>
  <c r="AU90" i="2786"/>
  <c r="AT84" i="2786"/>
  <c r="AU84" i="2786"/>
  <c r="AT72" i="2786"/>
  <c r="AU72" i="2786"/>
  <c r="AT66" i="2786"/>
  <c r="AU66" i="2786"/>
  <c r="AT60" i="2786"/>
  <c r="AU60" i="2786"/>
  <c r="AT54" i="2786"/>
  <c r="AU54" i="2786"/>
  <c r="AT48" i="2786"/>
  <c r="AU48" i="2786"/>
  <c r="AT42" i="2786"/>
  <c r="AU42" i="2786"/>
  <c r="AT36" i="2786"/>
  <c r="AU36" i="2786"/>
  <c r="AT30" i="2786"/>
  <c r="AU30" i="2786"/>
  <c r="AT24" i="2786"/>
  <c r="AU24" i="2786"/>
  <c r="AT18" i="2786"/>
  <c r="AU18" i="2786"/>
  <c r="AT12" i="2786"/>
  <c r="AU12" i="2786"/>
  <c r="AE49" i="2786"/>
  <c r="AE43" i="2786"/>
  <c r="AE37" i="2786"/>
  <c r="AE31" i="2786"/>
  <c r="AE25" i="2786"/>
  <c r="AE13" i="2786"/>
  <c r="AE7" i="2786"/>
  <c r="AE14" i="2786"/>
  <c r="AE21" i="2786"/>
  <c r="AT844" i="2786"/>
  <c r="AT766" i="2786"/>
  <c r="AT688" i="2786"/>
  <c r="AT611" i="2786"/>
  <c r="AT521" i="2786"/>
  <c r="AT410" i="2786"/>
  <c r="AT280" i="2786"/>
  <c r="AT151" i="2786"/>
  <c r="AT21" i="2786"/>
  <c r="AU738" i="2786"/>
  <c r="AU596" i="2786"/>
  <c r="AU336" i="2786"/>
  <c r="AU6" i="2786"/>
  <c r="AU749" i="2786"/>
  <c r="AT749" i="2786"/>
  <c r="AU743" i="2786"/>
  <c r="AT743" i="2786"/>
  <c r="AU737" i="2786"/>
  <c r="AT737" i="2786"/>
  <c r="AU731" i="2786"/>
  <c r="AT731" i="2786"/>
  <c r="AT725" i="2786"/>
  <c r="AU725" i="2786"/>
  <c r="AU719" i="2786"/>
  <c r="AT719" i="2786"/>
  <c r="AU713" i="2786"/>
  <c r="AT713" i="2786"/>
  <c r="AT707" i="2786"/>
  <c r="AU707" i="2786"/>
  <c r="AU701" i="2786"/>
  <c r="AT701" i="2786"/>
  <c r="AT689" i="2786"/>
  <c r="AU689" i="2786"/>
  <c r="AT683" i="2786"/>
  <c r="AU683" i="2786"/>
  <c r="AU671" i="2786"/>
  <c r="AT671" i="2786"/>
  <c r="AU665" i="2786"/>
  <c r="AT665" i="2786"/>
  <c r="AU659" i="2786"/>
  <c r="AT659" i="2786"/>
  <c r="AT653" i="2786"/>
  <c r="AU653" i="2786"/>
  <c r="AT647" i="2786"/>
  <c r="AU647" i="2786"/>
  <c r="AU641" i="2786"/>
  <c r="AT641" i="2786"/>
  <c r="AU635" i="2786"/>
  <c r="AT635" i="2786"/>
  <c r="AU629" i="2786"/>
  <c r="AT629" i="2786"/>
  <c r="AU623" i="2786"/>
  <c r="AT623" i="2786"/>
  <c r="AT617" i="2786"/>
  <c r="AU617" i="2786"/>
  <c r="AU605" i="2786"/>
  <c r="AT605" i="2786"/>
  <c r="AU593" i="2786"/>
  <c r="AT593" i="2786"/>
  <c r="AU587" i="2786"/>
  <c r="AT587" i="2786"/>
  <c r="AT581" i="2786"/>
  <c r="AU581" i="2786"/>
  <c r="AU575" i="2786"/>
  <c r="AT575" i="2786"/>
  <c r="AU569" i="2786"/>
  <c r="AT569" i="2786"/>
  <c r="AU563" i="2786"/>
  <c r="AT563" i="2786"/>
  <c r="AU557" i="2786"/>
  <c r="AT557" i="2786"/>
  <c r="AU551" i="2786"/>
  <c r="AT551" i="2786"/>
  <c r="AT545" i="2786"/>
  <c r="AU545" i="2786"/>
  <c r="AU533" i="2786"/>
  <c r="AT533" i="2786"/>
  <c r="AT527" i="2786"/>
  <c r="AU527" i="2786"/>
  <c r="AU515" i="2786"/>
  <c r="AT515" i="2786"/>
  <c r="AU503" i="2786"/>
  <c r="AT503" i="2786"/>
  <c r="AU497" i="2786"/>
  <c r="AT497" i="2786"/>
  <c r="AT491" i="2786"/>
  <c r="AU491" i="2786"/>
  <c r="AU485" i="2786"/>
  <c r="AT485" i="2786"/>
  <c r="AU479" i="2786"/>
  <c r="AT479" i="2786"/>
  <c r="AT473" i="2786"/>
  <c r="AU473" i="2786"/>
  <c r="AU467" i="2786"/>
  <c r="AT467" i="2786"/>
  <c r="AU461" i="2786"/>
  <c r="AT461" i="2786"/>
  <c r="AT455" i="2786"/>
  <c r="AU455" i="2786"/>
  <c r="AT449" i="2786"/>
  <c r="AU449" i="2786"/>
  <c r="AU443" i="2786"/>
  <c r="AT443" i="2786"/>
  <c r="AT437" i="2786"/>
  <c r="AU437" i="2786"/>
  <c r="AU425" i="2786"/>
  <c r="AT425" i="2786"/>
  <c r="AU419" i="2786"/>
  <c r="AT419" i="2786"/>
  <c r="AT413" i="2786"/>
  <c r="AU413" i="2786"/>
  <c r="AU407" i="2786"/>
  <c r="AT407" i="2786"/>
  <c r="AT401" i="2786"/>
  <c r="AU401" i="2786"/>
  <c r="AU395" i="2786"/>
  <c r="AT395" i="2786"/>
  <c r="AU389" i="2786"/>
  <c r="AT389" i="2786"/>
  <c r="AT383" i="2786"/>
  <c r="AU383" i="2786"/>
  <c r="AT377" i="2786"/>
  <c r="AU377" i="2786"/>
  <c r="AU371" i="2786"/>
  <c r="AT371" i="2786"/>
  <c r="AT365" i="2786"/>
  <c r="AU365" i="2786"/>
  <c r="AU359" i="2786"/>
  <c r="AT359" i="2786"/>
  <c r="AU353" i="2786"/>
  <c r="AT353" i="2786"/>
  <c r="AT347" i="2786"/>
  <c r="AU347" i="2786"/>
  <c r="AT341" i="2786"/>
  <c r="AU341" i="2786"/>
  <c r="AU335" i="2786"/>
  <c r="AT335" i="2786"/>
  <c r="AT329" i="2786"/>
  <c r="AU329" i="2786"/>
  <c r="AU317" i="2786"/>
  <c r="AT317" i="2786"/>
  <c r="AU311" i="2786"/>
  <c r="AT311" i="2786"/>
  <c r="AT305" i="2786"/>
  <c r="AU305" i="2786"/>
  <c r="AU299" i="2786"/>
  <c r="AT299" i="2786"/>
  <c r="AU287" i="2786"/>
  <c r="AT287" i="2786"/>
  <c r="AU281" i="2786"/>
  <c r="AT281" i="2786"/>
  <c r="AT275" i="2786"/>
  <c r="AU275" i="2786"/>
  <c r="AT269" i="2786"/>
  <c r="AU269" i="2786"/>
  <c r="AU263" i="2786"/>
  <c r="AT263" i="2786"/>
  <c r="AT257" i="2786"/>
  <c r="AU257" i="2786"/>
  <c r="AU251" i="2786"/>
  <c r="AT251" i="2786"/>
  <c r="AU245" i="2786"/>
  <c r="AT245" i="2786"/>
  <c r="AU239" i="2786"/>
  <c r="AT239" i="2786"/>
  <c r="AU233" i="2786"/>
  <c r="AT233" i="2786"/>
  <c r="AU227" i="2786"/>
  <c r="AT227" i="2786"/>
  <c r="AU221" i="2786"/>
  <c r="AT221" i="2786"/>
  <c r="AU209" i="2786"/>
  <c r="AT209" i="2786"/>
  <c r="AU203" i="2786"/>
  <c r="AT203" i="2786"/>
  <c r="AU197" i="2786"/>
  <c r="AT197" i="2786"/>
  <c r="AU191" i="2786"/>
  <c r="AT191" i="2786"/>
  <c r="AU185" i="2786"/>
  <c r="AT185" i="2786"/>
  <c r="AU179" i="2786"/>
  <c r="AT179" i="2786"/>
  <c r="AT173" i="2786"/>
  <c r="AU173" i="2786"/>
  <c r="AU167" i="2786"/>
  <c r="AT167" i="2786"/>
  <c r="AU161" i="2786"/>
  <c r="AT161" i="2786"/>
  <c r="AU155" i="2786"/>
  <c r="AT155" i="2786"/>
  <c r="AU149" i="2786"/>
  <c r="AT149" i="2786"/>
  <c r="AU143" i="2786"/>
  <c r="AT143" i="2786"/>
  <c r="AU137" i="2786"/>
  <c r="AT137" i="2786"/>
  <c r="AU131" i="2786"/>
  <c r="AT131" i="2786"/>
  <c r="AU125" i="2786"/>
  <c r="AT125" i="2786"/>
  <c r="AU119" i="2786"/>
  <c r="AT119" i="2786"/>
  <c r="AU113" i="2786"/>
  <c r="AT113" i="2786"/>
  <c r="AU101" i="2786"/>
  <c r="AT101" i="2786"/>
  <c r="AU95" i="2786"/>
  <c r="AT95" i="2786"/>
  <c r="AU89" i="2786"/>
  <c r="AT89" i="2786"/>
  <c r="AU83" i="2786"/>
  <c r="AT83" i="2786"/>
  <c r="AU77" i="2786"/>
  <c r="AT77" i="2786"/>
  <c r="AU71" i="2786"/>
  <c r="AT71" i="2786"/>
  <c r="AU65" i="2786"/>
  <c r="AT65" i="2786"/>
  <c r="AU59" i="2786"/>
  <c r="AT59" i="2786"/>
  <c r="AU53" i="2786"/>
  <c r="AT53" i="2786"/>
  <c r="AU47" i="2786"/>
  <c r="AT47" i="2786"/>
  <c r="AU41" i="2786"/>
  <c r="AT41" i="2786"/>
  <c r="AU35" i="2786"/>
  <c r="AT35" i="2786"/>
  <c r="AU29" i="2786"/>
  <c r="AT29" i="2786"/>
  <c r="AU23" i="2786"/>
  <c r="AT23" i="2786"/>
  <c r="AU17" i="2786"/>
  <c r="AT17" i="2786"/>
  <c r="AU11" i="2786"/>
  <c r="AT11" i="2786"/>
  <c r="AE54" i="2786"/>
  <c r="AE36" i="2786"/>
  <c r="AT832" i="2786"/>
  <c r="AT755" i="2786"/>
  <c r="AT677" i="2786"/>
  <c r="AT599" i="2786"/>
  <c r="AT505" i="2786"/>
  <c r="AT388" i="2786"/>
  <c r="AT259" i="2786"/>
  <c r="AT129" i="2786"/>
  <c r="AU846" i="2786"/>
  <c r="AU717" i="2786"/>
  <c r="AU552" i="2786"/>
  <c r="AU293" i="2786"/>
  <c r="AD59" i="2786"/>
  <c r="AE59" i="2786" s="1"/>
  <c r="AD23" i="2786"/>
  <c r="AE23" i="2786" s="1"/>
  <c r="AD11" i="2786"/>
  <c r="AE11" i="2786" s="1"/>
  <c r="AE34" i="2786"/>
  <c r="AE22" i="2786"/>
  <c r="AE48" i="2786"/>
  <c r="AE39" i="2786"/>
  <c r="AD44" i="2786"/>
  <c r="AE44" i="2786" s="1"/>
  <c r="AD8" i="2786"/>
  <c r="AE8" i="2786" s="1"/>
  <c r="AU852" i="2789"/>
  <c r="AT852" i="2789"/>
  <c r="AU846" i="2789"/>
  <c r="AT846" i="2789"/>
  <c r="AU840" i="2789"/>
  <c r="AT840" i="2789"/>
  <c r="AU834" i="2789"/>
  <c r="AT834" i="2789"/>
  <c r="AU828" i="2789"/>
  <c r="AT828" i="2789"/>
  <c r="AT822" i="2789"/>
  <c r="AU822" i="2789"/>
  <c r="AU816" i="2789"/>
  <c r="AT816" i="2789"/>
  <c r="AU810" i="2789"/>
  <c r="AT810" i="2789"/>
  <c r="AU804" i="2789"/>
  <c r="AT804" i="2789"/>
  <c r="AU798" i="2789"/>
  <c r="AT798" i="2789"/>
  <c r="AU792" i="2789"/>
  <c r="AT792" i="2789"/>
  <c r="AU786" i="2789"/>
  <c r="AT786" i="2789"/>
  <c r="AU780" i="2789"/>
  <c r="AT780" i="2789"/>
  <c r="AU774" i="2789"/>
  <c r="AT774" i="2789"/>
  <c r="AU768" i="2789"/>
  <c r="AT768" i="2789"/>
  <c r="AU762" i="2789"/>
  <c r="AT762" i="2789"/>
  <c r="AU756" i="2789"/>
  <c r="AT756" i="2789"/>
  <c r="AT750" i="2789"/>
  <c r="AU750" i="2789"/>
  <c r="AU744" i="2789"/>
  <c r="AT744" i="2789"/>
  <c r="AU738" i="2789"/>
  <c r="AT738" i="2789"/>
  <c r="AU732" i="2789"/>
  <c r="AT732" i="2789"/>
  <c r="AU726" i="2789"/>
  <c r="AT726" i="2789"/>
  <c r="AU720" i="2789"/>
  <c r="AT720" i="2789"/>
  <c r="AT714" i="2789"/>
  <c r="AU714" i="2789"/>
  <c r="AU708" i="2789"/>
  <c r="AT708" i="2789"/>
  <c r="AU702" i="2789"/>
  <c r="AT702" i="2789"/>
  <c r="AU696" i="2789"/>
  <c r="AT696" i="2789"/>
  <c r="AU690" i="2789"/>
  <c r="AT690" i="2789"/>
  <c r="AU684" i="2789"/>
  <c r="AT684" i="2789"/>
  <c r="AT678" i="2789"/>
  <c r="AU678" i="2789"/>
  <c r="AU672" i="2789"/>
  <c r="AT672" i="2789"/>
  <c r="AU666" i="2789"/>
  <c r="AT666" i="2789"/>
  <c r="AU660" i="2789"/>
  <c r="AT660" i="2789"/>
  <c r="AU654" i="2789"/>
  <c r="AT654" i="2789"/>
  <c r="AU648" i="2789"/>
  <c r="AT648" i="2789"/>
  <c r="AT642" i="2789"/>
  <c r="AU642" i="2789"/>
  <c r="AU636" i="2789"/>
  <c r="AT636" i="2789"/>
  <c r="AU630" i="2789"/>
  <c r="AT630" i="2789"/>
  <c r="AU624" i="2789"/>
  <c r="AT624" i="2789"/>
  <c r="AU618" i="2789"/>
  <c r="AT618" i="2789"/>
  <c r="AU612" i="2789"/>
  <c r="AT612" i="2789"/>
  <c r="AU606" i="2789"/>
  <c r="AT606" i="2789"/>
  <c r="AU600" i="2789"/>
  <c r="AT600" i="2789"/>
  <c r="AU594" i="2789"/>
  <c r="AT594" i="2789"/>
  <c r="AU588" i="2789"/>
  <c r="AT588" i="2789"/>
  <c r="AU582" i="2789"/>
  <c r="AT582" i="2789"/>
  <c r="AU576" i="2789"/>
  <c r="AT576" i="2789"/>
  <c r="AU570" i="2789"/>
  <c r="AT570" i="2789"/>
  <c r="AU564" i="2789"/>
  <c r="AT564" i="2789"/>
  <c r="AU558" i="2789"/>
  <c r="AT558" i="2789"/>
  <c r="AU552" i="2789"/>
  <c r="AT552" i="2789"/>
  <c r="AU546" i="2789"/>
  <c r="AT546" i="2789"/>
  <c r="AU540" i="2789"/>
  <c r="AT540" i="2789"/>
  <c r="AT534" i="2789"/>
  <c r="AU534" i="2789"/>
  <c r="AU528" i="2789"/>
  <c r="AT528" i="2789"/>
  <c r="AU522" i="2789"/>
  <c r="AT522" i="2789"/>
  <c r="AU516" i="2789"/>
  <c r="AT516" i="2789"/>
  <c r="AU510" i="2789"/>
  <c r="AT510" i="2789"/>
  <c r="AU504" i="2789"/>
  <c r="AT504" i="2789"/>
  <c r="AU498" i="2789"/>
  <c r="AT498" i="2789"/>
  <c r="AU492" i="2789"/>
  <c r="AT492" i="2789"/>
  <c r="AU486" i="2789"/>
  <c r="AT486" i="2789"/>
  <c r="AU480" i="2789"/>
  <c r="AT480" i="2789"/>
  <c r="AT474" i="2789"/>
  <c r="AU474" i="2789"/>
  <c r="AU468" i="2789"/>
  <c r="AT468" i="2789"/>
  <c r="AU462" i="2789"/>
  <c r="AT462" i="2789"/>
  <c r="AU456" i="2789"/>
  <c r="AT456" i="2789"/>
  <c r="AU450" i="2789"/>
  <c r="AT450" i="2789"/>
  <c r="AU444" i="2789"/>
  <c r="AT444" i="2789"/>
  <c r="AU438" i="2789"/>
  <c r="AT438" i="2789"/>
  <c r="AT432" i="2789"/>
  <c r="AU432" i="2789"/>
  <c r="AU426" i="2789"/>
  <c r="AT426" i="2789"/>
  <c r="AU420" i="2789"/>
  <c r="AT420" i="2789"/>
  <c r="AT414" i="2789"/>
  <c r="AU414" i="2789"/>
  <c r="AU408" i="2789"/>
  <c r="AT408" i="2789"/>
  <c r="AT402" i="2789"/>
  <c r="AU402" i="2789"/>
  <c r="AU396" i="2789"/>
  <c r="AT396" i="2789"/>
  <c r="AU390" i="2789"/>
  <c r="AT390" i="2789"/>
  <c r="AU384" i="2789"/>
  <c r="AT384" i="2789"/>
  <c r="AU378" i="2789"/>
  <c r="AT378" i="2789"/>
  <c r="AU372" i="2789"/>
  <c r="AT372" i="2789"/>
  <c r="AT366" i="2789"/>
  <c r="AU366" i="2789"/>
  <c r="AU360" i="2789"/>
  <c r="AT360" i="2789"/>
  <c r="AT354" i="2789"/>
  <c r="AU354" i="2789"/>
  <c r="AU348" i="2789"/>
  <c r="AT348" i="2789"/>
  <c r="AU342" i="2789"/>
  <c r="AT342" i="2789"/>
  <c r="AU336" i="2789"/>
  <c r="AT336" i="2789"/>
  <c r="AU330" i="2789"/>
  <c r="AT330" i="2789"/>
  <c r="AU324" i="2789"/>
  <c r="AT324" i="2789"/>
  <c r="AU318" i="2789"/>
  <c r="AT318" i="2789"/>
  <c r="AU312" i="2789"/>
  <c r="AT312" i="2789"/>
  <c r="AE53" i="2786"/>
  <c r="AD30" i="2786"/>
  <c r="AE30" i="2786" s="1"/>
  <c r="AE27" i="2786"/>
  <c r="AU306" i="2789"/>
  <c r="AT306" i="2789"/>
  <c r="AU300" i="2789"/>
  <c r="AT300" i="2789"/>
  <c r="AT294" i="2789"/>
  <c r="AU294" i="2789"/>
  <c r="AU288" i="2789"/>
  <c r="AT288" i="2789"/>
  <c r="AU282" i="2789"/>
  <c r="AT282" i="2789"/>
  <c r="AT276" i="2789"/>
  <c r="AU276" i="2789"/>
  <c r="AU270" i="2789"/>
  <c r="AT270" i="2789"/>
  <c r="AU264" i="2789"/>
  <c r="AT264" i="2789"/>
  <c r="AU258" i="2789"/>
  <c r="AT258" i="2789"/>
  <c r="AU252" i="2789"/>
  <c r="AT252" i="2789"/>
  <c r="AU246" i="2789"/>
  <c r="AT246" i="2789"/>
  <c r="AU240" i="2789"/>
  <c r="AT240" i="2789"/>
  <c r="AU234" i="2789"/>
  <c r="AT234" i="2789"/>
  <c r="AU228" i="2789"/>
  <c r="AT228" i="2789"/>
  <c r="AU222" i="2789"/>
  <c r="AT222" i="2789"/>
  <c r="AU216" i="2789"/>
  <c r="AT216" i="2789"/>
  <c r="AU210" i="2789"/>
  <c r="AT210" i="2789"/>
  <c r="AU204" i="2789"/>
  <c r="AT204" i="2789"/>
  <c r="AU198" i="2789"/>
  <c r="AT198" i="2789"/>
  <c r="AU192" i="2789"/>
  <c r="AT192" i="2789"/>
  <c r="AU186" i="2789"/>
  <c r="AT186" i="2789"/>
  <c r="AT180" i="2789"/>
  <c r="AU180" i="2789"/>
  <c r="AU174" i="2789"/>
  <c r="AT174" i="2789"/>
  <c r="AU168" i="2789"/>
  <c r="AT168" i="2789"/>
  <c r="AT162" i="2789"/>
  <c r="AU162" i="2789"/>
  <c r="AU156" i="2789"/>
  <c r="AT156" i="2789"/>
  <c r="AU150" i="2789"/>
  <c r="AT150" i="2789"/>
  <c r="AU144" i="2789"/>
  <c r="AT144" i="2789"/>
  <c r="AT138" i="2789"/>
  <c r="AU138" i="2789"/>
  <c r="AU132" i="2789"/>
  <c r="AT132" i="2789"/>
  <c r="AU126" i="2789"/>
  <c r="AT126" i="2789"/>
  <c r="AU120" i="2789"/>
  <c r="AT120" i="2789"/>
  <c r="AU114" i="2789"/>
  <c r="AT114" i="2789"/>
  <c r="AU108" i="2789"/>
  <c r="AT108" i="2789"/>
  <c r="AU102" i="2789"/>
  <c r="AT102" i="2789"/>
  <c r="AU96" i="2789"/>
  <c r="AT96" i="2789"/>
  <c r="AU90" i="2789"/>
  <c r="AT90" i="2789"/>
  <c r="AU84" i="2789"/>
  <c r="AT84" i="2789"/>
  <c r="AU78" i="2789"/>
  <c r="AT78" i="2789"/>
  <c r="AU72" i="2789"/>
  <c r="AT72" i="2789"/>
  <c r="AU66" i="2789"/>
  <c r="AT66" i="2789"/>
  <c r="AT60" i="2789"/>
  <c r="AU60" i="2789"/>
  <c r="AT54" i="2789"/>
  <c r="AU54" i="2789"/>
  <c r="AU48" i="2789"/>
  <c r="AT48" i="2789"/>
  <c r="AU42" i="2789"/>
  <c r="AT42" i="2789"/>
  <c r="AU36" i="2789"/>
  <c r="AT36" i="2789"/>
  <c r="AU30" i="2789"/>
  <c r="AT30" i="2789"/>
  <c r="AU24" i="2789"/>
  <c r="AT24" i="2789"/>
  <c r="AU18" i="2789"/>
  <c r="AT18" i="2789"/>
  <c r="AU12" i="2789"/>
  <c r="AT12" i="2789"/>
  <c r="AT6" i="2789"/>
  <c r="AU6" i="2789"/>
  <c r="AI6" i="2789"/>
  <c r="AK6" i="2789"/>
  <c r="AF6" i="2789"/>
  <c r="AJ6" i="2789"/>
  <c r="AL6" i="2789" s="1"/>
  <c r="AU847" i="2789"/>
  <c r="AT847" i="2789"/>
  <c r="AU841" i="2789"/>
  <c r="AT841" i="2789"/>
  <c r="AU835" i="2789"/>
  <c r="AT835" i="2789"/>
  <c r="AU829" i="2789"/>
  <c r="AT829" i="2789"/>
  <c r="AU823" i="2789"/>
  <c r="AT823" i="2789"/>
  <c r="AU817" i="2789"/>
  <c r="AT817" i="2789"/>
  <c r="AU811" i="2789"/>
  <c r="AT811" i="2789"/>
  <c r="AU805" i="2789"/>
  <c r="AT805" i="2789"/>
  <c r="AU799" i="2789"/>
  <c r="AT799" i="2789"/>
  <c r="AT793" i="2789"/>
  <c r="AU793" i="2789"/>
  <c r="AU787" i="2789"/>
  <c r="AT787" i="2789"/>
  <c r="AU781" i="2789"/>
  <c r="AT781" i="2789"/>
  <c r="AU775" i="2789"/>
  <c r="AT775" i="2789"/>
  <c r="AU769" i="2789"/>
  <c r="AT769" i="2789"/>
  <c r="AU763" i="2789"/>
  <c r="AT763" i="2789"/>
  <c r="AT757" i="2789"/>
  <c r="AU757" i="2789"/>
  <c r="AU751" i="2789"/>
  <c r="AT751" i="2789"/>
  <c r="AU745" i="2789"/>
  <c r="AT745" i="2789"/>
  <c r="AU739" i="2789"/>
  <c r="AT739" i="2789"/>
  <c r="AU733" i="2789"/>
  <c r="AT733" i="2789"/>
  <c r="AU727" i="2789"/>
  <c r="AT727" i="2789"/>
  <c r="AT721" i="2789"/>
  <c r="AU721" i="2789"/>
  <c r="AU715" i="2789"/>
  <c r="AT715" i="2789"/>
  <c r="AU709" i="2789"/>
  <c r="AT709" i="2789"/>
  <c r="AU703" i="2789"/>
  <c r="AT703" i="2789"/>
  <c r="AU697" i="2789"/>
  <c r="AT697" i="2789"/>
  <c r="AU691" i="2789"/>
  <c r="AT691" i="2789"/>
  <c r="AT685" i="2789"/>
  <c r="AU685" i="2789"/>
  <c r="AU679" i="2789"/>
  <c r="AT679" i="2789"/>
  <c r="AU673" i="2789"/>
  <c r="AT673" i="2789"/>
  <c r="AU667" i="2789"/>
  <c r="AT667" i="2789"/>
  <c r="AU661" i="2789"/>
  <c r="AT661" i="2789"/>
  <c r="AU655" i="2789"/>
  <c r="AT655" i="2789"/>
  <c r="AT649" i="2789"/>
  <c r="AU649" i="2789"/>
  <c r="AU643" i="2789"/>
  <c r="AT643" i="2789"/>
  <c r="AU637" i="2789"/>
  <c r="AT637" i="2789"/>
  <c r="AU631" i="2789"/>
  <c r="AT631" i="2789"/>
  <c r="AU625" i="2789"/>
  <c r="AT625" i="2789"/>
  <c r="AU619" i="2789"/>
  <c r="AT619" i="2789"/>
  <c r="AT613" i="2789"/>
  <c r="AU613" i="2789"/>
  <c r="AU607" i="2789"/>
  <c r="AT607" i="2789"/>
  <c r="AU601" i="2789"/>
  <c r="AT601" i="2789"/>
  <c r="AU595" i="2789"/>
  <c r="AT595" i="2789"/>
  <c r="AU589" i="2789"/>
  <c r="AT589" i="2789"/>
  <c r="AU583" i="2789"/>
  <c r="AT583" i="2789"/>
  <c r="AT577" i="2789"/>
  <c r="AU577" i="2789"/>
  <c r="AU571" i="2789"/>
  <c r="AT571" i="2789"/>
  <c r="AU565" i="2789"/>
  <c r="AT565" i="2789"/>
  <c r="AU559" i="2789"/>
  <c r="AT559" i="2789"/>
  <c r="AU553" i="2789"/>
  <c r="AT553" i="2789"/>
  <c r="AU547" i="2789"/>
  <c r="AT547" i="2789"/>
  <c r="AT541" i="2789"/>
  <c r="AU541" i="2789"/>
  <c r="AU535" i="2789"/>
  <c r="AT535" i="2789"/>
  <c r="AU529" i="2789"/>
  <c r="AT529" i="2789"/>
  <c r="AU523" i="2789"/>
  <c r="AT523" i="2789"/>
  <c r="AU517" i="2789"/>
  <c r="AT517" i="2789"/>
  <c r="AU511" i="2789"/>
  <c r="AT511" i="2789"/>
  <c r="AT505" i="2789"/>
  <c r="AU505" i="2789"/>
  <c r="AU499" i="2789"/>
  <c r="AT499" i="2789"/>
  <c r="AU493" i="2789"/>
  <c r="AT493" i="2789"/>
  <c r="AU487" i="2789"/>
  <c r="AT487" i="2789"/>
  <c r="AU481" i="2789"/>
  <c r="AT481" i="2789"/>
  <c r="AU475" i="2789"/>
  <c r="AT475" i="2789"/>
  <c r="AU469" i="2789"/>
  <c r="AT469" i="2789"/>
  <c r="AU463" i="2789"/>
  <c r="AT463" i="2789"/>
  <c r="AT457" i="2789"/>
  <c r="AU457" i="2789"/>
  <c r="AU451" i="2789"/>
  <c r="AT451" i="2789"/>
  <c r="AT445" i="2789"/>
  <c r="AU445" i="2789"/>
  <c r="AU439" i="2789"/>
  <c r="AT439" i="2789"/>
  <c r="AU433" i="2789"/>
  <c r="AT433" i="2789"/>
  <c r="AU427" i="2789"/>
  <c r="AT427" i="2789"/>
  <c r="AU421" i="2789"/>
  <c r="AT421" i="2789"/>
  <c r="AU415" i="2789"/>
  <c r="AT415" i="2789"/>
  <c r="AT409" i="2789"/>
  <c r="AU409" i="2789"/>
  <c r="AU403" i="2789"/>
  <c r="AT403" i="2789"/>
  <c r="AU397" i="2789"/>
  <c r="AT397" i="2789"/>
  <c r="AU391" i="2789"/>
  <c r="AT391" i="2789"/>
  <c r="AU385" i="2789"/>
  <c r="AT385" i="2789"/>
  <c r="AU379" i="2789"/>
  <c r="AT379" i="2789"/>
  <c r="AU373" i="2789"/>
  <c r="AT373" i="2789"/>
  <c r="AU367" i="2789"/>
  <c r="AT367" i="2789"/>
  <c r="AU361" i="2789"/>
  <c r="AT361" i="2789"/>
  <c r="AU355" i="2789"/>
  <c r="AT355" i="2789"/>
  <c r="AU349" i="2789"/>
  <c r="AT349" i="2789"/>
  <c r="AU343" i="2789"/>
  <c r="AT343" i="2789"/>
  <c r="AT337" i="2789"/>
  <c r="AU337" i="2789"/>
  <c r="AU331" i="2789"/>
  <c r="AT331" i="2789"/>
  <c r="AU325" i="2789"/>
  <c r="AT325" i="2789"/>
  <c r="AU319" i="2789"/>
  <c r="AT319" i="2789"/>
  <c r="AU313" i="2789"/>
  <c r="AT313" i="2789"/>
  <c r="AU307" i="2789"/>
  <c r="AT307" i="2789"/>
  <c r="AT301" i="2789"/>
  <c r="AU301" i="2789"/>
  <c r="AU295" i="2789"/>
  <c r="AT295" i="2789"/>
  <c r="AU289" i="2789"/>
  <c r="AT289" i="2789"/>
  <c r="AU283" i="2789"/>
  <c r="AT283" i="2789"/>
  <c r="AU277" i="2789"/>
  <c r="AT277" i="2789"/>
  <c r="AU271" i="2789"/>
  <c r="AT271" i="2789"/>
  <c r="AU265" i="2789"/>
  <c r="AT265" i="2789"/>
  <c r="AU259" i="2789"/>
  <c r="AT259" i="2789"/>
  <c r="AU253" i="2789"/>
  <c r="AT253" i="2789"/>
  <c r="AU247" i="2789"/>
  <c r="AT247" i="2789"/>
  <c r="AU241" i="2789"/>
  <c r="AT241" i="2789"/>
  <c r="AU235" i="2789"/>
  <c r="AT235" i="2789"/>
  <c r="AU229" i="2789"/>
  <c r="AT229" i="2789"/>
  <c r="AU223" i="2789"/>
  <c r="AT223" i="2789"/>
  <c r="AU217" i="2789"/>
  <c r="AT217" i="2789"/>
  <c r="AU211" i="2789"/>
  <c r="AT211" i="2789"/>
  <c r="AU205" i="2789"/>
  <c r="AT205" i="2789"/>
  <c r="AU199" i="2789"/>
  <c r="AT199" i="2789"/>
  <c r="AU193" i="2789"/>
  <c r="AT193" i="2789"/>
  <c r="AU187" i="2789"/>
  <c r="AT187" i="2789"/>
  <c r="AU181" i="2789"/>
  <c r="AT181" i="2789"/>
  <c r="AU175" i="2789"/>
  <c r="AT175" i="2789"/>
  <c r="AU169" i="2789"/>
  <c r="AT169" i="2789"/>
  <c r="AU163" i="2789"/>
  <c r="AT163" i="2789"/>
  <c r="AU157" i="2789"/>
  <c r="AT157" i="2789"/>
  <c r="AU151" i="2789"/>
  <c r="AT151" i="2789"/>
  <c r="AU145" i="2789"/>
  <c r="AT145" i="2789"/>
  <c r="AU139" i="2789"/>
  <c r="AT139" i="2789"/>
  <c r="AU133" i="2789"/>
  <c r="AT133" i="2789"/>
  <c r="AU127" i="2789"/>
  <c r="AT127" i="2789"/>
  <c r="AU121" i="2789"/>
  <c r="AT121" i="2789"/>
  <c r="AU115" i="2789"/>
  <c r="AT115" i="2789"/>
  <c r="AU109" i="2789"/>
  <c r="AT109" i="2789"/>
  <c r="AT103" i="2789"/>
  <c r="AU103" i="2789"/>
  <c r="AU97" i="2789"/>
  <c r="AT97" i="2789"/>
  <c r="AU91" i="2789"/>
  <c r="AT91" i="2789"/>
  <c r="AU85" i="2789"/>
  <c r="AT85" i="2789"/>
  <c r="AU79" i="2789"/>
  <c r="AT79" i="2789"/>
  <c r="AU73" i="2789"/>
  <c r="AT73" i="2789"/>
  <c r="AU67" i="2789"/>
  <c r="AT67" i="2789"/>
  <c r="AU61" i="2789"/>
  <c r="AT61" i="2789"/>
  <c r="AU55" i="2789"/>
  <c r="AT55" i="2789"/>
  <c r="AU49" i="2789"/>
  <c r="AT49" i="2789"/>
  <c r="AU43" i="2789"/>
  <c r="AT43" i="2789"/>
  <c r="AU37" i="2789"/>
  <c r="AT37" i="2789"/>
  <c r="AU31" i="2789"/>
  <c r="AT31" i="2789"/>
  <c r="AU25" i="2789"/>
  <c r="AT25" i="2789"/>
  <c r="AU19" i="2789"/>
  <c r="AT19" i="2789"/>
  <c r="AU13" i="2789"/>
  <c r="AT13" i="2789"/>
  <c r="AU7" i="2789"/>
  <c r="AT7" i="2789"/>
  <c r="AE58" i="2789"/>
  <c r="AE52" i="2789"/>
  <c r="AE46" i="2789"/>
  <c r="AE40" i="2789"/>
  <c r="AE34" i="2789"/>
  <c r="AE28" i="2789"/>
  <c r="AE22" i="2789"/>
  <c r="AE51" i="2789"/>
  <c r="AE15" i="2789"/>
  <c r="AE33" i="2789"/>
  <c r="AU851" i="2789"/>
  <c r="AT851" i="2789"/>
  <c r="AU845" i="2789"/>
  <c r="AT845" i="2789"/>
  <c r="AU839" i="2789"/>
  <c r="AT839" i="2789"/>
  <c r="AU833" i="2789"/>
  <c r="AT833" i="2789"/>
  <c r="AU827" i="2789"/>
  <c r="AT827" i="2789"/>
  <c r="AU821" i="2789"/>
  <c r="AT821" i="2789"/>
  <c r="AU815" i="2789"/>
  <c r="AT815" i="2789"/>
  <c r="AU809" i="2789"/>
  <c r="AT809" i="2789"/>
  <c r="AU803" i="2789"/>
  <c r="AT803" i="2789"/>
  <c r="AU797" i="2789"/>
  <c r="AT797" i="2789"/>
  <c r="AU791" i="2789"/>
  <c r="AT791" i="2789"/>
  <c r="AU785" i="2789"/>
  <c r="AT785" i="2789"/>
  <c r="AU779" i="2789"/>
  <c r="AT779" i="2789"/>
  <c r="AU773" i="2789"/>
  <c r="AT773" i="2789"/>
  <c r="AU767" i="2789"/>
  <c r="AT767" i="2789"/>
  <c r="AU761" i="2789"/>
  <c r="AT761" i="2789"/>
  <c r="AU755" i="2789"/>
  <c r="AT755" i="2789"/>
  <c r="AU749" i="2789"/>
  <c r="AT749" i="2789"/>
  <c r="AU743" i="2789"/>
  <c r="AT743" i="2789"/>
  <c r="AU737" i="2789"/>
  <c r="AT737" i="2789"/>
  <c r="AU731" i="2789"/>
  <c r="AT731" i="2789"/>
  <c r="AU725" i="2789"/>
  <c r="AT725" i="2789"/>
  <c r="AU719" i="2789"/>
  <c r="AT719" i="2789"/>
  <c r="AU713" i="2789"/>
  <c r="AT713" i="2789"/>
  <c r="AU707" i="2789"/>
  <c r="AT707" i="2789"/>
  <c r="AU701" i="2789"/>
  <c r="AT701" i="2789"/>
  <c r="AU695" i="2789"/>
  <c r="AT695" i="2789"/>
  <c r="AU689" i="2789"/>
  <c r="AT689" i="2789"/>
  <c r="AU683" i="2789"/>
  <c r="AT683" i="2789"/>
  <c r="AU677" i="2789"/>
  <c r="AT677" i="2789"/>
  <c r="AU671" i="2789"/>
  <c r="AT671" i="2789"/>
  <c r="AU665" i="2789"/>
  <c r="AT665" i="2789"/>
  <c r="AU659" i="2789"/>
  <c r="AT659" i="2789"/>
  <c r="AU653" i="2789"/>
  <c r="AT653" i="2789"/>
  <c r="AU647" i="2789"/>
  <c r="AT647" i="2789"/>
  <c r="AU641" i="2789"/>
  <c r="AT641" i="2789"/>
  <c r="AU635" i="2789"/>
  <c r="AT635" i="2789"/>
  <c r="AU629" i="2789"/>
  <c r="AT629" i="2789"/>
  <c r="AU623" i="2789"/>
  <c r="AT623" i="2789"/>
  <c r="AU617" i="2789"/>
  <c r="AT617" i="2789"/>
  <c r="AU611" i="2789"/>
  <c r="AT611" i="2789"/>
  <c r="AU605" i="2789"/>
  <c r="AT605" i="2789"/>
  <c r="AT599" i="2789"/>
  <c r="AU599" i="2789"/>
  <c r="AU593" i="2789"/>
  <c r="AT593" i="2789"/>
  <c r="AU587" i="2789"/>
  <c r="AT587" i="2789"/>
  <c r="AU581" i="2789"/>
  <c r="AT581" i="2789"/>
  <c r="AU575" i="2789"/>
  <c r="AT575" i="2789"/>
  <c r="AU569" i="2789"/>
  <c r="AT569" i="2789"/>
  <c r="AU563" i="2789"/>
  <c r="AT563" i="2789"/>
  <c r="AU557" i="2789"/>
  <c r="AT557" i="2789"/>
  <c r="AU551" i="2789"/>
  <c r="AT551" i="2789"/>
  <c r="AU545" i="2789"/>
  <c r="AT545" i="2789"/>
  <c r="AU539" i="2789"/>
  <c r="AT539" i="2789"/>
  <c r="AU533" i="2789"/>
  <c r="AT533" i="2789"/>
  <c r="AU527" i="2789"/>
  <c r="AT527" i="2789"/>
  <c r="AU521" i="2789"/>
  <c r="AT521" i="2789"/>
  <c r="AU515" i="2789"/>
  <c r="AT515" i="2789"/>
  <c r="AU509" i="2789"/>
  <c r="AT509" i="2789"/>
  <c r="AU503" i="2789"/>
  <c r="AT503" i="2789"/>
  <c r="AU497" i="2789"/>
  <c r="AT497" i="2789"/>
  <c r="AT491" i="2789"/>
  <c r="AU491" i="2789"/>
  <c r="AU485" i="2789"/>
  <c r="AT485" i="2789"/>
  <c r="AU479" i="2789"/>
  <c r="AT479" i="2789"/>
  <c r="AU473" i="2789"/>
  <c r="AT473" i="2789"/>
  <c r="AT467" i="2789"/>
  <c r="AU467" i="2789"/>
  <c r="AU461" i="2789"/>
  <c r="AT461" i="2789"/>
  <c r="AU455" i="2789"/>
  <c r="AT455" i="2789"/>
  <c r="AU449" i="2789"/>
  <c r="AT449" i="2789"/>
  <c r="AU443" i="2789"/>
  <c r="AT443" i="2789"/>
  <c r="AU437" i="2789"/>
  <c r="AT437" i="2789"/>
  <c r="AT431" i="2789"/>
  <c r="AU431" i="2789"/>
  <c r="AU425" i="2789"/>
  <c r="AT425" i="2789"/>
  <c r="AU419" i="2789"/>
  <c r="AT419" i="2789"/>
  <c r="AU413" i="2789"/>
  <c r="AT413" i="2789"/>
  <c r="AU407" i="2789"/>
  <c r="AT407" i="2789"/>
  <c r="AU401" i="2789"/>
  <c r="AT401" i="2789"/>
  <c r="AU395" i="2789"/>
  <c r="AT395" i="2789"/>
  <c r="AT389" i="2789"/>
  <c r="AU389" i="2789"/>
  <c r="AU383" i="2789"/>
  <c r="AT383" i="2789"/>
  <c r="AU377" i="2789"/>
  <c r="AT377" i="2789"/>
  <c r="AU371" i="2789"/>
  <c r="AT371" i="2789"/>
  <c r="AU365" i="2789"/>
  <c r="AT365" i="2789"/>
  <c r="AT359" i="2789"/>
  <c r="AU359" i="2789"/>
  <c r="AU353" i="2789"/>
  <c r="AT353" i="2789"/>
  <c r="AU347" i="2789"/>
  <c r="AT347" i="2789"/>
  <c r="AU341" i="2789"/>
  <c r="AT341" i="2789"/>
  <c r="AU335" i="2789"/>
  <c r="AT335" i="2789"/>
  <c r="AU329" i="2789"/>
  <c r="AT329" i="2789"/>
  <c r="AT323" i="2789"/>
  <c r="AU323" i="2789"/>
  <c r="AU317" i="2789"/>
  <c r="AT317" i="2789"/>
  <c r="AT311" i="2789"/>
  <c r="AU311" i="2789"/>
  <c r="AU305" i="2789"/>
  <c r="AT305" i="2789"/>
  <c r="AU299" i="2789"/>
  <c r="AT299" i="2789"/>
  <c r="AU293" i="2789"/>
  <c r="AT293" i="2789"/>
  <c r="AU287" i="2789"/>
  <c r="AT287" i="2789"/>
  <c r="AU281" i="2789"/>
  <c r="AT281" i="2789"/>
  <c r="AU275" i="2789"/>
  <c r="AT275" i="2789"/>
  <c r="AU269" i="2789"/>
  <c r="AT269" i="2789"/>
  <c r="AU263" i="2789"/>
  <c r="AT263" i="2789"/>
  <c r="AU257" i="2789"/>
  <c r="AT257" i="2789"/>
  <c r="AU251" i="2789"/>
  <c r="AT251" i="2789"/>
  <c r="AU245" i="2789"/>
  <c r="AT245" i="2789"/>
  <c r="AU239" i="2789"/>
  <c r="AT239" i="2789"/>
  <c r="AT233" i="2789"/>
  <c r="AU233" i="2789"/>
  <c r="AU227" i="2789"/>
  <c r="AT227" i="2789"/>
  <c r="AU221" i="2789"/>
  <c r="AT221" i="2789"/>
  <c r="AU215" i="2789"/>
  <c r="AT215" i="2789"/>
  <c r="AU209" i="2789"/>
  <c r="AT209" i="2789"/>
  <c r="AT203" i="2789"/>
  <c r="AU203" i="2789"/>
  <c r="AU197" i="2789"/>
  <c r="AT197" i="2789"/>
  <c r="AT191" i="2789"/>
  <c r="AU191" i="2789"/>
  <c r="AU185" i="2789"/>
  <c r="AT185" i="2789"/>
  <c r="AU179" i="2789"/>
  <c r="AT179" i="2789"/>
  <c r="AU173" i="2789"/>
  <c r="AT173" i="2789"/>
  <c r="AU167" i="2789"/>
  <c r="AT167" i="2789"/>
  <c r="AU161" i="2789"/>
  <c r="AT161" i="2789"/>
  <c r="AU155" i="2789"/>
  <c r="AT155" i="2789"/>
  <c r="AU149" i="2789"/>
  <c r="AT149" i="2789"/>
  <c r="AU143" i="2789"/>
  <c r="AT143" i="2789"/>
  <c r="AT137" i="2789"/>
  <c r="AU137" i="2789"/>
  <c r="AU131" i="2789"/>
  <c r="AT131" i="2789"/>
  <c r="AU125" i="2789"/>
  <c r="AT125" i="2789"/>
  <c r="AU119" i="2789"/>
  <c r="AT119" i="2789"/>
  <c r="AU113" i="2789"/>
  <c r="AT113" i="2789"/>
  <c r="AU107" i="2789"/>
  <c r="AT107" i="2789"/>
  <c r="AU101" i="2789"/>
  <c r="AT101" i="2789"/>
  <c r="AU95" i="2789"/>
  <c r="AT95" i="2789"/>
  <c r="AU89" i="2789"/>
  <c r="AT89" i="2789"/>
  <c r="AU83" i="2789"/>
  <c r="AT83" i="2789"/>
  <c r="AU77" i="2789"/>
  <c r="AT77" i="2789"/>
  <c r="AU71" i="2789"/>
  <c r="AT71" i="2789"/>
  <c r="AU65" i="2789"/>
  <c r="AT65" i="2789"/>
  <c r="AU59" i="2789"/>
  <c r="AT59" i="2789"/>
  <c r="AU53" i="2789"/>
  <c r="AT53" i="2789"/>
  <c r="AU47" i="2789"/>
  <c r="AT47" i="2789"/>
  <c r="AU41" i="2789"/>
  <c r="AT41" i="2789"/>
  <c r="AU35" i="2789"/>
  <c r="AT35" i="2789"/>
  <c r="AU29" i="2789"/>
  <c r="AT29" i="2789"/>
  <c r="AT23" i="2789"/>
  <c r="AU23" i="2789"/>
  <c r="AU17" i="2789"/>
  <c r="AT17" i="2789"/>
  <c r="AU11" i="2789"/>
  <c r="AT11" i="2789"/>
  <c r="AE39" i="2789"/>
  <c r="AU5" i="2789"/>
  <c r="AT5" i="2789"/>
  <c r="AU850" i="2789"/>
  <c r="AT850" i="2789"/>
  <c r="AT844" i="2789"/>
  <c r="AU844" i="2789"/>
  <c r="AU838" i="2789"/>
  <c r="AT838" i="2789"/>
  <c r="AU832" i="2789"/>
  <c r="AT832" i="2789"/>
  <c r="AU826" i="2789"/>
  <c r="AT826" i="2789"/>
  <c r="AU820" i="2789"/>
  <c r="AT820" i="2789"/>
  <c r="AU814" i="2789"/>
  <c r="AT814" i="2789"/>
  <c r="AT808" i="2789"/>
  <c r="AU808" i="2789"/>
  <c r="AU802" i="2789"/>
  <c r="AT802" i="2789"/>
  <c r="AU796" i="2789"/>
  <c r="AT796" i="2789"/>
  <c r="AU790" i="2789"/>
  <c r="AT790" i="2789"/>
  <c r="AU784" i="2789"/>
  <c r="AT784" i="2789"/>
  <c r="AU778" i="2789"/>
  <c r="AT778" i="2789"/>
  <c r="AT772" i="2789"/>
  <c r="AU772" i="2789"/>
  <c r="AU766" i="2789"/>
  <c r="AT766" i="2789"/>
  <c r="AU760" i="2789"/>
  <c r="AT760" i="2789"/>
  <c r="AU754" i="2789"/>
  <c r="AT754" i="2789"/>
  <c r="AU748" i="2789"/>
  <c r="AT748" i="2789"/>
  <c r="AU742" i="2789"/>
  <c r="AT742" i="2789"/>
  <c r="AT736" i="2789"/>
  <c r="AU736" i="2789"/>
  <c r="AU730" i="2789"/>
  <c r="AT730" i="2789"/>
  <c r="AU724" i="2789"/>
  <c r="AT724" i="2789"/>
  <c r="AU718" i="2789"/>
  <c r="AT718" i="2789"/>
  <c r="AU712" i="2789"/>
  <c r="AT712" i="2789"/>
  <c r="AU706" i="2789"/>
  <c r="AT706" i="2789"/>
  <c r="AT700" i="2789"/>
  <c r="AU700" i="2789"/>
  <c r="AU694" i="2789"/>
  <c r="AT694" i="2789"/>
  <c r="AU688" i="2789"/>
  <c r="AT688" i="2789"/>
  <c r="AU682" i="2789"/>
  <c r="AT682" i="2789"/>
  <c r="AU676" i="2789"/>
  <c r="AT676" i="2789"/>
  <c r="AU670" i="2789"/>
  <c r="AT670" i="2789"/>
  <c r="AU664" i="2789"/>
  <c r="AT664" i="2789"/>
  <c r="AU658" i="2789"/>
  <c r="AT658" i="2789"/>
  <c r="AU652" i="2789"/>
  <c r="AT652" i="2789"/>
  <c r="AU646" i="2789"/>
  <c r="AT646" i="2789"/>
  <c r="AU640" i="2789"/>
  <c r="AT640" i="2789"/>
  <c r="AU634" i="2789"/>
  <c r="AT634" i="2789"/>
  <c r="AT628" i="2789"/>
  <c r="AU628" i="2789"/>
  <c r="AU622" i="2789"/>
  <c r="AT622" i="2789"/>
  <c r="AU616" i="2789"/>
  <c r="AT616" i="2789"/>
  <c r="AU610" i="2789"/>
  <c r="AT610" i="2789"/>
  <c r="AU604" i="2789"/>
  <c r="AT604" i="2789"/>
  <c r="AU598" i="2789"/>
  <c r="AT598" i="2789"/>
  <c r="AU592" i="2789"/>
  <c r="AT592" i="2789"/>
  <c r="AU586" i="2789"/>
  <c r="AT586" i="2789"/>
  <c r="AU580" i="2789"/>
  <c r="AT580" i="2789"/>
  <c r="AU574" i="2789"/>
  <c r="AT574" i="2789"/>
  <c r="AU568" i="2789"/>
  <c r="AT568" i="2789"/>
  <c r="AU562" i="2789"/>
  <c r="AT562" i="2789"/>
  <c r="AT556" i="2789"/>
  <c r="AU556" i="2789"/>
  <c r="AU550" i="2789"/>
  <c r="AT550" i="2789"/>
  <c r="AU544" i="2789"/>
  <c r="AT544" i="2789"/>
  <c r="AU538" i="2789"/>
  <c r="AT538" i="2789"/>
  <c r="AU532" i="2789"/>
  <c r="AT532" i="2789"/>
  <c r="AU526" i="2789"/>
  <c r="AT526" i="2789"/>
  <c r="AU520" i="2789"/>
  <c r="AT520" i="2789"/>
  <c r="AU514" i="2789"/>
  <c r="AT514" i="2789"/>
  <c r="AU508" i="2789"/>
  <c r="AT508" i="2789"/>
  <c r="AU502" i="2789"/>
  <c r="AT502" i="2789"/>
  <c r="AU496" i="2789"/>
  <c r="AT496" i="2789"/>
  <c r="AU490" i="2789"/>
  <c r="AT490" i="2789"/>
  <c r="AT484" i="2789"/>
  <c r="AU484" i="2789"/>
  <c r="AT478" i="2789"/>
  <c r="AU478" i="2789"/>
  <c r="AT472" i="2789"/>
  <c r="AU472" i="2789"/>
  <c r="AU466" i="2789"/>
  <c r="AT466" i="2789"/>
  <c r="AT460" i="2789"/>
  <c r="AU460" i="2789"/>
  <c r="AT454" i="2789"/>
  <c r="AU454" i="2789"/>
  <c r="AT448" i="2789"/>
  <c r="AU448" i="2789"/>
  <c r="AT442" i="2789"/>
  <c r="AU442" i="2789"/>
  <c r="AT436" i="2789"/>
  <c r="AU436" i="2789"/>
  <c r="AU430" i="2789"/>
  <c r="AT430" i="2789"/>
  <c r="AT424" i="2789"/>
  <c r="AU424" i="2789"/>
  <c r="AT418" i="2789"/>
  <c r="AU418" i="2789"/>
  <c r="AT412" i="2789"/>
  <c r="AU412" i="2789"/>
  <c r="AT406" i="2789"/>
  <c r="AU406" i="2789"/>
  <c r="AT400" i="2789"/>
  <c r="AU400" i="2789"/>
  <c r="AU394" i="2789"/>
  <c r="AT394" i="2789"/>
  <c r="AT388" i="2789"/>
  <c r="AU388" i="2789"/>
  <c r="AT382" i="2789"/>
  <c r="AU382" i="2789"/>
  <c r="AT376" i="2789"/>
  <c r="AU376" i="2789"/>
  <c r="AT370" i="2789"/>
  <c r="AU370" i="2789"/>
  <c r="AT364" i="2789"/>
  <c r="AU364" i="2789"/>
  <c r="AU358" i="2789"/>
  <c r="AT358" i="2789"/>
  <c r="AT352" i="2789"/>
  <c r="AU352" i="2789"/>
  <c r="AT346" i="2789"/>
  <c r="AU346" i="2789"/>
  <c r="AT340" i="2789"/>
  <c r="AU340" i="2789"/>
  <c r="AT334" i="2789"/>
  <c r="AU334" i="2789"/>
  <c r="AT328" i="2789"/>
  <c r="AU328" i="2789"/>
  <c r="AU322" i="2789"/>
  <c r="AT322" i="2789"/>
  <c r="AT316" i="2789"/>
  <c r="AU316" i="2789"/>
  <c r="AT310" i="2789"/>
  <c r="AU310" i="2789"/>
  <c r="AT304" i="2789"/>
  <c r="AU304" i="2789"/>
  <c r="AT298" i="2789"/>
  <c r="AU298" i="2789"/>
  <c r="AT292" i="2789"/>
  <c r="AU292" i="2789"/>
  <c r="AU286" i="2789"/>
  <c r="AT286" i="2789"/>
  <c r="AU280" i="2789"/>
  <c r="AT280" i="2789"/>
  <c r="AT274" i="2789"/>
  <c r="AU274" i="2789"/>
  <c r="AT268" i="2789"/>
  <c r="AU268" i="2789"/>
  <c r="AT262" i="2789"/>
  <c r="AU262" i="2789"/>
  <c r="AT256" i="2789"/>
  <c r="AU256" i="2789"/>
  <c r="AU250" i="2789"/>
  <c r="AT250" i="2789"/>
  <c r="AU244" i="2789"/>
  <c r="AT244" i="2789"/>
  <c r="AT238" i="2789"/>
  <c r="AU238" i="2789"/>
  <c r="AT232" i="2789"/>
  <c r="AU232" i="2789"/>
  <c r="AT226" i="2789"/>
  <c r="AU226" i="2789"/>
  <c r="AT220" i="2789"/>
  <c r="AU220" i="2789"/>
  <c r="AU214" i="2789"/>
  <c r="AT214" i="2789"/>
  <c r="AU208" i="2789"/>
  <c r="AT208" i="2789"/>
  <c r="AT202" i="2789"/>
  <c r="AU202" i="2789"/>
  <c r="AT196" i="2789"/>
  <c r="AU196" i="2789"/>
  <c r="AT190" i="2789"/>
  <c r="AU190" i="2789"/>
  <c r="AT184" i="2789"/>
  <c r="AU184" i="2789"/>
  <c r="AU178" i="2789"/>
  <c r="AT178" i="2789"/>
  <c r="AU172" i="2789"/>
  <c r="AT172" i="2789"/>
  <c r="AT166" i="2789"/>
  <c r="AU166" i="2789"/>
  <c r="AT160" i="2789"/>
  <c r="AU160" i="2789"/>
  <c r="AT154" i="2789"/>
  <c r="AU154" i="2789"/>
  <c r="AT148" i="2789"/>
  <c r="AU148" i="2789"/>
  <c r="AU142" i="2789"/>
  <c r="AT142" i="2789"/>
  <c r="AU136" i="2789"/>
  <c r="AT136" i="2789"/>
  <c r="AT130" i="2789"/>
  <c r="AU130" i="2789"/>
  <c r="AT124" i="2789"/>
  <c r="AU124" i="2789"/>
  <c r="AT118" i="2789"/>
  <c r="AU118" i="2789"/>
  <c r="AT112" i="2789"/>
  <c r="AU112" i="2789"/>
  <c r="AU106" i="2789"/>
  <c r="AT106" i="2789"/>
  <c r="AU100" i="2789"/>
  <c r="AT100" i="2789"/>
  <c r="AT94" i="2789"/>
  <c r="AU94" i="2789"/>
  <c r="AT88" i="2789"/>
  <c r="AU88" i="2789"/>
  <c r="AT82" i="2789"/>
  <c r="AU82" i="2789"/>
  <c r="AT76" i="2789"/>
  <c r="AU76" i="2789"/>
  <c r="AU70" i="2789"/>
  <c r="AT70" i="2789"/>
  <c r="AU64" i="2789"/>
  <c r="AT64" i="2789"/>
  <c r="AT58" i="2789"/>
  <c r="AU58" i="2789"/>
  <c r="AT52" i="2789"/>
  <c r="AU52" i="2789"/>
  <c r="AT46" i="2789"/>
  <c r="AU46" i="2789"/>
  <c r="AT40" i="2789"/>
  <c r="AU40" i="2789"/>
  <c r="AU34" i="2789"/>
  <c r="AT34" i="2789"/>
  <c r="AU28" i="2789"/>
  <c r="AT28" i="2789"/>
  <c r="AU22" i="2789"/>
  <c r="AT22" i="2789"/>
  <c r="AU16" i="2789"/>
  <c r="AT16" i="2789"/>
  <c r="AU10" i="2789"/>
  <c r="AT10" i="2789"/>
  <c r="AE61" i="2789"/>
  <c r="AE55" i="2789"/>
  <c r="AE49" i="2789"/>
  <c r="AE43" i="2789"/>
  <c r="AE37" i="2789"/>
  <c r="AE31" i="2789"/>
  <c r="AE25" i="2789"/>
  <c r="AE19" i="2789"/>
  <c r="AE13" i="2789"/>
  <c r="AE7" i="2789"/>
  <c r="AE56" i="2789"/>
  <c r="AE50" i="2789"/>
  <c r="AE44" i="2789"/>
  <c r="AE38" i="2789"/>
  <c r="AE32" i="2789"/>
  <c r="AE26" i="2789"/>
  <c r="AE20" i="2789"/>
  <c r="AE14" i="2789"/>
  <c r="AE8" i="2789"/>
  <c r="AU849" i="2789"/>
  <c r="AT849" i="2789"/>
  <c r="AU843" i="2789"/>
  <c r="AT843" i="2789"/>
  <c r="AU837" i="2789"/>
  <c r="AT837" i="2789"/>
  <c r="AU831" i="2789"/>
  <c r="AT831" i="2789"/>
  <c r="AU825" i="2789"/>
  <c r="AT825" i="2789"/>
  <c r="AU819" i="2789"/>
  <c r="AT819" i="2789"/>
  <c r="AU813" i="2789"/>
  <c r="AT813" i="2789"/>
  <c r="AU807" i="2789"/>
  <c r="AT807" i="2789"/>
  <c r="AT801" i="2789"/>
  <c r="AU801" i="2789"/>
  <c r="AU795" i="2789"/>
  <c r="AT795" i="2789"/>
  <c r="AU789" i="2789"/>
  <c r="AT789" i="2789"/>
  <c r="AU783" i="2789"/>
  <c r="AT783" i="2789"/>
  <c r="AU777" i="2789"/>
  <c r="AT777" i="2789"/>
  <c r="AU771" i="2789"/>
  <c r="AT771" i="2789"/>
  <c r="AT765" i="2789"/>
  <c r="AU765" i="2789"/>
  <c r="AU759" i="2789"/>
  <c r="AT759" i="2789"/>
  <c r="AU753" i="2789"/>
  <c r="AT753" i="2789"/>
  <c r="AU747" i="2789"/>
  <c r="AT747" i="2789"/>
  <c r="AU741" i="2789"/>
  <c r="AT741" i="2789"/>
  <c r="AU735" i="2789"/>
  <c r="AT735" i="2789"/>
  <c r="AT729" i="2789"/>
  <c r="AU729" i="2789"/>
  <c r="AU723" i="2789"/>
  <c r="AT723" i="2789"/>
  <c r="AU717" i="2789"/>
  <c r="AT717" i="2789"/>
  <c r="AU711" i="2789"/>
  <c r="AT711" i="2789"/>
  <c r="AU705" i="2789"/>
  <c r="AT705" i="2789"/>
  <c r="AU699" i="2789"/>
  <c r="AT699" i="2789"/>
  <c r="AT693" i="2789"/>
  <c r="AU693" i="2789"/>
  <c r="AU687" i="2789"/>
  <c r="AT687" i="2789"/>
  <c r="AU681" i="2789"/>
  <c r="AT681" i="2789"/>
  <c r="AU675" i="2789"/>
  <c r="AT675" i="2789"/>
  <c r="AU669" i="2789"/>
  <c r="AT669" i="2789"/>
  <c r="AU663" i="2789"/>
  <c r="AT663" i="2789"/>
  <c r="AT657" i="2789"/>
  <c r="AU657" i="2789"/>
  <c r="AU651" i="2789"/>
  <c r="AT651" i="2789"/>
  <c r="AU645" i="2789"/>
  <c r="AT645" i="2789"/>
  <c r="AU639" i="2789"/>
  <c r="AT639" i="2789"/>
  <c r="AU633" i="2789"/>
  <c r="AT633" i="2789"/>
  <c r="AU627" i="2789"/>
  <c r="AT627" i="2789"/>
  <c r="AU621" i="2789"/>
  <c r="AT621" i="2789"/>
  <c r="AU615" i="2789"/>
  <c r="AT615" i="2789"/>
  <c r="AU609" i="2789"/>
  <c r="AT609" i="2789"/>
  <c r="AU603" i="2789"/>
  <c r="AT603" i="2789"/>
  <c r="AU597" i="2789"/>
  <c r="AT597" i="2789"/>
  <c r="AU591" i="2789"/>
  <c r="AT591" i="2789"/>
  <c r="AU585" i="2789"/>
  <c r="AT585" i="2789"/>
  <c r="AU579" i="2789"/>
  <c r="AT579" i="2789"/>
  <c r="AU573" i="2789"/>
  <c r="AT573" i="2789"/>
  <c r="AU567" i="2789"/>
  <c r="AT567" i="2789"/>
  <c r="AU561" i="2789"/>
  <c r="AT561" i="2789"/>
  <c r="AU555" i="2789"/>
  <c r="AT555" i="2789"/>
  <c r="AU549" i="2789"/>
  <c r="AT549" i="2789"/>
  <c r="AU543" i="2789"/>
  <c r="AT543" i="2789"/>
  <c r="AU537" i="2789"/>
  <c r="AT537" i="2789"/>
  <c r="AU531" i="2789"/>
  <c r="AT531" i="2789"/>
  <c r="AU525" i="2789"/>
  <c r="AT525" i="2789"/>
  <c r="AU519" i="2789"/>
  <c r="AT519" i="2789"/>
  <c r="AU513" i="2789"/>
  <c r="AT513" i="2789"/>
  <c r="AU507" i="2789"/>
  <c r="AT507" i="2789"/>
  <c r="AU501" i="2789"/>
  <c r="AT501" i="2789"/>
  <c r="AU495" i="2789"/>
  <c r="AT495" i="2789"/>
  <c r="AU489" i="2789"/>
  <c r="AT489" i="2789"/>
  <c r="AU483" i="2789"/>
  <c r="AT483" i="2789"/>
  <c r="AU477" i="2789"/>
  <c r="AT477" i="2789"/>
  <c r="AU471" i="2789"/>
  <c r="AT471" i="2789"/>
  <c r="AU465" i="2789"/>
  <c r="AT465" i="2789"/>
  <c r="AU459" i="2789"/>
  <c r="AT459" i="2789"/>
  <c r="AU453" i="2789"/>
  <c r="AT453" i="2789"/>
  <c r="AU447" i="2789"/>
  <c r="AT447" i="2789"/>
  <c r="AU441" i="2789"/>
  <c r="AT441" i="2789"/>
  <c r="AU435" i="2789"/>
  <c r="AT435" i="2789"/>
  <c r="AU429" i="2789"/>
  <c r="AT429" i="2789"/>
  <c r="AU423" i="2789"/>
  <c r="AT423" i="2789"/>
  <c r="AU417" i="2789"/>
  <c r="AT417" i="2789"/>
  <c r="AU411" i="2789"/>
  <c r="AT411" i="2789"/>
  <c r="AU405" i="2789"/>
  <c r="AT405" i="2789"/>
  <c r="AU399" i="2789"/>
  <c r="AT399" i="2789"/>
  <c r="AU393" i="2789"/>
  <c r="AT393" i="2789"/>
  <c r="AU387" i="2789"/>
  <c r="AT387" i="2789"/>
  <c r="AU381" i="2789"/>
  <c r="AT381" i="2789"/>
  <c r="AU375" i="2789"/>
  <c r="AT375" i="2789"/>
  <c r="AU369" i="2789"/>
  <c r="AT369" i="2789"/>
  <c r="AU363" i="2789"/>
  <c r="AT363" i="2789"/>
  <c r="AU357" i="2789"/>
  <c r="AT357" i="2789"/>
  <c r="AU351" i="2789"/>
  <c r="AT351" i="2789"/>
  <c r="AU345" i="2789"/>
  <c r="AT345" i="2789"/>
  <c r="AU339" i="2789"/>
  <c r="AT339" i="2789"/>
  <c r="AU333" i="2789"/>
  <c r="AT333" i="2789"/>
  <c r="AU327" i="2789"/>
  <c r="AT327" i="2789"/>
  <c r="AU321" i="2789"/>
  <c r="AT321" i="2789"/>
  <c r="AU315" i="2789"/>
  <c r="AT315" i="2789"/>
  <c r="AU309" i="2789"/>
  <c r="AT309" i="2789"/>
  <c r="AU303" i="2789"/>
  <c r="AT303" i="2789"/>
  <c r="AU297" i="2789"/>
  <c r="AT297" i="2789"/>
  <c r="AU291" i="2789"/>
  <c r="AT291" i="2789"/>
  <c r="AU285" i="2789"/>
  <c r="AT285" i="2789"/>
  <c r="AU279" i="2789"/>
  <c r="AT279" i="2789"/>
  <c r="AU273" i="2789"/>
  <c r="AT273" i="2789"/>
  <c r="AU267" i="2789"/>
  <c r="AT267" i="2789"/>
  <c r="AU261" i="2789"/>
  <c r="AT261" i="2789"/>
  <c r="AU255" i="2789"/>
  <c r="AT255" i="2789"/>
  <c r="AU249" i="2789"/>
  <c r="AT249" i="2789"/>
  <c r="AU243" i="2789"/>
  <c r="AT243" i="2789"/>
  <c r="AU237" i="2789"/>
  <c r="AT237" i="2789"/>
  <c r="AU231" i="2789"/>
  <c r="AT231" i="2789"/>
  <c r="AU225" i="2789"/>
  <c r="AT225" i="2789"/>
  <c r="AU219" i="2789"/>
  <c r="AT219" i="2789"/>
  <c r="AU213" i="2789"/>
  <c r="AT213" i="2789"/>
  <c r="AU207" i="2789"/>
  <c r="AT207" i="2789"/>
  <c r="AU201" i="2789"/>
  <c r="AT201" i="2789"/>
  <c r="AU195" i="2789"/>
  <c r="AT195" i="2789"/>
  <c r="AU189" i="2789"/>
  <c r="AT189" i="2789"/>
  <c r="AU183" i="2789"/>
  <c r="AT183" i="2789"/>
  <c r="AU177" i="2789"/>
  <c r="AT177" i="2789"/>
  <c r="AU171" i="2789"/>
  <c r="AT171" i="2789"/>
  <c r="AU165" i="2789"/>
  <c r="AT165" i="2789"/>
  <c r="AU159" i="2789"/>
  <c r="AT159" i="2789"/>
  <c r="AU153" i="2789"/>
  <c r="AT153" i="2789"/>
  <c r="AU147" i="2789"/>
  <c r="AT147" i="2789"/>
  <c r="AU141" i="2789"/>
  <c r="AT141" i="2789"/>
  <c r="AU135" i="2789"/>
  <c r="AT135" i="2789"/>
  <c r="AU129" i="2789"/>
  <c r="AT129" i="2789"/>
  <c r="AU123" i="2789"/>
  <c r="AT123" i="2789"/>
  <c r="AU117" i="2789"/>
  <c r="AT117" i="2789"/>
  <c r="AU111" i="2789"/>
  <c r="AT111" i="2789"/>
  <c r="AU105" i="2789"/>
  <c r="AT105" i="2789"/>
  <c r="AU99" i="2789"/>
  <c r="AT99" i="2789"/>
  <c r="AU93" i="2789"/>
  <c r="AT93" i="2789"/>
  <c r="AU87" i="2789"/>
  <c r="AT87" i="2789"/>
  <c r="AU81" i="2789"/>
  <c r="AT81" i="2789"/>
  <c r="AU75" i="2789"/>
  <c r="AT75" i="2789"/>
  <c r="AU69" i="2789"/>
  <c r="AT69" i="2789"/>
  <c r="AU63" i="2789"/>
  <c r="AT63" i="2789"/>
  <c r="AU57" i="2789"/>
  <c r="AT57" i="2789"/>
  <c r="AU51" i="2789"/>
  <c r="AT51" i="2789"/>
  <c r="AU45" i="2789"/>
  <c r="AT45" i="2789"/>
  <c r="AU39" i="2789"/>
  <c r="AT39" i="2789"/>
  <c r="AU33" i="2789"/>
  <c r="AT33" i="2789"/>
  <c r="AU27" i="2789"/>
  <c r="AT27" i="2789"/>
  <c r="AU21" i="2789"/>
  <c r="AT21" i="2789"/>
  <c r="AU15" i="2789"/>
  <c r="AT15" i="2789"/>
  <c r="AU9" i="2789"/>
  <c r="AT9" i="2789"/>
  <c r="AE21" i="2789"/>
  <c r="AT848" i="2789"/>
  <c r="AU848" i="2789"/>
  <c r="AT842" i="2789"/>
  <c r="AU842" i="2789"/>
  <c r="AT836" i="2789"/>
  <c r="AU836" i="2789"/>
  <c r="AT830" i="2789"/>
  <c r="AU830" i="2789"/>
  <c r="AU824" i="2789"/>
  <c r="AT824" i="2789"/>
  <c r="AT818" i="2789"/>
  <c r="AU818" i="2789"/>
  <c r="AT812" i="2789"/>
  <c r="AU812" i="2789"/>
  <c r="AT806" i="2789"/>
  <c r="AU806" i="2789"/>
  <c r="AT800" i="2789"/>
  <c r="AU800" i="2789"/>
  <c r="AT794" i="2789"/>
  <c r="AU794" i="2789"/>
  <c r="AU788" i="2789"/>
  <c r="AT788" i="2789"/>
  <c r="AT782" i="2789"/>
  <c r="AU782" i="2789"/>
  <c r="AT776" i="2789"/>
  <c r="AU776" i="2789"/>
  <c r="AT770" i="2789"/>
  <c r="AU770" i="2789"/>
  <c r="AT764" i="2789"/>
  <c r="AU764" i="2789"/>
  <c r="AT758" i="2789"/>
  <c r="AU758" i="2789"/>
  <c r="AU752" i="2789"/>
  <c r="AT752" i="2789"/>
  <c r="AT746" i="2789"/>
  <c r="AU746" i="2789"/>
  <c r="AT740" i="2789"/>
  <c r="AU740" i="2789"/>
  <c r="AT734" i="2789"/>
  <c r="AU734" i="2789"/>
  <c r="AT728" i="2789"/>
  <c r="AU728" i="2789"/>
  <c r="AT722" i="2789"/>
  <c r="AU722" i="2789"/>
  <c r="AU716" i="2789"/>
  <c r="AT716" i="2789"/>
  <c r="AT710" i="2789"/>
  <c r="AU710" i="2789"/>
  <c r="AT704" i="2789"/>
  <c r="AU704" i="2789"/>
  <c r="AT698" i="2789"/>
  <c r="AU698" i="2789"/>
  <c r="AT692" i="2789"/>
  <c r="AU692" i="2789"/>
  <c r="AT686" i="2789"/>
  <c r="AU686" i="2789"/>
  <c r="AU680" i="2789"/>
  <c r="AT680" i="2789"/>
  <c r="AT674" i="2789"/>
  <c r="AU674" i="2789"/>
  <c r="AT668" i="2789"/>
  <c r="AU668" i="2789"/>
  <c r="AT662" i="2789"/>
  <c r="AU662" i="2789"/>
  <c r="AT656" i="2789"/>
  <c r="AU656" i="2789"/>
  <c r="AT650" i="2789"/>
  <c r="AU650" i="2789"/>
  <c r="AU644" i="2789"/>
  <c r="AT644" i="2789"/>
  <c r="AT638" i="2789"/>
  <c r="AU638" i="2789"/>
  <c r="AT632" i="2789"/>
  <c r="AU632" i="2789"/>
  <c r="AT626" i="2789"/>
  <c r="AU626" i="2789"/>
  <c r="AT620" i="2789"/>
  <c r="AU620" i="2789"/>
  <c r="AU614" i="2789"/>
  <c r="AT614" i="2789"/>
  <c r="AT608" i="2789"/>
  <c r="AU608" i="2789"/>
  <c r="AU602" i="2789"/>
  <c r="AT602" i="2789"/>
  <c r="AT596" i="2789"/>
  <c r="AU596" i="2789"/>
  <c r="AT590" i="2789"/>
  <c r="AU590" i="2789"/>
  <c r="AT584" i="2789"/>
  <c r="AU584" i="2789"/>
  <c r="AT578" i="2789"/>
  <c r="AU578" i="2789"/>
  <c r="AT572" i="2789"/>
  <c r="AU572" i="2789"/>
  <c r="AU566" i="2789"/>
  <c r="AT566" i="2789"/>
  <c r="AT560" i="2789"/>
  <c r="AU560" i="2789"/>
  <c r="AU554" i="2789"/>
  <c r="AT554" i="2789"/>
  <c r="AT548" i="2789"/>
  <c r="AU548" i="2789"/>
  <c r="AT542" i="2789"/>
  <c r="AU542" i="2789"/>
  <c r="AU536" i="2789"/>
  <c r="AT536" i="2789"/>
  <c r="AU530" i="2789"/>
  <c r="AT530" i="2789"/>
  <c r="AU524" i="2789"/>
  <c r="AT524" i="2789"/>
  <c r="AT518" i="2789"/>
  <c r="AU518" i="2789"/>
  <c r="AT512" i="2789"/>
  <c r="AU512" i="2789"/>
  <c r="AU506" i="2789"/>
  <c r="AT506" i="2789"/>
  <c r="AT500" i="2789"/>
  <c r="AU500" i="2789"/>
  <c r="AU494" i="2789"/>
  <c r="AT494" i="2789"/>
  <c r="AT488" i="2789"/>
  <c r="AU488" i="2789"/>
  <c r="AU482" i="2789"/>
  <c r="AT482" i="2789"/>
  <c r="AU476" i="2789"/>
  <c r="AT476" i="2789"/>
  <c r="AU470" i="2789"/>
  <c r="AT470" i="2789"/>
  <c r="AU464" i="2789"/>
  <c r="AT464" i="2789"/>
  <c r="AU458" i="2789"/>
  <c r="AT458" i="2789"/>
  <c r="AT452" i="2789"/>
  <c r="AU452" i="2789"/>
  <c r="AU446" i="2789"/>
  <c r="AT446" i="2789"/>
  <c r="AT440" i="2789"/>
  <c r="AU440" i="2789"/>
  <c r="AU434" i="2789"/>
  <c r="AT434" i="2789"/>
  <c r="AU428" i="2789"/>
  <c r="AT428" i="2789"/>
  <c r="AU422" i="2789"/>
  <c r="AT422" i="2789"/>
  <c r="AU416" i="2789"/>
  <c r="AT416" i="2789"/>
  <c r="AU410" i="2789"/>
  <c r="AT410" i="2789"/>
  <c r="AU404" i="2789"/>
  <c r="AT404" i="2789"/>
  <c r="AU398" i="2789"/>
  <c r="AT398" i="2789"/>
  <c r="AU392" i="2789"/>
  <c r="AT392" i="2789"/>
  <c r="AU386" i="2789"/>
  <c r="AT386" i="2789"/>
  <c r="AT380" i="2789"/>
  <c r="AU380" i="2789"/>
  <c r="AU374" i="2789"/>
  <c r="AT374" i="2789"/>
  <c r="AU368" i="2789"/>
  <c r="AT368" i="2789"/>
  <c r="AT362" i="2789"/>
  <c r="AU362" i="2789"/>
  <c r="AU356" i="2789"/>
  <c r="AT356" i="2789"/>
  <c r="AU350" i="2789"/>
  <c r="AT350" i="2789"/>
  <c r="AT344" i="2789"/>
  <c r="AU344" i="2789"/>
  <c r="AU338" i="2789"/>
  <c r="AT338" i="2789"/>
  <c r="AU332" i="2789"/>
  <c r="AT332" i="2789"/>
  <c r="AU326" i="2789"/>
  <c r="AT326" i="2789"/>
  <c r="AU320" i="2789"/>
  <c r="AT320" i="2789"/>
  <c r="AU314" i="2789"/>
  <c r="AT314" i="2789"/>
  <c r="AU308" i="2789"/>
  <c r="AT308" i="2789"/>
  <c r="AT302" i="2789"/>
  <c r="AU302" i="2789"/>
  <c r="AU296" i="2789"/>
  <c r="AT296" i="2789"/>
  <c r="AU290" i="2789"/>
  <c r="AT290" i="2789"/>
  <c r="AU284" i="2789"/>
  <c r="AT284" i="2789"/>
  <c r="AU278" i="2789"/>
  <c r="AT278" i="2789"/>
  <c r="AU272" i="2789"/>
  <c r="AT272" i="2789"/>
  <c r="AU266" i="2789"/>
  <c r="AT266" i="2789"/>
  <c r="AU260" i="2789"/>
  <c r="AT260" i="2789"/>
  <c r="AU254" i="2789"/>
  <c r="AT254" i="2789"/>
  <c r="AU248" i="2789"/>
  <c r="AT248" i="2789"/>
  <c r="AU242" i="2789"/>
  <c r="AT242" i="2789"/>
  <c r="AU236" i="2789"/>
  <c r="AT236" i="2789"/>
  <c r="AU230" i="2789"/>
  <c r="AT230" i="2789"/>
  <c r="AT224" i="2789"/>
  <c r="AU224" i="2789"/>
  <c r="AU218" i="2789"/>
  <c r="AT218" i="2789"/>
  <c r="AU212" i="2789"/>
  <c r="AT212" i="2789"/>
  <c r="AU206" i="2789"/>
  <c r="AT206" i="2789"/>
  <c r="AU200" i="2789"/>
  <c r="AT200" i="2789"/>
  <c r="AU194" i="2789"/>
  <c r="AT194" i="2789"/>
  <c r="AU188" i="2789"/>
  <c r="AT188" i="2789"/>
  <c r="AU182" i="2789"/>
  <c r="AT182" i="2789"/>
  <c r="AU176" i="2789"/>
  <c r="AT176" i="2789"/>
  <c r="AU170" i="2789"/>
  <c r="AT170" i="2789"/>
  <c r="AU164" i="2789"/>
  <c r="AT164" i="2789"/>
  <c r="AT158" i="2789"/>
  <c r="AU158" i="2789"/>
  <c r="AU152" i="2789"/>
  <c r="AT152" i="2789"/>
  <c r="AT146" i="2789"/>
  <c r="AU146" i="2789"/>
  <c r="AT140" i="2789"/>
  <c r="AU140" i="2789"/>
  <c r="AU134" i="2789"/>
  <c r="AT134" i="2789"/>
  <c r="AU128" i="2789"/>
  <c r="AT128" i="2789"/>
  <c r="AU122" i="2789"/>
  <c r="AT122" i="2789"/>
  <c r="AU116" i="2789"/>
  <c r="AT116" i="2789"/>
  <c r="AU110" i="2789"/>
  <c r="AT110" i="2789"/>
  <c r="AU104" i="2789"/>
  <c r="AT104" i="2789"/>
  <c r="AU98" i="2789"/>
  <c r="AT98" i="2789"/>
  <c r="AU92" i="2789"/>
  <c r="AT92" i="2789"/>
  <c r="AU86" i="2789"/>
  <c r="AT86" i="2789"/>
  <c r="AU80" i="2789"/>
  <c r="AT80" i="2789"/>
  <c r="AU74" i="2789"/>
  <c r="AT74" i="2789"/>
  <c r="AU68" i="2789"/>
  <c r="AT68" i="2789"/>
  <c r="AU62" i="2789"/>
  <c r="AT62" i="2789"/>
  <c r="AU56" i="2789"/>
  <c r="AT56" i="2789"/>
  <c r="AU50" i="2789"/>
  <c r="AT50" i="2789"/>
  <c r="AT44" i="2789"/>
  <c r="AU44" i="2789"/>
  <c r="AU38" i="2789"/>
  <c r="AT38" i="2789"/>
  <c r="AU32" i="2789"/>
  <c r="AT32" i="2789"/>
  <c r="AU26" i="2789"/>
  <c r="AT26" i="2789"/>
  <c r="AU20" i="2789"/>
  <c r="AT20" i="2789"/>
  <c r="AU14" i="2789"/>
  <c r="AT14" i="2789"/>
  <c r="AU8" i="2789"/>
  <c r="AT8" i="2789"/>
  <c r="AE59" i="2789"/>
  <c r="AE53" i="2789"/>
  <c r="AE47" i="2789"/>
  <c r="AE41" i="2789"/>
  <c r="AE35" i="2789"/>
  <c r="AE29" i="2789"/>
  <c r="AE23" i="2789"/>
  <c r="AE17" i="2789"/>
  <c r="AE11" i="2789"/>
  <c r="AE60" i="2789"/>
  <c r="AE54" i="2789"/>
  <c r="AE42" i="2789"/>
  <c r="AE36" i="2789"/>
  <c r="AE30" i="2789"/>
  <c r="AE18" i="2789"/>
  <c r="AE57" i="2789"/>
  <c r="AE45" i="2789"/>
  <c r="AD48" i="2789"/>
  <c r="AE48" i="2789" s="1"/>
  <c r="AD12" i="2789"/>
  <c r="AE12" i="2789" s="1"/>
  <c r="AE24" i="2789"/>
  <c r="AE9" i="2789"/>
  <c r="AE16" i="2789"/>
  <c r="AE10" i="2789"/>
  <c r="AE27" i="2789"/>
  <c r="B7" i="2038"/>
  <c r="B7" i="1825"/>
  <c r="C7" i="189"/>
  <c r="G6" i="189"/>
  <c r="F6" i="189"/>
  <c r="C6" i="189"/>
  <c r="E7" i="189"/>
  <c r="AJ16" i="2789" l="1"/>
  <c r="AL16" i="2789" s="1"/>
  <c r="AI16" i="2789"/>
  <c r="AK16" i="2789"/>
  <c r="AF16" i="2789"/>
  <c r="AI57" i="2789"/>
  <c r="AF57" i="2789"/>
  <c r="AK57" i="2789"/>
  <c r="AJ57" i="2789"/>
  <c r="AL57" i="2789" s="1"/>
  <c r="AF60" i="2789"/>
  <c r="AI60" i="2789"/>
  <c r="AK60" i="2789"/>
  <c r="AJ60" i="2789"/>
  <c r="AL60" i="2789" s="1"/>
  <c r="AK41" i="2789"/>
  <c r="AI41" i="2789"/>
  <c r="AJ41" i="2789"/>
  <c r="AL41" i="2789" s="1"/>
  <c r="AF41" i="2789"/>
  <c r="AF14" i="2789"/>
  <c r="AK14" i="2789"/>
  <c r="AJ14" i="2789"/>
  <c r="AL14" i="2789" s="1"/>
  <c r="AI14" i="2789"/>
  <c r="AF50" i="2789"/>
  <c r="AI50" i="2789"/>
  <c r="AK50" i="2789"/>
  <c r="AJ50" i="2789"/>
  <c r="AL50" i="2789" s="1"/>
  <c r="AK31" i="2789"/>
  <c r="AJ31" i="2789"/>
  <c r="AL31" i="2789" s="1"/>
  <c r="AI31" i="2789"/>
  <c r="AF31" i="2789"/>
  <c r="AJ22" i="2789"/>
  <c r="AL22" i="2789" s="1"/>
  <c r="AK22" i="2789"/>
  <c r="AI22" i="2789"/>
  <c r="AF22" i="2789"/>
  <c r="AJ58" i="2789"/>
  <c r="AL58" i="2789" s="1"/>
  <c r="AK58" i="2789"/>
  <c r="AI58" i="2789"/>
  <c r="AF58" i="2789"/>
  <c r="AF30" i="2786"/>
  <c r="AJ30" i="2786"/>
  <c r="AL30" i="2786" s="1"/>
  <c r="AI30" i="2786"/>
  <c r="AK30" i="2786"/>
  <c r="AI39" i="2786"/>
  <c r="AF39" i="2786"/>
  <c r="AK39" i="2786"/>
  <c r="AJ39" i="2786"/>
  <c r="AL39" i="2786" s="1"/>
  <c r="AK59" i="2786"/>
  <c r="AI59" i="2786"/>
  <c r="AF59" i="2786"/>
  <c r="AJ59" i="2786"/>
  <c r="AL59" i="2786" s="1"/>
  <c r="AI21" i="2786"/>
  <c r="AJ21" i="2786"/>
  <c r="AL21" i="2786" s="1"/>
  <c r="AF21" i="2786"/>
  <c r="AK21" i="2786"/>
  <c r="AJ37" i="2786"/>
  <c r="AL37" i="2786" s="1"/>
  <c r="AK37" i="2786"/>
  <c r="AF37" i="2786"/>
  <c r="AI37" i="2786"/>
  <c r="AF32" i="2786"/>
  <c r="AK32" i="2786"/>
  <c r="AI32" i="2786"/>
  <c r="AJ32" i="2786"/>
  <c r="AL32" i="2786" s="1"/>
  <c r="AI6" i="2786"/>
  <c r="AK6" i="2786"/>
  <c r="AJ6" i="2786"/>
  <c r="AL6" i="2786" s="1"/>
  <c r="AF6" i="2786"/>
  <c r="AF12" i="2786"/>
  <c r="AK12" i="2786"/>
  <c r="AJ12" i="2786"/>
  <c r="AL12" i="2786" s="1"/>
  <c r="AI12" i="2786"/>
  <c r="AJ52" i="2786"/>
  <c r="AL52" i="2786" s="1"/>
  <c r="AI52" i="2786"/>
  <c r="AF52" i="2786"/>
  <c r="AK52" i="2786"/>
  <c r="AK17" i="2786"/>
  <c r="AI17" i="2786"/>
  <c r="AF17" i="2786"/>
  <c r="AJ17" i="2786"/>
  <c r="AL17" i="2786" s="1"/>
  <c r="AK55" i="2786"/>
  <c r="AJ55" i="2786"/>
  <c r="AL55" i="2786" s="1"/>
  <c r="AI55" i="2786"/>
  <c r="AF55" i="2786"/>
  <c r="AI51" i="2786"/>
  <c r="AF51" i="2786"/>
  <c r="AK51" i="2786"/>
  <c r="AJ51" i="2786"/>
  <c r="AL51" i="2786" s="1"/>
  <c r="AF18" i="2786"/>
  <c r="AI18" i="2786"/>
  <c r="AK18" i="2786"/>
  <c r="AJ18" i="2786"/>
  <c r="AL18" i="2786" s="1"/>
  <c r="AK20" i="2783"/>
  <c r="AI20" i="2783"/>
  <c r="AF20" i="2783"/>
  <c r="AJ20" i="2783"/>
  <c r="AL20" i="2783" s="1"/>
  <c r="AK56" i="2783"/>
  <c r="AI56" i="2783"/>
  <c r="AF56" i="2783"/>
  <c r="AJ56" i="2783"/>
  <c r="AL56" i="2783" s="1"/>
  <c r="AF27" i="2783"/>
  <c r="AI27" i="2783"/>
  <c r="AK27" i="2783"/>
  <c r="AJ27" i="2783"/>
  <c r="AL27" i="2783" s="1"/>
  <c r="AI6" i="2783"/>
  <c r="AK6" i="2783"/>
  <c r="AF6" i="2783"/>
  <c r="AJ6" i="2783"/>
  <c r="AL6" i="2783" s="1"/>
  <c r="AI54" i="2783"/>
  <c r="AF54" i="2783"/>
  <c r="AJ54" i="2783"/>
  <c r="AL54" i="2783" s="1"/>
  <c r="AK54" i="2783"/>
  <c r="AK41" i="2783"/>
  <c r="AF41" i="2783"/>
  <c r="AI41" i="2783"/>
  <c r="AJ41" i="2783"/>
  <c r="AL41" i="2783" s="1"/>
  <c r="AK22" i="2783"/>
  <c r="AJ22" i="2783"/>
  <c r="AL22" i="2783" s="1"/>
  <c r="AF22" i="2783"/>
  <c r="AI22" i="2783"/>
  <c r="AJ58" i="2783"/>
  <c r="AL58" i="2783" s="1"/>
  <c r="AK58" i="2783"/>
  <c r="AF58" i="2783"/>
  <c r="AI58" i="2783"/>
  <c r="AJ25" i="2783"/>
  <c r="AL25" i="2783" s="1"/>
  <c r="AI25" i="2783"/>
  <c r="AF25" i="2783"/>
  <c r="AK25" i="2783"/>
  <c r="AJ61" i="2783"/>
  <c r="AL61" i="2783" s="1"/>
  <c r="AI61" i="2783"/>
  <c r="AF61" i="2783"/>
  <c r="AK61" i="2783"/>
  <c r="AF9" i="2780"/>
  <c r="AK9" i="2780"/>
  <c r="AI9" i="2780"/>
  <c r="AJ9" i="2780"/>
  <c r="AL9" i="2780" s="1"/>
  <c r="AK29" i="2780"/>
  <c r="AJ29" i="2780"/>
  <c r="AL29" i="2780" s="1"/>
  <c r="AI29" i="2780"/>
  <c r="AF29" i="2780"/>
  <c r="AI18" i="2780"/>
  <c r="AF18" i="2780"/>
  <c r="AK18" i="2780"/>
  <c r="AJ18" i="2780"/>
  <c r="AL18" i="2780" s="1"/>
  <c r="AI54" i="2780"/>
  <c r="AF54" i="2780"/>
  <c r="AK54" i="2780"/>
  <c r="AJ54" i="2780"/>
  <c r="AL54" i="2780" s="1"/>
  <c r="AF33" i="2780"/>
  <c r="AK33" i="2780"/>
  <c r="AI33" i="2780"/>
  <c r="AJ33" i="2780"/>
  <c r="AL33" i="2780" s="1"/>
  <c r="AK38" i="2780"/>
  <c r="AJ38" i="2780"/>
  <c r="AL38" i="2780" s="1"/>
  <c r="AF38" i="2780"/>
  <c r="AI38" i="2780"/>
  <c r="AJ19" i="2780"/>
  <c r="AL19" i="2780" s="1"/>
  <c r="AI19" i="2780"/>
  <c r="AF19" i="2780"/>
  <c r="AK19" i="2780"/>
  <c r="AJ55" i="2780"/>
  <c r="AL55" i="2780" s="1"/>
  <c r="AI55" i="2780"/>
  <c r="AF55" i="2780"/>
  <c r="AK55" i="2780"/>
  <c r="AF16" i="2780"/>
  <c r="AJ16" i="2780"/>
  <c r="AL16" i="2780" s="1"/>
  <c r="AI16" i="2780"/>
  <c r="AK16" i="2780"/>
  <c r="AI26" i="2777"/>
  <c r="AK26" i="2777"/>
  <c r="AJ26" i="2777"/>
  <c r="AL26" i="2777" s="1"/>
  <c r="AF26" i="2777"/>
  <c r="AI21" i="2777"/>
  <c r="AJ21" i="2777"/>
  <c r="AL21" i="2777" s="1"/>
  <c r="AF21" i="2777"/>
  <c r="AK21" i="2777"/>
  <c r="AI20" i="2777"/>
  <c r="AK20" i="2777"/>
  <c r="AF20" i="2777"/>
  <c r="AJ20" i="2777"/>
  <c r="AL20" i="2777" s="1"/>
  <c r="AF43" i="2774"/>
  <c r="AJ43" i="2774"/>
  <c r="AL43" i="2774" s="1"/>
  <c r="AI43" i="2774"/>
  <c r="AK43" i="2774"/>
  <c r="AG55" i="2777"/>
  <c r="AH55" i="2777"/>
  <c r="AG7" i="2777"/>
  <c r="AH7" i="2777"/>
  <c r="AF60" i="2777"/>
  <c r="AI60" i="2777"/>
  <c r="AK60" i="2777"/>
  <c r="AJ60" i="2777"/>
  <c r="AL60" i="2777" s="1"/>
  <c r="AJ40" i="2777"/>
  <c r="AL40" i="2777" s="1"/>
  <c r="AK40" i="2777"/>
  <c r="AF40" i="2777"/>
  <c r="AI40" i="2777"/>
  <c r="AH32" i="2777"/>
  <c r="AG32" i="2777"/>
  <c r="AH35" i="2777"/>
  <c r="AG35" i="2777"/>
  <c r="AH59" i="2777"/>
  <c r="AG59" i="2777"/>
  <c r="AJ35" i="2774"/>
  <c r="AL35" i="2774" s="1"/>
  <c r="AK35" i="2774"/>
  <c r="AI35" i="2774"/>
  <c r="AF35" i="2774"/>
  <c r="AK37" i="2777"/>
  <c r="AJ37" i="2777"/>
  <c r="AL37" i="2777" s="1"/>
  <c r="AF37" i="2777"/>
  <c r="AI37" i="2777"/>
  <c r="AF13" i="2774"/>
  <c r="AK13" i="2774"/>
  <c r="AJ13" i="2774"/>
  <c r="AL13" i="2774" s="1"/>
  <c r="AI13" i="2774"/>
  <c r="AF61" i="2774"/>
  <c r="AI61" i="2774"/>
  <c r="AJ61" i="2774"/>
  <c r="AL61" i="2774" s="1"/>
  <c r="AK61" i="2774"/>
  <c r="AK54" i="2774"/>
  <c r="AF54" i="2774"/>
  <c r="AI54" i="2774"/>
  <c r="AJ54" i="2774"/>
  <c r="AL54" i="2774" s="1"/>
  <c r="AI40" i="2774"/>
  <c r="AJ40" i="2774"/>
  <c r="AL40" i="2774" s="1"/>
  <c r="AK40" i="2774"/>
  <c r="AF40" i="2774"/>
  <c r="AF26" i="2774"/>
  <c r="AI26" i="2774"/>
  <c r="AK26" i="2774"/>
  <c r="AJ26" i="2774"/>
  <c r="AL26" i="2774" s="1"/>
  <c r="AI34" i="2774"/>
  <c r="AJ34" i="2774"/>
  <c r="AL34" i="2774" s="1"/>
  <c r="AF34" i="2774"/>
  <c r="AK34" i="2774"/>
  <c r="AI10" i="2774"/>
  <c r="AJ10" i="2774"/>
  <c r="AL10" i="2774" s="1"/>
  <c r="AF10" i="2774"/>
  <c r="AK10" i="2774"/>
  <c r="AK18" i="2771"/>
  <c r="AJ18" i="2771"/>
  <c r="AL18" i="2771" s="1"/>
  <c r="AI18" i="2771"/>
  <c r="AF18" i="2771"/>
  <c r="AK54" i="2771"/>
  <c r="AJ54" i="2771"/>
  <c r="AL54" i="2771" s="1"/>
  <c r="AI54" i="2771"/>
  <c r="AF54" i="2771"/>
  <c r="AF13" i="2771"/>
  <c r="AK13" i="2771"/>
  <c r="AI13" i="2771"/>
  <c r="AJ13" i="2771"/>
  <c r="AL13" i="2771" s="1"/>
  <c r="AH15" i="2774"/>
  <c r="AG15" i="2774"/>
  <c r="AK9" i="2771"/>
  <c r="AJ9" i="2771"/>
  <c r="AL9" i="2771" s="1"/>
  <c r="AF9" i="2771"/>
  <c r="AI9" i="2771"/>
  <c r="AK45" i="2771"/>
  <c r="AJ45" i="2771"/>
  <c r="AL45" i="2771" s="1"/>
  <c r="AF45" i="2771"/>
  <c r="AI45" i="2771"/>
  <c r="AI34" i="2771"/>
  <c r="AF34" i="2771"/>
  <c r="AK34" i="2771"/>
  <c r="AJ34" i="2771"/>
  <c r="AL34" i="2771" s="1"/>
  <c r="AF32" i="2771"/>
  <c r="AJ32" i="2771"/>
  <c r="AL32" i="2771" s="1"/>
  <c r="AI32" i="2771"/>
  <c r="AK32" i="2771"/>
  <c r="AI58" i="2771"/>
  <c r="AF58" i="2771"/>
  <c r="AK58" i="2771"/>
  <c r="AJ58" i="2771"/>
  <c r="AL58" i="2771" s="1"/>
  <c r="AJ29" i="2771"/>
  <c r="AL29" i="2771" s="1"/>
  <c r="AI29" i="2771"/>
  <c r="AF29" i="2771"/>
  <c r="AK29" i="2771"/>
  <c r="AI10" i="2771"/>
  <c r="AF10" i="2771"/>
  <c r="AK10" i="2771"/>
  <c r="AJ10" i="2771"/>
  <c r="AL10" i="2771" s="1"/>
  <c r="AK23" i="2768"/>
  <c r="AI23" i="2768"/>
  <c r="AJ23" i="2768"/>
  <c r="AL23" i="2768" s="1"/>
  <c r="AF23" i="2768"/>
  <c r="AI60" i="2768"/>
  <c r="AF60" i="2768"/>
  <c r="AJ60" i="2768"/>
  <c r="AL60" i="2768" s="1"/>
  <c r="AK60" i="2768"/>
  <c r="AJ26" i="2765"/>
  <c r="AL26" i="2765" s="1"/>
  <c r="AK26" i="2765"/>
  <c r="AI26" i="2765"/>
  <c r="AF26" i="2765"/>
  <c r="AF17" i="2768"/>
  <c r="AI17" i="2768"/>
  <c r="AJ17" i="2768"/>
  <c r="AL17" i="2768" s="1"/>
  <c r="AK17" i="2768"/>
  <c r="AI35" i="2768"/>
  <c r="AJ35" i="2768"/>
  <c r="AL35" i="2768" s="1"/>
  <c r="AF35" i="2768"/>
  <c r="AK35" i="2768"/>
  <c r="AJ49" i="2768"/>
  <c r="AL49" i="2768" s="1"/>
  <c r="AI49" i="2768"/>
  <c r="AF49" i="2768"/>
  <c r="AK49" i="2768"/>
  <c r="AF9" i="2768"/>
  <c r="AK9" i="2768"/>
  <c r="AI9" i="2768"/>
  <c r="AJ9" i="2768"/>
  <c r="AL9" i="2768" s="1"/>
  <c r="AK38" i="2768"/>
  <c r="AI38" i="2768"/>
  <c r="AF38" i="2768"/>
  <c r="AJ38" i="2768"/>
  <c r="AL38" i="2768" s="1"/>
  <c r="AF10" i="2768"/>
  <c r="AI10" i="2768"/>
  <c r="AJ10" i="2768"/>
  <c r="AL10" i="2768" s="1"/>
  <c r="AK10" i="2768"/>
  <c r="AI30" i="2765"/>
  <c r="AF30" i="2765"/>
  <c r="AK30" i="2765"/>
  <c r="AJ30" i="2765"/>
  <c r="AL30" i="2765" s="1"/>
  <c r="AJ11" i="2768"/>
  <c r="AL11" i="2768" s="1"/>
  <c r="AK11" i="2768"/>
  <c r="AF11" i="2768"/>
  <c r="AI11" i="2768"/>
  <c r="AJ47" i="2765"/>
  <c r="AL47" i="2765" s="1"/>
  <c r="AK47" i="2765"/>
  <c r="AI47" i="2765"/>
  <c r="AF47" i="2765"/>
  <c r="AF22" i="2765"/>
  <c r="AK22" i="2765"/>
  <c r="AJ22" i="2765"/>
  <c r="AL22" i="2765" s="1"/>
  <c r="AI22" i="2765"/>
  <c r="AF52" i="2765"/>
  <c r="AJ52" i="2765"/>
  <c r="AL52" i="2765" s="1"/>
  <c r="AI52" i="2765"/>
  <c r="AK52" i="2765"/>
  <c r="AK57" i="2762"/>
  <c r="AJ57" i="2762"/>
  <c r="AL57" i="2762" s="1"/>
  <c r="AF57" i="2762"/>
  <c r="AI57" i="2762"/>
  <c r="AF40" i="2765"/>
  <c r="AK40" i="2765"/>
  <c r="AJ40" i="2765"/>
  <c r="AL40" i="2765" s="1"/>
  <c r="AI40" i="2765"/>
  <c r="AJ26" i="2762"/>
  <c r="AL26" i="2762" s="1"/>
  <c r="AK26" i="2762"/>
  <c r="AI26" i="2762"/>
  <c r="AF26" i="2762"/>
  <c r="AF57" i="2768"/>
  <c r="AI57" i="2768"/>
  <c r="AJ57" i="2768"/>
  <c r="AL57" i="2768" s="1"/>
  <c r="AK57" i="2768"/>
  <c r="AI42" i="2765"/>
  <c r="AJ42" i="2765"/>
  <c r="AL42" i="2765" s="1"/>
  <c r="AF42" i="2765"/>
  <c r="AK42" i="2765"/>
  <c r="AK57" i="2765"/>
  <c r="AF57" i="2765"/>
  <c r="AJ57" i="2765"/>
  <c r="AL57" i="2765" s="1"/>
  <c r="AI57" i="2765"/>
  <c r="AJ17" i="2759"/>
  <c r="AL17" i="2759" s="1"/>
  <c r="AI17" i="2759"/>
  <c r="AF17" i="2759"/>
  <c r="AK17" i="2759"/>
  <c r="AJ53" i="2759"/>
  <c r="AL53" i="2759" s="1"/>
  <c r="AK53" i="2759"/>
  <c r="AI53" i="2759"/>
  <c r="AF53" i="2759"/>
  <c r="AH6" i="2762"/>
  <c r="AG6" i="2762"/>
  <c r="AF30" i="2762"/>
  <c r="AI30" i="2762"/>
  <c r="AK30" i="2762"/>
  <c r="AJ30" i="2762"/>
  <c r="AL30" i="2762" s="1"/>
  <c r="AK42" i="2759"/>
  <c r="AJ42" i="2759"/>
  <c r="AL42" i="2759" s="1"/>
  <c r="AI42" i="2759"/>
  <c r="AF42" i="2759"/>
  <c r="AG59" i="2765"/>
  <c r="AH59" i="2765"/>
  <c r="AI25" i="2762"/>
  <c r="AK25" i="2762"/>
  <c r="AF25" i="2762"/>
  <c r="AJ25" i="2762"/>
  <c r="AL25" i="2762" s="1"/>
  <c r="AK54" i="2759"/>
  <c r="AF54" i="2759"/>
  <c r="AJ54" i="2759"/>
  <c r="AL54" i="2759" s="1"/>
  <c r="AI54" i="2759"/>
  <c r="AI19" i="2762"/>
  <c r="AJ19" i="2762"/>
  <c r="AL19" i="2762" s="1"/>
  <c r="AK19" i="2762"/>
  <c r="AF19" i="2762"/>
  <c r="AK12" i="2759"/>
  <c r="AI12" i="2759"/>
  <c r="AF12" i="2759"/>
  <c r="AJ12" i="2759"/>
  <c r="AL12" i="2759" s="1"/>
  <c r="AJ18" i="2756"/>
  <c r="AL18" i="2756" s="1"/>
  <c r="AK18" i="2756"/>
  <c r="AI18" i="2756"/>
  <c r="AF18" i="2756"/>
  <c r="AJ54" i="2756"/>
  <c r="AL54" i="2756" s="1"/>
  <c r="AK54" i="2756"/>
  <c r="AI54" i="2756"/>
  <c r="AF54" i="2756"/>
  <c r="AG29" i="2762"/>
  <c r="AH29" i="2762"/>
  <c r="AK34" i="2756"/>
  <c r="AI34" i="2756"/>
  <c r="AF34" i="2756"/>
  <c r="AJ34" i="2756"/>
  <c r="AL34" i="2756" s="1"/>
  <c r="AF44" i="2756"/>
  <c r="AJ44" i="2756"/>
  <c r="AL44" i="2756" s="1"/>
  <c r="AK44" i="2756"/>
  <c r="AI44" i="2756"/>
  <c r="AK7" i="2756"/>
  <c r="AI7" i="2756"/>
  <c r="AF7" i="2756"/>
  <c r="AJ7" i="2756"/>
  <c r="AL7" i="2756" s="1"/>
  <c r="AK43" i="2756"/>
  <c r="AI43" i="2756"/>
  <c r="AF43" i="2756"/>
  <c r="AJ43" i="2756"/>
  <c r="AL43" i="2756" s="1"/>
  <c r="AK15" i="2753"/>
  <c r="AJ15" i="2753"/>
  <c r="AL15" i="2753" s="1"/>
  <c r="AI15" i="2753"/>
  <c r="AF15" i="2753"/>
  <c r="AF26" i="2756"/>
  <c r="AJ26" i="2756"/>
  <c r="AL26" i="2756" s="1"/>
  <c r="AK26" i="2756"/>
  <c r="AI26" i="2756"/>
  <c r="AF50" i="2756"/>
  <c r="AI50" i="2756"/>
  <c r="AJ50" i="2756"/>
  <c r="AL50" i="2756" s="1"/>
  <c r="AK50" i="2756"/>
  <c r="AI58" i="2753"/>
  <c r="AK58" i="2753"/>
  <c r="AJ58" i="2753"/>
  <c r="AL58" i="2753" s="1"/>
  <c r="AF58" i="2753"/>
  <c r="AG46" i="2762"/>
  <c r="AH46" i="2762"/>
  <c r="AG31" i="2759"/>
  <c r="AH31" i="2759"/>
  <c r="AK52" i="2756"/>
  <c r="AI52" i="2756"/>
  <c r="AJ52" i="2756"/>
  <c r="AL52" i="2756" s="1"/>
  <c r="AF52" i="2756"/>
  <c r="AJ29" i="2753"/>
  <c r="AL29" i="2753" s="1"/>
  <c r="AF29" i="2753"/>
  <c r="AK29" i="2753"/>
  <c r="AI29" i="2753"/>
  <c r="AG36" i="2753"/>
  <c r="AH36" i="2753"/>
  <c r="AG38" i="2753"/>
  <c r="AH38" i="2753"/>
  <c r="AH45" i="2753"/>
  <c r="AG45" i="2753"/>
  <c r="AG11" i="2756"/>
  <c r="AH11" i="2756"/>
  <c r="AH17" i="2756"/>
  <c r="AG17" i="2756"/>
  <c r="AH53" i="2756"/>
  <c r="AG53" i="2756"/>
  <c r="AH11" i="2753"/>
  <c r="AG11" i="2753"/>
  <c r="AH47" i="2753"/>
  <c r="AG47" i="2753"/>
  <c r="AI9" i="2789"/>
  <c r="AJ9" i="2789"/>
  <c r="AL9" i="2789" s="1"/>
  <c r="AK9" i="2789"/>
  <c r="AF9" i="2789"/>
  <c r="AF18" i="2789"/>
  <c r="AJ18" i="2789"/>
  <c r="AL18" i="2789" s="1"/>
  <c r="AI18" i="2789"/>
  <c r="AK18" i="2789"/>
  <c r="AK11" i="2789"/>
  <c r="AJ11" i="2789"/>
  <c r="AL11" i="2789" s="1"/>
  <c r="AI11" i="2789"/>
  <c r="AF11" i="2789"/>
  <c r="AK47" i="2789"/>
  <c r="AJ47" i="2789"/>
  <c r="AL47" i="2789" s="1"/>
  <c r="AI47" i="2789"/>
  <c r="AF47" i="2789"/>
  <c r="AI20" i="2789"/>
  <c r="AJ20" i="2789"/>
  <c r="AL20" i="2789" s="1"/>
  <c r="AK20" i="2789"/>
  <c r="AF20" i="2789"/>
  <c r="AI56" i="2789"/>
  <c r="AK56" i="2789"/>
  <c r="AJ56" i="2789"/>
  <c r="AL56" i="2789" s="1"/>
  <c r="AF56" i="2789"/>
  <c r="AK37" i="2789"/>
  <c r="AJ37" i="2789"/>
  <c r="AL37" i="2789" s="1"/>
  <c r="AI37" i="2789"/>
  <c r="AF37" i="2789"/>
  <c r="AJ28" i="2789"/>
  <c r="AL28" i="2789" s="1"/>
  <c r="AI28" i="2789"/>
  <c r="AF28" i="2789"/>
  <c r="AK28" i="2789"/>
  <c r="AK53" i="2786"/>
  <c r="AI53" i="2786"/>
  <c r="AF53" i="2786"/>
  <c r="AJ53" i="2786"/>
  <c r="AL53" i="2786" s="1"/>
  <c r="AF48" i="2786"/>
  <c r="AK48" i="2786"/>
  <c r="AJ48" i="2786"/>
  <c r="AL48" i="2786" s="1"/>
  <c r="AI48" i="2786"/>
  <c r="AF36" i="2786"/>
  <c r="AJ36" i="2786"/>
  <c r="AL36" i="2786" s="1"/>
  <c r="AI36" i="2786"/>
  <c r="AK36" i="2786"/>
  <c r="AJ14" i="2786"/>
  <c r="AL14" i="2786" s="1"/>
  <c r="AK14" i="2786"/>
  <c r="AF14" i="2786"/>
  <c r="AI14" i="2786"/>
  <c r="AJ43" i="2786"/>
  <c r="AL43" i="2786" s="1"/>
  <c r="AI43" i="2786"/>
  <c r="AF43" i="2786"/>
  <c r="AK43" i="2786"/>
  <c r="AI38" i="2786"/>
  <c r="AJ38" i="2786"/>
  <c r="AL38" i="2786" s="1"/>
  <c r="AK38" i="2786"/>
  <c r="AF38" i="2786"/>
  <c r="AI33" i="2786"/>
  <c r="AK33" i="2786"/>
  <c r="AJ33" i="2786"/>
  <c r="AL33" i="2786" s="1"/>
  <c r="AF33" i="2786"/>
  <c r="AJ58" i="2786"/>
  <c r="AL58" i="2786" s="1"/>
  <c r="AK58" i="2786"/>
  <c r="AI58" i="2786"/>
  <c r="AF58" i="2786"/>
  <c r="AK35" i="2786"/>
  <c r="AI35" i="2786"/>
  <c r="AF35" i="2786"/>
  <c r="AJ35" i="2786"/>
  <c r="AL35" i="2786" s="1"/>
  <c r="AF61" i="2786"/>
  <c r="AI61" i="2786"/>
  <c r="AJ61" i="2786"/>
  <c r="AL61" i="2786" s="1"/>
  <c r="AK61" i="2786"/>
  <c r="AJ40" i="2786"/>
  <c r="AL40" i="2786" s="1"/>
  <c r="AK40" i="2786"/>
  <c r="AI40" i="2786"/>
  <c r="AF40" i="2786"/>
  <c r="AK26" i="2783"/>
  <c r="AI26" i="2783"/>
  <c r="AF26" i="2783"/>
  <c r="AJ26" i="2783"/>
  <c r="AL26" i="2783" s="1"/>
  <c r="AK12" i="2783"/>
  <c r="AI12" i="2783"/>
  <c r="AF12" i="2783"/>
  <c r="AJ12" i="2783"/>
  <c r="AL12" i="2783" s="1"/>
  <c r="AF33" i="2783"/>
  <c r="AK33" i="2783"/>
  <c r="AI33" i="2783"/>
  <c r="AJ33" i="2783"/>
  <c r="AL33" i="2783" s="1"/>
  <c r="AF11" i="2783"/>
  <c r="AI11" i="2783"/>
  <c r="AJ11" i="2783"/>
  <c r="AL11" i="2783" s="1"/>
  <c r="AK11" i="2783"/>
  <c r="AF47" i="2783"/>
  <c r="AI47" i="2783"/>
  <c r="AJ47" i="2783"/>
  <c r="AL47" i="2783" s="1"/>
  <c r="AK47" i="2783"/>
  <c r="AF28" i="2783"/>
  <c r="AI28" i="2783"/>
  <c r="AK28" i="2783"/>
  <c r="AJ28" i="2783"/>
  <c r="AL28" i="2783" s="1"/>
  <c r="AK24" i="2783"/>
  <c r="AI24" i="2783"/>
  <c r="AJ24" i="2783"/>
  <c r="AL24" i="2783" s="1"/>
  <c r="AF24" i="2783"/>
  <c r="AJ31" i="2783"/>
  <c r="AL31" i="2783" s="1"/>
  <c r="AK31" i="2783"/>
  <c r="AI31" i="2783"/>
  <c r="AF31" i="2783"/>
  <c r="AF45" i="2780"/>
  <c r="AK45" i="2780"/>
  <c r="AI45" i="2780"/>
  <c r="AJ45" i="2780"/>
  <c r="AL45" i="2780" s="1"/>
  <c r="AF15" i="2780"/>
  <c r="AK15" i="2780"/>
  <c r="AI15" i="2780"/>
  <c r="AJ15" i="2780"/>
  <c r="AL15" i="2780" s="1"/>
  <c r="AF21" i="2780"/>
  <c r="AK21" i="2780"/>
  <c r="AI21" i="2780"/>
  <c r="AJ21" i="2780"/>
  <c r="AL21" i="2780" s="1"/>
  <c r="AK35" i="2780"/>
  <c r="AJ35" i="2780"/>
  <c r="AL35" i="2780" s="1"/>
  <c r="AI35" i="2780"/>
  <c r="AF35" i="2780"/>
  <c r="AI24" i="2780"/>
  <c r="AF24" i="2780"/>
  <c r="AK24" i="2780"/>
  <c r="AJ24" i="2780"/>
  <c r="AL24" i="2780" s="1"/>
  <c r="AI60" i="2780"/>
  <c r="AF60" i="2780"/>
  <c r="AK60" i="2780"/>
  <c r="AJ60" i="2780"/>
  <c r="AL60" i="2780" s="1"/>
  <c r="AK8" i="2780"/>
  <c r="AJ8" i="2780"/>
  <c r="AL8" i="2780" s="1"/>
  <c r="AF8" i="2780"/>
  <c r="AI8" i="2780"/>
  <c r="AK44" i="2780"/>
  <c r="AJ44" i="2780"/>
  <c r="AL44" i="2780" s="1"/>
  <c r="AF44" i="2780"/>
  <c r="AI44" i="2780"/>
  <c r="AJ25" i="2780"/>
  <c r="AL25" i="2780" s="1"/>
  <c r="AI25" i="2780"/>
  <c r="AF25" i="2780"/>
  <c r="AK25" i="2780"/>
  <c r="AJ61" i="2780"/>
  <c r="AL61" i="2780" s="1"/>
  <c r="AI61" i="2780"/>
  <c r="AF61" i="2780"/>
  <c r="AK61" i="2780"/>
  <c r="AF22" i="2780"/>
  <c r="AJ22" i="2780"/>
  <c r="AL22" i="2780" s="1"/>
  <c r="AI22" i="2780"/>
  <c r="AK22" i="2780"/>
  <c r="AI33" i="2777"/>
  <c r="AJ33" i="2777"/>
  <c r="AL33" i="2777" s="1"/>
  <c r="AF33" i="2777"/>
  <c r="AK33" i="2777"/>
  <c r="AF13" i="2777"/>
  <c r="AJ13" i="2777"/>
  <c r="AL13" i="2777" s="1"/>
  <c r="AI13" i="2777"/>
  <c r="AK13" i="2777"/>
  <c r="AF12" i="2777"/>
  <c r="AK12" i="2777"/>
  <c r="AI12" i="2777"/>
  <c r="AJ12" i="2777"/>
  <c r="AL12" i="2777" s="1"/>
  <c r="AK11" i="2777"/>
  <c r="AF11" i="2777"/>
  <c r="AJ11" i="2777"/>
  <c r="AL11" i="2777" s="1"/>
  <c r="AI11" i="2777"/>
  <c r="AJ46" i="2777"/>
  <c r="AL46" i="2777" s="1"/>
  <c r="AK46" i="2777"/>
  <c r="AI46" i="2777"/>
  <c r="AF46" i="2777"/>
  <c r="AH15" i="2777"/>
  <c r="AG15" i="2777"/>
  <c r="AJ41" i="2774"/>
  <c r="AL41" i="2774" s="1"/>
  <c r="AK41" i="2774"/>
  <c r="AI41" i="2774"/>
  <c r="AF41" i="2774"/>
  <c r="AF18" i="2777"/>
  <c r="AK18" i="2777"/>
  <c r="AJ18" i="2777"/>
  <c r="AL18" i="2777" s="1"/>
  <c r="AI18" i="2777"/>
  <c r="AI16" i="2774"/>
  <c r="AJ16" i="2774"/>
  <c r="AL16" i="2774" s="1"/>
  <c r="AF16" i="2774"/>
  <c r="AK16" i="2774"/>
  <c r="AF19" i="2774"/>
  <c r="AI19" i="2774"/>
  <c r="AJ19" i="2774"/>
  <c r="AL19" i="2774" s="1"/>
  <c r="AK19" i="2774"/>
  <c r="AK12" i="2774"/>
  <c r="AF12" i="2774"/>
  <c r="AJ12" i="2774"/>
  <c r="AL12" i="2774" s="1"/>
  <c r="AI12" i="2774"/>
  <c r="AK60" i="2774"/>
  <c r="AF60" i="2774"/>
  <c r="AI60" i="2774"/>
  <c r="AJ60" i="2774"/>
  <c r="AL60" i="2774" s="1"/>
  <c r="AG61" i="2777"/>
  <c r="AH61" i="2777"/>
  <c r="AF44" i="2774"/>
  <c r="AK44" i="2774"/>
  <c r="AI44" i="2774"/>
  <c r="AJ44" i="2774"/>
  <c r="AL44" i="2774" s="1"/>
  <c r="AF49" i="2774"/>
  <c r="AK49" i="2774"/>
  <c r="AJ49" i="2774"/>
  <c r="AL49" i="2774" s="1"/>
  <c r="AI49" i="2774"/>
  <c r="AI52" i="2774"/>
  <c r="AJ52" i="2774"/>
  <c r="AL52" i="2774" s="1"/>
  <c r="AF52" i="2774"/>
  <c r="AK52" i="2774"/>
  <c r="AF7" i="2771"/>
  <c r="AK7" i="2771"/>
  <c r="AI7" i="2771"/>
  <c r="AJ7" i="2771"/>
  <c r="AL7" i="2771" s="1"/>
  <c r="AK24" i="2771"/>
  <c r="AJ24" i="2771"/>
  <c r="AL24" i="2771" s="1"/>
  <c r="AI24" i="2771"/>
  <c r="AF24" i="2771"/>
  <c r="AK60" i="2771"/>
  <c r="AJ60" i="2771"/>
  <c r="AL60" i="2771" s="1"/>
  <c r="AI60" i="2771"/>
  <c r="AF60" i="2771"/>
  <c r="AF31" i="2771"/>
  <c r="AK31" i="2771"/>
  <c r="AI31" i="2771"/>
  <c r="AJ31" i="2771"/>
  <c r="AL31" i="2771" s="1"/>
  <c r="AG38" i="2774"/>
  <c r="AH38" i="2774"/>
  <c r="AK15" i="2771"/>
  <c r="AJ15" i="2771"/>
  <c r="AL15" i="2771" s="1"/>
  <c r="AF15" i="2771"/>
  <c r="AI15" i="2771"/>
  <c r="AK51" i="2771"/>
  <c r="AJ51" i="2771"/>
  <c r="AL51" i="2771" s="1"/>
  <c r="AF51" i="2771"/>
  <c r="AI51" i="2771"/>
  <c r="AI52" i="2771"/>
  <c r="AF52" i="2771"/>
  <c r="AK52" i="2771"/>
  <c r="AJ52" i="2771"/>
  <c r="AL52" i="2771" s="1"/>
  <c r="AF38" i="2771"/>
  <c r="AJ38" i="2771"/>
  <c r="AL38" i="2771" s="1"/>
  <c r="AI38" i="2771"/>
  <c r="AK38" i="2771"/>
  <c r="AI28" i="2771"/>
  <c r="AF28" i="2771"/>
  <c r="AK28" i="2771"/>
  <c r="AJ28" i="2771"/>
  <c r="AL28" i="2771" s="1"/>
  <c r="AK59" i="2768"/>
  <c r="AI59" i="2768"/>
  <c r="AF59" i="2768"/>
  <c r="AJ59" i="2768"/>
  <c r="AL59" i="2768" s="1"/>
  <c r="AJ7" i="2768"/>
  <c r="AL7" i="2768" s="1"/>
  <c r="AI7" i="2768"/>
  <c r="AF7" i="2768"/>
  <c r="AK7" i="2768"/>
  <c r="AF6" i="2768"/>
  <c r="AK6" i="2768"/>
  <c r="AI6" i="2768"/>
  <c r="AJ6" i="2768"/>
  <c r="AL6" i="2768" s="1"/>
  <c r="AJ32" i="2765"/>
  <c r="AL32" i="2765" s="1"/>
  <c r="AK32" i="2765"/>
  <c r="AI32" i="2765"/>
  <c r="AF32" i="2765"/>
  <c r="AK34" i="2768"/>
  <c r="AI34" i="2768"/>
  <c r="AJ34" i="2768"/>
  <c r="AL34" i="2768" s="1"/>
  <c r="AF34" i="2768"/>
  <c r="AI48" i="2768"/>
  <c r="AK48" i="2768"/>
  <c r="AJ48" i="2768"/>
  <c r="AL48" i="2768" s="1"/>
  <c r="AF48" i="2768"/>
  <c r="AJ55" i="2768"/>
  <c r="AL55" i="2768" s="1"/>
  <c r="AK55" i="2768"/>
  <c r="AI55" i="2768"/>
  <c r="AF55" i="2768"/>
  <c r="AF27" i="2768"/>
  <c r="AK27" i="2768"/>
  <c r="AI27" i="2768"/>
  <c r="AJ27" i="2768"/>
  <c r="AL27" i="2768" s="1"/>
  <c r="AK44" i="2768"/>
  <c r="AJ44" i="2768"/>
  <c r="AL44" i="2768" s="1"/>
  <c r="AF44" i="2768"/>
  <c r="AI44" i="2768"/>
  <c r="AI28" i="2768"/>
  <c r="AJ28" i="2768"/>
  <c r="AL28" i="2768" s="1"/>
  <c r="AF28" i="2768"/>
  <c r="AK28" i="2768"/>
  <c r="AK45" i="2765"/>
  <c r="AF45" i="2765"/>
  <c r="AJ45" i="2765"/>
  <c r="AL45" i="2765" s="1"/>
  <c r="AI45" i="2765"/>
  <c r="AJ47" i="2768"/>
  <c r="AL47" i="2768" s="1"/>
  <c r="AK47" i="2768"/>
  <c r="AF47" i="2768"/>
  <c r="AI47" i="2768"/>
  <c r="AI60" i="2765"/>
  <c r="AJ60" i="2765"/>
  <c r="AL60" i="2765" s="1"/>
  <c r="AF60" i="2765"/>
  <c r="AK60" i="2765"/>
  <c r="AI48" i="2765"/>
  <c r="AF48" i="2765"/>
  <c r="AK48" i="2765"/>
  <c r="AJ48" i="2765"/>
  <c r="AL48" i="2765" s="1"/>
  <c r="AI54" i="2768"/>
  <c r="AJ54" i="2768"/>
  <c r="AL54" i="2768" s="1"/>
  <c r="AK54" i="2768"/>
  <c r="AF54" i="2768"/>
  <c r="AI13" i="2765"/>
  <c r="AJ13" i="2765"/>
  <c r="AL13" i="2765" s="1"/>
  <c r="AF13" i="2765"/>
  <c r="AK13" i="2765"/>
  <c r="AI19" i="2765"/>
  <c r="AJ19" i="2765"/>
  <c r="AL19" i="2765" s="1"/>
  <c r="AK19" i="2765"/>
  <c r="AF19" i="2765"/>
  <c r="AJ32" i="2762"/>
  <c r="AL32" i="2762" s="1"/>
  <c r="AK32" i="2762"/>
  <c r="AI32" i="2762"/>
  <c r="AF32" i="2762"/>
  <c r="AK50" i="2768"/>
  <c r="AI50" i="2768"/>
  <c r="AF50" i="2768"/>
  <c r="AJ50" i="2768"/>
  <c r="AL50" i="2768" s="1"/>
  <c r="AK15" i="2765"/>
  <c r="AF15" i="2765"/>
  <c r="AI15" i="2765"/>
  <c r="AJ15" i="2765"/>
  <c r="AL15" i="2765" s="1"/>
  <c r="AJ23" i="2759"/>
  <c r="AL23" i="2759" s="1"/>
  <c r="AI23" i="2759"/>
  <c r="AF23" i="2759"/>
  <c r="AK23" i="2759"/>
  <c r="AJ59" i="2759"/>
  <c r="AL59" i="2759" s="1"/>
  <c r="AI59" i="2759"/>
  <c r="AF59" i="2759"/>
  <c r="AK59" i="2759"/>
  <c r="AG17" i="2765"/>
  <c r="AH17" i="2765"/>
  <c r="AF35" i="2762"/>
  <c r="AJ35" i="2762"/>
  <c r="AL35" i="2762" s="1"/>
  <c r="AK35" i="2762"/>
  <c r="AI35" i="2762"/>
  <c r="AF22" i="2762"/>
  <c r="AK22" i="2762"/>
  <c r="AI22" i="2762"/>
  <c r="AJ22" i="2762"/>
  <c r="AL22" i="2762" s="1"/>
  <c r="AK54" i="2762"/>
  <c r="AF54" i="2762"/>
  <c r="AJ54" i="2762"/>
  <c r="AL54" i="2762" s="1"/>
  <c r="AI54" i="2762"/>
  <c r="AG46" i="2765"/>
  <c r="AH46" i="2765"/>
  <c r="AI37" i="2762"/>
  <c r="AF37" i="2762"/>
  <c r="AJ37" i="2762"/>
  <c r="AL37" i="2762" s="1"/>
  <c r="AK37" i="2762"/>
  <c r="AF34" i="2762"/>
  <c r="AI34" i="2762"/>
  <c r="AJ34" i="2762"/>
  <c r="AL34" i="2762" s="1"/>
  <c r="AK34" i="2762"/>
  <c r="AK39" i="2762"/>
  <c r="AJ39" i="2762"/>
  <c r="AL39" i="2762" s="1"/>
  <c r="AI39" i="2762"/>
  <c r="AF39" i="2762"/>
  <c r="AJ24" i="2756"/>
  <c r="AL24" i="2756" s="1"/>
  <c r="AI24" i="2756"/>
  <c r="AF24" i="2756"/>
  <c r="AK24" i="2756"/>
  <c r="AJ60" i="2756"/>
  <c r="AL60" i="2756" s="1"/>
  <c r="AI60" i="2756"/>
  <c r="AF60" i="2756"/>
  <c r="AK60" i="2756"/>
  <c r="AF15" i="2756"/>
  <c r="AJ15" i="2756"/>
  <c r="AL15" i="2756" s="1"/>
  <c r="AK15" i="2756"/>
  <c r="AI15" i="2756"/>
  <c r="AF10" i="2756"/>
  <c r="AI10" i="2756"/>
  <c r="AJ10" i="2756"/>
  <c r="AL10" i="2756" s="1"/>
  <c r="AK10" i="2756"/>
  <c r="AK25" i="2756"/>
  <c r="AI25" i="2756"/>
  <c r="AF25" i="2756"/>
  <c r="AJ25" i="2756"/>
  <c r="AL25" i="2756" s="1"/>
  <c r="AI59" i="2756"/>
  <c r="AK59" i="2756"/>
  <c r="AJ59" i="2756"/>
  <c r="AL59" i="2756" s="1"/>
  <c r="AF59" i="2756"/>
  <c r="AH37" i="2759"/>
  <c r="AG37" i="2759"/>
  <c r="AI23" i="2756"/>
  <c r="AK23" i="2756"/>
  <c r="AJ23" i="2756"/>
  <c r="AL23" i="2756" s="1"/>
  <c r="AF23" i="2756"/>
  <c r="AF8" i="2753"/>
  <c r="AK8" i="2753"/>
  <c r="AJ8" i="2753"/>
  <c r="AL8" i="2753" s="1"/>
  <c r="AI8" i="2753"/>
  <c r="AG10" i="2762"/>
  <c r="AH10" i="2762"/>
  <c r="AH9" i="2759"/>
  <c r="AG9" i="2759"/>
  <c r="AH57" i="2759"/>
  <c r="AG57" i="2759"/>
  <c r="AG38" i="2759"/>
  <c r="AH38" i="2759"/>
  <c r="AI47" i="2756"/>
  <c r="AJ47" i="2756"/>
  <c r="AL47" i="2756" s="1"/>
  <c r="AK47" i="2756"/>
  <c r="AF47" i="2756"/>
  <c r="AK33" i="2753"/>
  <c r="AI33" i="2753"/>
  <c r="AJ33" i="2753"/>
  <c r="AL33" i="2753" s="1"/>
  <c r="AF33" i="2753"/>
  <c r="AK13" i="2756"/>
  <c r="AI13" i="2756"/>
  <c r="AF13" i="2756"/>
  <c r="AJ13" i="2756"/>
  <c r="AL13" i="2756" s="1"/>
  <c r="AG50" i="2759"/>
  <c r="AH50" i="2759"/>
  <c r="AG46" i="2759"/>
  <c r="AH46" i="2759"/>
  <c r="AK9" i="2756"/>
  <c r="AI9" i="2756"/>
  <c r="AJ9" i="2756"/>
  <c r="AL9" i="2756" s="1"/>
  <c r="AF9" i="2756"/>
  <c r="AJ41" i="2753"/>
  <c r="AL41" i="2753" s="1"/>
  <c r="AI41" i="2753"/>
  <c r="AF41" i="2753"/>
  <c r="AK41" i="2753"/>
  <c r="AH19" i="2753"/>
  <c r="AG19" i="2753"/>
  <c r="AG57" i="2756"/>
  <c r="AH57" i="2756"/>
  <c r="AG32" i="2753"/>
  <c r="AH32" i="2753"/>
  <c r="AH9" i="2753"/>
  <c r="AG9" i="2753"/>
  <c r="AH27" i="2753"/>
  <c r="AG27" i="2753"/>
  <c r="AG20" i="2753"/>
  <c r="AH20" i="2753"/>
  <c r="AH40" i="2756"/>
  <c r="AG40" i="2756"/>
  <c r="AH58" i="2756"/>
  <c r="AG58" i="2756"/>
  <c r="AH35" i="2756"/>
  <c r="AG35" i="2756"/>
  <c r="AH12" i="2753"/>
  <c r="AG12" i="2753"/>
  <c r="AF24" i="2789"/>
  <c r="AI24" i="2789"/>
  <c r="AK24" i="2789"/>
  <c r="AJ24" i="2789"/>
  <c r="AL24" i="2789" s="1"/>
  <c r="AK17" i="2789"/>
  <c r="AI17" i="2789"/>
  <c r="AJ17" i="2789"/>
  <c r="AL17" i="2789" s="1"/>
  <c r="AF17" i="2789"/>
  <c r="AF7" i="2789"/>
  <c r="AI7" i="2789"/>
  <c r="AK7" i="2789"/>
  <c r="AJ7" i="2789"/>
  <c r="AL7" i="2789" s="1"/>
  <c r="AJ22" i="2786"/>
  <c r="AL22" i="2786" s="1"/>
  <c r="AK22" i="2786"/>
  <c r="AI22" i="2786"/>
  <c r="AF22" i="2786"/>
  <c r="AJ7" i="2786"/>
  <c r="AL7" i="2786" s="1"/>
  <c r="AI7" i="2786"/>
  <c r="AK7" i="2786"/>
  <c r="AF7" i="2786"/>
  <c r="AK49" i="2786"/>
  <c r="AJ49" i="2786"/>
  <c r="AL49" i="2786" s="1"/>
  <c r="AF49" i="2786"/>
  <c r="AI49" i="2786"/>
  <c r="AJ50" i="2786"/>
  <c r="AL50" i="2786" s="1"/>
  <c r="AI50" i="2786"/>
  <c r="AK50" i="2786"/>
  <c r="AF50" i="2786"/>
  <c r="AK41" i="2786"/>
  <c r="AF41" i="2786"/>
  <c r="AJ41" i="2786"/>
  <c r="AL41" i="2786" s="1"/>
  <c r="AI41" i="2786"/>
  <c r="AF24" i="2786"/>
  <c r="AI24" i="2786"/>
  <c r="AK24" i="2786"/>
  <c r="AJ24" i="2786"/>
  <c r="AL24" i="2786" s="1"/>
  <c r="AI45" i="2786"/>
  <c r="AJ45" i="2786"/>
  <c r="AL45" i="2786" s="1"/>
  <c r="AK45" i="2786"/>
  <c r="AF45" i="2786"/>
  <c r="AK32" i="2783"/>
  <c r="AI32" i="2783"/>
  <c r="AF32" i="2783"/>
  <c r="AJ32" i="2783"/>
  <c r="AL32" i="2783" s="1"/>
  <c r="AI48" i="2783"/>
  <c r="AK48" i="2783"/>
  <c r="AF48" i="2783"/>
  <c r="AJ48" i="2783"/>
  <c r="AL48" i="2783" s="1"/>
  <c r="AF39" i="2783"/>
  <c r="AI39" i="2783"/>
  <c r="AJ39" i="2783"/>
  <c r="AL39" i="2783" s="1"/>
  <c r="AK39" i="2783"/>
  <c r="AI17" i="2783"/>
  <c r="AJ17" i="2783"/>
  <c r="AL17" i="2783" s="1"/>
  <c r="AK17" i="2783"/>
  <c r="AF17" i="2783"/>
  <c r="AI53" i="2783"/>
  <c r="AJ53" i="2783"/>
  <c r="AL53" i="2783" s="1"/>
  <c r="AK53" i="2783"/>
  <c r="AF53" i="2783"/>
  <c r="AF34" i="2783"/>
  <c r="AK34" i="2783"/>
  <c r="AI34" i="2783"/>
  <c r="AJ34" i="2783"/>
  <c r="AL34" i="2783" s="1"/>
  <c r="AI60" i="2783"/>
  <c r="AJ60" i="2783"/>
  <c r="AL60" i="2783" s="1"/>
  <c r="AK60" i="2783"/>
  <c r="AF60" i="2783"/>
  <c r="AK36" i="2783"/>
  <c r="AI36" i="2783"/>
  <c r="AJ36" i="2783"/>
  <c r="AL36" i="2783" s="1"/>
  <c r="AF36" i="2783"/>
  <c r="AJ37" i="2783"/>
  <c r="AL37" i="2783" s="1"/>
  <c r="AK37" i="2783"/>
  <c r="AI37" i="2783"/>
  <c r="AF37" i="2783"/>
  <c r="AJ6" i="2780"/>
  <c r="AL6" i="2780" s="1"/>
  <c r="AK6" i="2780"/>
  <c r="AF6" i="2780"/>
  <c r="AI6" i="2780"/>
  <c r="AF51" i="2780"/>
  <c r="AK51" i="2780"/>
  <c r="AI51" i="2780"/>
  <c r="AJ51" i="2780"/>
  <c r="AL51" i="2780" s="1"/>
  <c r="AF57" i="2780"/>
  <c r="AK57" i="2780"/>
  <c r="AI57" i="2780"/>
  <c r="AJ57" i="2780"/>
  <c r="AL57" i="2780" s="1"/>
  <c r="AK41" i="2780"/>
  <c r="AJ41" i="2780"/>
  <c r="AL41" i="2780" s="1"/>
  <c r="AI41" i="2780"/>
  <c r="AF41" i="2780"/>
  <c r="AF10" i="2780"/>
  <c r="AJ10" i="2780"/>
  <c r="AL10" i="2780" s="1"/>
  <c r="AI10" i="2780"/>
  <c r="AK10" i="2780"/>
  <c r="AI30" i="2780"/>
  <c r="AF30" i="2780"/>
  <c r="AK30" i="2780"/>
  <c r="AJ30" i="2780"/>
  <c r="AL30" i="2780" s="1"/>
  <c r="AK14" i="2780"/>
  <c r="AJ14" i="2780"/>
  <c r="AL14" i="2780" s="1"/>
  <c r="AF14" i="2780"/>
  <c r="AI14" i="2780"/>
  <c r="AK50" i="2780"/>
  <c r="AJ50" i="2780"/>
  <c r="AL50" i="2780" s="1"/>
  <c r="AF50" i="2780"/>
  <c r="AI50" i="2780"/>
  <c r="AJ31" i="2780"/>
  <c r="AL31" i="2780" s="1"/>
  <c r="AI31" i="2780"/>
  <c r="AF31" i="2780"/>
  <c r="AK31" i="2780"/>
  <c r="AF28" i="2780"/>
  <c r="AJ28" i="2780"/>
  <c r="AL28" i="2780" s="1"/>
  <c r="AI28" i="2780"/>
  <c r="AK28" i="2780"/>
  <c r="AI50" i="2777"/>
  <c r="AF50" i="2777"/>
  <c r="AK50" i="2777"/>
  <c r="AJ50" i="2777"/>
  <c r="AL50" i="2777" s="1"/>
  <c r="AI57" i="2777"/>
  <c r="AJ57" i="2777"/>
  <c r="AL57" i="2777" s="1"/>
  <c r="AF57" i="2777"/>
  <c r="AK57" i="2777"/>
  <c r="AI56" i="2777"/>
  <c r="AK56" i="2777"/>
  <c r="AF56" i="2777"/>
  <c r="AJ56" i="2777"/>
  <c r="AL56" i="2777" s="1"/>
  <c r="AK29" i="2777"/>
  <c r="AF29" i="2777"/>
  <c r="AJ29" i="2777"/>
  <c r="AL29" i="2777" s="1"/>
  <c r="AI29" i="2777"/>
  <c r="AJ16" i="2777"/>
  <c r="AL16" i="2777" s="1"/>
  <c r="AK16" i="2777"/>
  <c r="AI16" i="2777"/>
  <c r="AF16" i="2777"/>
  <c r="AJ52" i="2777"/>
  <c r="AL52" i="2777" s="1"/>
  <c r="AK52" i="2777"/>
  <c r="AI52" i="2777"/>
  <c r="AF52" i="2777"/>
  <c r="AH23" i="2777"/>
  <c r="AG23" i="2777"/>
  <c r="AH53" i="2777"/>
  <c r="AG53" i="2777"/>
  <c r="AJ11" i="2774"/>
  <c r="AL11" i="2774" s="1"/>
  <c r="AK11" i="2774"/>
  <c r="AI11" i="2774"/>
  <c r="AF11" i="2774"/>
  <c r="AJ47" i="2774"/>
  <c r="AL47" i="2774" s="1"/>
  <c r="AK47" i="2774"/>
  <c r="AI47" i="2774"/>
  <c r="AF47" i="2774"/>
  <c r="AF36" i="2777"/>
  <c r="AK36" i="2777"/>
  <c r="AJ36" i="2777"/>
  <c r="AL36" i="2777" s="1"/>
  <c r="AI36" i="2777"/>
  <c r="AK24" i="2774"/>
  <c r="AF24" i="2774"/>
  <c r="AJ24" i="2774"/>
  <c r="AL24" i="2774" s="1"/>
  <c r="AI24" i="2774"/>
  <c r="AF25" i="2774"/>
  <c r="AK25" i="2774"/>
  <c r="AJ25" i="2774"/>
  <c r="AL25" i="2774" s="1"/>
  <c r="AI25" i="2774"/>
  <c r="AK18" i="2774"/>
  <c r="AF18" i="2774"/>
  <c r="AI18" i="2774"/>
  <c r="AJ18" i="2774"/>
  <c r="AL18" i="2774" s="1"/>
  <c r="AK50" i="2774"/>
  <c r="AI50" i="2774"/>
  <c r="AJ50" i="2774"/>
  <c r="AL50" i="2774" s="1"/>
  <c r="AF50" i="2774"/>
  <c r="AI46" i="2774"/>
  <c r="AJ46" i="2774"/>
  <c r="AL46" i="2774" s="1"/>
  <c r="AK46" i="2774"/>
  <c r="AF46" i="2774"/>
  <c r="AF25" i="2771"/>
  <c r="AK25" i="2771"/>
  <c r="AI25" i="2771"/>
  <c r="AJ25" i="2771"/>
  <c r="AL25" i="2771" s="1"/>
  <c r="AK30" i="2771"/>
  <c r="AJ30" i="2771"/>
  <c r="AL30" i="2771" s="1"/>
  <c r="AI30" i="2771"/>
  <c r="AF30" i="2771"/>
  <c r="AH58" i="2774"/>
  <c r="AG58" i="2774"/>
  <c r="AF49" i="2771"/>
  <c r="AK49" i="2771"/>
  <c r="AI49" i="2771"/>
  <c r="AJ49" i="2771"/>
  <c r="AL49" i="2771" s="1"/>
  <c r="AG32" i="2774"/>
  <c r="AH32" i="2774"/>
  <c r="AK21" i="2771"/>
  <c r="AJ21" i="2771"/>
  <c r="AL21" i="2771" s="1"/>
  <c r="AF21" i="2771"/>
  <c r="AI21" i="2771"/>
  <c r="AK57" i="2771"/>
  <c r="AJ57" i="2771"/>
  <c r="AL57" i="2771" s="1"/>
  <c r="AF57" i="2771"/>
  <c r="AI57" i="2771"/>
  <c r="AF8" i="2771"/>
  <c r="AJ8" i="2771"/>
  <c r="AL8" i="2771" s="1"/>
  <c r="AI8" i="2771"/>
  <c r="AK8" i="2771"/>
  <c r="AF44" i="2771"/>
  <c r="AJ44" i="2771"/>
  <c r="AL44" i="2771" s="1"/>
  <c r="AI44" i="2771"/>
  <c r="AK44" i="2771"/>
  <c r="AJ17" i="2771"/>
  <c r="AL17" i="2771" s="1"/>
  <c r="AI17" i="2771"/>
  <c r="AF17" i="2771"/>
  <c r="AK17" i="2771"/>
  <c r="AI46" i="2771"/>
  <c r="AF46" i="2771"/>
  <c r="AK46" i="2771"/>
  <c r="AJ46" i="2771"/>
  <c r="AL46" i="2771" s="1"/>
  <c r="AJ25" i="2768"/>
  <c r="AL25" i="2768" s="1"/>
  <c r="AK25" i="2768"/>
  <c r="AI25" i="2768"/>
  <c r="AF25" i="2768"/>
  <c r="AK16" i="2768"/>
  <c r="AI16" i="2768"/>
  <c r="AF16" i="2768"/>
  <c r="AJ16" i="2768"/>
  <c r="AL16" i="2768" s="1"/>
  <c r="AF29" i="2768"/>
  <c r="AJ29" i="2768"/>
  <c r="AL29" i="2768" s="1"/>
  <c r="AK29" i="2768"/>
  <c r="AI29" i="2768"/>
  <c r="AJ38" i="2765"/>
  <c r="AL38" i="2765" s="1"/>
  <c r="AK38" i="2765"/>
  <c r="AF38" i="2765"/>
  <c r="AI38" i="2765"/>
  <c r="AF46" i="2768"/>
  <c r="AI46" i="2768"/>
  <c r="AJ46" i="2768"/>
  <c r="AL46" i="2768" s="1"/>
  <c r="AK46" i="2768"/>
  <c r="AF15" i="2768"/>
  <c r="AJ15" i="2768"/>
  <c r="AL15" i="2768" s="1"/>
  <c r="AK15" i="2768"/>
  <c r="AI15" i="2768"/>
  <c r="AJ13" i="2768"/>
  <c r="AL13" i="2768" s="1"/>
  <c r="AI13" i="2768"/>
  <c r="AF13" i="2768"/>
  <c r="AK13" i="2768"/>
  <c r="AI18" i="2768"/>
  <c r="AJ18" i="2768"/>
  <c r="AL18" i="2768" s="1"/>
  <c r="AK18" i="2768"/>
  <c r="AF18" i="2768"/>
  <c r="AF45" i="2768"/>
  <c r="AK45" i="2768"/>
  <c r="AI45" i="2768"/>
  <c r="AJ45" i="2768"/>
  <c r="AL45" i="2768" s="1"/>
  <c r="AK56" i="2768"/>
  <c r="AI56" i="2768"/>
  <c r="AF56" i="2768"/>
  <c r="AJ56" i="2768"/>
  <c r="AL56" i="2768" s="1"/>
  <c r="AF39" i="2768"/>
  <c r="AI39" i="2768"/>
  <c r="AJ39" i="2768"/>
  <c r="AL39" i="2768" s="1"/>
  <c r="AK39" i="2768"/>
  <c r="AF58" i="2765"/>
  <c r="AK58" i="2765"/>
  <c r="AJ58" i="2765"/>
  <c r="AL58" i="2765" s="1"/>
  <c r="AI58" i="2765"/>
  <c r="AI25" i="2765"/>
  <c r="AJ25" i="2765"/>
  <c r="AL25" i="2765" s="1"/>
  <c r="AK25" i="2765"/>
  <c r="AF25" i="2765"/>
  <c r="AI31" i="2765"/>
  <c r="AJ31" i="2765"/>
  <c r="AL31" i="2765" s="1"/>
  <c r="AF31" i="2765"/>
  <c r="AK31" i="2765"/>
  <c r="AI37" i="2765"/>
  <c r="AJ37" i="2765"/>
  <c r="AL37" i="2765" s="1"/>
  <c r="AK37" i="2765"/>
  <c r="AF37" i="2765"/>
  <c r="AJ38" i="2762"/>
  <c r="AL38" i="2762" s="1"/>
  <c r="AK38" i="2762"/>
  <c r="AI38" i="2762"/>
  <c r="AF38" i="2762"/>
  <c r="AI18" i="2765"/>
  <c r="AK18" i="2765"/>
  <c r="AJ18" i="2765"/>
  <c r="AL18" i="2765" s="1"/>
  <c r="AF18" i="2765"/>
  <c r="AK21" i="2765"/>
  <c r="AF21" i="2765"/>
  <c r="AJ21" i="2765"/>
  <c r="AL21" i="2765" s="1"/>
  <c r="AI21" i="2765"/>
  <c r="AJ29" i="2759"/>
  <c r="AL29" i="2759" s="1"/>
  <c r="AF29" i="2759"/>
  <c r="AK29" i="2759"/>
  <c r="AI29" i="2759"/>
  <c r="AF16" i="2762"/>
  <c r="AI16" i="2762"/>
  <c r="AJ16" i="2762"/>
  <c r="AL16" i="2762" s="1"/>
  <c r="AK16" i="2762"/>
  <c r="AI43" i="2762"/>
  <c r="AK43" i="2762"/>
  <c r="AJ43" i="2762"/>
  <c r="AL43" i="2762" s="1"/>
  <c r="AF43" i="2762"/>
  <c r="AK11" i="2762"/>
  <c r="AF11" i="2762"/>
  <c r="AJ11" i="2762"/>
  <c r="AL11" i="2762" s="1"/>
  <c r="AI11" i="2762"/>
  <c r="AG41" i="2765"/>
  <c r="AH41" i="2765"/>
  <c r="AI12" i="2762"/>
  <c r="AJ12" i="2762"/>
  <c r="AL12" i="2762" s="1"/>
  <c r="AK12" i="2762"/>
  <c r="AF12" i="2762"/>
  <c r="AK60" i="2759"/>
  <c r="AJ60" i="2759"/>
  <c r="AL60" i="2759" s="1"/>
  <c r="AI60" i="2759"/>
  <c r="AF60" i="2759"/>
  <c r="AI49" i="2762"/>
  <c r="AF49" i="2762"/>
  <c r="AJ49" i="2762"/>
  <c r="AL49" i="2762" s="1"/>
  <c r="AK49" i="2762"/>
  <c r="AK15" i="2762"/>
  <c r="AI15" i="2762"/>
  <c r="AF15" i="2762"/>
  <c r="AJ15" i="2762"/>
  <c r="AL15" i="2762" s="1"/>
  <c r="AI55" i="2762"/>
  <c r="AJ55" i="2762"/>
  <c r="AL55" i="2762" s="1"/>
  <c r="AK55" i="2762"/>
  <c r="AF55" i="2762"/>
  <c r="AJ30" i="2756"/>
  <c r="AL30" i="2756" s="1"/>
  <c r="AK30" i="2756"/>
  <c r="AF30" i="2756"/>
  <c r="AI30" i="2756"/>
  <c r="AH36" i="2762"/>
  <c r="AG36" i="2762"/>
  <c r="AK27" i="2756"/>
  <c r="AI27" i="2756"/>
  <c r="AF27" i="2756"/>
  <c r="AJ27" i="2756"/>
  <c r="AL27" i="2756" s="1"/>
  <c r="AI28" i="2756"/>
  <c r="AJ28" i="2756"/>
  <c r="AL28" i="2756" s="1"/>
  <c r="AF28" i="2756"/>
  <c r="AK28" i="2756"/>
  <c r="AH24" i="2762"/>
  <c r="AG24" i="2762"/>
  <c r="AH13" i="2759"/>
  <c r="AG13" i="2759"/>
  <c r="AH39" i="2759"/>
  <c r="AG39" i="2759"/>
  <c r="AF14" i="2756"/>
  <c r="AI14" i="2756"/>
  <c r="AJ14" i="2756"/>
  <c r="AL14" i="2756" s="1"/>
  <c r="AK14" i="2756"/>
  <c r="AK19" i="2756"/>
  <c r="AJ19" i="2756"/>
  <c r="AL19" i="2756" s="1"/>
  <c r="AI19" i="2756"/>
  <c r="AF19" i="2756"/>
  <c r="AG17" i="2762"/>
  <c r="AH17" i="2762"/>
  <c r="AH7" i="2759"/>
  <c r="AG7" i="2759"/>
  <c r="AH58" i="2759"/>
  <c r="AG58" i="2759"/>
  <c r="AK45" i="2756"/>
  <c r="AI45" i="2756"/>
  <c r="AJ45" i="2756"/>
  <c r="AL45" i="2756" s="1"/>
  <c r="AF45" i="2756"/>
  <c r="AG50" i="2753"/>
  <c r="AH50" i="2753"/>
  <c r="AG6" i="2753"/>
  <c r="AH6" i="2753"/>
  <c r="AH57" i="2753"/>
  <c r="AG57" i="2753"/>
  <c r="AG10" i="2753"/>
  <c r="AH10" i="2753"/>
  <c r="AH28" i="2753"/>
  <c r="AG28" i="2753"/>
  <c r="AG46" i="2753"/>
  <c r="AH46" i="2753"/>
  <c r="AH42" i="2753"/>
  <c r="AG42" i="2753"/>
  <c r="AH35" i="2753"/>
  <c r="AG35" i="2753"/>
  <c r="AH23" i="2753"/>
  <c r="AG23" i="2753"/>
  <c r="AH59" i="2753"/>
  <c r="AG59" i="2753"/>
  <c r="AF30" i="2789"/>
  <c r="AK30" i="2789"/>
  <c r="AJ30" i="2789"/>
  <c r="AL30" i="2789" s="1"/>
  <c r="AI30" i="2789"/>
  <c r="AF12" i="2789"/>
  <c r="AJ12" i="2789"/>
  <c r="AL12" i="2789" s="1"/>
  <c r="AI12" i="2789"/>
  <c r="AK12" i="2789"/>
  <c r="AK23" i="2789"/>
  <c r="AJ23" i="2789"/>
  <c r="AL23" i="2789" s="1"/>
  <c r="AI23" i="2789"/>
  <c r="AF23" i="2789"/>
  <c r="AK59" i="2789"/>
  <c r="AI59" i="2789"/>
  <c r="AJ59" i="2789"/>
  <c r="AL59" i="2789" s="1"/>
  <c r="AF59" i="2789"/>
  <c r="AJ32" i="2789"/>
  <c r="AL32" i="2789" s="1"/>
  <c r="AI32" i="2789"/>
  <c r="AK32" i="2789"/>
  <c r="AF32" i="2789"/>
  <c r="AI13" i="2789"/>
  <c r="AK13" i="2789"/>
  <c r="AJ13" i="2789"/>
  <c r="AL13" i="2789" s="1"/>
  <c r="AF13" i="2789"/>
  <c r="AI49" i="2789"/>
  <c r="AK49" i="2789"/>
  <c r="AJ49" i="2789"/>
  <c r="AL49" i="2789" s="1"/>
  <c r="AF49" i="2789"/>
  <c r="AI33" i="2789"/>
  <c r="AK33" i="2789"/>
  <c r="AJ33" i="2789"/>
  <c r="AL33" i="2789" s="1"/>
  <c r="AF33" i="2789"/>
  <c r="AJ40" i="2789"/>
  <c r="AL40" i="2789" s="1"/>
  <c r="AK40" i="2789"/>
  <c r="AI40" i="2789"/>
  <c r="AF40" i="2789"/>
  <c r="AJ34" i="2786"/>
  <c r="AL34" i="2786" s="1"/>
  <c r="AI34" i="2786"/>
  <c r="AF34" i="2786"/>
  <c r="AK34" i="2786"/>
  <c r="AI13" i="2786"/>
  <c r="AK13" i="2786"/>
  <c r="AJ13" i="2786"/>
  <c r="AL13" i="2786" s="1"/>
  <c r="AF13" i="2786"/>
  <c r="AJ56" i="2786"/>
  <c r="AL56" i="2786" s="1"/>
  <c r="AI56" i="2786"/>
  <c r="AF56" i="2786"/>
  <c r="AK56" i="2786"/>
  <c r="AJ10" i="2786"/>
  <c r="AL10" i="2786" s="1"/>
  <c r="AI10" i="2786"/>
  <c r="AF10" i="2786"/>
  <c r="AK10" i="2786"/>
  <c r="AF42" i="2786"/>
  <c r="AI42" i="2786"/>
  <c r="AK42" i="2786"/>
  <c r="AJ42" i="2786"/>
  <c r="AL42" i="2786" s="1"/>
  <c r="AI15" i="2786"/>
  <c r="AK15" i="2786"/>
  <c r="AF15" i="2786"/>
  <c r="AJ15" i="2786"/>
  <c r="AL15" i="2786" s="1"/>
  <c r="AK42" i="2783"/>
  <c r="AI42" i="2783"/>
  <c r="AF42" i="2783"/>
  <c r="AJ42" i="2783"/>
  <c r="AL42" i="2783" s="1"/>
  <c r="AK38" i="2783"/>
  <c r="AJ38" i="2783"/>
  <c r="AL38" i="2783" s="1"/>
  <c r="AI38" i="2783"/>
  <c r="AF38" i="2783"/>
  <c r="AF9" i="2783"/>
  <c r="AJ9" i="2783"/>
  <c r="AL9" i="2783" s="1"/>
  <c r="AK9" i="2783"/>
  <c r="AI9" i="2783"/>
  <c r="AF45" i="2783"/>
  <c r="AJ45" i="2783"/>
  <c r="AL45" i="2783" s="1"/>
  <c r="AK45" i="2783"/>
  <c r="AI45" i="2783"/>
  <c r="AK23" i="2783"/>
  <c r="AJ23" i="2783"/>
  <c r="AL23" i="2783" s="1"/>
  <c r="AF23" i="2783"/>
  <c r="AI23" i="2783"/>
  <c r="AJ59" i="2783"/>
  <c r="AL59" i="2783" s="1"/>
  <c r="AK59" i="2783"/>
  <c r="AF59" i="2783"/>
  <c r="AI59" i="2783"/>
  <c r="AK40" i="2783"/>
  <c r="AF40" i="2783"/>
  <c r="AI40" i="2783"/>
  <c r="AJ40" i="2783"/>
  <c r="AL40" i="2783" s="1"/>
  <c r="AK30" i="2783"/>
  <c r="AI30" i="2783"/>
  <c r="AJ30" i="2783"/>
  <c r="AL30" i="2783" s="1"/>
  <c r="AF30" i="2783"/>
  <c r="AJ7" i="2783"/>
  <c r="AL7" i="2783" s="1"/>
  <c r="AK7" i="2783"/>
  <c r="AI7" i="2783"/>
  <c r="AF7" i="2783"/>
  <c r="AJ43" i="2783"/>
  <c r="AL43" i="2783" s="1"/>
  <c r="AK43" i="2783"/>
  <c r="AI43" i="2783"/>
  <c r="AF43" i="2783"/>
  <c r="AK11" i="2780"/>
  <c r="AJ11" i="2780"/>
  <c r="AL11" i="2780" s="1"/>
  <c r="AI11" i="2780"/>
  <c r="AF11" i="2780"/>
  <c r="AK47" i="2780"/>
  <c r="AJ47" i="2780"/>
  <c r="AL47" i="2780" s="1"/>
  <c r="AI47" i="2780"/>
  <c r="AF47" i="2780"/>
  <c r="AF46" i="2780"/>
  <c r="AJ46" i="2780"/>
  <c r="AL46" i="2780" s="1"/>
  <c r="AI46" i="2780"/>
  <c r="AK46" i="2780"/>
  <c r="AI36" i="2780"/>
  <c r="AF36" i="2780"/>
  <c r="AK36" i="2780"/>
  <c r="AJ36" i="2780"/>
  <c r="AL36" i="2780" s="1"/>
  <c r="AK20" i="2780"/>
  <c r="AJ20" i="2780"/>
  <c r="AL20" i="2780" s="1"/>
  <c r="AF20" i="2780"/>
  <c r="AI20" i="2780"/>
  <c r="AK56" i="2780"/>
  <c r="AJ56" i="2780"/>
  <c r="AL56" i="2780" s="1"/>
  <c r="AF56" i="2780"/>
  <c r="AI56" i="2780"/>
  <c r="AJ37" i="2780"/>
  <c r="AL37" i="2780" s="1"/>
  <c r="AI37" i="2780"/>
  <c r="AF37" i="2780"/>
  <c r="AK37" i="2780"/>
  <c r="AF40" i="2780"/>
  <c r="AJ40" i="2780"/>
  <c r="AL40" i="2780" s="1"/>
  <c r="AI40" i="2780"/>
  <c r="AK40" i="2780"/>
  <c r="AF49" i="2777"/>
  <c r="AJ49" i="2777"/>
  <c r="AL49" i="2777" s="1"/>
  <c r="AI49" i="2777"/>
  <c r="AK49" i="2777"/>
  <c r="AF48" i="2777"/>
  <c r="AK48" i="2777"/>
  <c r="AI48" i="2777"/>
  <c r="AJ48" i="2777"/>
  <c r="AL48" i="2777" s="1"/>
  <c r="AI51" i="2777"/>
  <c r="AJ51" i="2777"/>
  <c r="AL51" i="2777" s="1"/>
  <c r="AF51" i="2777"/>
  <c r="AK51" i="2777"/>
  <c r="AI27" i="2777"/>
  <c r="AJ27" i="2777"/>
  <c r="AL27" i="2777" s="1"/>
  <c r="AK27" i="2777"/>
  <c r="AF27" i="2777"/>
  <c r="AI21" i="2774"/>
  <c r="AK21" i="2774"/>
  <c r="AJ21" i="2774"/>
  <c r="AL21" i="2774" s="1"/>
  <c r="AF21" i="2774"/>
  <c r="AK47" i="2777"/>
  <c r="AF47" i="2777"/>
  <c r="AJ47" i="2777"/>
  <c r="AL47" i="2777" s="1"/>
  <c r="AI47" i="2777"/>
  <c r="AJ22" i="2777"/>
  <c r="AL22" i="2777" s="1"/>
  <c r="AK22" i="2777"/>
  <c r="AF22" i="2777"/>
  <c r="AI22" i="2777"/>
  <c r="AJ58" i="2777"/>
  <c r="AL58" i="2777" s="1"/>
  <c r="AK58" i="2777"/>
  <c r="AF58" i="2777"/>
  <c r="AI58" i="2777"/>
  <c r="AJ17" i="2774"/>
  <c r="AL17" i="2774" s="1"/>
  <c r="AK17" i="2774"/>
  <c r="AF17" i="2774"/>
  <c r="AI17" i="2774"/>
  <c r="AJ53" i="2774"/>
  <c r="AL53" i="2774" s="1"/>
  <c r="AK53" i="2774"/>
  <c r="AF53" i="2774"/>
  <c r="AI53" i="2774"/>
  <c r="AF54" i="2777"/>
  <c r="AK54" i="2777"/>
  <c r="AJ54" i="2777"/>
  <c r="AL54" i="2777" s="1"/>
  <c r="AI54" i="2777"/>
  <c r="AF31" i="2774"/>
  <c r="AK31" i="2774"/>
  <c r="AJ31" i="2774"/>
  <c r="AL31" i="2774" s="1"/>
  <c r="AI31" i="2774"/>
  <c r="AK30" i="2774"/>
  <c r="AF30" i="2774"/>
  <c r="AJ30" i="2774"/>
  <c r="AL30" i="2774" s="1"/>
  <c r="AI30" i="2774"/>
  <c r="AH9" i="2774"/>
  <c r="AG9" i="2774"/>
  <c r="AG8" i="2774"/>
  <c r="AH8" i="2774"/>
  <c r="AJ56" i="2774"/>
  <c r="AL56" i="2774" s="1"/>
  <c r="AK56" i="2774"/>
  <c r="AI56" i="2774"/>
  <c r="AF56" i="2774"/>
  <c r="AI33" i="2774"/>
  <c r="AJ33" i="2774"/>
  <c r="AL33" i="2774" s="1"/>
  <c r="AF33" i="2774"/>
  <c r="AK33" i="2774"/>
  <c r="AF43" i="2771"/>
  <c r="AK43" i="2771"/>
  <c r="AI43" i="2771"/>
  <c r="AJ43" i="2771"/>
  <c r="AL43" i="2771" s="1"/>
  <c r="AK36" i="2771"/>
  <c r="AJ36" i="2771"/>
  <c r="AL36" i="2771" s="1"/>
  <c r="AI36" i="2771"/>
  <c r="AF36" i="2771"/>
  <c r="AF19" i="2771"/>
  <c r="AK19" i="2771"/>
  <c r="AI19" i="2771"/>
  <c r="AJ19" i="2771"/>
  <c r="AL19" i="2771" s="1"/>
  <c r="AK27" i="2771"/>
  <c r="AJ27" i="2771"/>
  <c r="AL27" i="2771" s="1"/>
  <c r="AF27" i="2771"/>
  <c r="AI27" i="2771"/>
  <c r="AJ11" i="2771"/>
  <c r="AL11" i="2771" s="1"/>
  <c r="AI11" i="2771"/>
  <c r="AF11" i="2771"/>
  <c r="AK11" i="2771"/>
  <c r="AF14" i="2771"/>
  <c r="AJ14" i="2771"/>
  <c r="AL14" i="2771" s="1"/>
  <c r="AI14" i="2771"/>
  <c r="AK14" i="2771"/>
  <c r="AF50" i="2771"/>
  <c r="AJ50" i="2771"/>
  <c r="AL50" i="2771" s="1"/>
  <c r="AI50" i="2771"/>
  <c r="AK50" i="2771"/>
  <c r="AJ53" i="2771"/>
  <c r="AL53" i="2771" s="1"/>
  <c r="AI53" i="2771"/>
  <c r="AF53" i="2771"/>
  <c r="AK53" i="2771"/>
  <c r="AJ59" i="2771"/>
  <c r="AL59" i="2771" s="1"/>
  <c r="AI59" i="2771"/>
  <c r="AF59" i="2771"/>
  <c r="AK59" i="2771"/>
  <c r="AJ41" i="2771"/>
  <c r="AL41" i="2771" s="1"/>
  <c r="AI41" i="2771"/>
  <c r="AF41" i="2771"/>
  <c r="AK41" i="2771"/>
  <c r="AJ35" i="2771"/>
  <c r="AL35" i="2771" s="1"/>
  <c r="AI35" i="2771"/>
  <c r="AF35" i="2771"/>
  <c r="AK35" i="2771"/>
  <c r="AI12" i="2768"/>
  <c r="AK12" i="2768"/>
  <c r="AJ12" i="2768"/>
  <c r="AL12" i="2768" s="1"/>
  <c r="AF12" i="2768"/>
  <c r="AK52" i="2768"/>
  <c r="AI52" i="2768"/>
  <c r="AJ52" i="2768"/>
  <c r="AL52" i="2768" s="1"/>
  <c r="AF52" i="2768"/>
  <c r="AK14" i="2768"/>
  <c r="AI14" i="2768"/>
  <c r="AF14" i="2768"/>
  <c r="AJ14" i="2768"/>
  <c r="AL14" i="2768" s="1"/>
  <c r="AJ8" i="2765"/>
  <c r="AL8" i="2765" s="1"/>
  <c r="AK8" i="2765"/>
  <c r="AI8" i="2765"/>
  <c r="AF8" i="2765"/>
  <c r="AJ44" i="2765"/>
  <c r="AL44" i="2765" s="1"/>
  <c r="AK44" i="2765"/>
  <c r="AI44" i="2765"/>
  <c r="AF44" i="2765"/>
  <c r="AI36" i="2768"/>
  <c r="AF36" i="2768"/>
  <c r="AJ36" i="2768"/>
  <c r="AL36" i="2768" s="1"/>
  <c r="AK36" i="2768"/>
  <c r="AJ19" i="2768"/>
  <c r="AL19" i="2768" s="1"/>
  <c r="AK19" i="2768"/>
  <c r="AF19" i="2768"/>
  <c r="AI19" i="2768"/>
  <c r="AJ6" i="2765"/>
  <c r="AL6" i="2765" s="1"/>
  <c r="AF6" i="2765"/>
  <c r="AK6" i="2765"/>
  <c r="AI6" i="2765"/>
  <c r="AJ40" i="2768"/>
  <c r="AL40" i="2768" s="1"/>
  <c r="AK40" i="2768"/>
  <c r="AF40" i="2768"/>
  <c r="AI40" i="2768"/>
  <c r="AK8" i="2768"/>
  <c r="AJ8" i="2768"/>
  <c r="AL8" i="2768" s="1"/>
  <c r="AI8" i="2768"/>
  <c r="AF8" i="2768"/>
  <c r="AF53" i="2768"/>
  <c r="AI53" i="2768"/>
  <c r="AJ53" i="2768"/>
  <c r="AL53" i="2768" s="1"/>
  <c r="AK53" i="2768"/>
  <c r="AI43" i="2765"/>
  <c r="AJ43" i="2765"/>
  <c r="AL43" i="2765" s="1"/>
  <c r="AK43" i="2765"/>
  <c r="AF43" i="2765"/>
  <c r="AK33" i="2762"/>
  <c r="AJ33" i="2762"/>
  <c r="AL33" i="2762" s="1"/>
  <c r="AF33" i="2762"/>
  <c r="AI33" i="2762"/>
  <c r="AI49" i="2765"/>
  <c r="AJ49" i="2765"/>
  <c r="AL49" i="2765" s="1"/>
  <c r="AF49" i="2765"/>
  <c r="AK49" i="2765"/>
  <c r="AI55" i="2765"/>
  <c r="AJ55" i="2765"/>
  <c r="AL55" i="2765" s="1"/>
  <c r="AK55" i="2765"/>
  <c r="AF55" i="2765"/>
  <c r="AK35" i="2765"/>
  <c r="AJ35" i="2765"/>
  <c r="AL35" i="2765" s="1"/>
  <c r="AF35" i="2765"/>
  <c r="AI35" i="2765"/>
  <c r="AJ8" i="2762"/>
  <c r="AL8" i="2762" s="1"/>
  <c r="AI8" i="2762"/>
  <c r="AF8" i="2762"/>
  <c r="AK8" i="2762"/>
  <c r="AJ44" i="2762"/>
  <c r="AL44" i="2762" s="1"/>
  <c r="AI44" i="2762"/>
  <c r="AF44" i="2762"/>
  <c r="AK44" i="2762"/>
  <c r="AI36" i="2765"/>
  <c r="AK36" i="2765"/>
  <c r="AJ36" i="2765"/>
  <c r="AL36" i="2765" s="1"/>
  <c r="AF36" i="2765"/>
  <c r="AK33" i="2765"/>
  <c r="AF33" i="2765"/>
  <c r="AI33" i="2765"/>
  <c r="AJ33" i="2765"/>
  <c r="AL33" i="2765" s="1"/>
  <c r="AJ35" i="2759"/>
  <c r="AL35" i="2759" s="1"/>
  <c r="AK35" i="2759"/>
  <c r="AI35" i="2759"/>
  <c r="AF35" i="2759"/>
  <c r="AG53" i="2765"/>
  <c r="AH53" i="2765"/>
  <c r="AF28" i="2762"/>
  <c r="AJ28" i="2762"/>
  <c r="AL28" i="2762" s="1"/>
  <c r="AK28" i="2762"/>
  <c r="AI28" i="2762"/>
  <c r="AK27" i="2762"/>
  <c r="AI27" i="2762"/>
  <c r="AF27" i="2762"/>
  <c r="AJ27" i="2762"/>
  <c r="AL27" i="2762" s="1"/>
  <c r="AF23" i="2762"/>
  <c r="AI23" i="2762"/>
  <c r="AK23" i="2762"/>
  <c r="AJ23" i="2762"/>
  <c r="AL23" i="2762" s="1"/>
  <c r="AG28" i="2765"/>
  <c r="AH28" i="2765"/>
  <c r="AI61" i="2762"/>
  <c r="AK61" i="2762"/>
  <c r="AF61" i="2762"/>
  <c r="AJ61" i="2762"/>
  <c r="AL61" i="2762" s="1"/>
  <c r="AK31" i="2756"/>
  <c r="AI31" i="2756"/>
  <c r="AF31" i="2756"/>
  <c r="AJ31" i="2756"/>
  <c r="AL31" i="2756" s="1"/>
  <c r="AK51" i="2762"/>
  <c r="AI51" i="2762"/>
  <c r="AF51" i="2762"/>
  <c r="AJ51" i="2762"/>
  <c r="AL51" i="2762" s="1"/>
  <c r="AK9" i="2762"/>
  <c r="AI9" i="2762"/>
  <c r="AF9" i="2762"/>
  <c r="AJ9" i="2762"/>
  <c r="AL9" i="2762" s="1"/>
  <c r="AF25" i="2759"/>
  <c r="AJ25" i="2759"/>
  <c r="AL25" i="2759" s="1"/>
  <c r="AI25" i="2759"/>
  <c r="AK25" i="2759"/>
  <c r="AJ36" i="2756"/>
  <c r="AL36" i="2756" s="1"/>
  <c r="AI36" i="2756"/>
  <c r="AF36" i="2756"/>
  <c r="AK36" i="2756"/>
  <c r="AJ33" i="2756"/>
  <c r="AL33" i="2756" s="1"/>
  <c r="AK33" i="2756"/>
  <c r="AF33" i="2756"/>
  <c r="AI33" i="2756"/>
  <c r="AF37" i="2753"/>
  <c r="AK37" i="2753"/>
  <c r="AJ37" i="2753"/>
  <c r="AL37" i="2753" s="1"/>
  <c r="AI37" i="2753"/>
  <c r="AK61" i="2756"/>
  <c r="AI61" i="2756"/>
  <c r="AF61" i="2756"/>
  <c r="AJ61" i="2756"/>
  <c r="AL61" i="2756" s="1"/>
  <c r="AH36" i="2759"/>
  <c r="AG36" i="2759"/>
  <c r="AH19" i="2759"/>
  <c r="AG19" i="2759"/>
  <c r="AF49" i="2753"/>
  <c r="AK49" i="2753"/>
  <c r="AJ49" i="2753"/>
  <c r="AL49" i="2753" s="1"/>
  <c r="AI49" i="2753"/>
  <c r="AG53" i="2762"/>
  <c r="AH53" i="2762"/>
  <c r="AH51" i="2759"/>
  <c r="AG51" i="2759"/>
  <c r="AG14" i="2759"/>
  <c r="AH14" i="2759"/>
  <c r="AG20" i="2759"/>
  <c r="AH20" i="2759"/>
  <c r="AF46" i="2756"/>
  <c r="AI46" i="2756"/>
  <c r="AJ46" i="2756"/>
  <c r="AL46" i="2756" s="1"/>
  <c r="AK46" i="2756"/>
  <c r="AF8" i="2756"/>
  <c r="AJ8" i="2756"/>
  <c r="AL8" i="2756" s="1"/>
  <c r="AK8" i="2756"/>
  <c r="AI8" i="2756"/>
  <c r="AK49" i="2756"/>
  <c r="AI49" i="2756"/>
  <c r="AF49" i="2756"/>
  <c r="AJ49" i="2756"/>
  <c r="AL49" i="2756" s="1"/>
  <c r="AF25" i="2753"/>
  <c r="AK25" i="2753"/>
  <c r="AJ25" i="2753"/>
  <c r="AL25" i="2753" s="1"/>
  <c r="AI25" i="2753"/>
  <c r="AH22" i="2759"/>
  <c r="AG22" i="2759"/>
  <c r="AH40" i="2759"/>
  <c r="AG40" i="2759"/>
  <c r="AF20" i="2756"/>
  <c r="AK20" i="2756"/>
  <c r="AI20" i="2756"/>
  <c r="AJ20" i="2756"/>
  <c r="AL20" i="2756" s="1"/>
  <c r="AG7" i="2753"/>
  <c r="AH7" i="2753"/>
  <c r="AG52" i="2753"/>
  <c r="AH52" i="2753"/>
  <c r="AH40" i="2753"/>
  <c r="AG40" i="2753"/>
  <c r="AH48" i="2753"/>
  <c r="AG48" i="2753"/>
  <c r="AI26" i="2789"/>
  <c r="AK26" i="2789"/>
  <c r="AJ26" i="2789"/>
  <c r="AL26" i="2789" s="1"/>
  <c r="AF26" i="2789"/>
  <c r="AI39" i="2789"/>
  <c r="AJ39" i="2789"/>
  <c r="AL39" i="2789" s="1"/>
  <c r="AK39" i="2789"/>
  <c r="AF39" i="2789"/>
  <c r="AJ34" i="2789"/>
  <c r="AL34" i="2789" s="1"/>
  <c r="AI34" i="2789"/>
  <c r="AK34" i="2789"/>
  <c r="AF34" i="2789"/>
  <c r="AF54" i="2786"/>
  <c r="AJ54" i="2786"/>
  <c r="AL54" i="2786" s="1"/>
  <c r="AI54" i="2786"/>
  <c r="AK54" i="2786"/>
  <c r="AF36" i="2789"/>
  <c r="AJ36" i="2789"/>
  <c r="AL36" i="2789" s="1"/>
  <c r="AI36" i="2789"/>
  <c r="AK36" i="2789"/>
  <c r="AI27" i="2789"/>
  <c r="AJ27" i="2789"/>
  <c r="AL27" i="2789" s="1"/>
  <c r="AK27" i="2789"/>
  <c r="AF27" i="2789"/>
  <c r="AF48" i="2789"/>
  <c r="AK48" i="2789"/>
  <c r="AJ48" i="2789"/>
  <c r="AL48" i="2789" s="1"/>
  <c r="AI48" i="2789"/>
  <c r="AF42" i="2789"/>
  <c r="AI42" i="2789"/>
  <c r="AK42" i="2789"/>
  <c r="AJ42" i="2789"/>
  <c r="AL42" i="2789" s="1"/>
  <c r="AK29" i="2789"/>
  <c r="AJ29" i="2789"/>
  <c r="AL29" i="2789" s="1"/>
  <c r="AI29" i="2789"/>
  <c r="AF29" i="2789"/>
  <c r="AI21" i="2789"/>
  <c r="AF21" i="2789"/>
  <c r="AK21" i="2789"/>
  <c r="AJ21" i="2789"/>
  <c r="AL21" i="2789" s="1"/>
  <c r="AJ38" i="2789"/>
  <c r="AL38" i="2789" s="1"/>
  <c r="AI38" i="2789"/>
  <c r="AK38" i="2789"/>
  <c r="AF38" i="2789"/>
  <c r="AJ19" i="2789"/>
  <c r="AL19" i="2789" s="1"/>
  <c r="AI19" i="2789"/>
  <c r="AK19" i="2789"/>
  <c r="AF19" i="2789"/>
  <c r="AJ55" i="2789"/>
  <c r="AL55" i="2789" s="1"/>
  <c r="AI55" i="2789"/>
  <c r="AK55" i="2789"/>
  <c r="AF55" i="2789"/>
  <c r="AI15" i="2789"/>
  <c r="AK15" i="2789"/>
  <c r="AJ15" i="2789"/>
  <c r="AL15" i="2789" s="1"/>
  <c r="AF15" i="2789"/>
  <c r="AJ46" i="2789"/>
  <c r="AL46" i="2789" s="1"/>
  <c r="AI46" i="2789"/>
  <c r="AK46" i="2789"/>
  <c r="AF46" i="2789"/>
  <c r="AI8" i="2786"/>
  <c r="AF8" i="2786"/>
  <c r="AK8" i="2786"/>
  <c r="AJ8" i="2786"/>
  <c r="AL8" i="2786" s="1"/>
  <c r="AK11" i="2786"/>
  <c r="AJ11" i="2786"/>
  <c r="AL11" i="2786" s="1"/>
  <c r="AF11" i="2786"/>
  <c r="AI11" i="2786"/>
  <c r="AF25" i="2786"/>
  <c r="AI25" i="2786"/>
  <c r="AK25" i="2786"/>
  <c r="AJ25" i="2786"/>
  <c r="AL25" i="2786" s="1"/>
  <c r="AI57" i="2786"/>
  <c r="AJ57" i="2786"/>
  <c r="AL57" i="2786" s="1"/>
  <c r="AK57" i="2786"/>
  <c r="AF57" i="2786"/>
  <c r="AJ16" i="2786"/>
  <c r="AL16" i="2786" s="1"/>
  <c r="AI16" i="2786"/>
  <c r="AF16" i="2786"/>
  <c r="AK16" i="2786"/>
  <c r="AK29" i="2786"/>
  <c r="AJ29" i="2786"/>
  <c r="AL29" i="2786" s="1"/>
  <c r="AF29" i="2786"/>
  <c r="AI29" i="2786"/>
  <c r="AK26" i="2786"/>
  <c r="AI26" i="2786"/>
  <c r="AF26" i="2786"/>
  <c r="AJ26" i="2786"/>
  <c r="AL26" i="2786" s="1"/>
  <c r="AF60" i="2786"/>
  <c r="AI60" i="2786"/>
  <c r="AK60" i="2786"/>
  <c r="AJ60" i="2786"/>
  <c r="AL60" i="2786" s="1"/>
  <c r="AK8" i="2783"/>
  <c r="AJ8" i="2783"/>
  <c r="AL8" i="2783" s="1"/>
  <c r="AI8" i="2783"/>
  <c r="AF8" i="2783"/>
  <c r="AK44" i="2783"/>
  <c r="AJ44" i="2783"/>
  <c r="AL44" i="2783" s="1"/>
  <c r="AI44" i="2783"/>
  <c r="AF44" i="2783"/>
  <c r="AF15" i="2783"/>
  <c r="AJ15" i="2783"/>
  <c r="AL15" i="2783" s="1"/>
  <c r="AK15" i="2783"/>
  <c r="AI15" i="2783"/>
  <c r="AF51" i="2783"/>
  <c r="AJ51" i="2783"/>
  <c r="AL51" i="2783" s="1"/>
  <c r="AK51" i="2783"/>
  <c r="AI51" i="2783"/>
  <c r="AJ29" i="2783"/>
  <c r="AL29" i="2783" s="1"/>
  <c r="AF29" i="2783"/>
  <c r="AI29" i="2783"/>
  <c r="AK29" i="2783"/>
  <c r="AI10" i="2783"/>
  <c r="AJ10" i="2783"/>
  <c r="AL10" i="2783" s="1"/>
  <c r="AK10" i="2783"/>
  <c r="AF10" i="2783"/>
  <c r="AI46" i="2783"/>
  <c r="AJ46" i="2783"/>
  <c r="AL46" i="2783" s="1"/>
  <c r="AK46" i="2783"/>
  <c r="AF46" i="2783"/>
  <c r="AJ13" i="2783"/>
  <c r="AL13" i="2783" s="1"/>
  <c r="AK13" i="2783"/>
  <c r="AI13" i="2783"/>
  <c r="AF13" i="2783"/>
  <c r="AJ49" i="2783"/>
  <c r="AL49" i="2783" s="1"/>
  <c r="AK49" i="2783"/>
  <c r="AI49" i="2783"/>
  <c r="AF49" i="2783"/>
  <c r="AK17" i="2780"/>
  <c r="AJ17" i="2780"/>
  <c r="AL17" i="2780" s="1"/>
  <c r="AI17" i="2780"/>
  <c r="AF17" i="2780"/>
  <c r="AK53" i="2780"/>
  <c r="AJ53" i="2780"/>
  <c r="AL53" i="2780" s="1"/>
  <c r="AI53" i="2780"/>
  <c r="AF53" i="2780"/>
  <c r="AF27" i="2780"/>
  <c r="AK27" i="2780"/>
  <c r="AI27" i="2780"/>
  <c r="AJ27" i="2780"/>
  <c r="AL27" i="2780" s="1"/>
  <c r="AI42" i="2780"/>
  <c r="AF42" i="2780"/>
  <c r="AK42" i="2780"/>
  <c r="AJ42" i="2780"/>
  <c r="AL42" i="2780" s="1"/>
  <c r="AK26" i="2780"/>
  <c r="AJ26" i="2780"/>
  <c r="AL26" i="2780" s="1"/>
  <c r="AF26" i="2780"/>
  <c r="AI26" i="2780"/>
  <c r="AJ7" i="2780"/>
  <c r="AL7" i="2780" s="1"/>
  <c r="AI7" i="2780"/>
  <c r="AF7" i="2780"/>
  <c r="AK7" i="2780"/>
  <c r="AJ43" i="2780"/>
  <c r="AL43" i="2780" s="1"/>
  <c r="AI43" i="2780"/>
  <c r="AF43" i="2780"/>
  <c r="AK43" i="2780"/>
  <c r="AF34" i="2780"/>
  <c r="AJ34" i="2780"/>
  <c r="AL34" i="2780" s="1"/>
  <c r="AI34" i="2780"/>
  <c r="AK34" i="2780"/>
  <c r="AF52" i="2780"/>
  <c r="AJ52" i="2780"/>
  <c r="AL52" i="2780" s="1"/>
  <c r="AI52" i="2780"/>
  <c r="AK52" i="2780"/>
  <c r="AI39" i="2777"/>
  <c r="AJ39" i="2777"/>
  <c r="AL39" i="2777" s="1"/>
  <c r="AF39" i="2777"/>
  <c r="AK39" i="2777"/>
  <c r="AI38" i="2777"/>
  <c r="AK38" i="2777"/>
  <c r="AF38" i="2777"/>
  <c r="AJ38" i="2777"/>
  <c r="AL38" i="2777" s="1"/>
  <c r="AI14" i="2777"/>
  <c r="AF14" i="2777"/>
  <c r="AK14" i="2777"/>
  <c r="AJ14" i="2777"/>
  <c r="AL14" i="2777" s="1"/>
  <c r="AI45" i="2777"/>
  <c r="AJ45" i="2777"/>
  <c r="AL45" i="2777" s="1"/>
  <c r="AK45" i="2777"/>
  <c r="AF45" i="2777"/>
  <c r="AI57" i="2774"/>
  <c r="AK57" i="2774"/>
  <c r="AJ57" i="2774"/>
  <c r="AL57" i="2774" s="1"/>
  <c r="AF57" i="2774"/>
  <c r="AG10" i="2777"/>
  <c r="AH10" i="2777"/>
  <c r="AJ28" i="2777"/>
  <c r="AL28" i="2777" s="1"/>
  <c r="AK28" i="2777"/>
  <c r="AI28" i="2777"/>
  <c r="AF28" i="2777"/>
  <c r="AH17" i="2777"/>
  <c r="AG17" i="2777"/>
  <c r="AH41" i="2777"/>
  <c r="AG41" i="2777"/>
  <c r="AJ23" i="2774"/>
  <c r="AL23" i="2774" s="1"/>
  <c r="AK23" i="2774"/>
  <c r="AI23" i="2774"/>
  <c r="AF23" i="2774"/>
  <c r="AJ25" i="2777"/>
  <c r="AL25" i="2777" s="1"/>
  <c r="AI25" i="2777"/>
  <c r="AF25" i="2777"/>
  <c r="AK25" i="2777"/>
  <c r="AJ59" i="2774"/>
  <c r="AL59" i="2774" s="1"/>
  <c r="AK59" i="2774"/>
  <c r="AI59" i="2774"/>
  <c r="AF59" i="2774"/>
  <c r="AF37" i="2774"/>
  <c r="AI37" i="2774"/>
  <c r="AK37" i="2774"/>
  <c r="AJ37" i="2774"/>
  <c r="AL37" i="2774" s="1"/>
  <c r="AK42" i="2774"/>
  <c r="AF42" i="2774"/>
  <c r="AJ42" i="2774"/>
  <c r="AL42" i="2774" s="1"/>
  <c r="AI42" i="2774"/>
  <c r="AK14" i="2774"/>
  <c r="AI14" i="2774"/>
  <c r="AJ14" i="2774"/>
  <c r="AL14" i="2774" s="1"/>
  <c r="AF14" i="2774"/>
  <c r="AI39" i="2774"/>
  <c r="AK39" i="2774"/>
  <c r="AJ39" i="2774"/>
  <c r="AL39" i="2774" s="1"/>
  <c r="AF39" i="2774"/>
  <c r="AI22" i="2774"/>
  <c r="AJ22" i="2774"/>
  <c r="AL22" i="2774" s="1"/>
  <c r="AK22" i="2774"/>
  <c r="AF22" i="2774"/>
  <c r="AH6" i="2774"/>
  <c r="AG6" i="2774"/>
  <c r="AF61" i="2771"/>
  <c r="AK61" i="2771"/>
  <c r="AI61" i="2771"/>
  <c r="AJ61" i="2771"/>
  <c r="AL61" i="2771" s="1"/>
  <c r="AK42" i="2771"/>
  <c r="AJ42" i="2771"/>
  <c r="AL42" i="2771" s="1"/>
  <c r="AI42" i="2771"/>
  <c r="AF42" i="2771"/>
  <c r="AH27" i="2774"/>
  <c r="AG27" i="2774"/>
  <c r="AF37" i="2771"/>
  <c r="AK37" i="2771"/>
  <c r="AI37" i="2771"/>
  <c r="AJ37" i="2771"/>
  <c r="AL37" i="2771" s="1"/>
  <c r="AK33" i="2771"/>
  <c r="AJ33" i="2771"/>
  <c r="AL33" i="2771" s="1"/>
  <c r="AF33" i="2771"/>
  <c r="AI33" i="2771"/>
  <c r="AJ47" i="2771"/>
  <c r="AL47" i="2771" s="1"/>
  <c r="AI47" i="2771"/>
  <c r="AF47" i="2771"/>
  <c r="AK47" i="2771"/>
  <c r="AF20" i="2771"/>
  <c r="AJ20" i="2771"/>
  <c r="AL20" i="2771" s="1"/>
  <c r="AI20" i="2771"/>
  <c r="AK20" i="2771"/>
  <c r="AF56" i="2771"/>
  <c r="AJ56" i="2771"/>
  <c r="AL56" i="2771" s="1"/>
  <c r="AI56" i="2771"/>
  <c r="AK56" i="2771"/>
  <c r="AI22" i="2771"/>
  <c r="AF22" i="2771"/>
  <c r="AK22" i="2771"/>
  <c r="AJ22" i="2771"/>
  <c r="AL22" i="2771" s="1"/>
  <c r="AI30" i="2768"/>
  <c r="AK30" i="2768"/>
  <c r="AJ30" i="2768"/>
  <c r="AL30" i="2768" s="1"/>
  <c r="AF30" i="2768"/>
  <c r="AK32" i="2768"/>
  <c r="AI32" i="2768"/>
  <c r="AF32" i="2768"/>
  <c r="AJ32" i="2768"/>
  <c r="AL32" i="2768" s="1"/>
  <c r="AJ14" i="2765"/>
  <c r="AL14" i="2765" s="1"/>
  <c r="AK14" i="2765"/>
  <c r="AI14" i="2765"/>
  <c r="AF14" i="2765"/>
  <c r="AJ50" i="2765"/>
  <c r="AL50" i="2765" s="1"/>
  <c r="AK50" i="2765"/>
  <c r="AI50" i="2765"/>
  <c r="AF50" i="2765"/>
  <c r="AJ23" i="2771"/>
  <c r="AL23" i="2771" s="1"/>
  <c r="AI23" i="2771"/>
  <c r="AF23" i="2771"/>
  <c r="AK23" i="2771"/>
  <c r="AF58" i="2768"/>
  <c r="AJ58" i="2768"/>
  <c r="AL58" i="2768" s="1"/>
  <c r="AK58" i="2768"/>
  <c r="AI58" i="2768"/>
  <c r="AJ31" i="2768"/>
  <c r="AL31" i="2768" s="1"/>
  <c r="AI31" i="2768"/>
  <c r="AF31" i="2768"/>
  <c r="AK31" i="2768"/>
  <c r="AJ61" i="2768"/>
  <c r="AL61" i="2768" s="1"/>
  <c r="AK61" i="2768"/>
  <c r="AI61" i="2768"/>
  <c r="AF61" i="2768"/>
  <c r="AK20" i="2768"/>
  <c r="AI20" i="2768"/>
  <c r="AF20" i="2768"/>
  <c r="AJ20" i="2768"/>
  <c r="AL20" i="2768" s="1"/>
  <c r="AF22" i="2768"/>
  <c r="AJ22" i="2768"/>
  <c r="AL22" i="2768" s="1"/>
  <c r="AK22" i="2768"/>
  <c r="AI22" i="2768"/>
  <c r="AF33" i="2768"/>
  <c r="AJ33" i="2768"/>
  <c r="AL33" i="2768" s="1"/>
  <c r="AK33" i="2768"/>
  <c r="AI33" i="2768"/>
  <c r="AI61" i="2765"/>
  <c r="AJ61" i="2765"/>
  <c r="AL61" i="2765" s="1"/>
  <c r="AK61" i="2765"/>
  <c r="AF61" i="2765"/>
  <c r="AJ11" i="2765"/>
  <c r="AL11" i="2765" s="1"/>
  <c r="AK11" i="2765"/>
  <c r="AI11" i="2765"/>
  <c r="AF11" i="2765"/>
  <c r="AI12" i="2765"/>
  <c r="AF12" i="2765"/>
  <c r="AK12" i="2765"/>
  <c r="AJ12" i="2765"/>
  <c r="AL12" i="2765" s="1"/>
  <c r="AJ14" i="2762"/>
  <c r="AL14" i="2762" s="1"/>
  <c r="AK14" i="2762"/>
  <c r="AF14" i="2762"/>
  <c r="AI14" i="2762"/>
  <c r="AJ50" i="2762"/>
  <c r="AL50" i="2762" s="1"/>
  <c r="AK50" i="2762"/>
  <c r="AF50" i="2762"/>
  <c r="AI50" i="2762"/>
  <c r="AI54" i="2765"/>
  <c r="AK54" i="2765"/>
  <c r="AJ54" i="2765"/>
  <c r="AL54" i="2765" s="1"/>
  <c r="AF54" i="2765"/>
  <c r="AK39" i="2765"/>
  <c r="AF39" i="2765"/>
  <c r="AJ39" i="2765"/>
  <c r="AL39" i="2765" s="1"/>
  <c r="AI39" i="2765"/>
  <c r="AJ41" i="2759"/>
  <c r="AL41" i="2759" s="1"/>
  <c r="AI41" i="2759"/>
  <c r="AF41" i="2759"/>
  <c r="AK41" i="2759"/>
  <c r="AF40" i="2762"/>
  <c r="AK40" i="2762"/>
  <c r="AJ40" i="2762"/>
  <c r="AL40" i="2762" s="1"/>
  <c r="AI40" i="2762"/>
  <c r="AF42" i="2762"/>
  <c r="AJ42" i="2762"/>
  <c r="AL42" i="2762" s="1"/>
  <c r="AI42" i="2762"/>
  <c r="AK42" i="2762"/>
  <c r="AK47" i="2762"/>
  <c r="AF47" i="2762"/>
  <c r="AI47" i="2762"/>
  <c r="AJ47" i="2762"/>
  <c r="AL47" i="2762" s="1"/>
  <c r="AJ15" i="2759"/>
  <c r="AL15" i="2759" s="1"/>
  <c r="AI15" i="2759"/>
  <c r="AF15" i="2759"/>
  <c r="AK15" i="2759"/>
  <c r="AG23" i="2765"/>
  <c r="AH23" i="2765"/>
  <c r="AK37" i="2756"/>
  <c r="AJ37" i="2756"/>
  <c r="AL37" i="2756" s="1"/>
  <c r="AF37" i="2756"/>
  <c r="AI37" i="2756"/>
  <c r="AH7" i="2765"/>
  <c r="AG7" i="2765"/>
  <c r="AI48" i="2762"/>
  <c r="AJ48" i="2762"/>
  <c r="AL48" i="2762" s="1"/>
  <c r="AK48" i="2762"/>
  <c r="AF48" i="2762"/>
  <c r="AK45" i="2762"/>
  <c r="AI45" i="2762"/>
  <c r="AF45" i="2762"/>
  <c r="AJ45" i="2762"/>
  <c r="AL45" i="2762" s="1"/>
  <c r="AK30" i="2759"/>
  <c r="AI30" i="2759"/>
  <c r="AF30" i="2759"/>
  <c r="AJ30" i="2759"/>
  <c r="AL30" i="2759" s="1"/>
  <c r="AJ42" i="2756"/>
  <c r="AL42" i="2756" s="1"/>
  <c r="AI42" i="2756"/>
  <c r="AF42" i="2756"/>
  <c r="AK42" i="2756"/>
  <c r="AF51" i="2756"/>
  <c r="AJ51" i="2756"/>
  <c r="AL51" i="2756" s="1"/>
  <c r="AK51" i="2756"/>
  <c r="AI51" i="2756"/>
  <c r="AK18" i="2753"/>
  <c r="AF18" i="2753"/>
  <c r="AJ18" i="2753"/>
  <c r="AL18" i="2753" s="1"/>
  <c r="AI18" i="2753"/>
  <c r="AI41" i="2756"/>
  <c r="AK41" i="2756"/>
  <c r="AJ41" i="2756"/>
  <c r="AL41" i="2756" s="1"/>
  <c r="AF41" i="2756"/>
  <c r="AJ44" i="2753"/>
  <c r="AL44" i="2753" s="1"/>
  <c r="AI44" i="2753"/>
  <c r="AF44" i="2753"/>
  <c r="AK44" i="2753"/>
  <c r="AH61" i="2759"/>
  <c r="AG61" i="2759"/>
  <c r="AF51" i="2753"/>
  <c r="AK51" i="2753"/>
  <c r="AJ51" i="2753"/>
  <c r="AL51" i="2753" s="1"/>
  <c r="AI51" i="2753"/>
  <c r="AG7" i="2762"/>
  <c r="AH7" i="2762"/>
  <c r="AH45" i="2759"/>
  <c r="AG45" i="2759"/>
  <c r="AG32" i="2759"/>
  <c r="AH32" i="2759"/>
  <c r="AK16" i="2756"/>
  <c r="AI16" i="2756"/>
  <c r="AJ16" i="2756"/>
  <c r="AL16" i="2756" s="1"/>
  <c r="AF16" i="2756"/>
  <c r="AK55" i="2756"/>
  <c r="AJ55" i="2756"/>
  <c r="AL55" i="2756" s="1"/>
  <c r="AF55" i="2756"/>
  <c r="AI55" i="2756"/>
  <c r="AF13" i="2753"/>
  <c r="AK13" i="2753"/>
  <c r="AJ13" i="2753"/>
  <c r="AL13" i="2753" s="1"/>
  <c r="AI13" i="2753"/>
  <c r="AH58" i="2762"/>
  <c r="AG58" i="2762"/>
  <c r="AG16" i="2759"/>
  <c r="AH16" i="2759"/>
  <c r="AG52" i="2759"/>
  <c r="AH52" i="2759"/>
  <c r="AF38" i="2756"/>
  <c r="AK38" i="2756"/>
  <c r="AI38" i="2756"/>
  <c r="AJ38" i="2756"/>
  <c r="AL38" i="2756" s="1"/>
  <c r="AG26" i="2753"/>
  <c r="AH26" i="2753"/>
  <c r="AG14" i="2753"/>
  <c r="AH14" i="2753"/>
  <c r="AH16" i="2753"/>
  <c r="AG16" i="2753"/>
  <c r="AH21" i="2753"/>
  <c r="AG21" i="2753"/>
  <c r="AG29" i="2756"/>
  <c r="AH29" i="2756"/>
  <c r="AK53" i="2789"/>
  <c r="AJ53" i="2789"/>
  <c r="AL53" i="2789" s="1"/>
  <c r="AI53" i="2789"/>
  <c r="AF53" i="2789"/>
  <c r="AF43" i="2789"/>
  <c r="AI43" i="2789"/>
  <c r="AK43" i="2789"/>
  <c r="AJ43" i="2789"/>
  <c r="AL43" i="2789" s="1"/>
  <c r="AH6" i="2789"/>
  <c r="AG6" i="2789"/>
  <c r="AJ10" i="2789"/>
  <c r="AL10" i="2789" s="1"/>
  <c r="AI10" i="2789"/>
  <c r="AK10" i="2789"/>
  <c r="AF10" i="2789"/>
  <c r="AI45" i="2789"/>
  <c r="AJ45" i="2789"/>
  <c r="AL45" i="2789" s="1"/>
  <c r="AK45" i="2789"/>
  <c r="AF45" i="2789"/>
  <c r="AF54" i="2789"/>
  <c r="AJ54" i="2789"/>
  <c r="AL54" i="2789" s="1"/>
  <c r="AI54" i="2789"/>
  <c r="AK54" i="2789"/>
  <c r="AK35" i="2789"/>
  <c r="AI35" i="2789"/>
  <c r="AF35" i="2789"/>
  <c r="AJ35" i="2789"/>
  <c r="AL35" i="2789" s="1"/>
  <c r="AK8" i="2789"/>
  <c r="AI8" i="2789"/>
  <c r="AJ8" i="2789"/>
  <c r="AL8" i="2789" s="1"/>
  <c r="AF8" i="2789"/>
  <c r="AK44" i="2789"/>
  <c r="AJ44" i="2789"/>
  <c r="AL44" i="2789" s="1"/>
  <c r="AI44" i="2789"/>
  <c r="AF44" i="2789"/>
  <c r="AJ25" i="2789"/>
  <c r="AL25" i="2789" s="1"/>
  <c r="AI25" i="2789"/>
  <c r="AK25" i="2789"/>
  <c r="AF25" i="2789"/>
  <c r="AJ61" i="2789"/>
  <c r="AL61" i="2789" s="1"/>
  <c r="AI61" i="2789"/>
  <c r="AK61" i="2789"/>
  <c r="AF61" i="2789"/>
  <c r="AI51" i="2789"/>
  <c r="AK51" i="2789"/>
  <c r="AJ51" i="2789"/>
  <c r="AL51" i="2789" s="1"/>
  <c r="AF51" i="2789"/>
  <c r="AJ52" i="2789"/>
  <c r="AL52" i="2789" s="1"/>
  <c r="AI52" i="2789"/>
  <c r="AK52" i="2789"/>
  <c r="AF52" i="2789"/>
  <c r="AI27" i="2786"/>
  <c r="AJ27" i="2786"/>
  <c r="AL27" i="2786" s="1"/>
  <c r="AK27" i="2786"/>
  <c r="AF27" i="2786"/>
  <c r="AI44" i="2786"/>
  <c r="AK44" i="2786"/>
  <c r="AJ44" i="2786"/>
  <c r="AL44" i="2786" s="1"/>
  <c r="AF44" i="2786"/>
  <c r="AK23" i="2786"/>
  <c r="AJ23" i="2786"/>
  <c r="AL23" i="2786" s="1"/>
  <c r="AF23" i="2786"/>
  <c r="AI23" i="2786"/>
  <c r="AI31" i="2786"/>
  <c r="AK31" i="2786"/>
  <c r="AJ31" i="2786"/>
  <c r="AL31" i="2786" s="1"/>
  <c r="AF31" i="2786"/>
  <c r="AJ20" i="2786"/>
  <c r="AL20" i="2786" s="1"/>
  <c r="AK20" i="2786"/>
  <c r="AI20" i="2786"/>
  <c r="AF20" i="2786"/>
  <c r="AJ46" i="2786"/>
  <c r="AL46" i="2786" s="1"/>
  <c r="AI46" i="2786"/>
  <c r="AF46" i="2786"/>
  <c r="AK46" i="2786"/>
  <c r="AK47" i="2786"/>
  <c r="AJ47" i="2786"/>
  <c r="AL47" i="2786" s="1"/>
  <c r="AI47" i="2786"/>
  <c r="AF47" i="2786"/>
  <c r="AK19" i="2786"/>
  <c r="AJ19" i="2786"/>
  <c r="AL19" i="2786" s="1"/>
  <c r="AI19" i="2786"/>
  <c r="AF19" i="2786"/>
  <c r="AI9" i="2786"/>
  <c r="AJ9" i="2786"/>
  <c r="AL9" i="2786" s="1"/>
  <c r="AF9" i="2786"/>
  <c r="AK9" i="2786"/>
  <c r="AJ28" i="2786"/>
  <c r="AL28" i="2786" s="1"/>
  <c r="AI28" i="2786"/>
  <c r="AK28" i="2786"/>
  <c r="AF28" i="2786"/>
  <c r="AK14" i="2783"/>
  <c r="AI14" i="2783"/>
  <c r="AF14" i="2783"/>
  <c r="AJ14" i="2783"/>
  <c r="AL14" i="2783" s="1"/>
  <c r="AK50" i="2783"/>
  <c r="AI50" i="2783"/>
  <c r="AF50" i="2783"/>
  <c r="AJ50" i="2783"/>
  <c r="AL50" i="2783" s="1"/>
  <c r="AF21" i="2783"/>
  <c r="AI21" i="2783"/>
  <c r="AK21" i="2783"/>
  <c r="AJ21" i="2783"/>
  <c r="AL21" i="2783" s="1"/>
  <c r="AF57" i="2783"/>
  <c r="AK57" i="2783"/>
  <c r="AI57" i="2783"/>
  <c r="AJ57" i="2783"/>
  <c r="AL57" i="2783" s="1"/>
  <c r="AK18" i="2783"/>
  <c r="AI18" i="2783"/>
  <c r="AF18" i="2783"/>
  <c r="AJ18" i="2783"/>
  <c r="AL18" i="2783" s="1"/>
  <c r="AF35" i="2783"/>
  <c r="AK35" i="2783"/>
  <c r="AI35" i="2783"/>
  <c r="AJ35" i="2783"/>
  <c r="AL35" i="2783" s="1"/>
  <c r="AJ16" i="2783"/>
  <c r="AL16" i="2783" s="1"/>
  <c r="AK16" i="2783"/>
  <c r="AF16" i="2783"/>
  <c r="AI16" i="2783"/>
  <c r="AJ52" i="2783"/>
  <c r="AL52" i="2783" s="1"/>
  <c r="AK52" i="2783"/>
  <c r="AF52" i="2783"/>
  <c r="AI52" i="2783"/>
  <c r="AJ19" i="2783"/>
  <c r="AL19" i="2783" s="1"/>
  <c r="AI19" i="2783"/>
  <c r="AF19" i="2783"/>
  <c r="AK19" i="2783"/>
  <c r="AJ55" i="2783"/>
  <c r="AL55" i="2783" s="1"/>
  <c r="AK55" i="2783"/>
  <c r="AI55" i="2783"/>
  <c r="AF55" i="2783"/>
  <c r="AK23" i="2780"/>
  <c r="AJ23" i="2780"/>
  <c r="AL23" i="2780" s="1"/>
  <c r="AI23" i="2780"/>
  <c r="AF23" i="2780"/>
  <c r="AK59" i="2780"/>
  <c r="AJ59" i="2780"/>
  <c r="AL59" i="2780" s="1"/>
  <c r="AI59" i="2780"/>
  <c r="AF59" i="2780"/>
  <c r="AI12" i="2780"/>
  <c r="AF12" i="2780"/>
  <c r="AK12" i="2780"/>
  <c r="AJ12" i="2780"/>
  <c r="AL12" i="2780" s="1"/>
  <c r="AI48" i="2780"/>
  <c r="AF48" i="2780"/>
  <c r="AK48" i="2780"/>
  <c r="AJ48" i="2780"/>
  <c r="AL48" i="2780" s="1"/>
  <c r="AK32" i="2780"/>
  <c r="AJ32" i="2780"/>
  <c r="AL32" i="2780" s="1"/>
  <c r="AF32" i="2780"/>
  <c r="AI32" i="2780"/>
  <c r="AJ13" i="2780"/>
  <c r="AL13" i="2780" s="1"/>
  <c r="AI13" i="2780"/>
  <c r="AF13" i="2780"/>
  <c r="AK13" i="2780"/>
  <c r="AJ49" i="2780"/>
  <c r="AL49" i="2780" s="1"/>
  <c r="AI49" i="2780"/>
  <c r="AF49" i="2780"/>
  <c r="AK49" i="2780"/>
  <c r="AF39" i="2780"/>
  <c r="AK39" i="2780"/>
  <c r="AI39" i="2780"/>
  <c r="AJ39" i="2780"/>
  <c r="AL39" i="2780" s="1"/>
  <c r="AF58" i="2780"/>
  <c r="AJ58" i="2780"/>
  <c r="AL58" i="2780" s="1"/>
  <c r="AI58" i="2780"/>
  <c r="AK58" i="2780"/>
  <c r="AI44" i="2777"/>
  <c r="AK44" i="2777"/>
  <c r="AJ44" i="2777"/>
  <c r="AL44" i="2777" s="1"/>
  <c r="AF44" i="2777"/>
  <c r="AF31" i="2777"/>
  <c r="AJ31" i="2777"/>
  <c r="AL31" i="2777" s="1"/>
  <c r="AI31" i="2777"/>
  <c r="AK31" i="2777"/>
  <c r="AF30" i="2777"/>
  <c r="AK30" i="2777"/>
  <c r="AI30" i="2777"/>
  <c r="AJ30" i="2777"/>
  <c r="AL30" i="2777" s="1"/>
  <c r="AG42" i="2777"/>
  <c r="AH42" i="2777"/>
  <c r="AH9" i="2777"/>
  <c r="AG9" i="2777"/>
  <c r="AK19" i="2777"/>
  <c r="AJ19" i="2777"/>
  <c r="AL19" i="2777" s="1"/>
  <c r="AF19" i="2777"/>
  <c r="AI19" i="2777"/>
  <c r="AJ34" i="2777"/>
  <c r="AL34" i="2777" s="1"/>
  <c r="AK34" i="2777"/>
  <c r="AI34" i="2777"/>
  <c r="AF34" i="2777"/>
  <c r="AJ29" i="2774"/>
  <c r="AL29" i="2774" s="1"/>
  <c r="AK29" i="2774"/>
  <c r="AI29" i="2774"/>
  <c r="AF29" i="2774"/>
  <c r="AF24" i="2777"/>
  <c r="AI24" i="2777"/>
  <c r="AK24" i="2777"/>
  <c r="AJ24" i="2777"/>
  <c r="AL24" i="2777" s="1"/>
  <c r="AK36" i="2774"/>
  <c r="AF36" i="2774"/>
  <c r="AJ36" i="2774"/>
  <c r="AL36" i="2774" s="1"/>
  <c r="AI36" i="2774"/>
  <c r="AG43" i="2777"/>
  <c r="AH43" i="2777"/>
  <c r="AG7" i="2774"/>
  <c r="AH7" i="2774"/>
  <c r="AF55" i="2774"/>
  <c r="AI55" i="2774"/>
  <c r="AJ55" i="2774"/>
  <c r="AL55" i="2774" s="1"/>
  <c r="AK55" i="2774"/>
  <c r="AK48" i="2774"/>
  <c r="AF48" i="2774"/>
  <c r="AJ48" i="2774"/>
  <c r="AL48" i="2774" s="1"/>
  <c r="AI48" i="2774"/>
  <c r="AI45" i="2774"/>
  <c r="AJ45" i="2774"/>
  <c r="AL45" i="2774" s="1"/>
  <c r="AF45" i="2774"/>
  <c r="AK45" i="2774"/>
  <c r="AJ20" i="2774"/>
  <c r="AL20" i="2774" s="1"/>
  <c r="AI20" i="2774"/>
  <c r="AK20" i="2774"/>
  <c r="AF20" i="2774"/>
  <c r="AI51" i="2774"/>
  <c r="AF51" i="2774"/>
  <c r="AK51" i="2774"/>
  <c r="AJ51" i="2774"/>
  <c r="AL51" i="2774" s="1"/>
  <c r="AI28" i="2774"/>
  <c r="AJ28" i="2774"/>
  <c r="AL28" i="2774" s="1"/>
  <c r="AK28" i="2774"/>
  <c r="AF28" i="2774"/>
  <c r="AK12" i="2771"/>
  <c r="AJ12" i="2771"/>
  <c r="AL12" i="2771" s="1"/>
  <c r="AI12" i="2771"/>
  <c r="AF12" i="2771"/>
  <c r="AK48" i="2771"/>
  <c r="AJ48" i="2771"/>
  <c r="AL48" i="2771" s="1"/>
  <c r="AI48" i="2771"/>
  <c r="AF48" i="2771"/>
  <c r="AF55" i="2771"/>
  <c r="AK55" i="2771"/>
  <c r="AI55" i="2771"/>
  <c r="AJ55" i="2771"/>
  <c r="AL55" i="2771" s="1"/>
  <c r="AK39" i="2771"/>
  <c r="AJ39" i="2771"/>
  <c r="AL39" i="2771" s="1"/>
  <c r="AF39" i="2771"/>
  <c r="AI39" i="2771"/>
  <c r="AI16" i="2771"/>
  <c r="AF16" i="2771"/>
  <c r="AK16" i="2771"/>
  <c r="AJ16" i="2771"/>
  <c r="AL16" i="2771" s="1"/>
  <c r="AF26" i="2771"/>
  <c r="AJ26" i="2771"/>
  <c r="AL26" i="2771" s="1"/>
  <c r="AI26" i="2771"/>
  <c r="AK26" i="2771"/>
  <c r="AK6" i="2771"/>
  <c r="AF6" i="2771"/>
  <c r="AJ6" i="2771"/>
  <c r="AL6" i="2771" s="1"/>
  <c r="AI6" i="2771"/>
  <c r="AI40" i="2771"/>
  <c r="AF40" i="2771"/>
  <c r="AK40" i="2771"/>
  <c r="AJ40" i="2771"/>
  <c r="AL40" i="2771" s="1"/>
  <c r="AK41" i="2768"/>
  <c r="AI41" i="2768"/>
  <c r="AJ41" i="2768"/>
  <c r="AL41" i="2768" s="1"/>
  <c r="AF41" i="2768"/>
  <c r="AI42" i="2768"/>
  <c r="AJ42" i="2768"/>
  <c r="AL42" i="2768" s="1"/>
  <c r="AF42" i="2768"/>
  <c r="AK42" i="2768"/>
  <c r="AJ20" i="2765"/>
  <c r="AL20" i="2765" s="1"/>
  <c r="AK20" i="2765"/>
  <c r="AF20" i="2765"/>
  <c r="AI20" i="2765"/>
  <c r="AJ56" i="2765"/>
  <c r="AL56" i="2765" s="1"/>
  <c r="AK56" i="2765"/>
  <c r="AF56" i="2765"/>
  <c r="AI56" i="2765"/>
  <c r="AF21" i="2768"/>
  <c r="AI21" i="2768"/>
  <c r="AJ21" i="2768"/>
  <c r="AL21" i="2768" s="1"/>
  <c r="AK21" i="2768"/>
  <c r="AJ37" i="2768"/>
  <c r="AL37" i="2768" s="1"/>
  <c r="AK37" i="2768"/>
  <c r="AF37" i="2768"/>
  <c r="AI37" i="2768"/>
  <c r="AI24" i="2768"/>
  <c r="AF24" i="2768"/>
  <c r="AJ24" i="2768"/>
  <c r="AL24" i="2768" s="1"/>
  <c r="AK24" i="2768"/>
  <c r="AK26" i="2768"/>
  <c r="AJ26" i="2768"/>
  <c r="AL26" i="2768" s="1"/>
  <c r="AF26" i="2768"/>
  <c r="AI26" i="2768"/>
  <c r="AJ43" i="2768"/>
  <c r="AL43" i="2768" s="1"/>
  <c r="AI43" i="2768"/>
  <c r="AF43" i="2768"/>
  <c r="AK43" i="2768"/>
  <c r="AF51" i="2768"/>
  <c r="AJ51" i="2768"/>
  <c r="AL51" i="2768" s="1"/>
  <c r="AK51" i="2768"/>
  <c r="AI51" i="2768"/>
  <c r="AF34" i="2765"/>
  <c r="AJ34" i="2765"/>
  <c r="AL34" i="2765" s="1"/>
  <c r="AI34" i="2765"/>
  <c r="AK34" i="2765"/>
  <c r="AK9" i="2765"/>
  <c r="AF9" i="2765"/>
  <c r="AJ9" i="2765"/>
  <c r="AL9" i="2765" s="1"/>
  <c r="AI9" i="2765"/>
  <c r="AI24" i="2765"/>
  <c r="AJ24" i="2765"/>
  <c r="AL24" i="2765" s="1"/>
  <c r="AF24" i="2765"/>
  <c r="AK24" i="2765"/>
  <c r="AK21" i="2762"/>
  <c r="AJ21" i="2762"/>
  <c r="AL21" i="2762" s="1"/>
  <c r="AI21" i="2762"/>
  <c r="AF21" i="2762"/>
  <c r="AK27" i="2765"/>
  <c r="AF27" i="2765"/>
  <c r="AJ27" i="2765"/>
  <c r="AL27" i="2765" s="1"/>
  <c r="AI27" i="2765"/>
  <c r="AJ20" i="2762"/>
  <c r="AL20" i="2762" s="1"/>
  <c r="AI20" i="2762"/>
  <c r="AF20" i="2762"/>
  <c r="AK20" i="2762"/>
  <c r="AJ56" i="2762"/>
  <c r="AL56" i="2762" s="1"/>
  <c r="AI56" i="2762"/>
  <c r="AF56" i="2762"/>
  <c r="AK56" i="2762"/>
  <c r="AJ29" i="2765"/>
  <c r="AL29" i="2765" s="1"/>
  <c r="AK29" i="2765"/>
  <c r="AI29" i="2765"/>
  <c r="AF29" i="2765"/>
  <c r="AK51" i="2765"/>
  <c r="AF51" i="2765"/>
  <c r="AI51" i="2765"/>
  <c r="AJ51" i="2765"/>
  <c r="AL51" i="2765" s="1"/>
  <c r="AJ11" i="2759"/>
  <c r="AL11" i="2759" s="1"/>
  <c r="AF11" i="2759"/>
  <c r="AK11" i="2759"/>
  <c r="AI11" i="2759"/>
  <c r="AJ47" i="2759"/>
  <c r="AL47" i="2759" s="1"/>
  <c r="AI47" i="2759"/>
  <c r="AF47" i="2759"/>
  <c r="AK47" i="2759"/>
  <c r="AF52" i="2762"/>
  <c r="AI52" i="2762"/>
  <c r="AK52" i="2762"/>
  <c r="AJ52" i="2762"/>
  <c r="AL52" i="2762" s="1"/>
  <c r="AG16" i="2765"/>
  <c r="AH16" i="2765"/>
  <c r="AK18" i="2762"/>
  <c r="AF18" i="2762"/>
  <c r="AJ18" i="2762"/>
  <c r="AL18" i="2762" s="1"/>
  <c r="AI18" i="2762"/>
  <c r="AF59" i="2762"/>
  <c r="AI59" i="2762"/>
  <c r="AJ59" i="2762"/>
  <c r="AL59" i="2762" s="1"/>
  <c r="AK59" i="2762"/>
  <c r="AK24" i="2759"/>
  <c r="AJ24" i="2759"/>
  <c r="AL24" i="2759" s="1"/>
  <c r="AI24" i="2759"/>
  <c r="AF24" i="2759"/>
  <c r="AG10" i="2765"/>
  <c r="AH10" i="2765"/>
  <c r="AI13" i="2762"/>
  <c r="AF13" i="2762"/>
  <c r="AJ13" i="2762"/>
  <c r="AL13" i="2762" s="1"/>
  <c r="AK13" i="2762"/>
  <c r="AK18" i="2759"/>
  <c r="AJ18" i="2759"/>
  <c r="AL18" i="2759" s="1"/>
  <c r="AI18" i="2759"/>
  <c r="AF18" i="2759"/>
  <c r="AI31" i="2762"/>
  <c r="AJ31" i="2762"/>
  <c r="AL31" i="2762" s="1"/>
  <c r="AK31" i="2762"/>
  <c r="AF31" i="2762"/>
  <c r="AK48" i="2759"/>
  <c r="AI48" i="2759"/>
  <c r="AF48" i="2759"/>
  <c r="AJ48" i="2759"/>
  <c r="AL48" i="2759" s="1"/>
  <c r="AJ12" i="2756"/>
  <c r="AL12" i="2756" s="1"/>
  <c r="AK12" i="2756"/>
  <c r="AF12" i="2756"/>
  <c r="AI12" i="2756"/>
  <c r="AJ48" i="2756"/>
  <c r="AL48" i="2756" s="1"/>
  <c r="AK48" i="2756"/>
  <c r="AF48" i="2756"/>
  <c r="AI48" i="2756"/>
  <c r="AH60" i="2762"/>
  <c r="AG60" i="2762"/>
  <c r="AH33" i="2759"/>
  <c r="AG33" i="2759"/>
  <c r="AK30" i="2753"/>
  <c r="AF30" i="2753"/>
  <c r="AJ30" i="2753"/>
  <c r="AL30" i="2753" s="1"/>
  <c r="AI30" i="2753"/>
  <c r="AF22" i="2756"/>
  <c r="AJ22" i="2756"/>
  <c r="AL22" i="2756" s="1"/>
  <c r="AK22" i="2756"/>
  <c r="AI22" i="2756"/>
  <c r="AK6" i="2756"/>
  <c r="AF6" i="2756"/>
  <c r="AI6" i="2756"/>
  <c r="AJ6" i="2756"/>
  <c r="AL6" i="2756" s="1"/>
  <c r="AH43" i="2759"/>
  <c r="AG43" i="2759"/>
  <c r="AH55" i="2759"/>
  <c r="AG55" i="2759"/>
  <c r="AH21" i="2759"/>
  <c r="AG21" i="2759"/>
  <c r="AH27" i="2759"/>
  <c r="AG27" i="2759"/>
  <c r="AG8" i="2759"/>
  <c r="AH8" i="2759"/>
  <c r="AG26" i="2759"/>
  <c r="AH26" i="2759"/>
  <c r="AG44" i="2759"/>
  <c r="AH44" i="2759"/>
  <c r="AG56" i="2759"/>
  <c r="AH56" i="2759"/>
  <c r="AG49" i="2759"/>
  <c r="AH49" i="2759"/>
  <c r="AF32" i="2756"/>
  <c r="AI32" i="2756"/>
  <c r="AJ32" i="2756"/>
  <c r="AL32" i="2756" s="1"/>
  <c r="AK32" i="2756"/>
  <c r="AI22" i="2753"/>
  <c r="AJ22" i="2753"/>
  <c r="AL22" i="2753" s="1"/>
  <c r="AF22" i="2753"/>
  <c r="AK22" i="2753"/>
  <c r="AG41" i="2762"/>
  <c r="AH41" i="2762"/>
  <c r="AG10" i="2759"/>
  <c r="AH10" i="2759"/>
  <c r="AH28" i="2759"/>
  <c r="AG28" i="2759"/>
  <c r="AG34" i="2759"/>
  <c r="AH34" i="2759"/>
  <c r="AG6" i="2759"/>
  <c r="AH6" i="2759"/>
  <c r="AF56" i="2756"/>
  <c r="AK56" i="2756"/>
  <c r="AI56" i="2756"/>
  <c r="AJ56" i="2756"/>
  <c r="AL56" i="2756" s="1"/>
  <c r="AI34" i="2753"/>
  <c r="AF34" i="2753"/>
  <c r="AK34" i="2753"/>
  <c r="AJ34" i="2753"/>
  <c r="AL34" i="2753" s="1"/>
  <c r="AG43" i="2753"/>
  <c r="AH43" i="2753"/>
  <c r="AG54" i="2753"/>
  <c r="AH54" i="2753"/>
  <c r="AG31" i="2753"/>
  <c r="AH31" i="2753"/>
  <c r="AH55" i="2753"/>
  <c r="AG55" i="2753"/>
  <c r="AG21" i="2756"/>
  <c r="AH21" i="2756"/>
  <c r="AG39" i="2756"/>
  <c r="AH39" i="2756"/>
  <c r="AH39" i="2753"/>
  <c r="AG39" i="2753"/>
  <c r="AG56" i="2753"/>
  <c r="AH56" i="2753"/>
  <c r="AH61" i="2753"/>
  <c r="AG61" i="2753"/>
  <c r="AG60" i="2753"/>
  <c r="AH60" i="2753"/>
  <c r="AG24" i="2753"/>
  <c r="AH24" i="2753"/>
  <c r="AG17" i="2753"/>
  <c r="AH17" i="2753"/>
  <c r="AG53" i="2753"/>
  <c r="AH53" i="2753"/>
  <c r="D7" i="189"/>
  <c r="G7" i="189"/>
  <c r="F7" i="189"/>
  <c r="AH18" i="2759" l="1"/>
  <c r="AG18" i="2759"/>
  <c r="AG13" i="2762"/>
  <c r="AH13" i="2762"/>
  <c r="AH41" i="2768"/>
  <c r="AG41" i="2768"/>
  <c r="AH40" i="2771"/>
  <c r="AG40" i="2771"/>
  <c r="AH24" i="2765"/>
  <c r="AG24" i="2765"/>
  <c r="AG46" i="2786"/>
  <c r="AH46" i="2786"/>
  <c r="AH23" i="2786"/>
  <c r="AG23" i="2786"/>
  <c r="AH35" i="2789"/>
  <c r="AG35" i="2789"/>
  <c r="AG54" i="2789"/>
  <c r="AH54" i="2789"/>
  <c r="AH13" i="2753"/>
  <c r="AG13" i="2753"/>
  <c r="AH31" i="2768"/>
  <c r="AG31" i="2768"/>
  <c r="AG30" i="2753"/>
  <c r="AH30" i="2753"/>
  <c r="AH31" i="2762"/>
  <c r="AG31" i="2762"/>
  <c r="AH18" i="2762"/>
  <c r="AG18" i="2762"/>
  <c r="AH51" i="2765"/>
  <c r="AG51" i="2765"/>
  <c r="AG21" i="2762"/>
  <c r="AH21" i="2762"/>
  <c r="AH24" i="2768"/>
  <c r="AG24" i="2768"/>
  <c r="AH12" i="2771"/>
  <c r="AG12" i="2771"/>
  <c r="AG20" i="2774"/>
  <c r="AH20" i="2774"/>
  <c r="AH48" i="2780"/>
  <c r="AG48" i="2780"/>
  <c r="AH59" i="2780"/>
  <c r="AG59" i="2780"/>
  <c r="AG28" i="2786"/>
  <c r="AH28" i="2786"/>
  <c r="AH47" i="2786"/>
  <c r="AG47" i="2786"/>
  <c r="AG31" i="2786"/>
  <c r="AH31" i="2786"/>
  <c r="AH27" i="2786"/>
  <c r="AG27" i="2786"/>
  <c r="AG61" i="2789"/>
  <c r="AH61" i="2789"/>
  <c r="AH8" i="2789"/>
  <c r="AG8" i="2789"/>
  <c r="AH45" i="2789"/>
  <c r="AG45" i="2789"/>
  <c r="AG41" i="2756"/>
  <c r="AH41" i="2756"/>
  <c r="AH18" i="2753"/>
  <c r="AG18" i="2753"/>
  <c r="AH48" i="2762"/>
  <c r="AG48" i="2762"/>
  <c r="AG47" i="2762"/>
  <c r="AH47" i="2762"/>
  <c r="AH54" i="2765"/>
  <c r="AG54" i="2765"/>
  <c r="AG61" i="2768"/>
  <c r="AH61" i="2768"/>
  <c r="AH39" i="2774"/>
  <c r="AG39" i="2774"/>
  <c r="AH23" i="2774"/>
  <c r="AG23" i="2774"/>
  <c r="AH45" i="2777"/>
  <c r="AG45" i="2777"/>
  <c r="AH14" i="2777"/>
  <c r="AG14" i="2777"/>
  <c r="AH17" i="2780"/>
  <c r="AG17" i="2780"/>
  <c r="AG46" i="2783"/>
  <c r="AH46" i="2783"/>
  <c r="AG8" i="2783"/>
  <c r="AH8" i="2783"/>
  <c r="AH46" i="2789"/>
  <c r="AG46" i="2789"/>
  <c r="AG19" i="2789"/>
  <c r="AH19" i="2789"/>
  <c r="AH29" i="2789"/>
  <c r="AG29" i="2789"/>
  <c r="AH27" i="2789"/>
  <c r="AG27" i="2789"/>
  <c r="AH34" i="2789"/>
  <c r="AG34" i="2789"/>
  <c r="AH36" i="2765"/>
  <c r="AG36" i="2765"/>
  <c r="AG8" i="2768"/>
  <c r="AH8" i="2768"/>
  <c r="AG36" i="2768"/>
  <c r="AH36" i="2768"/>
  <c r="AG8" i="2765"/>
  <c r="AH8" i="2765"/>
  <c r="AG12" i="2768"/>
  <c r="AH12" i="2768"/>
  <c r="AH47" i="2777"/>
  <c r="AG47" i="2777"/>
  <c r="AH27" i="2777"/>
  <c r="AG27" i="2777"/>
  <c r="AH43" i="2783"/>
  <c r="AG43" i="2783"/>
  <c r="AG49" i="2789"/>
  <c r="AH49" i="2789"/>
  <c r="AH59" i="2789"/>
  <c r="AG59" i="2789"/>
  <c r="AG45" i="2756"/>
  <c r="AH45" i="2756"/>
  <c r="AG49" i="2762"/>
  <c r="AH49" i="2762"/>
  <c r="AH12" i="2762"/>
  <c r="AG12" i="2762"/>
  <c r="AG21" i="2765"/>
  <c r="AH21" i="2765"/>
  <c r="AH38" i="2762"/>
  <c r="AG38" i="2762"/>
  <c r="AH25" i="2765"/>
  <c r="AG25" i="2765"/>
  <c r="AG25" i="2768"/>
  <c r="AH25" i="2768"/>
  <c r="AH46" i="2771"/>
  <c r="AG46" i="2771"/>
  <c r="AH30" i="2771"/>
  <c r="AG30" i="2771"/>
  <c r="AG50" i="2774"/>
  <c r="AH50" i="2774"/>
  <c r="AH18" i="2774"/>
  <c r="AG18" i="2774"/>
  <c r="AH11" i="2774"/>
  <c r="AG11" i="2774"/>
  <c r="AH16" i="2777"/>
  <c r="AG16" i="2777"/>
  <c r="AH29" i="2777"/>
  <c r="AG29" i="2777"/>
  <c r="AH50" i="2777"/>
  <c r="AG50" i="2777"/>
  <c r="AG37" i="2783"/>
  <c r="AH37" i="2783"/>
  <c r="AG45" i="2786"/>
  <c r="AH45" i="2786"/>
  <c r="AH50" i="2786"/>
  <c r="AG50" i="2786"/>
  <c r="AG22" i="2786"/>
  <c r="AH22" i="2786"/>
  <c r="AG23" i="2756"/>
  <c r="AH23" i="2756"/>
  <c r="AG59" i="2756"/>
  <c r="AH59" i="2756"/>
  <c r="AG39" i="2762"/>
  <c r="AH39" i="2762"/>
  <c r="AH19" i="2765"/>
  <c r="AG19" i="2765"/>
  <c r="AG34" i="2768"/>
  <c r="AH34" i="2768"/>
  <c r="AH52" i="2771"/>
  <c r="AG52" i="2771"/>
  <c r="AH12" i="2774"/>
  <c r="AG12" i="2774"/>
  <c r="AH24" i="2780"/>
  <c r="AG24" i="2780"/>
  <c r="AG31" i="2783"/>
  <c r="AH31" i="2783"/>
  <c r="AG33" i="2786"/>
  <c r="AH33" i="2786"/>
  <c r="AH56" i="2789"/>
  <c r="AG56" i="2789"/>
  <c r="AG11" i="2789"/>
  <c r="AH11" i="2789"/>
  <c r="AG29" i="2753"/>
  <c r="AH29" i="2753"/>
  <c r="AG18" i="2756"/>
  <c r="AH18" i="2756"/>
  <c r="AG57" i="2765"/>
  <c r="AH57" i="2765"/>
  <c r="AG47" i="2765"/>
  <c r="AH47" i="2765"/>
  <c r="AG26" i="2765"/>
  <c r="AH26" i="2765"/>
  <c r="AH60" i="2768"/>
  <c r="AG60" i="2768"/>
  <c r="AH34" i="2771"/>
  <c r="AG34" i="2771"/>
  <c r="AH40" i="2774"/>
  <c r="AG40" i="2774"/>
  <c r="AH54" i="2774"/>
  <c r="AG54" i="2774"/>
  <c r="AH26" i="2777"/>
  <c r="AG26" i="2777"/>
  <c r="AH18" i="2780"/>
  <c r="AG18" i="2780"/>
  <c r="AH39" i="2786"/>
  <c r="AG39" i="2786"/>
  <c r="AG58" i="2789"/>
  <c r="AH58" i="2789"/>
  <c r="AG57" i="2789"/>
  <c r="AH57" i="2789"/>
  <c r="AG30" i="2777"/>
  <c r="AH30" i="2777"/>
  <c r="AG58" i="2780"/>
  <c r="AH58" i="2780"/>
  <c r="AG49" i="2780"/>
  <c r="AH49" i="2780"/>
  <c r="AH52" i="2762"/>
  <c r="AG52" i="2762"/>
  <c r="AG56" i="2762"/>
  <c r="AH56" i="2762"/>
  <c r="AG51" i="2768"/>
  <c r="AH51" i="2768"/>
  <c r="AG26" i="2768"/>
  <c r="AH26" i="2768"/>
  <c r="AH42" i="2768"/>
  <c r="AG42" i="2768"/>
  <c r="AG26" i="2771"/>
  <c r="AH26" i="2771"/>
  <c r="AH39" i="2771"/>
  <c r="AG39" i="2771"/>
  <c r="AH55" i="2771"/>
  <c r="AG55" i="2771"/>
  <c r="AG19" i="2777"/>
  <c r="AH19" i="2777"/>
  <c r="AH32" i="2780"/>
  <c r="AG32" i="2780"/>
  <c r="AG19" i="2783"/>
  <c r="AH19" i="2783"/>
  <c r="AG43" i="2789"/>
  <c r="AH43" i="2789"/>
  <c r="AH38" i="2756"/>
  <c r="AG38" i="2756"/>
  <c r="AG55" i="2756"/>
  <c r="AH55" i="2756"/>
  <c r="AH42" i="2756"/>
  <c r="AG42" i="2756"/>
  <c r="AG37" i="2756"/>
  <c r="AH37" i="2756"/>
  <c r="AH15" i="2759"/>
  <c r="AG15" i="2759"/>
  <c r="AG22" i="2768"/>
  <c r="AH22" i="2768"/>
  <c r="AG23" i="2771"/>
  <c r="AH23" i="2771"/>
  <c r="AG32" i="2768"/>
  <c r="AH32" i="2768"/>
  <c r="AG20" i="2771"/>
  <c r="AH20" i="2771"/>
  <c r="AH33" i="2771"/>
  <c r="AG33" i="2771"/>
  <c r="AH37" i="2771"/>
  <c r="AG37" i="2771"/>
  <c r="AH39" i="2777"/>
  <c r="AG39" i="2777"/>
  <c r="AG52" i="2780"/>
  <c r="AH52" i="2780"/>
  <c r="AG43" i="2780"/>
  <c r="AH43" i="2780"/>
  <c r="AH27" i="2780"/>
  <c r="AG27" i="2780"/>
  <c r="AG15" i="2783"/>
  <c r="AH15" i="2783"/>
  <c r="AG60" i="2786"/>
  <c r="AH60" i="2786"/>
  <c r="AG29" i="2786"/>
  <c r="AH29" i="2786"/>
  <c r="AG42" i="2789"/>
  <c r="AH42" i="2789"/>
  <c r="AH36" i="2789"/>
  <c r="AG36" i="2789"/>
  <c r="AG25" i="2753"/>
  <c r="AH25" i="2753"/>
  <c r="AH46" i="2756"/>
  <c r="AG46" i="2756"/>
  <c r="AH49" i="2753"/>
  <c r="AG49" i="2753"/>
  <c r="AG61" i="2756"/>
  <c r="AH61" i="2756"/>
  <c r="AH37" i="2753"/>
  <c r="AG37" i="2753"/>
  <c r="AG36" i="2756"/>
  <c r="AH36" i="2756"/>
  <c r="AG25" i="2759"/>
  <c r="AH25" i="2759"/>
  <c r="AH51" i="2762"/>
  <c r="AG51" i="2762"/>
  <c r="AG27" i="2762"/>
  <c r="AH27" i="2762"/>
  <c r="AG28" i="2762"/>
  <c r="AH28" i="2762"/>
  <c r="AG35" i="2765"/>
  <c r="AH35" i="2765"/>
  <c r="AH33" i="2762"/>
  <c r="AG33" i="2762"/>
  <c r="AG19" i="2768"/>
  <c r="AH19" i="2768"/>
  <c r="AG59" i="2771"/>
  <c r="AH59" i="2771"/>
  <c r="AH33" i="2774"/>
  <c r="AG33" i="2774"/>
  <c r="AG31" i="2774"/>
  <c r="AH31" i="2774"/>
  <c r="AG53" i="2774"/>
  <c r="AH53" i="2774"/>
  <c r="AG22" i="2777"/>
  <c r="AH22" i="2777"/>
  <c r="AG40" i="2780"/>
  <c r="AH40" i="2780"/>
  <c r="AH56" i="2780"/>
  <c r="AG56" i="2780"/>
  <c r="AG9" i="2783"/>
  <c r="AH9" i="2783"/>
  <c r="AH42" i="2783"/>
  <c r="AG42" i="2783"/>
  <c r="AG10" i="2786"/>
  <c r="AH10" i="2786"/>
  <c r="AH34" i="2786"/>
  <c r="AG34" i="2786"/>
  <c r="AH28" i="2756"/>
  <c r="AG28" i="2756"/>
  <c r="AH15" i="2762"/>
  <c r="AG15" i="2762"/>
  <c r="AG58" i="2765"/>
  <c r="AH58" i="2765"/>
  <c r="AH56" i="2768"/>
  <c r="AG56" i="2768"/>
  <c r="AH45" i="2768"/>
  <c r="AG45" i="2768"/>
  <c r="AH13" i="2768"/>
  <c r="AG13" i="2768"/>
  <c r="AG15" i="2768"/>
  <c r="AH15" i="2768"/>
  <c r="AH38" i="2765"/>
  <c r="AG38" i="2765"/>
  <c r="AH29" i="2768"/>
  <c r="AG29" i="2768"/>
  <c r="AG8" i="2771"/>
  <c r="AH8" i="2771"/>
  <c r="AH21" i="2771"/>
  <c r="AG21" i="2771"/>
  <c r="AH25" i="2771"/>
  <c r="AG25" i="2771"/>
  <c r="AG36" i="2777"/>
  <c r="AH36" i="2777"/>
  <c r="AH57" i="2777"/>
  <c r="AG57" i="2777"/>
  <c r="AG31" i="2780"/>
  <c r="AH31" i="2780"/>
  <c r="AG10" i="2780"/>
  <c r="AH10" i="2780"/>
  <c r="AH51" i="2780"/>
  <c r="AG51" i="2780"/>
  <c r="AH24" i="2786"/>
  <c r="AG24" i="2786"/>
  <c r="AG7" i="2789"/>
  <c r="AH7" i="2789"/>
  <c r="AH41" i="2753"/>
  <c r="AG41" i="2753"/>
  <c r="AH13" i="2756"/>
  <c r="AG13" i="2756"/>
  <c r="AG34" i="2762"/>
  <c r="AH34" i="2762"/>
  <c r="AG35" i="2762"/>
  <c r="AH35" i="2762"/>
  <c r="AG7" i="2768"/>
  <c r="AH7" i="2768"/>
  <c r="AH15" i="2771"/>
  <c r="AG15" i="2771"/>
  <c r="AG16" i="2774"/>
  <c r="AH16" i="2774"/>
  <c r="AG18" i="2777"/>
  <c r="AH18" i="2777"/>
  <c r="AG12" i="2777"/>
  <c r="AH12" i="2777"/>
  <c r="AH33" i="2777"/>
  <c r="AG33" i="2777"/>
  <c r="AG22" i="2780"/>
  <c r="AH22" i="2780"/>
  <c r="AG25" i="2780"/>
  <c r="AH25" i="2780"/>
  <c r="AH15" i="2780"/>
  <c r="AG15" i="2780"/>
  <c r="AH11" i="2783"/>
  <c r="AG11" i="2783"/>
  <c r="AG12" i="2783"/>
  <c r="AH12" i="2783"/>
  <c r="AH14" i="2786"/>
  <c r="AG14" i="2786"/>
  <c r="AG36" i="2786"/>
  <c r="AH36" i="2786"/>
  <c r="AH53" i="2786"/>
  <c r="AG53" i="2786"/>
  <c r="AG18" i="2789"/>
  <c r="AH18" i="2789"/>
  <c r="AG7" i="2756"/>
  <c r="AH7" i="2756"/>
  <c r="AG44" i="2756"/>
  <c r="AH44" i="2756"/>
  <c r="AG17" i="2759"/>
  <c r="AH17" i="2759"/>
  <c r="AG57" i="2762"/>
  <c r="AH57" i="2762"/>
  <c r="AG52" i="2765"/>
  <c r="AH52" i="2765"/>
  <c r="AH49" i="2768"/>
  <c r="AG49" i="2768"/>
  <c r="AH9" i="2771"/>
  <c r="AG9" i="2771"/>
  <c r="AH10" i="2774"/>
  <c r="AG10" i="2774"/>
  <c r="AG40" i="2777"/>
  <c r="AH40" i="2777"/>
  <c r="AG60" i="2777"/>
  <c r="AH60" i="2777"/>
  <c r="AG16" i="2780"/>
  <c r="AH16" i="2780"/>
  <c r="AG19" i="2780"/>
  <c r="AH19" i="2780"/>
  <c r="AG58" i="2783"/>
  <c r="AH58" i="2783"/>
  <c r="AH56" i="2783"/>
  <c r="AG56" i="2783"/>
  <c r="AG52" i="2786"/>
  <c r="AH52" i="2786"/>
  <c r="AH12" i="2786"/>
  <c r="AG12" i="2786"/>
  <c r="AG59" i="2786"/>
  <c r="AH59" i="2786"/>
  <c r="AH14" i="2789"/>
  <c r="AG14" i="2789"/>
  <c r="AH6" i="2756"/>
  <c r="AG6" i="2756"/>
  <c r="AH27" i="2765"/>
  <c r="AG27" i="2765"/>
  <c r="AH9" i="2765"/>
  <c r="AG9" i="2765"/>
  <c r="AH16" i="2771"/>
  <c r="AG16" i="2771"/>
  <c r="AG12" i="2756"/>
  <c r="AH12" i="2756"/>
  <c r="AG20" i="2762"/>
  <c r="AH20" i="2762"/>
  <c r="AH56" i="2765"/>
  <c r="AG56" i="2765"/>
  <c r="AH45" i="2774"/>
  <c r="AG45" i="2774"/>
  <c r="AH56" i="2756"/>
  <c r="AG56" i="2756"/>
  <c r="AG22" i="2753"/>
  <c r="AH22" i="2753"/>
  <c r="AG32" i="2756"/>
  <c r="AH32" i="2756"/>
  <c r="AG48" i="2756"/>
  <c r="AH48" i="2756"/>
  <c r="AH34" i="2753"/>
  <c r="AG34" i="2753"/>
  <c r="AG6" i="2771"/>
  <c r="AH6" i="2771"/>
  <c r="AH20" i="2786"/>
  <c r="AG20" i="2786"/>
  <c r="AH44" i="2786"/>
  <c r="AG44" i="2786"/>
  <c r="AG51" i="2789"/>
  <c r="AH51" i="2789"/>
  <c r="AH44" i="2789"/>
  <c r="AG44" i="2789"/>
  <c r="AH53" i="2789"/>
  <c r="AG53" i="2789"/>
  <c r="AH12" i="2765"/>
  <c r="AG12" i="2765"/>
  <c r="AH61" i="2765"/>
  <c r="AG61" i="2765"/>
  <c r="AH14" i="2765"/>
  <c r="AG14" i="2765"/>
  <c r="AH22" i="2774"/>
  <c r="AG22" i="2774"/>
  <c r="AG28" i="2777"/>
  <c r="AH28" i="2777"/>
  <c r="AH57" i="2774"/>
  <c r="AG57" i="2774"/>
  <c r="AH42" i="2780"/>
  <c r="AG42" i="2780"/>
  <c r="AH53" i="2780"/>
  <c r="AG53" i="2780"/>
  <c r="AH13" i="2783"/>
  <c r="AG13" i="2783"/>
  <c r="AG44" i="2783"/>
  <c r="AH44" i="2783"/>
  <c r="AH57" i="2786"/>
  <c r="AG57" i="2786"/>
  <c r="AG55" i="2789"/>
  <c r="AH55" i="2789"/>
  <c r="AH26" i="2789"/>
  <c r="AG26" i="2789"/>
  <c r="AG44" i="2765"/>
  <c r="AH44" i="2765"/>
  <c r="AG52" i="2768"/>
  <c r="AH52" i="2768"/>
  <c r="AG30" i="2774"/>
  <c r="AH30" i="2774"/>
  <c r="AH21" i="2774"/>
  <c r="AG21" i="2774"/>
  <c r="AH11" i="2780"/>
  <c r="AG11" i="2780"/>
  <c r="AG30" i="2783"/>
  <c r="AH30" i="2783"/>
  <c r="AG40" i="2783"/>
  <c r="AH40" i="2783"/>
  <c r="AG38" i="2783"/>
  <c r="AH38" i="2783"/>
  <c r="AG13" i="2786"/>
  <c r="AH13" i="2786"/>
  <c r="AG33" i="2789"/>
  <c r="AH33" i="2789"/>
  <c r="AH32" i="2789"/>
  <c r="AG32" i="2789"/>
  <c r="AH55" i="2762"/>
  <c r="AG55" i="2762"/>
  <c r="AG60" i="2759"/>
  <c r="AH60" i="2759"/>
  <c r="AG11" i="2762"/>
  <c r="AH11" i="2762"/>
  <c r="AH29" i="2759"/>
  <c r="AG29" i="2759"/>
  <c r="AH18" i="2765"/>
  <c r="AG18" i="2765"/>
  <c r="AG18" i="2768"/>
  <c r="AH18" i="2768"/>
  <c r="AH46" i="2774"/>
  <c r="AG46" i="2774"/>
  <c r="AH24" i="2774"/>
  <c r="AG24" i="2774"/>
  <c r="AH47" i="2774"/>
  <c r="AG47" i="2774"/>
  <c r="AH52" i="2777"/>
  <c r="AG52" i="2777"/>
  <c r="AH30" i="2780"/>
  <c r="AG30" i="2780"/>
  <c r="AH41" i="2780"/>
  <c r="AG41" i="2780"/>
  <c r="AG60" i="2783"/>
  <c r="AH60" i="2783"/>
  <c r="AH17" i="2783"/>
  <c r="AG17" i="2783"/>
  <c r="AG7" i="2786"/>
  <c r="AH7" i="2786"/>
  <c r="AH17" i="2789"/>
  <c r="AG17" i="2789"/>
  <c r="AG47" i="2756"/>
  <c r="AH47" i="2756"/>
  <c r="AH15" i="2765"/>
  <c r="AG15" i="2765"/>
  <c r="AG32" i="2762"/>
  <c r="AH32" i="2762"/>
  <c r="AG54" i="2768"/>
  <c r="AH54" i="2768"/>
  <c r="AH48" i="2765"/>
  <c r="AG48" i="2765"/>
  <c r="AH45" i="2765"/>
  <c r="AG45" i="2765"/>
  <c r="AG48" i="2768"/>
  <c r="AH48" i="2768"/>
  <c r="AH24" i="2771"/>
  <c r="AG24" i="2771"/>
  <c r="AH60" i="2774"/>
  <c r="AG60" i="2774"/>
  <c r="AG41" i="2774"/>
  <c r="AH41" i="2774"/>
  <c r="AG46" i="2777"/>
  <c r="AH46" i="2777"/>
  <c r="AH11" i="2777"/>
  <c r="AG11" i="2777"/>
  <c r="AH60" i="2780"/>
  <c r="AG60" i="2780"/>
  <c r="AH35" i="2780"/>
  <c r="AG35" i="2780"/>
  <c r="AH40" i="2786"/>
  <c r="AG40" i="2786"/>
  <c r="AG58" i="2786"/>
  <c r="AH58" i="2786"/>
  <c r="AG37" i="2789"/>
  <c r="AH37" i="2789"/>
  <c r="AG47" i="2789"/>
  <c r="AH47" i="2789"/>
  <c r="AH9" i="2789"/>
  <c r="AG9" i="2789"/>
  <c r="AH52" i="2756"/>
  <c r="AG52" i="2756"/>
  <c r="AG54" i="2756"/>
  <c r="AH54" i="2756"/>
  <c r="AH19" i="2762"/>
  <c r="AG19" i="2762"/>
  <c r="AH54" i="2759"/>
  <c r="AG54" i="2759"/>
  <c r="AG53" i="2759"/>
  <c r="AH53" i="2759"/>
  <c r="AH23" i="2768"/>
  <c r="AG23" i="2768"/>
  <c r="AH10" i="2771"/>
  <c r="AG10" i="2771"/>
  <c r="AH18" i="2771"/>
  <c r="AG18" i="2771"/>
  <c r="AG35" i="2774"/>
  <c r="AH35" i="2774"/>
  <c r="AH54" i="2780"/>
  <c r="AG54" i="2780"/>
  <c r="AH29" i="2780"/>
  <c r="AG29" i="2780"/>
  <c r="AG54" i="2783"/>
  <c r="AH54" i="2783"/>
  <c r="AG51" i="2786"/>
  <c r="AH51" i="2786"/>
  <c r="AG6" i="2786"/>
  <c r="AH6" i="2786"/>
  <c r="AG31" i="2789"/>
  <c r="AH31" i="2789"/>
  <c r="AH41" i="2789"/>
  <c r="AG41" i="2789"/>
  <c r="AH16" i="2789"/>
  <c r="AG16" i="2789"/>
  <c r="AG24" i="2759"/>
  <c r="AH24" i="2759"/>
  <c r="AH11" i="2759"/>
  <c r="AG11" i="2759"/>
  <c r="AG29" i="2765"/>
  <c r="AH29" i="2765"/>
  <c r="AH48" i="2771"/>
  <c r="AG48" i="2771"/>
  <c r="AH34" i="2777"/>
  <c r="AG34" i="2777"/>
  <c r="AG55" i="2783"/>
  <c r="AH55" i="2783"/>
  <c r="AG19" i="2786"/>
  <c r="AH19" i="2786"/>
  <c r="AH22" i="2756"/>
  <c r="AG22" i="2756"/>
  <c r="AH48" i="2759"/>
  <c r="AG48" i="2759"/>
  <c r="AG59" i="2762"/>
  <c r="AH59" i="2762"/>
  <c r="AH47" i="2759"/>
  <c r="AG47" i="2759"/>
  <c r="AG34" i="2765"/>
  <c r="AH34" i="2765"/>
  <c r="AG43" i="2768"/>
  <c r="AH43" i="2768"/>
  <c r="AG37" i="2768"/>
  <c r="AH37" i="2768"/>
  <c r="AG21" i="2768"/>
  <c r="AH21" i="2768"/>
  <c r="AH20" i="2765"/>
  <c r="AG20" i="2765"/>
  <c r="AG55" i="2774"/>
  <c r="AH55" i="2774"/>
  <c r="AG24" i="2777"/>
  <c r="AH24" i="2777"/>
  <c r="AG31" i="2777"/>
  <c r="AH31" i="2777"/>
  <c r="AH39" i="2780"/>
  <c r="AG39" i="2780"/>
  <c r="AG13" i="2780"/>
  <c r="AH13" i="2780"/>
  <c r="AG16" i="2783"/>
  <c r="AH16" i="2783"/>
  <c r="AH35" i="2783"/>
  <c r="AG35" i="2783"/>
  <c r="AH21" i="2783"/>
  <c r="AG21" i="2783"/>
  <c r="AH14" i="2783"/>
  <c r="AG14" i="2783"/>
  <c r="AG44" i="2753"/>
  <c r="AH44" i="2753"/>
  <c r="AG45" i="2762"/>
  <c r="AH45" i="2762"/>
  <c r="AH40" i="2762"/>
  <c r="AG40" i="2762"/>
  <c r="AG14" i="2762"/>
  <c r="AH14" i="2762"/>
  <c r="AG33" i="2768"/>
  <c r="AH33" i="2768"/>
  <c r="AH20" i="2768"/>
  <c r="AG20" i="2768"/>
  <c r="AG56" i="2771"/>
  <c r="AH56" i="2771"/>
  <c r="AG47" i="2771"/>
  <c r="AH47" i="2771"/>
  <c r="AG37" i="2774"/>
  <c r="AH37" i="2774"/>
  <c r="AG25" i="2777"/>
  <c r="AH25" i="2777"/>
  <c r="AH38" i="2777"/>
  <c r="AG38" i="2777"/>
  <c r="AH26" i="2780"/>
  <c r="AG26" i="2780"/>
  <c r="AG51" i="2783"/>
  <c r="AH51" i="2783"/>
  <c r="AH26" i="2786"/>
  <c r="AG26" i="2786"/>
  <c r="AG25" i="2786"/>
  <c r="AH25" i="2786"/>
  <c r="AH49" i="2756"/>
  <c r="AG49" i="2756"/>
  <c r="AG8" i="2756"/>
  <c r="AH8" i="2756"/>
  <c r="AG33" i="2756"/>
  <c r="AH33" i="2756"/>
  <c r="AH9" i="2762"/>
  <c r="AG9" i="2762"/>
  <c r="AG61" i="2762"/>
  <c r="AH61" i="2762"/>
  <c r="AH8" i="2762"/>
  <c r="AG8" i="2762"/>
  <c r="AG49" i="2765"/>
  <c r="AH49" i="2765"/>
  <c r="AG41" i="2771"/>
  <c r="AH41" i="2771"/>
  <c r="AG14" i="2771"/>
  <c r="AH14" i="2771"/>
  <c r="AH27" i="2771"/>
  <c r="AG27" i="2771"/>
  <c r="AH19" i="2771"/>
  <c r="AG19" i="2771"/>
  <c r="AG58" i="2777"/>
  <c r="AH58" i="2777"/>
  <c r="AG49" i="2777"/>
  <c r="AH49" i="2777"/>
  <c r="AG37" i="2780"/>
  <c r="AH37" i="2780"/>
  <c r="AG46" i="2780"/>
  <c r="AH46" i="2780"/>
  <c r="AH23" i="2783"/>
  <c r="AG23" i="2783"/>
  <c r="AG45" i="2783"/>
  <c r="AH45" i="2783"/>
  <c r="AH30" i="2789"/>
  <c r="AG30" i="2789"/>
  <c r="AG31" i="2765"/>
  <c r="AH31" i="2765"/>
  <c r="AG16" i="2768"/>
  <c r="AH16" i="2768"/>
  <c r="AG17" i="2771"/>
  <c r="AH17" i="2771"/>
  <c r="AG44" i="2771"/>
  <c r="AH44" i="2771"/>
  <c r="AH57" i="2771"/>
  <c r="AG57" i="2771"/>
  <c r="AH49" i="2771"/>
  <c r="AG49" i="2771"/>
  <c r="AH56" i="2777"/>
  <c r="AG56" i="2777"/>
  <c r="AH14" i="2780"/>
  <c r="AG14" i="2780"/>
  <c r="AH57" i="2780"/>
  <c r="AG57" i="2780"/>
  <c r="AH6" i="2780"/>
  <c r="AG6" i="2780"/>
  <c r="AG34" i="2783"/>
  <c r="AH34" i="2783"/>
  <c r="AG39" i="2783"/>
  <c r="AH39" i="2783"/>
  <c r="AG32" i="2783"/>
  <c r="AH32" i="2783"/>
  <c r="AH24" i="2789"/>
  <c r="AG24" i="2789"/>
  <c r="AG15" i="2756"/>
  <c r="AH15" i="2756"/>
  <c r="AH24" i="2756"/>
  <c r="AG24" i="2756"/>
  <c r="AH22" i="2762"/>
  <c r="AG22" i="2762"/>
  <c r="AG23" i="2759"/>
  <c r="AH23" i="2759"/>
  <c r="AH47" i="2768"/>
  <c r="AG47" i="2768"/>
  <c r="AG44" i="2768"/>
  <c r="AH44" i="2768"/>
  <c r="AH27" i="2768"/>
  <c r="AG27" i="2768"/>
  <c r="AG38" i="2771"/>
  <c r="AH38" i="2771"/>
  <c r="AH51" i="2771"/>
  <c r="AG51" i="2771"/>
  <c r="AH31" i="2771"/>
  <c r="AG31" i="2771"/>
  <c r="AH7" i="2771"/>
  <c r="AG7" i="2771"/>
  <c r="AG44" i="2774"/>
  <c r="AH44" i="2774"/>
  <c r="AG61" i="2780"/>
  <c r="AH61" i="2780"/>
  <c r="AH8" i="2780"/>
  <c r="AG8" i="2780"/>
  <c r="AH21" i="2780"/>
  <c r="AG21" i="2780"/>
  <c r="AH47" i="2783"/>
  <c r="AG47" i="2783"/>
  <c r="AG61" i="2786"/>
  <c r="AH61" i="2786"/>
  <c r="AG43" i="2786"/>
  <c r="AH43" i="2786"/>
  <c r="AG26" i="2756"/>
  <c r="AH26" i="2756"/>
  <c r="AG43" i="2756"/>
  <c r="AH43" i="2756"/>
  <c r="AH34" i="2756"/>
  <c r="AG34" i="2756"/>
  <c r="AH42" i="2765"/>
  <c r="AG42" i="2765"/>
  <c r="AG57" i="2768"/>
  <c r="AH57" i="2768"/>
  <c r="AG10" i="2768"/>
  <c r="AH10" i="2768"/>
  <c r="AG32" i="2771"/>
  <c r="AH32" i="2771"/>
  <c r="AH45" i="2771"/>
  <c r="AG45" i="2771"/>
  <c r="AH13" i="2771"/>
  <c r="AG13" i="2771"/>
  <c r="AG13" i="2774"/>
  <c r="AH13" i="2774"/>
  <c r="AG43" i="2774"/>
  <c r="AH43" i="2774"/>
  <c r="AH21" i="2777"/>
  <c r="AG21" i="2777"/>
  <c r="AG55" i="2780"/>
  <c r="AH55" i="2780"/>
  <c r="AH9" i="2780"/>
  <c r="AG9" i="2780"/>
  <c r="AG25" i="2783"/>
  <c r="AH25" i="2783"/>
  <c r="AH17" i="2786"/>
  <c r="AG17" i="2786"/>
  <c r="AH32" i="2786"/>
  <c r="AG32" i="2786"/>
  <c r="AG21" i="2786"/>
  <c r="AH21" i="2786"/>
  <c r="AH50" i="2789"/>
  <c r="AG50" i="2789"/>
  <c r="AH60" i="2789"/>
  <c r="AG60" i="2789"/>
  <c r="AH28" i="2774"/>
  <c r="AG28" i="2774"/>
  <c r="AH51" i="2774"/>
  <c r="AG51" i="2774"/>
  <c r="AG48" i="2774"/>
  <c r="AH48" i="2774"/>
  <c r="AH36" i="2774"/>
  <c r="AG36" i="2774"/>
  <c r="AH29" i="2774"/>
  <c r="AG29" i="2774"/>
  <c r="AH44" i="2777"/>
  <c r="AG44" i="2777"/>
  <c r="AH12" i="2780"/>
  <c r="AG12" i="2780"/>
  <c r="AH23" i="2780"/>
  <c r="AG23" i="2780"/>
  <c r="AH52" i="2789"/>
  <c r="AG52" i="2789"/>
  <c r="AG25" i="2789"/>
  <c r="AH25" i="2789"/>
  <c r="AH10" i="2789"/>
  <c r="AG10" i="2789"/>
  <c r="AH16" i="2756"/>
  <c r="AG16" i="2756"/>
  <c r="AG39" i="2765"/>
  <c r="AH39" i="2765"/>
  <c r="AG11" i="2765"/>
  <c r="AH11" i="2765"/>
  <c r="AH50" i="2765"/>
  <c r="AG50" i="2765"/>
  <c r="AG30" i="2768"/>
  <c r="AH30" i="2768"/>
  <c r="AH22" i="2771"/>
  <c r="AG22" i="2771"/>
  <c r="AH42" i="2771"/>
  <c r="AG42" i="2771"/>
  <c r="AG14" i="2774"/>
  <c r="AH14" i="2774"/>
  <c r="AH42" i="2774"/>
  <c r="AG42" i="2774"/>
  <c r="AG59" i="2774"/>
  <c r="AH59" i="2774"/>
  <c r="AH49" i="2783"/>
  <c r="AG49" i="2783"/>
  <c r="AG10" i="2783"/>
  <c r="AH10" i="2783"/>
  <c r="AH29" i="2783"/>
  <c r="AG29" i="2783"/>
  <c r="AH8" i="2786"/>
  <c r="AG8" i="2786"/>
  <c r="AH15" i="2789"/>
  <c r="AG15" i="2789"/>
  <c r="AH38" i="2789"/>
  <c r="AG38" i="2789"/>
  <c r="AH21" i="2789"/>
  <c r="AG21" i="2789"/>
  <c r="AH39" i="2789"/>
  <c r="AG39" i="2789"/>
  <c r="AH35" i="2759"/>
  <c r="AG35" i="2759"/>
  <c r="AH33" i="2765"/>
  <c r="AG33" i="2765"/>
  <c r="AH55" i="2765"/>
  <c r="AG55" i="2765"/>
  <c r="AH43" i="2765"/>
  <c r="AG43" i="2765"/>
  <c r="AG6" i="2765"/>
  <c r="AH6" i="2765"/>
  <c r="AH36" i="2771"/>
  <c r="AG36" i="2771"/>
  <c r="AG56" i="2774"/>
  <c r="AH56" i="2774"/>
  <c r="AH36" i="2780"/>
  <c r="AG36" i="2780"/>
  <c r="AH47" i="2780"/>
  <c r="AG47" i="2780"/>
  <c r="AH7" i="2783"/>
  <c r="AG7" i="2783"/>
  <c r="AG40" i="2789"/>
  <c r="AH40" i="2789"/>
  <c r="AG13" i="2789"/>
  <c r="AH13" i="2789"/>
  <c r="AH23" i="2789"/>
  <c r="AG23" i="2789"/>
  <c r="AG19" i="2756"/>
  <c r="AH19" i="2756"/>
  <c r="AG43" i="2762"/>
  <c r="AH43" i="2762"/>
  <c r="AH37" i="2765"/>
  <c r="AG37" i="2765"/>
  <c r="AH36" i="2783"/>
  <c r="AG36" i="2783"/>
  <c r="AH53" i="2783"/>
  <c r="AG53" i="2783"/>
  <c r="AH41" i="2786"/>
  <c r="AG41" i="2786"/>
  <c r="AG9" i="2756"/>
  <c r="AH9" i="2756"/>
  <c r="AH33" i="2753"/>
  <c r="AG33" i="2753"/>
  <c r="AH37" i="2762"/>
  <c r="AG37" i="2762"/>
  <c r="AH54" i="2762"/>
  <c r="AG54" i="2762"/>
  <c r="AG55" i="2768"/>
  <c r="AH55" i="2768"/>
  <c r="AH32" i="2765"/>
  <c r="AG32" i="2765"/>
  <c r="AH28" i="2771"/>
  <c r="AG28" i="2771"/>
  <c r="AH60" i="2771"/>
  <c r="AG60" i="2771"/>
  <c r="AG24" i="2783"/>
  <c r="AH24" i="2783"/>
  <c r="AH38" i="2786"/>
  <c r="AG38" i="2786"/>
  <c r="AH20" i="2789"/>
  <c r="AG20" i="2789"/>
  <c r="AG58" i="2753"/>
  <c r="AH58" i="2753"/>
  <c r="AH15" i="2753"/>
  <c r="AG15" i="2753"/>
  <c r="AG42" i="2759"/>
  <c r="AH42" i="2759"/>
  <c r="AH26" i="2762"/>
  <c r="AG26" i="2762"/>
  <c r="AH30" i="2765"/>
  <c r="AG30" i="2765"/>
  <c r="AH58" i="2771"/>
  <c r="AG58" i="2771"/>
  <c r="AH54" i="2771"/>
  <c r="AG54" i="2771"/>
  <c r="AH41" i="2783"/>
  <c r="AG41" i="2783"/>
  <c r="AG55" i="2786"/>
  <c r="AH55" i="2786"/>
  <c r="AH22" i="2789"/>
  <c r="AG22" i="2789"/>
  <c r="AG52" i="2783"/>
  <c r="AH52" i="2783"/>
  <c r="AG18" i="2783"/>
  <c r="AH18" i="2783"/>
  <c r="AH57" i="2783"/>
  <c r="AG57" i="2783"/>
  <c r="AH50" i="2783"/>
  <c r="AG50" i="2783"/>
  <c r="AH9" i="2786"/>
  <c r="AG9" i="2786"/>
  <c r="AH51" i="2753"/>
  <c r="AG51" i="2753"/>
  <c r="AG51" i="2756"/>
  <c r="AH51" i="2756"/>
  <c r="AH30" i="2759"/>
  <c r="AG30" i="2759"/>
  <c r="AH42" i="2762"/>
  <c r="AG42" i="2762"/>
  <c r="AG41" i="2759"/>
  <c r="AH41" i="2759"/>
  <c r="AG50" i="2762"/>
  <c r="AH50" i="2762"/>
  <c r="AG58" i="2768"/>
  <c r="AH58" i="2768"/>
  <c r="AH61" i="2771"/>
  <c r="AG61" i="2771"/>
  <c r="AG34" i="2780"/>
  <c r="AH34" i="2780"/>
  <c r="AG7" i="2780"/>
  <c r="AH7" i="2780"/>
  <c r="AH16" i="2786"/>
  <c r="AG16" i="2786"/>
  <c r="AG11" i="2786"/>
  <c r="AH11" i="2786"/>
  <c r="AG48" i="2789"/>
  <c r="AH48" i="2789"/>
  <c r="AG54" i="2786"/>
  <c r="AH54" i="2786"/>
  <c r="AH20" i="2756"/>
  <c r="AG20" i="2756"/>
  <c r="AH31" i="2756"/>
  <c r="AG31" i="2756"/>
  <c r="AG23" i="2762"/>
  <c r="AH23" i="2762"/>
  <c r="AH44" i="2762"/>
  <c r="AG44" i="2762"/>
  <c r="AH53" i="2768"/>
  <c r="AG53" i="2768"/>
  <c r="AG40" i="2768"/>
  <c r="AH40" i="2768"/>
  <c r="AG14" i="2768"/>
  <c r="AH14" i="2768"/>
  <c r="AG35" i="2771"/>
  <c r="AH35" i="2771"/>
  <c r="AG53" i="2771"/>
  <c r="AH53" i="2771"/>
  <c r="AG50" i="2771"/>
  <c r="AH50" i="2771"/>
  <c r="AG11" i="2771"/>
  <c r="AH11" i="2771"/>
  <c r="AH43" i="2771"/>
  <c r="AG43" i="2771"/>
  <c r="AG54" i="2777"/>
  <c r="AH54" i="2777"/>
  <c r="AG17" i="2774"/>
  <c r="AH17" i="2774"/>
  <c r="AH51" i="2777"/>
  <c r="AG51" i="2777"/>
  <c r="AG48" i="2777"/>
  <c r="AH48" i="2777"/>
  <c r="AH20" i="2780"/>
  <c r="AG20" i="2780"/>
  <c r="AH59" i="2783"/>
  <c r="AG59" i="2783"/>
  <c r="AG15" i="2786"/>
  <c r="AH15" i="2786"/>
  <c r="AH42" i="2786"/>
  <c r="AG42" i="2786"/>
  <c r="AH56" i="2786"/>
  <c r="AG56" i="2786"/>
  <c r="AH12" i="2789"/>
  <c r="AG12" i="2789"/>
  <c r="AG14" i="2756"/>
  <c r="AH14" i="2756"/>
  <c r="AG27" i="2756"/>
  <c r="AH27" i="2756"/>
  <c r="AG30" i="2756"/>
  <c r="AH30" i="2756"/>
  <c r="AH16" i="2762"/>
  <c r="AG16" i="2762"/>
  <c r="AG39" i="2768"/>
  <c r="AH39" i="2768"/>
  <c r="AG46" i="2768"/>
  <c r="AH46" i="2768"/>
  <c r="AG25" i="2774"/>
  <c r="AH25" i="2774"/>
  <c r="AG28" i="2780"/>
  <c r="AH28" i="2780"/>
  <c r="AH50" i="2780"/>
  <c r="AG50" i="2780"/>
  <c r="AG48" i="2783"/>
  <c r="AH48" i="2783"/>
  <c r="AG49" i="2786"/>
  <c r="AH49" i="2786"/>
  <c r="AG8" i="2753"/>
  <c r="AH8" i="2753"/>
  <c r="AG25" i="2756"/>
  <c r="AH25" i="2756"/>
  <c r="AH10" i="2756"/>
  <c r="AG10" i="2756"/>
  <c r="AH60" i="2756"/>
  <c r="AG60" i="2756"/>
  <c r="AG59" i="2759"/>
  <c r="AH59" i="2759"/>
  <c r="AG50" i="2768"/>
  <c r="AH50" i="2768"/>
  <c r="AG13" i="2765"/>
  <c r="AH13" i="2765"/>
  <c r="AH60" i="2765"/>
  <c r="AG60" i="2765"/>
  <c r="AG28" i="2768"/>
  <c r="AH28" i="2768"/>
  <c r="AH6" i="2768"/>
  <c r="AG6" i="2768"/>
  <c r="AH59" i="2768"/>
  <c r="AG59" i="2768"/>
  <c r="AG52" i="2774"/>
  <c r="AH52" i="2774"/>
  <c r="AG49" i="2774"/>
  <c r="AH49" i="2774"/>
  <c r="AG19" i="2774"/>
  <c r="AH19" i="2774"/>
  <c r="AG13" i="2777"/>
  <c r="AH13" i="2777"/>
  <c r="AH44" i="2780"/>
  <c r="AG44" i="2780"/>
  <c r="AH45" i="2780"/>
  <c r="AG45" i="2780"/>
  <c r="AG28" i="2783"/>
  <c r="AH28" i="2783"/>
  <c r="AG33" i="2783"/>
  <c r="AH33" i="2783"/>
  <c r="AG26" i="2783"/>
  <c r="AH26" i="2783"/>
  <c r="AG35" i="2786"/>
  <c r="AH35" i="2786"/>
  <c r="AH48" i="2786"/>
  <c r="AG48" i="2786"/>
  <c r="AH28" i="2789"/>
  <c r="AG28" i="2789"/>
  <c r="AG50" i="2756"/>
  <c r="AH50" i="2756"/>
  <c r="AH12" i="2759"/>
  <c r="AG12" i="2759"/>
  <c r="AG25" i="2762"/>
  <c r="AH25" i="2762"/>
  <c r="AH30" i="2762"/>
  <c r="AG30" i="2762"/>
  <c r="AG40" i="2765"/>
  <c r="AH40" i="2765"/>
  <c r="AG22" i="2765"/>
  <c r="AH22" i="2765"/>
  <c r="AH11" i="2768"/>
  <c r="AG11" i="2768"/>
  <c r="AH38" i="2768"/>
  <c r="AG38" i="2768"/>
  <c r="AH9" i="2768"/>
  <c r="AG9" i="2768"/>
  <c r="AH35" i="2768"/>
  <c r="AG35" i="2768"/>
  <c r="AH17" i="2768"/>
  <c r="AG17" i="2768"/>
  <c r="AG29" i="2771"/>
  <c r="AH29" i="2771"/>
  <c r="AH34" i="2774"/>
  <c r="AG34" i="2774"/>
  <c r="AG26" i="2774"/>
  <c r="AH26" i="2774"/>
  <c r="AG61" i="2774"/>
  <c r="AH61" i="2774"/>
  <c r="AG37" i="2777"/>
  <c r="AH37" i="2777"/>
  <c r="AH20" i="2777"/>
  <c r="AG20" i="2777"/>
  <c r="AH38" i="2780"/>
  <c r="AG38" i="2780"/>
  <c r="AH33" i="2780"/>
  <c r="AG33" i="2780"/>
  <c r="AG61" i="2783"/>
  <c r="AH61" i="2783"/>
  <c r="AG22" i="2783"/>
  <c r="AH22" i="2783"/>
  <c r="AH6" i="2783"/>
  <c r="AG6" i="2783"/>
  <c r="AH27" i="2783"/>
  <c r="AG27" i="2783"/>
  <c r="AH20" i="2783"/>
  <c r="AG20" i="2783"/>
  <c r="AG18" i="2786"/>
  <c r="AH18" i="2786"/>
  <c r="AG37" i="2786"/>
  <c r="AH37" i="2786"/>
  <c r="AH30" i="2786"/>
  <c r="AG30" i="2786"/>
  <c r="C4" i="2143"/>
  <c r="E12" i="2143" l="1"/>
  <c r="E18" i="2143"/>
  <c r="E24" i="2143"/>
  <c r="E30" i="2143"/>
  <c r="E36" i="2143"/>
  <c r="E42" i="2143"/>
  <c r="E48" i="2143"/>
  <c r="E54" i="2143"/>
  <c r="E60" i="2143"/>
  <c r="D11" i="2143"/>
  <c r="D17" i="2143"/>
  <c r="D23" i="2143"/>
  <c r="D29" i="2143"/>
  <c r="D35" i="2143"/>
  <c r="D41" i="2143"/>
  <c r="D47" i="2143"/>
  <c r="D53" i="2143"/>
  <c r="D59" i="2143"/>
  <c r="C10" i="2143"/>
  <c r="C16" i="2143"/>
  <c r="C22" i="2143"/>
  <c r="C28" i="2143"/>
  <c r="C34" i="2143"/>
  <c r="C40" i="2143"/>
  <c r="C46" i="2143"/>
  <c r="C52" i="2143"/>
  <c r="C58" i="2143"/>
  <c r="C6" i="2143"/>
  <c r="E11" i="2143"/>
  <c r="E19" i="2143"/>
  <c r="E26" i="2143"/>
  <c r="E33" i="2143"/>
  <c r="E40" i="2143"/>
  <c r="E47" i="2143"/>
  <c r="E55" i="2143"/>
  <c r="D7" i="2143"/>
  <c r="D14" i="2143"/>
  <c r="D21" i="2143"/>
  <c r="D28" i="2143"/>
  <c r="D36" i="2143"/>
  <c r="D43" i="2143"/>
  <c r="D50" i="2143"/>
  <c r="D57" i="2143"/>
  <c r="C9" i="2143"/>
  <c r="C17" i="2143"/>
  <c r="C24" i="2143"/>
  <c r="C31" i="2143"/>
  <c r="C38" i="2143"/>
  <c r="C45" i="2143"/>
  <c r="C53" i="2143"/>
  <c r="C60" i="2143"/>
  <c r="E10" i="2143"/>
  <c r="E17" i="2143"/>
  <c r="E25" i="2143"/>
  <c r="E32" i="2143"/>
  <c r="E39" i="2143"/>
  <c r="E46" i="2143"/>
  <c r="E53" i="2143"/>
  <c r="E61" i="2143"/>
  <c r="D13" i="2143"/>
  <c r="D20" i="2143"/>
  <c r="D27" i="2143"/>
  <c r="D34" i="2143"/>
  <c r="D42" i="2143"/>
  <c r="D49" i="2143"/>
  <c r="D56" i="2143"/>
  <c r="C8" i="2143"/>
  <c r="C15" i="2143"/>
  <c r="C23" i="2143"/>
  <c r="C30" i="2143"/>
  <c r="C37" i="2143"/>
  <c r="C44" i="2143"/>
  <c r="C51" i="2143"/>
  <c r="C59" i="2143"/>
  <c r="E13" i="2143"/>
  <c r="E22" i="2143"/>
  <c r="E34" i="2143"/>
  <c r="E44" i="2143"/>
  <c r="E56" i="2143"/>
  <c r="D10" i="2143"/>
  <c r="D22" i="2143"/>
  <c r="D32" i="2143"/>
  <c r="D44" i="2143"/>
  <c r="D54" i="2143"/>
  <c r="C11" i="2143"/>
  <c r="C20" i="2143"/>
  <c r="C32" i="2143"/>
  <c r="C42" i="2143"/>
  <c r="C54" i="2143"/>
  <c r="E9" i="2143"/>
  <c r="E21" i="2143"/>
  <c r="E31" i="2143"/>
  <c r="E43" i="2143"/>
  <c r="E52" i="2143"/>
  <c r="D9" i="2143"/>
  <c r="D19" i="2143"/>
  <c r="D31" i="2143"/>
  <c r="D40" i="2143"/>
  <c r="D52" i="2143"/>
  <c r="C7" i="2143"/>
  <c r="C19" i="2143"/>
  <c r="C29" i="2143"/>
  <c r="C41" i="2143"/>
  <c r="C50" i="2143"/>
  <c r="E16" i="2143"/>
  <c r="E35" i="2143"/>
  <c r="E50" i="2143"/>
  <c r="D12" i="2143"/>
  <c r="D26" i="2143"/>
  <c r="D45" i="2143"/>
  <c r="D60" i="2143"/>
  <c r="C21" i="2143"/>
  <c r="C36" i="2143"/>
  <c r="C55" i="2143"/>
  <c r="D6" i="2143"/>
  <c r="E8" i="2143"/>
  <c r="E27" i="2143"/>
  <c r="E41" i="2143"/>
  <c r="E58" i="2143"/>
  <c r="D18" i="2143"/>
  <c r="D37" i="2143"/>
  <c r="D51" i="2143"/>
  <c r="C13" i="2143"/>
  <c r="C27" i="2143"/>
  <c r="C47" i="2143"/>
  <c r="C61" i="2143"/>
  <c r="E28" i="2143"/>
  <c r="E51" i="2143"/>
  <c r="D24" i="2143"/>
  <c r="D46" i="2143"/>
  <c r="C14" i="2143"/>
  <c r="C39" i="2143"/>
  <c r="E7" i="2143"/>
  <c r="E29" i="2143"/>
  <c r="E57" i="2143"/>
  <c r="D25" i="2143"/>
  <c r="D48" i="2143"/>
  <c r="C18" i="2143"/>
  <c r="C43" i="2143"/>
  <c r="E6" i="2143"/>
  <c r="E14" i="2143"/>
  <c r="E37" i="2143"/>
  <c r="E59" i="2143"/>
  <c r="D30" i="2143"/>
  <c r="D55" i="2143"/>
  <c r="C25" i="2143"/>
  <c r="C48" i="2143"/>
  <c r="E15" i="2143"/>
  <c r="E38" i="2143"/>
  <c r="D8" i="2143"/>
  <c r="D33" i="2143"/>
  <c r="D58" i="2143"/>
  <c r="C26" i="2143"/>
  <c r="C49" i="2143"/>
  <c r="E20" i="2143"/>
  <c r="E45" i="2143"/>
  <c r="D15" i="2143"/>
  <c r="D38" i="2143"/>
  <c r="D61" i="2143"/>
  <c r="C33" i="2143"/>
  <c r="C56" i="2143"/>
  <c r="E23" i="2143"/>
  <c r="E49" i="2143"/>
  <c r="D16" i="2143"/>
  <c r="D39" i="2143"/>
  <c r="C12" i="2143"/>
  <c r="C35" i="2143"/>
  <c r="C57" i="2143"/>
  <c r="C4" i="2038"/>
  <c r="K48" i="2143" l="1"/>
  <c r="G48" i="2143"/>
  <c r="F48" i="2143"/>
  <c r="G53" i="2143"/>
  <c r="K53" i="2143"/>
  <c r="F53" i="2143"/>
  <c r="G38" i="2143"/>
  <c r="F38" i="2143"/>
  <c r="K38" i="2143"/>
  <c r="K33" i="2143"/>
  <c r="G33" i="2143"/>
  <c r="F33" i="2143"/>
  <c r="G8" i="2143"/>
  <c r="K8" i="2143"/>
  <c r="F8" i="2143"/>
  <c r="K30" i="2143"/>
  <c r="F30" i="2143"/>
  <c r="G30" i="2143"/>
  <c r="K18" i="2143"/>
  <c r="G18" i="2143"/>
  <c r="F18" i="2143"/>
  <c r="K12" i="2143"/>
  <c r="G12" i="2143"/>
  <c r="F12" i="2143"/>
  <c r="K19" i="2143"/>
  <c r="F19" i="2143"/>
  <c r="G19" i="2143"/>
  <c r="K54" i="2143"/>
  <c r="G54" i="2143"/>
  <c r="F54" i="2143"/>
  <c r="G56" i="2143"/>
  <c r="F56" i="2143"/>
  <c r="K56" i="2143"/>
  <c r="K13" i="2143"/>
  <c r="F13" i="2143"/>
  <c r="G13" i="2143"/>
  <c r="G50" i="2143"/>
  <c r="K50" i="2143"/>
  <c r="F50" i="2143"/>
  <c r="K7" i="2143"/>
  <c r="F7" i="2143"/>
  <c r="G7" i="2143"/>
  <c r="F59" i="2143"/>
  <c r="K59" i="2143"/>
  <c r="G59" i="2143"/>
  <c r="F23" i="2143"/>
  <c r="K23" i="2143"/>
  <c r="G23" i="2143"/>
  <c r="K43" i="2143"/>
  <c r="F43" i="2143"/>
  <c r="G43" i="2143"/>
  <c r="F17" i="2143"/>
  <c r="G17" i="2143"/>
  <c r="K17" i="2143"/>
  <c r="G46" i="2143"/>
  <c r="F46" i="2143"/>
  <c r="K46" i="2143"/>
  <c r="G32" i="2143"/>
  <c r="K32" i="2143"/>
  <c r="F32" i="2143"/>
  <c r="K42" i="2143"/>
  <c r="G42" i="2143"/>
  <c r="F42" i="2143"/>
  <c r="K36" i="2143"/>
  <c r="F36" i="2143"/>
  <c r="G36" i="2143"/>
  <c r="K47" i="2143"/>
  <c r="G47" i="2143"/>
  <c r="F47" i="2143"/>
  <c r="G11" i="2143"/>
  <c r="F11" i="2143"/>
  <c r="K11" i="2143"/>
  <c r="K25" i="2143"/>
  <c r="F25" i="2143"/>
  <c r="G25" i="2143"/>
  <c r="G39" i="2143"/>
  <c r="K39" i="2143"/>
  <c r="F39" i="2143"/>
  <c r="F61" i="2143"/>
  <c r="K61" i="2143"/>
  <c r="G61" i="2143"/>
  <c r="K24" i="2143"/>
  <c r="G24" i="2143"/>
  <c r="F24" i="2143"/>
  <c r="K60" i="2143"/>
  <c r="F60" i="2143"/>
  <c r="G60" i="2143"/>
  <c r="K52" i="2143"/>
  <c r="F52" i="2143"/>
  <c r="G52" i="2143"/>
  <c r="F22" i="2143"/>
  <c r="G22" i="2143"/>
  <c r="K22" i="2143"/>
  <c r="K34" i="2143"/>
  <c r="G34" i="2143"/>
  <c r="F34" i="2143"/>
  <c r="G28" i="2143"/>
  <c r="K28" i="2143"/>
  <c r="F28" i="2143"/>
  <c r="K41" i="2143"/>
  <c r="G41" i="2143"/>
  <c r="F41" i="2143"/>
  <c r="G44" i="2143"/>
  <c r="K44" i="2143"/>
  <c r="F44" i="2143"/>
  <c r="K16" i="2143"/>
  <c r="F16" i="2143"/>
  <c r="G16" i="2143"/>
  <c r="K51" i="2143"/>
  <c r="F51" i="2143"/>
  <c r="G51" i="2143"/>
  <c r="F45" i="2143"/>
  <c r="G45" i="2143"/>
  <c r="K45" i="2143"/>
  <c r="F40" i="2143"/>
  <c r="G40" i="2143"/>
  <c r="K40" i="2143"/>
  <c r="K10" i="2143"/>
  <c r="F10" i="2143"/>
  <c r="G10" i="2143"/>
  <c r="G27" i="2143"/>
  <c r="K27" i="2143"/>
  <c r="F27" i="2143"/>
  <c r="G21" i="2143"/>
  <c r="K21" i="2143"/>
  <c r="F21" i="2143"/>
  <c r="G35" i="2143"/>
  <c r="K35" i="2143"/>
  <c r="F35" i="2143"/>
  <c r="F9" i="2143"/>
  <c r="K9" i="2143"/>
  <c r="G9" i="2143"/>
  <c r="K49" i="2143"/>
  <c r="F49" i="2143"/>
  <c r="G49" i="2143"/>
  <c r="F58" i="2143"/>
  <c r="G58" i="2143"/>
  <c r="K58" i="2143"/>
  <c r="K15" i="2143"/>
  <c r="F15" i="2143"/>
  <c r="G15" i="2143"/>
  <c r="K55" i="2143"/>
  <c r="F55" i="2143"/>
  <c r="G55" i="2143"/>
  <c r="K37" i="2143"/>
  <c r="F37" i="2143"/>
  <c r="G37" i="2143"/>
  <c r="F6" i="2143"/>
  <c r="G6" i="2143"/>
  <c r="K6" i="2143"/>
  <c r="G26" i="2143"/>
  <c r="K26" i="2143"/>
  <c r="F26" i="2143"/>
  <c r="K31" i="2143"/>
  <c r="F31" i="2143"/>
  <c r="G31" i="2143"/>
  <c r="G20" i="2143"/>
  <c r="K20" i="2143"/>
  <c r="F20" i="2143"/>
  <c r="G57" i="2143"/>
  <c r="F57" i="2143"/>
  <c r="K57" i="2143"/>
  <c r="G14" i="2143"/>
  <c r="K14" i="2143"/>
  <c r="F14" i="2143"/>
  <c r="F29" i="2143"/>
  <c r="G29" i="2143"/>
  <c r="K29" i="2143"/>
  <c r="E7" i="2038"/>
  <c r="D7" i="2038"/>
  <c r="C7" i="2038"/>
  <c r="E6" i="2038"/>
  <c r="D6" i="2038"/>
  <c r="C6" i="2038"/>
  <c r="C4" i="1825"/>
  <c r="J49" i="2143" l="1"/>
  <c r="H49" i="2143"/>
  <c r="I49" i="2143"/>
  <c r="J20" i="2143"/>
  <c r="H20" i="2143"/>
  <c r="I20" i="2143"/>
  <c r="J35" i="2143"/>
  <c r="I35" i="2143"/>
  <c r="H35" i="2143"/>
  <c r="I44" i="2143"/>
  <c r="H44" i="2143"/>
  <c r="J44" i="2143"/>
  <c r="I46" i="2143"/>
  <c r="H46" i="2143"/>
  <c r="J46" i="2143"/>
  <c r="I50" i="2143"/>
  <c r="J50" i="2143"/>
  <c r="H50" i="2143"/>
  <c r="H31" i="2143"/>
  <c r="I31" i="2143"/>
  <c r="J31" i="2143"/>
  <c r="J55" i="2143"/>
  <c r="I55" i="2143"/>
  <c r="H55" i="2143"/>
  <c r="H9" i="2143"/>
  <c r="J9" i="2143"/>
  <c r="I9" i="2143"/>
  <c r="I10" i="2143"/>
  <c r="H10" i="2143"/>
  <c r="J10" i="2143"/>
  <c r="I16" i="2143"/>
  <c r="J16" i="2143"/>
  <c r="H16" i="2143"/>
  <c r="I52" i="2143"/>
  <c r="H52" i="2143"/>
  <c r="J52" i="2143"/>
  <c r="I36" i="2143"/>
  <c r="H36" i="2143"/>
  <c r="J36" i="2143"/>
  <c r="J23" i="2143"/>
  <c r="I23" i="2143"/>
  <c r="H23" i="2143"/>
  <c r="I7" i="2143"/>
  <c r="J7" i="2143"/>
  <c r="H7" i="2143"/>
  <c r="J13" i="2143"/>
  <c r="I13" i="2143"/>
  <c r="H13" i="2143"/>
  <c r="I30" i="2143"/>
  <c r="H30" i="2143"/>
  <c r="J30" i="2143"/>
  <c r="I6" i="2143"/>
  <c r="J6" i="2143"/>
  <c r="H6" i="2143"/>
  <c r="I58" i="2143"/>
  <c r="H58" i="2143"/>
  <c r="J58" i="2143"/>
  <c r="H45" i="2143"/>
  <c r="J45" i="2143"/>
  <c r="I45" i="2143"/>
  <c r="J41" i="2143"/>
  <c r="I41" i="2143"/>
  <c r="H41" i="2143"/>
  <c r="I34" i="2143"/>
  <c r="J34" i="2143"/>
  <c r="H34" i="2143"/>
  <c r="H24" i="2143"/>
  <c r="J24" i="2143"/>
  <c r="I24" i="2143"/>
  <c r="J17" i="2143"/>
  <c r="H17" i="2143"/>
  <c r="I17" i="2143"/>
  <c r="H54" i="2143"/>
  <c r="I54" i="2143"/>
  <c r="J54" i="2143"/>
  <c r="J12" i="2143"/>
  <c r="H12" i="2143"/>
  <c r="I12" i="2143"/>
  <c r="H33" i="2143"/>
  <c r="J33" i="2143"/>
  <c r="I33" i="2143"/>
  <c r="H57" i="2143"/>
  <c r="I57" i="2143"/>
  <c r="J57" i="2143"/>
  <c r="H21" i="2143"/>
  <c r="I21" i="2143"/>
  <c r="J21" i="2143"/>
  <c r="H39" i="2143"/>
  <c r="J39" i="2143"/>
  <c r="I39" i="2143"/>
  <c r="J11" i="2143"/>
  <c r="H11" i="2143"/>
  <c r="I11" i="2143"/>
  <c r="H32" i="2143"/>
  <c r="J32" i="2143"/>
  <c r="I32" i="2143"/>
  <c r="J53" i="2143"/>
  <c r="H53" i="2143"/>
  <c r="I53" i="2143"/>
  <c r="J29" i="2143"/>
  <c r="I29" i="2143"/>
  <c r="H29" i="2143"/>
  <c r="H51" i="2143"/>
  <c r="I51" i="2143"/>
  <c r="J51" i="2143"/>
  <c r="H60" i="2143"/>
  <c r="J60" i="2143"/>
  <c r="I60" i="2143"/>
  <c r="H61" i="2143"/>
  <c r="I61" i="2143"/>
  <c r="J61" i="2143"/>
  <c r="H25" i="2143"/>
  <c r="J25" i="2143"/>
  <c r="I25" i="2143"/>
  <c r="I43" i="2143"/>
  <c r="J43" i="2143"/>
  <c r="H43" i="2143"/>
  <c r="J59" i="2143"/>
  <c r="I59" i="2143"/>
  <c r="H59" i="2143"/>
  <c r="J19" i="2143"/>
  <c r="I19" i="2143"/>
  <c r="H19" i="2143"/>
  <c r="I37" i="2143"/>
  <c r="J37" i="2143"/>
  <c r="H37" i="2143"/>
  <c r="I22" i="2143"/>
  <c r="H22" i="2143"/>
  <c r="J22" i="2143"/>
  <c r="J47" i="2143"/>
  <c r="H47" i="2143"/>
  <c r="I47" i="2143"/>
  <c r="J42" i="2143"/>
  <c r="I42" i="2143"/>
  <c r="H42" i="2143"/>
  <c r="H18" i="2143"/>
  <c r="J18" i="2143"/>
  <c r="I18" i="2143"/>
  <c r="J48" i="2143"/>
  <c r="I48" i="2143"/>
  <c r="H48" i="2143"/>
  <c r="H15" i="2143"/>
  <c r="I15" i="2143"/>
  <c r="J15" i="2143"/>
  <c r="I40" i="2143"/>
  <c r="H40" i="2143"/>
  <c r="J40" i="2143"/>
  <c r="I14" i="2143"/>
  <c r="H14" i="2143"/>
  <c r="J14" i="2143"/>
  <c r="J26" i="2143"/>
  <c r="I26" i="2143"/>
  <c r="H26" i="2143"/>
  <c r="H27" i="2143"/>
  <c r="J27" i="2143"/>
  <c r="I27" i="2143"/>
  <c r="I28" i="2143"/>
  <c r="J28" i="2143"/>
  <c r="H28" i="2143"/>
  <c r="J56" i="2143"/>
  <c r="I56" i="2143"/>
  <c r="H56" i="2143"/>
  <c r="I8" i="2143"/>
  <c r="H8" i="2143"/>
  <c r="J8" i="2143"/>
  <c r="H38" i="2143"/>
  <c r="J38" i="2143"/>
  <c r="I38" i="2143"/>
  <c r="K7" i="2038"/>
  <c r="G7" i="2038"/>
  <c r="F7" i="2038"/>
  <c r="F6" i="2038"/>
  <c r="K6" i="2038"/>
  <c r="G6" i="2038"/>
  <c r="D6" i="1825"/>
  <c r="E7" i="1825"/>
  <c r="E6" i="1825"/>
  <c r="D7" i="1825"/>
  <c r="C7" i="1825"/>
  <c r="C6" i="1825"/>
  <c r="J6" i="2038" l="1"/>
  <c r="I6" i="2038"/>
  <c r="H6" i="2038"/>
  <c r="J7" i="2038"/>
  <c r="I7" i="2038"/>
  <c r="H7" i="2038"/>
  <c r="G6" i="1825"/>
  <c r="H6" i="1825" s="1"/>
  <c r="K6" i="1825"/>
  <c r="L6" i="1825" s="1"/>
  <c r="J6" i="1825"/>
  <c r="I6" i="1825"/>
  <c r="F6" i="1825"/>
  <c r="G7" i="1825"/>
  <c r="H7" i="1825" s="1"/>
  <c r="F7" i="1825"/>
  <c r="K7" i="1825"/>
  <c r="L7" i="1825" s="1"/>
  <c r="J7" i="1825"/>
  <c r="I7" i="1825"/>
  <c r="F26" i="73"/>
  <c r="B5" i="1826"/>
  <c r="H6" i="73" s="1"/>
  <c r="H4" i="73" l="1"/>
  <c r="M4" i="1825" l="1"/>
  <c r="H4" i="189"/>
  <c r="D6" i="189" l="1"/>
  <c r="E6" i="189"/>
  <c r="L7" i="189"/>
  <c r="K7" i="189"/>
  <c r="I7" i="189"/>
  <c r="J7" i="189" s="1"/>
  <c r="H7" i="189"/>
  <c r="M6" i="1825"/>
  <c r="N7" i="1825"/>
  <c r="Q6" i="1825"/>
  <c r="M7" i="1825"/>
  <c r="N6" i="1825"/>
  <c r="Q7" i="1825"/>
  <c r="O7" i="1825"/>
  <c r="O6" i="1825"/>
  <c r="M4" i="189"/>
  <c r="R6" i="189" l="1"/>
  <c r="M6" i="189"/>
  <c r="N6" i="189"/>
  <c r="P6" i="189"/>
  <c r="N7" i="189"/>
  <c r="M7" i="189"/>
  <c r="R7" i="189"/>
  <c r="P7" i="189"/>
  <c r="R6" i="1825"/>
  <c r="S6" i="1825" s="1"/>
  <c r="P6" i="1825"/>
  <c r="R7" i="1825"/>
  <c r="S7" i="1825" s="1"/>
  <c r="P7" i="1825"/>
  <c r="K6" i="189"/>
  <c r="H6" i="189"/>
  <c r="I6" i="189"/>
  <c r="J6" i="189" s="1"/>
  <c r="L6" i="189"/>
  <c r="Q6" i="189" l="1"/>
  <c r="O6" i="189"/>
  <c r="Q7" i="189"/>
  <c r="O7" i="189"/>
</calcChain>
</file>

<file path=xl/sharedStrings.xml><?xml version="1.0" encoding="utf-8"?>
<sst xmlns="http://schemas.openxmlformats.org/spreadsheetml/2006/main" count="27309" uniqueCount="1420">
  <si>
    <t>Important Notes</t>
  </si>
  <si>
    <t>How to work with this excel sheets</t>
  </si>
  <si>
    <t>1.1 Select Carrier &lt;-&gt; Module combination from drop down list</t>
  </si>
  <si>
    <t>1.2 Update tables with  "F9"</t>
  </si>
  <si>
    <t>2. Available sheets</t>
  </si>
  <si>
    <t>3.1 open and close predefined groups to get more or less information</t>
  </si>
  <si>
    <t>4.1 Excel filter can be used to search for special pin, sort table, filter table…</t>
  </si>
  <si>
    <t>4.2 MS Excel supports also filter by colour</t>
  </si>
  <si>
    <t xml:space="preserve"> Use overview sheet to select carrier and module </t>
  </si>
  <si>
    <t>Index</t>
  </si>
  <si>
    <t>B2B Group</t>
  </si>
  <si>
    <t>C-Name</t>
  </si>
  <si>
    <t>Carrier Net Name</t>
  </si>
  <si>
    <t>Carrier Trace Length</t>
  </si>
  <si>
    <t>Module Net Name</t>
  </si>
  <si>
    <t>FPGA Pin Name</t>
  </si>
  <si>
    <t>Module Trace Length</t>
  </si>
  <si>
    <t>Carrier + Module (PCB only)</t>
  </si>
  <si>
    <t>FPGA Pin</t>
  </si>
  <si>
    <t>Naming convention:</t>
  </si>
  <si>
    <t>Supported Software:</t>
  </si>
  <si>
    <t>3.Please verify all data with user manuals, FPGA and other components vendor's documentation.</t>
  </si>
  <si>
    <t>2. All information is subject to change at any time without notice.</t>
  </si>
  <si>
    <t>1. All pinouts and pin information is provided as-is without assurance of correctness or completeness.</t>
  </si>
  <si>
    <t>Disclaimers:</t>
  </si>
  <si>
    <t>4. Trace length are only PCB length without devices packages and connector length</t>
  </si>
  <si>
    <t>3. Detailed information’s of modules and carrier boards are available on the Trenz Electronic Wiki</t>
  </si>
  <si>
    <t>2. Document modification date:</t>
  </si>
  <si>
    <t>1. Published by Trenz Electronic GmbH, Holzweg 19A, 32257 Bünde, Germany.</t>
  </si>
  <si>
    <t>Notes:</t>
  </si>
  <si>
    <t>to update table after selection</t>
  </si>
  <si>
    <t>Depending on your Office Setup</t>
  </si>
  <si>
    <t>Select Module:</t>
  </si>
  <si>
    <t>Carrier / Module Combination:</t>
  </si>
  <si>
    <t>To-Do:</t>
  </si>
  <si>
    <t>B2B Connector</t>
  </si>
  <si>
    <t>C-Pin</t>
  </si>
  <si>
    <t>Conn Pin name</t>
  </si>
  <si>
    <t>B2B</t>
  </si>
  <si>
    <t># netname</t>
  </si>
  <si>
    <t>M-Name</t>
  </si>
  <si>
    <t>M-Pin</t>
  </si>
  <si>
    <t>C. Trace Length (mm)</t>
  </si>
  <si>
    <t xml:space="preserve">Use overview sheet to select carrier and module </t>
  </si>
  <si>
    <t>1. B2B connector pinout will be normally not changed and is the same for other variants</t>
  </si>
  <si>
    <t>others</t>
  </si>
  <si>
    <t>3.2. Go to "CONN Pin Table"</t>
  </si>
  <si>
    <t>3.3. Go to "B2B Pin Table"</t>
  </si>
  <si>
    <t>3.2.1 press 1 to see: Connector --&gt;  destinations and B2B  --&gt;  FPGA Pin and tracelength</t>
  </si>
  <si>
    <t xml:space="preserve"> Press: STRG + Shift +F9 (LibreOffice)</t>
  </si>
  <si>
    <t xml:space="preserve"> Press: F9 (Microsoft Office)</t>
  </si>
  <si>
    <t xml:space="preserve">1. Microsoft Office Excel (tested with Office 2019 on Win10 OS) </t>
  </si>
  <si>
    <t xml:space="preserve">2. LibreOffice Calc (tested with LibreOffice 6.2.3.2 (X64) on Win10 OS) </t>
  </si>
  <si>
    <t>2.3.3           indicates the component designation</t>
  </si>
  <si>
    <t>2.3.1             Pin is either connected to GND or VDD</t>
  </si>
  <si>
    <t>2.3.4                              B2B Connectors, colorcoded for differentiation</t>
  </si>
  <si>
    <t>2.3.2                    used as indicator for even and uneven numbered pins (MS Office supports color filters!)</t>
  </si>
  <si>
    <r>
      <t xml:space="preserve">2.1 Go to </t>
    </r>
    <r>
      <rPr>
        <b/>
        <sz val="11"/>
        <color rgb="FF000000"/>
        <rFont val="Calibri"/>
        <family val="2"/>
      </rPr>
      <t>"B2B Pin Table"</t>
    </r>
    <r>
      <rPr>
        <sz val="11"/>
        <color rgb="FF000000"/>
        <rFont val="Calibri"/>
        <family val="2"/>
        <charset val="1"/>
      </rPr>
      <t xml:space="preserve"> sheet  to see B2B connection between Carrier and Module</t>
    </r>
  </si>
  <si>
    <r>
      <t>2.2 Go to</t>
    </r>
    <r>
      <rPr>
        <b/>
        <sz val="11"/>
        <color rgb="FF000000"/>
        <rFont val="Calibri"/>
        <family val="2"/>
      </rPr>
      <t xml:space="preserve"> "CONN Pin Table"</t>
    </r>
    <r>
      <rPr>
        <sz val="11"/>
        <color rgb="FF000000"/>
        <rFont val="Calibri"/>
        <family val="2"/>
        <charset val="1"/>
      </rPr>
      <t xml:space="preserve"> sheet to see carrier specific external connector  pinout</t>
    </r>
  </si>
  <si>
    <r>
      <t xml:space="preserve">2.1.1 </t>
    </r>
    <r>
      <rPr>
        <b/>
        <sz val="11"/>
        <color rgb="FF000000"/>
        <rFont val="Calibri"/>
        <family val="2"/>
      </rPr>
      <t>Index</t>
    </r>
    <r>
      <rPr>
        <sz val="11"/>
        <color rgb="FF000000"/>
        <rFont val="Calibri"/>
        <family val="2"/>
        <charset val="1"/>
      </rPr>
      <t>: continuous index of all table column, can be used to get default order after filter is used</t>
    </r>
  </si>
  <si>
    <r>
      <t>2.1.2</t>
    </r>
    <r>
      <rPr>
        <b/>
        <sz val="11"/>
        <color rgb="FF000000"/>
        <rFont val="Calibri"/>
        <family val="2"/>
      </rPr>
      <t xml:space="preserve"> B2B Group</t>
    </r>
    <r>
      <rPr>
        <sz val="11"/>
        <color rgb="FF000000"/>
        <rFont val="Calibri"/>
        <family val="2"/>
        <charset val="1"/>
      </rPr>
      <t>:  Groups of different IO types, this will be extended in the futures</t>
    </r>
  </si>
  <si>
    <r>
      <t xml:space="preserve">2.2.1 </t>
    </r>
    <r>
      <rPr>
        <b/>
        <sz val="11"/>
        <color rgb="FF000000"/>
        <rFont val="Calibri"/>
        <family val="2"/>
      </rPr>
      <t>Index</t>
    </r>
    <r>
      <rPr>
        <sz val="11"/>
        <color rgb="FF000000"/>
        <rFont val="Calibri"/>
        <family val="2"/>
        <charset val="1"/>
      </rPr>
      <t>: continuous index of all table column, can be used to get default order after filter is used</t>
    </r>
  </si>
  <si>
    <r>
      <t xml:space="preserve">2.2.2 </t>
    </r>
    <r>
      <rPr>
        <b/>
        <sz val="11"/>
        <color rgb="FF000000"/>
        <rFont val="Calibri"/>
        <family val="2"/>
      </rPr>
      <t>Conn Pin Name</t>
    </r>
    <r>
      <rPr>
        <sz val="11"/>
        <color rgb="FF000000"/>
        <rFont val="Calibri"/>
        <family val="2"/>
        <charset val="1"/>
      </rPr>
      <t>: Default Connector Pin Name</t>
    </r>
  </si>
  <si>
    <r>
      <t xml:space="preserve">2.2.3 </t>
    </r>
    <r>
      <rPr>
        <b/>
        <sz val="11"/>
        <color rgb="FF000000"/>
        <rFont val="Calibri"/>
        <family val="2"/>
      </rPr>
      <t>Desig. + pin</t>
    </r>
    <r>
      <rPr>
        <sz val="11"/>
        <color rgb="FF000000"/>
        <rFont val="Calibri"/>
        <family val="2"/>
        <charset val="1"/>
      </rPr>
      <t>: Carrier Pin Coordinate</t>
    </r>
  </si>
  <si>
    <r>
      <t xml:space="preserve">2.3 Color codes for </t>
    </r>
    <r>
      <rPr>
        <b/>
        <sz val="11"/>
        <color rgb="FF000000"/>
        <rFont val="Calibri"/>
        <family val="2"/>
      </rPr>
      <t>Pin Tables</t>
    </r>
  </si>
  <si>
    <r>
      <t xml:space="preserve">2.2.5 </t>
    </r>
    <r>
      <rPr>
        <b/>
        <sz val="11"/>
        <color rgb="FF000000"/>
        <rFont val="Calibri"/>
        <family val="2"/>
      </rPr>
      <t>Carrier Net Name</t>
    </r>
    <r>
      <rPr>
        <sz val="11"/>
        <color rgb="FF000000"/>
        <rFont val="Calibri"/>
        <family val="2"/>
      </rPr>
      <t>: Netname on the carrier schematic</t>
    </r>
  </si>
  <si>
    <r>
      <t xml:space="preserve">1. </t>
    </r>
    <r>
      <rPr>
        <b/>
        <sz val="11"/>
        <color rgb="FF000000"/>
        <rFont val="Calibri"/>
        <family val="2"/>
      </rPr>
      <t>"Overview, Notes &amp; Disclaimer"</t>
    </r>
    <r>
      <rPr>
        <sz val="11"/>
        <color rgb="FF000000"/>
        <rFont val="Calibri"/>
        <family val="2"/>
        <charset val="1"/>
      </rPr>
      <t xml:space="preserve"> sheet</t>
    </r>
  </si>
  <si>
    <t>1.1 trace length can be changed during PCB revisions</t>
  </si>
  <si>
    <t>1.2 assembly options are not taken into account, only physical connection is shown. Schematic if devices is assembled or  IO is useable inside the device</t>
  </si>
  <si>
    <t>1.4 Routing over resistors, condensators or components are currently not always shown (currently only for some signals implemented, see "intermediate_c/m")</t>
  </si>
  <si>
    <t>1.3 in case the net is connected to more than one component/connector pin, not all connections are represented in the table, see "#netname"</t>
  </si>
  <si>
    <t>3.2.2 press 2 to reset</t>
  </si>
  <si>
    <t>3.3.1 press 1 to see: B2B  --&gt;  carrier/module destinations (incl FPGA) --&gt;   tracelength</t>
  </si>
  <si>
    <t>3.3.2 press 2 to reset</t>
  </si>
  <si>
    <r>
      <t xml:space="preserve">3 </t>
    </r>
    <r>
      <rPr>
        <b/>
        <sz val="11"/>
        <color rgb="FF000000"/>
        <rFont val="Calibri"/>
        <family val="2"/>
      </rPr>
      <t>Excel Group</t>
    </r>
  </si>
  <si>
    <r>
      <t xml:space="preserve">4 </t>
    </r>
    <r>
      <rPr>
        <b/>
        <sz val="11"/>
        <color rgb="FF000000"/>
        <rFont val="Calibri"/>
        <family val="2"/>
      </rPr>
      <t>Excel Filter</t>
    </r>
  </si>
  <si>
    <r>
      <t>2.1.3</t>
    </r>
    <r>
      <rPr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C-Name/M-Name</t>
    </r>
    <r>
      <rPr>
        <sz val="11"/>
        <color rgb="FF000000"/>
        <rFont val="Calibri"/>
        <family val="2"/>
        <charset val="1"/>
      </rPr>
      <t>: Connector/Moduld Designator</t>
    </r>
  </si>
  <si>
    <r>
      <t xml:space="preserve">2.1.3 </t>
    </r>
    <r>
      <rPr>
        <b/>
        <sz val="11"/>
        <color rgb="FF000000"/>
        <rFont val="Calibri"/>
        <family val="2"/>
      </rPr>
      <t>C-Pin/M-Pin</t>
    </r>
    <r>
      <rPr>
        <sz val="11"/>
        <color rgb="FF000000"/>
        <rFont val="Calibri"/>
        <family val="2"/>
        <charset val="1"/>
      </rPr>
      <t>: Connector/Module Pin</t>
    </r>
  </si>
  <si>
    <r>
      <t xml:space="preserve">2.1.4 </t>
    </r>
    <r>
      <rPr>
        <b/>
        <sz val="11"/>
        <color rgb="FF000000"/>
        <rFont val="Calibri"/>
        <family val="2"/>
      </rPr>
      <t>intermediate</t>
    </r>
    <r>
      <rPr>
        <sz val="11"/>
        <color rgb="FF000000"/>
        <rFont val="Calibri"/>
        <family val="2"/>
        <charset val="1"/>
      </rPr>
      <t>: Routing over resistors, condensators or components are shown  as uninterrupted signal route (currently not for all signals implemented, see "#netname")</t>
    </r>
  </si>
  <si>
    <r>
      <t xml:space="preserve">2.1.5 </t>
    </r>
    <r>
      <rPr>
        <b/>
        <sz val="11"/>
        <color rgb="FF000000"/>
        <rFont val="Calibri"/>
        <family val="2"/>
      </rPr>
      <t>Carrier Net Name</t>
    </r>
    <r>
      <rPr>
        <sz val="11"/>
        <color rgb="FF000000"/>
        <rFont val="Calibri"/>
        <family val="2"/>
        <charset val="1"/>
      </rPr>
      <t>: Netname on the carrier schematic</t>
    </r>
  </si>
  <si>
    <r>
      <t xml:space="preserve">2.1.6 </t>
    </r>
    <r>
      <rPr>
        <b/>
        <sz val="11"/>
        <color rgb="FF000000"/>
        <rFont val="Calibri"/>
        <family val="2"/>
      </rPr>
      <t># netname:</t>
    </r>
    <r>
      <rPr>
        <sz val="11"/>
        <color rgb="FF000000"/>
        <rFont val="Calibri"/>
        <family val="2"/>
        <charset val="1"/>
      </rPr>
      <t xml:space="preserve"> shows how often a signal is connected on the carrier</t>
    </r>
    <r>
      <rPr>
        <b/>
        <sz val="11"/>
        <color rgb="FF000000"/>
        <rFont val="Calibri"/>
        <family val="2"/>
      </rPr>
      <t xml:space="preserve"> (if bigger than 2,not all connections are presented in the table!)</t>
    </r>
  </si>
  <si>
    <r>
      <t xml:space="preserve">2.1.7 </t>
    </r>
    <r>
      <rPr>
        <b/>
        <sz val="11"/>
        <color rgb="FF000000"/>
        <rFont val="Calibri"/>
        <family val="2"/>
      </rPr>
      <t>others</t>
    </r>
    <r>
      <rPr>
        <sz val="11"/>
        <color rgb="FF000000"/>
        <rFont val="Calibri"/>
        <family val="2"/>
        <charset val="1"/>
      </rPr>
      <t>: connector designation on carrier</t>
    </r>
  </si>
  <si>
    <r>
      <t xml:space="preserve">2.1.8 </t>
    </r>
    <r>
      <rPr>
        <b/>
        <sz val="11"/>
        <color rgb="FF000000"/>
        <rFont val="Calibri"/>
        <family val="2"/>
      </rPr>
      <t>Carrier Trace Length</t>
    </r>
    <r>
      <rPr>
        <sz val="11"/>
        <color rgb="FF000000"/>
        <rFont val="Calibri"/>
        <family val="2"/>
        <charset val="1"/>
      </rPr>
      <t>: PCB trace length from B2B pin to the carrier component pin</t>
    </r>
  </si>
  <si>
    <r>
      <t xml:space="preserve">2.1.9 </t>
    </r>
    <r>
      <rPr>
        <b/>
        <sz val="11"/>
        <color rgb="FF000000"/>
        <rFont val="Calibri"/>
        <family val="2"/>
      </rPr>
      <t>Module Net Name</t>
    </r>
    <r>
      <rPr>
        <sz val="11"/>
        <color rgb="FF000000"/>
        <rFont val="Calibri"/>
        <family val="2"/>
        <charset val="1"/>
      </rPr>
      <t>: Netname on the module schematic</t>
    </r>
  </si>
  <si>
    <r>
      <t xml:space="preserve">2.1.10 </t>
    </r>
    <r>
      <rPr>
        <b/>
        <sz val="11"/>
        <color rgb="FF000000"/>
        <rFont val="Calibri"/>
        <family val="2"/>
      </rPr>
      <t>intermediate</t>
    </r>
    <r>
      <rPr>
        <sz val="11"/>
        <color rgb="FF000000"/>
        <rFont val="Calibri"/>
        <family val="2"/>
        <charset val="1"/>
      </rPr>
      <t>: Routing over resistors, condensators or components are shown  as uninterrupted signal route (currently not for all signals implemented, see "#netname")</t>
    </r>
  </si>
  <si>
    <r>
      <t xml:space="preserve">2.1.11 </t>
    </r>
    <r>
      <rPr>
        <b/>
        <sz val="11"/>
        <color rgb="FF000000"/>
        <rFont val="Calibri"/>
        <family val="2"/>
      </rPr>
      <t># netname:</t>
    </r>
    <r>
      <rPr>
        <sz val="11"/>
        <color rgb="FF000000"/>
        <rFont val="Calibri"/>
        <family val="2"/>
        <charset val="1"/>
      </rPr>
      <t xml:space="preserve"> shows how often a signal is connected on the module</t>
    </r>
    <r>
      <rPr>
        <b/>
        <sz val="11"/>
        <color rgb="FF000000"/>
        <rFont val="Calibri"/>
        <family val="2"/>
      </rPr>
      <t xml:space="preserve"> (if bigger than 2,not all connections are presented in the table!)</t>
    </r>
  </si>
  <si>
    <r>
      <t xml:space="preserve">2.1.12 </t>
    </r>
    <r>
      <rPr>
        <b/>
        <sz val="11"/>
        <color rgb="FF000000"/>
        <rFont val="Calibri"/>
        <family val="2"/>
      </rPr>
      <t>FPGA Pin Name</t>
    </r>
    <r>
      <rPr>
        <sz val="11"/>
        <color rgb="FF000000"/>
        <rFont val="Calibri"/>
        <family val="2"/>
        <charset val="1"/>
      </rPr>
      <t>: directly connected FPGA Pin on the module</t>
    </r>
  </si>
  <si>
    <t>intermediate</t>
  </si>
  <si>
    <r>
      <t xml:space="preserve">2.1.14 </t>
    </r>
    <r>
      <rPr>
        <b/>
        <sz val="11"/>
        <color rgb="FF000000"/>
        <rFont val="Calibri"/>
        <family val="2"/>
      </rPr>
      <t>Module Trace Length</t>
    </r>
    <r>
      <rPr>
        <sz val="11"/>
        <color rgb="FF000000"/>
        <rFont val="Calibri"/>
        <family val="2"/>
        <charset val="1"/>
      </rPr>
      <t>: PCB trace length from B2B pin to the module FPGA pin</t>
    </r>
  </si>
  <si>
    <r>
      <t xml:space="preserve">2.1.13 </t>
    </r>
    <r>
      <rPr>
        <b/>
        <sz val="11"/>
        <color rgb="FF000000"/>
        <rFont val="Calibri"/>
        <family val="2"/>
      </rPr>
      <t>others</t>
    </r>
    <r>
      <rPr>
        <sz val="11"/>
        <color rgb="FF000000"/>
        <rFont val="Calibri"/>
        <family val="2"/>
        <charset val="1"/>
      </rPr>
      <t>: connector designation on module</t>
    </r>
  </si>
  <si>
    <r>
      <t xml:space="preserve">2.2.4 </t>
    </r>
    <r>
      <rPr>
        <b/>
        <sz val="11"/>
        <color rgb="FF000000"/>
        <rFont val="Calibri"/>
        <family val="2"/>
      </rPr>
      <t>intermediate</t>
    </r>
    <r>
      <rPr>
        <sz val="11"/>
        <color rgb="FF000000"/>
        <rFont val="Calibri"/>
        <family val="2"/>
        <charset val="1"/>
      </rPr>
      <t>: Routing over resistors, condensators or components are shown  as uninterrupted signal route (currently not for all signals implemented, see "#netname")</t>
    </r>
  </si>
  <si>
    <r>
      <t xml:space="preserve">2.2.6 </t>
    </r>
    <r>
      <rPr>
        <b/>
        <sz val="11"/>
        <color rgb="FF000000"/>
        <rFont val="Calibri"/>
        <family val="2"/>
      </rPr>
      <t>#netname</t>
    </r>
    <r>
      <rPr>
        <sz val="11"/>
        <color rgb="FF000000"/>
        <rFont val="Calibri"/>
        <family val="2"/>
      </rPr>
      <t xml:space="preserve">: shows how often a signal is connected on the carrier </t>
    </r>
    <r>
      <rPr>
        <b/>
        <sz val="11"/>
        <rFont val="Calibri"/>
        <family val="2"/>
      </rPr>
      <t>(if bigger than 2,not all connections are presented in the table!)</t>
    </r>
  </si>
  <si>
    <r>
      <t xml:space="preserve">2.2.7 </t>
    </r>
    <r>
      <rPr>
        <b/>
        <sz val="11"/>
        <color rgb="FF000000"/>
        <rFont val="Calibri"/>
        <family val="2"/>
      </rPr>
      <t>Carrier Trace Length</t>
    </r>
    <r>
      <rPr>
        <sz val="11"/>
        <color rgb="FF000000"/>
        <rFont val="Calibri"/>
        <family val="2"/>
      </rPr>
      <t>:  PCB trace length from B2B pin to the FMC connector</t>
    </r>
  </si>
  <si>
    <r>
      <t xml:space="preserve">2.2.8 </t>
    </r>
    <r>
      <rPr>
        <b/>
        <sz val="11"/>
        <color rgb="FF000000"/>
        <rFont val="Calibri"/>
        <family val="2"/>
      </rPr>
      <t>others</t>
    </r>
    <r>
      <rPr>
        <sz val="11"/>
        <color rgb="FF000000"/>
        <rFont val="Calibri"/>
        <family val="2"/>
        <charset val="1"/>
      </rPr>
      <t>: Shows destination of Designator which is NOT on the B2B Connector (i.e. other connectors or components)</t>
    </r>
  </si>
  <si>
    <r>
      <t xml:space="preserve">2.2.9 </t>
    </r>
    <r>
      <rPr>
        <b/>
        <sz val="11"/>
        <color rgb="FF000000"/>
        <rFont val="Calibri"/>
        <family val="2"/>
      </rPr>
      <t>pin c</t>
    </r>
    <r>
      <rPr>
        <sz val="11"/>
        <color rgb="FF000000"/>
        <rFont val="Calibri"/>
        <family val="2"/>
      </rPr>
      <t>: Shows destination on the B2B Connector</t>
    </r>
  </si>
  <si>
    <r>
      <t xml:space="preserve">2.2.10 </t>
    </r>
    <r>
      <rPr>
        <b/>
        <sz val="11"/>
        <color rgb="FF000000"/>
        <rFont val="Calibri"/>
        <family val="2"/>
      </rPr>
      <t>pin m</t>
    </r>
    <r>
      <rPr>
        <sz val="11"/>
        <color rgb="FF000000"/>
        <rFont val="Calibri"/>
        <family val="2"/>
      </rPr>
      <t>: Shows destination on the B2B Connector</t>
    </r>
  </si>
  <si>
    <r>
      <t xml:space="preserve">2.2.11 </t>
    </r>
    <r>
      <rPr>
        <b/>
        <sz val="11"/>
        <color rgb="FF000000"/>
        <rFont val="Calibri"/>
        <family val="2"/>
      </rPr>
      <t>others</t>
    </r>
    <r>
      <rPr>
        <sz val="11"/>
        <color rgb="FF000000"/>
        <rFont val="Calibri"/>
        <family val="2"/>
        <charset val="1"/>
      </rPr>
      <t>: Shows destination of Designator which is NOT on the B2B Connector (i.e. other connectors or components)</t>
    </r>
  </si>
  <si>
    <r>
      <t xml:space="preserve">2.2.12 </t>
    </r>
    <r>
      <rPr>
        <b/>
        <sz val="11"/>
        <color rgb="FF000000"/>
        <rFont val="Calibri"/>
        <family val="2"/>
      </rPr>
      <t>intermediate</t>
    </r>
    <r>
      <rPr>
        <sz val="11"/>
        <color rgb="FF000000"/>
        <rFont val="Calibri"/>
        <family val="2"/>
        <charset val="1"/>
      </rPr>
      <t>: Routing over resistors, condensators or components are shown  as uninterrupted signal route (currently not for all signals implemented, see "#netname")</t>
    </r>
  </si>
  <si>
    <r>
      <t xml:space="preserve">2.2.13 </t>
    </r>
    <r>
      <rPr>
        <b/>
        <sz val="11"/>
        <color rgb="FF000000"/>
        <rFont val="Calibri"/>
        <family val="2"/>
      </rPr>
      <t>Module Net Name</t>
    </r>
    <r>
      <rPr>
        <sz val="11"/>
        <color rgb="FF000000"/>
        <rFont val="Calibri"/>
        <family val="2"/>
      </rPr>
      <t>: Netname on the module schematic</t>
    </r>
  </si>
  <si>
    <r>
      <t xml:space="preserve">2.2.16 </t>
    </r>
    <r>
      <rPr>
        <b/>
        <sz val="11"/>
        <color rgb="FF000000"/>
        <rFont val="Calibri"/>
        <family val="2"/>
      </rPr>
      <t>Module Trace Length</t>
    </r>
    <r>
      <rPr>
        <sz val="11"/>
        <color rgb="FF000000"/>
        <rFont val="Calibri"/>
        <family val="2"/>
        <charset val="1"/>
      </rPr>
      <t>: PCB trace length from the B2B pin to the module FPGA pin</t>
    </r>
  </si>
  <si>
    <r>
      <t xml:space="preserve">2.2.17 </t>
    </r>
    <r>
      <rPr>
        <b/>
        <sz val="11"/>
        <color rgb="FF000000"/>
        <rFont val="Calibri"/>
        <family val="2"/>
      </rPr>
      <t>Total trace length (mm)</t>
    </r>
    <r>
      <rPr>
        <sz val="11"/>
        <color rgb="FF000000"/>
        <rFont val="Calibri"/>
        <family val="2"/>
        <charset val="1"/>
      </rPr>
      <t>: Sum of the carrier and module pcb trace length</t>
    </r>
  </si>
  <si>
    <r>
      <t xml:space="preserve">2.2.14 </t>
    </r>
    <r>
      <rPr>
        <b/>
        <sz val="11"/>
        <color rgb="FF000000"/>
        <rFont val="Calibri"/>
        <family val="2"/>
      </rPr>
      <t># netname</t>
    </r>
    <r>
      <rPr>
        <sz val="11"/>
        <color rgb="FF000000"/>
        <rFont val="Calibri"/>
        <family val="2"/>
      </rPr>
      <t xml:space="preserve">: shows how often a signal is connected on the module </t>
    </r>
    <r>
      <rPr>
        <b/>
        <sz val="11"/>
        <color rgb="FF000000"/>
        <rFont val="Calibri"/>
        <family val="2"/>
      </rPr>
      <t>(if bigger than 2,not all connections are presented in the table!)</t>
    </r>
  </si>
  <si>
    <r>
      <t xml:space="preserve">2.2.15 </t>
    </r>
    <r>
      <rPr>
        <b/>
        <sz val="11"/>
        <color rgb="FF000000"/>
        <rFont val="Calibri"/>
        <family val="2"/>
      </rPr>
      <t>FPGA Pin</t>
    </r>
    <r>
      <rPr>
        <sz val="11"/>
        <color rgb="FF000000"/>
        <rFont val="Calibri"/>
        <family val="2"/>
      </rPr>
      <t>: directly connected FPGA Pin on the module</t>
    </r>
  </si>
  <si>
    <t>#netname</t>
  </si>
  <si>
    <t>pin c</t>
  </si>
  <si>
    <t>pin m</t>
  </si>
  <si>
    <t>M. Trace Length (mm)</t>
  </si>
  <si>
    <t>Total trace length (mm)</t>
  </si>
  <si>
    <t>last processed:</t>
  </si>
  <si>
    <t>Version:</t>
  </si>
  <si>
    <t>major:</t>
  </si>
  <si>
    <t>minor:</t>
  </si>
  <si>
    <t>3.1 open and close predefined group to get more or less information</t>
  </si>
  <si>
    <t>3.2. Go to "BOARD Pin Table"</t>
  </si>
  <si>
    <t>3.2.1 press the - Button to see: Connector --&gt;   Destination and FPGA Pin</t>
  </si>
  <si>
    <t>3.2.2 click button again to reset and see all information again</t>
  </si>
  <si>
    <r>
      <t xml:space="preserve">2.1 Go to </t>
    </r>
    <r>
      <rPr>
        <b/>
        <sz val="11"/>
        <color rgb="FF000000"/>
        <rFont val="Calibri"/>
        <family val="2"/>
      </rPr>
      <t>"BOARD Pin Table"</t>
    </r>
    <r>
      <rPr>
        <sz val="11"/>
        <color rgb="FF000000"/>
        <rFont val="Calibri"/>
        <family val="2"/>
        <charset val="1"/>
      </rPr>
      <t xml:space="preserve"> sheet  to see designations on the board</t>
    </r>
  </si>
  <si>
    <r>
      <t xml:space="preserve">2.1.2 </t>
    </r>
    <r>
      <rPr>
        <b/>
        <sz val="11"/>
        <color rgb="FF000000"/>
        <rFont val="Calibri"/>
        <family val="2"/>
      </rPr>
      <t>Conn Pin</t>
    </r>
    <r>
      <rPr>
        <sz val="11"/>
        <color rgb="FF000000"/>
        <rFont val="Calibri"/>
        <family val="2"/>
        <charset val="1"/>
      </rPr>
      <t>: Default Connector Pin Name</t>
    </r>
  </si>
  <si>
    <t>Board Net Name</t>
  </si>
  <si>
    <t>B. Trace Length (mm)</t>
  </si>
  <si>
    <t>1.1 Select board from drop down list</t>
  </si>
  <si>
    <t>1.4 Routing over resistors, condensators or components are currently not always shown (currently only for some signals implemented, see "intermediate")</t>
  </si>
  <si>
    <t>Pin</t>
  </si>
  <si>
    <t>Desig.</t>
  </si>
  <si>
    <r>
      <t xml:space="preserve">2.1.4 </t>
    </r>
    <r>
      <rPr>
        <b/>
        <sz val="11"/>
        <color rgb="FF000000"/>
        <rFont val="Calibri"/>
        <family val="2"/>
      </rPr>
      <t>Pin</t>
    </r>
    <r>
      <rPr>
        <sz val="11"/>
        <color rgb="FF000000"/>
        <rFont val="Calibri"/>
        <family val="2"/>
        <charset val="1"/>
      </rPr>
      <t>: Board  Pin Coordinate</t>
    </r>
  </si>
  <si>
    <r>
      <t xml:space="preserve">2.1.5 </t>
    </r>
    <r>
      <rPr>
        <b/>
        <sz val="11"/>
        <color rgb="FF000000"/>
        <rFont val="Calibri"/>
        <family val="2"/>
      </rPr>
      <t>intermediate</t>
    </r>
    <r>
      <rPr>
        <sz val="11"/>
        <color rgb="FF000000"/>
        <rFont val="Calibri"/>
        <family val="2"/>
        <charset val="1"/>
      </rPr>
      <t>: Routing over resistors, condensators or components are shown  as uninterrupted signal route (currently not for all signals implemented, see "#netname")</t>
    </r>
  </si>
  <si>
    <r>
      <t xml:space="preserve">2.1.6 </t>
    </r>
    <r>
      <rPr>
        <b/>
        <sz val="11"/>
        <color rgb="FF000000"/>
        <rFont val="Calibri"/>
        <family val="2"/>
      </rPr>
      <t>Board Net Name</t>
    </r>
    <r>
      <rPr>
        <sz val="11"/>
        <color rgb="FF000000"/>
        <rFont val="Calibri"/>
        <family val="2"/>
      </rPr>
      <t>: Netname on the board schematic</t>
    </r>
  </si>
  <si>
    <r>
      <t xml:space="preserve">2.1.7 </t>
    </r>
    <r>
      <rPr>
        <b/>
        <sz val="11"/>
        <color rgb="FF000000"/>
        <rFont val="Calibri"/>
        <family val="2"/>
      </rPr>
      <t>#netname</t>
    </r>
    <r>
      <rPr>
        <sz val="11"/>
        <color rgb="FF000000"/>
        <rFont val="Calibri"/>
        <family val="2"/>
      </rPr>
      <t xml:space="preserve">: shows how often a signal is connected on the carrier </t>
    </r>
    <r>
      <rPr>
        <b/>
        <sz val="11"/>
        <rFont val="Calibri"/>
        <family val="2"/>
      </rPr>
      <t>(if bigger than 2,not all connections are presented in the table!)</t>
    </r>
  </si>
  <si>
    <r>
      <t xml:space="preserve">2.1.9 </t>
    </r>
    <r>
      <rPr>
        <b/>
        <sz val="11"/>
        <color rgb="FF000000"/>
        <rFont val="Calibri"/>
        <family val="2"/>
      </rPr>
      <t>others</t>
    </r>
    <r>
      <rPr>
        <sz val="11"/>
        <color rgb="FF000000"/>
        <rFont val="Calibri"/>
        <family val="2"/>
        <charset val="1"/>
      </rPr>
      <t>: Shows destination of Designator which is NOT an FPGA Pin</t>
    </r>
  </si>
  <si>
    <r>
      <t xml:space="preserve">2.1.3 </t>
    </r>
    <r>
      <rPr>
        <b/>
        <sz val="11"/>
        <color rgb="FF000000"/>
        <rFont val="Calibri"/>
        <family val="2"/>
      </rPr>
      <t xml:space="preserve">Desig: </t>
    </r>
    <r>
      <rPr>
        <sz val="11"/>
        <color rgb="FF000000"/>
        <rFont val="Calibri"/>
        <family val="2"/>
      </rPr>
      <t>Board Designator</t>
    </r>
  </si>
  <si>
    <r>
      <t xml:space="preserve">2.1.8 </t>
    </r>
    <r>
      <rPr>
        <b/>
        <sz val="11"/>
        <color rgb="FF000000"/>
        <rFont val="Calibri"/>
        <family val="2"/>
      </rPr>
      <t>FPGA Pin</t>
    </r>
    <r>
      <rPr>
        <sz val="11"/>
        <color rgb="FF000000"/>
        <rFont val="Calibri"/>
        <family val="2"/>
      </rPr>
      <t>: directly connected FPGA Pin on the board</t>
    </r>
  </si>
  <si>
    <r>
      <t xml:space="preserve">2.1.10 </t>
    </r>
    <r>
      <rPr>
        <b/>
        <sz val="11"/>
        <color rgb="FF000000"/>
        <rFont val="Calibri"/>
        <family val="2"/>
      </rPr>
      <t>Board Trace Length</t>
    </r>
    <r>
      <rPr>
        <sz val="11"/>
        <color rgb="FF000000"/>
        <rFont val="Calibri"/>
        <family val="2"/>
      </rPr>
      <t>:  PCB trace length from Connector pin to the designator / FPGA Pin</t>
    </r>
  </si>
  <si>
    <t>2.6</t>
  </si>
  <si>
    <t>1. Create new folder: ???x???_series_pinout_tracelength</t>
  </si>
  <si>
    <t>2. Generate NetStatus and pinmapping files in Altium</t>
  </si>
  <si>
    <t>1.1. renaming Netstatus --&gt; c/m/b_NetStatus_model_revision.txt</t>
  </si>
  <si>
    <t>1.2. renaming opt.csv --&gt; c/m/b_model_revision_pinmapping.csv</t>
  </si>
  <si>
    <t>1.3. copy to new folder</t>
  </si>
  <si>
    <t>3. Open Pinout_master.xlsm, press "Prepare new folder" on page "Intern"</t>
  </si>
  <si>
    <t>3.2. rename after merging to one file c_/m_/b_/model_set_pin.csv</t>
  </si>
  <si>
    <t>3.3. B2B_mapping_c_default.csv -&gt; Change according to series (i.e.: J -&gt; JB)</t>
  </si>
  <si>
    <t xml:space="preserve">5. run Pinout_master.xlsm </t>
  </si>
  <si>
    <t>5.1. testing will read all data and prepare tables but NOT write file</t>
  </si>
  <si>
    <t>5.2. generates and prepares xlsx file</t>
  </si>
  <si>
    <t>How-To</t>
  </si>
  <si>
    <t>m_***.* for modules      /     c_***.* for carrier     /     b_***.* for boards</t>
  </si>
  <si>
    <t>4. create CONN_XXX_settings.csv file</t>
  </si>
  <si>
    <t>3.4. B2B_mapping_m_default.csv -&gt; Change according to series (i.e.: J -&gt; JM)</t>
  </si>
  <si>
    <t>3.5. Edit ignore lists c_DEF_set_ignore / m_DEF_set_ignore / CONN_DEF_ignore</t>
  </si>
  <si>
    <t>3.6. Edit FPGA-Filter.csv to add Designator for FPGA-Filter</t>
  </si>
  <si>
    <t>4.1. use 5 columns: 1. Index / Conn name / Pin name / Designator / Pin</t>
  </si>
  <si>
    <t>and prepare a double Espresso.</t>
  </si>
  <si>
    <t>Thomas Steffens</t>
  </si>
  <si>
    <t>6. In case of problems, contact:</t>
  </si>
  <si>
    <t>Placeholder</t>
  </si>
  <si>
    <r>
      <t xml:space="preserve">3.1. R/C list will be generated for every revision and has to be merged and revised </t>
    </r>
    <r>
      <rPr>
        <sz val="11"/>
        <color rgb="FFFF0000"/>
        <rFont val="Calibri"/>
        <family val="2"/>
      </rPr>
      <t>manually</t>
    </r>
  </si>
  <si>
    <r>
      <t xml:space="preserve">2.1 Go to </t>
    </r>
    <r>
      <rPr>
        <b/>
        <sz val="11"/>
        <color rgb="FF000000"/>
        <rFont val="Calibri"/>
        <family val="2"/>
      </rPr>
      <t>"Module Pin Table"</t>
    </r>
    <r>
      <rPr>
        <sz val="11"/>
        <color rgb="FF000000"/>
        <rFont val="Calibri"/>
        <family val="2"/>
        <charset val="1"/>
      </rPr>
      <t xml:space="preserve"> sheet  to see designations on the board</t>
    </r>
  </si>
  <si>
    <r>
      <t xml:space="preserve">2.1.2 </t>
    </r>
    <r>
      <rPr>
        <b/>
        <sz val="11"/>
        <color rgb="FF000000"/>
        <rFont val="Calibri"/>
        <family val="2"/>
      </rPr>
      <t xml:space="preserve">Desig: </t>
    </r>
    <r>
      <rPr>
        <sz val="11"/>
        <color rgb="FF000000"/>
        <rFont val="Calibri"/>
        <family val="2"/>
      </rPr>
      <t>Board Designator</t>
    </r>
  </si>
  <si>
    <r>
      <t xml:space="preserve">2.1.3 </t>
    </r>
    <r>
      <rPr>
        <b/>
        <sz val="11"/>
        <color rgb="FF000000"/>
        <rFont val="Calibri"/>
        <family val="2"/>
      </rPr>
      <t>Pin</t>
    </r>
    <r>
      <rPr>
        <sz val="11"/>
        <color rgb="FF000000"/>
        <rFont val="Calibri"/>
        <family val="2"/>
        <charset val="1"/>
      </rPr>
      <t>: Board  Pin Coordinate</t>
    </r>
  </si>
  <si>
    <r>
      <t>2.1.5 Module</t>
    </r>
    <r>
      <rPr>
        <b/>
        <sz val="11"/>
        <color rgb="FF000000"/>
        <rFont val="Calibri"/>
        <family val="2"/>
      </rPr>
      <t xml:space="preserve"> Net Name</t>
    </r>
    <r>
      <rPr>
        <sz val="11"/>
        <color rgb="FF000000"/>
        <rFont val="Calibri"/>
        <family val="2"/>
      </rPr>
      <t>: Netname on the board schematic</t>
    </r>
  </si>
  <si>
    <r>
      <t xml:space="preserve">2.1.6 </t>
    </r>
    <r>
      <rPr>
        <b/>
        <sz val="11"/>
        <color rgb="FF000000"/>
        <rFont val="Calibri"/>
        <family val="2"/>
      </rPr>
      <t>#netname</t>
    </r>
    <r>
      <rPr>
        <sz val="11"/>
        <color rgb="FF000000"/>
        <rFont val="Calibri"/>
        <family val="2"/>
      </rPr>
      <t xml:space="preserve">: shows how often a signal is connected on the carrier </t>
    </r>
    <r>
      <rPr>
        <b/>
        <sz val="11"/>
        <rFont val="Calibri"/>
        <family val="2"/>
      </rPr>
      <t>(if bigger than 2,not all connections are presented in the table!)</t>
    </r>
  </si>
  <si>
    <r>
      <t xml:space="preserve">2.1.7 </t>
    </r>
    <r>
      <rPr>
        <b/>
        <sz val="11"/>
        <color rgb="FF000000"/>
        <rFont val="Calibri"/>
        <family val="2"/>
      </rPr>
      <t>FPGA Pin</t>
    </r>
    <r>
      <rPr>
        <sz val="11"/>
        <color rgb="FF000000"/>
        <rFont val="Calibri"/>
        <family val="2"/>
      </rPr>
      <t>: directly connected FPGA Pin on the module</t>
    </r>
  </si>
  <si>
    <r>
      <t xml:space="preserve">2.1.8 </t>
    </r>
    <r>
      <rPr>
        <b/>
        <sz val="11"/>
        <color rgb="FF000000"/>
        <rFont val="Calibri"/>
        <family val="2"/>
      </rPr>
      <t>others</t>
    </r>
    <r>
      <rPr>
        <sz val="11"/>
        <color rgb="FF000000"/>
        <rFont val="Calibri"/>
        <family val="2"/>
        <charset val="1"/>
      </rPr>
      <t>: Shows destination of Designator which is NOT an FPGA Pin</t>
    </r>
  </si>
  <si>
    <r>
      <t xml:space="preserve">2.1.9 </t>
    </r>
    <r>
      <rPr>
        <b/>
        <sz val="11"/>
        <color rgb="FF000000"/>
        <rFont val="Calibri"/>
        <family val="2"/>
      </rPr>
      <t>Signal Trace Length</t>
    </r>
    <r>
      <rPr>
        <sz val="11"/>
        <color rgb="FF000000"/>
        <rFont val="Calibri"/>
        <family val="2"/>
      </rPr>
      <t>:  PCB trace length from Connector pin to the designator / FPGA Pin</t>
    </r>
  </si>
  <si>
    <t>3.2. Go to "Module Pin Table"</t>
  </si>
  <si>
    <t>TEB0911</t>
  </si>
  <si>
    <t>2.5x6.15</t>
  </si>
  <si>
    <t>_module</t>
  </si>
  <si>
    <t>J1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</si>
  <si>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</si>
  <si>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</si>
  <si>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</si>
  <si>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</si>
  <si>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</si>
  <si>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</si>
  <si>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</si>
  <si>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</si>
  <si>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</si>
  <si>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</si>
  <si>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</si>
  <si>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</si>
  <si>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</si>
  <si>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</si>
  <si>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</si>
  <si>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J2</t>
  </si>
  <si>
    <t>J3</t>
  </si>
  <si>
    <t>J4</t>
  </si>
  <si>
    <t>J6</t>
  </si>
  <si>
    <t>J9</t>
  </si>
  <si>
    <t>_carrier</t>
  </si>
  <si>
    <t>16</t>
  </si>
  <si>
    <t>18</t>
  </si>
  <si>
    <t>17</t>
  </si>
  <si>
    <t>20</t>
  </si>
  <si>
    <t>19</t>
  </si>
  <si>
    <t>22</t>
  </si>
  <si>
    <t>21</t>
  </si>
  <si>
    <t>24</t>
  </si>
  <si>
    <t>23</t>
  </si>
  <si>
    <t>26</t>
  </si>
  <si>
    <t>25</t>
  </si>
  <si>
    <t>28</t>
  </si>
  <si>
    <t>27</t>
  </si>
  <si>
    <t>30</t>
  </si>
  <si>
    <t>29</t>
  </si>
  <si>
    <t>32</t>
  </si>
  <si>
    <t>31</t>
  </si>
  <si>
    <t>34</t>
  </si>
  <si>
    <t>33</t>
  </si>
  <si>
    <t>36</t>
  </si>
  <si>
    <t>35</t>
  </si>
  <si>
    <t>38</t>
  </si>
  <si>
    <t>37</t>
  </si>
  <si>
    <t>40</t>
  </si>
  <si>
    <t>39</t>
  </si>
  <si>
    <t>42</t>
  </si>
  <si>
    <t>41</t>
  </si>
  <si>
    <t>44</t>
  </si>
  <si>
    <t>43</t>
  </si>
  <si>
    <t>46</t>
  </si>
  <si>
    <t>45</t>
  </si>
  <si>
    <t>48</t>
  </si>
  <si>
    <t>47</t>
  </si>
  <si>
    <t>50</t>
  </si>
  <si>
    <t>49</t>
  </si>
  <si>
    <t>52</t>
  </si>
  <si>
    <t>51</t>
  </si>
  <si>
    <t>54</t>
  </si>
  <si>
    <t>53</t>
  </si>
  <si>
    <t>56</t>
  </si>
  <si>
    <t>55</t>
  </si>
  <si>
    <t>58</t>
  </si>
  <si>
    <t>57</t>
  </si>
  <si>
    <t>60</t>
  </si>
  <si>
    <t>59</t>
  </si>
  <si>
    <t>62</t>
  </si>
  <si>
    <t>61</t>
  </si>
  <si>
    <t>64</t>
  </si>
  <si>
    <t>63</t>
  </si>
  <si>
    <t>66</t>
  </si>
  <si>
    <t>65</t>
  </si>
  <si>
    <t>68</t>
  </si>
  <si>
    <t>67</t>
  </si>
  <si>
    <t>70</t>
  </si>
  <si>
    <t>69</t>
  </si>
  <si>
    <t>72</t>
  </si>
  <si>
    <t>71</t>
  </si>
  <si>
    <t>74</t>
  </si>
  <si>
    <t>73</t>
  </si>
  <si>
    <t>76</t>
  </si>
  <si>
    <t>75</t>
  </si>
  <si>
    <t>78</t>
  </si>
  <si>
    <t>77</t>
  </si>
  <si>
    <t>80</t>
  </si>
  <si>
    <t>79</t>
  </si>
  <si>
    <t>82</t>
  </si>
  <si>
    <t>81</t>
  </si>
  <si>
    <t>84</t>
  </si>
  <si>
    <t>83</t>
  </si>
  <si>
    <t>86</t>
  </si>
  <si>
    <t>85</t>
  </si>
  <si>
    <t>88</t>
  </si>
  <si>
    <t>87</t>
  </si>
  <si>
    <t>90</t>
  </si>
  <si>
    <t>89</t>
  </si>
  <si>
    <t>92</t>
  </si>
  <si>
    <t>91</t>
  </si>
  <si>
    <t>94</t>
  </si>
  <si>
    <t>93</t>
  </si>
  <si>
    <t>96</t>
  </si>
  <si>
    <t>95</t>
  </si>
  <si>
    <t>98</t>
  </si>
  <si>
    <t>97</t>
  </si>
  <si>
    <t>100</t>
  </si>
  <si>
    <t>99</t>
  </si>
  <si>
    <t>Designator+Pin</t>
  </si>
  <si>
    <t>Designator+Netname</t>
  </si>
  <si>
    <t>Designator+Pin2</t>
  </si>
  <si>
    <t>Designator</t>
  </si>
  <si>
    <t>Netname</t>
  </si>
  <si>
    <t>Type</t>
  </si>
  <si>
    <t>Value</t>
  </si>
  <si>
    <t>Nets</t>
  </si>
  <si>
    <t>Layer</t>
  </si>
  <si>
    <t>Length</t>
  </si>
  <si>
    <t>NetnamewithoutB2B</t>
  </si>
  <si>
    <t>PinNumber</t>
  </si>
  <si>
    <t>AREF</t>
  </si>
  <si>
    <t>1.2V</t>
  </si>
  <si>
    <t>SignalLayersOnly</t>
  </si>
  <si>
    <t>AIN0</t>
  </si>
  <si>
    <t>3.3V</t>
  </si>
  <si>
    <t>AIN1</t>
  </si>
  <si>
    <t>5V</t>
  </si>
  <si>
    <t>AIN2</t>
  </si>
  <si>
    <t>AIN3</t>
  </si>
  <si>
    <t>AIN4</t>
  </si>
  <si>
    <t>AIN5</t>
  </si>
  <si>
    <t>AIN6</t>
  </si>
  <si>
    <t>D0</t>
  </si>
  <si>
    <t>D1</t>
  </si>
  <si>
    <t>D2</t>
  </si>
  <si>
    <t>D3</t>
  </si>
  <si>
    <t>BDBUS0</t>
  </si>
  <si>
    <t>D4</t>
  </si>
  <si>
    <t>BDBUS1</t>
  </si>
  <si>
    <t>D5</t>
  </si>
  <si>
    <t>BDBUS2</t>
  </si>
  <si>
    <t>D6</t>
  </si>
  <si>
    <t>BDBUS3</t>
  </si>
  <si>
    <t>D7</t>
  </si>
  <si>
    <t>BDBUS4</t>
  </si>
  <si>
    <t>D8</t>
  </si>
  <si>
    <t>BDBUS5</t>
  </si>
  <si>
    <t>D9</t>
  </si>
  <si>
    <t>CLK12M</t>
  </si>
  <si>
    <t>D10</t>
  </si>
  <si>
    <t>CLK_X</t>
  </si>
  <si>
    <t>D11</t>
  </si>
  <si>
    <t>CONF_DONE</t>
  </si>
  <si>
    <t>D12</t>
  </si>
  <si>
    <t>D13</t>
  </si>
  <si>
    <t>D14</t>
  </si>
  <si>
    <t>RESET</t>
  </si>
  <si>
    <t>GND</t>
  </si>
  <si>
    <t>D11_R</t>
  </si>
  <si>
    <t>VIN</t>
  </si>
  <si>
    <t>D12_R</t>
  </si>
  <si>
    <t>JTAGEN</t>
  </si>
  <si>
    <t>TCK</t>
  </si>
  <si>
    <t>TDO</t>
  </si>
  <si>
    <t>TDI</t>
  </si>
  <si>
    <t>TMS</t>
  </si>
  <si>
    <t>PIO_01</t>
  </si>
  <si>
    <t>PIO_02</t>
  </si>
  <si>
    <t>PIO_03</t>
  </si>
  <si>
    <t>PIO_04</t>
  </si>
  <si>
    <t>D_N</t>
  </si>
  <si>
    <t>D_P</t>
  </si>
  <si>
    <t>EECLK</t>
  </si>
  <si>
    <t>PIO_05</t>
  </si>
  <si>
    <t>EECS</t>
  </si>
  <si>
    <t>PIO_06</t>
  </si>
  <si>
    <t>EEDATA</t>
  </si>
  <si>
    <t>PIO_07</t>
  </si>
  <si>
    <t>F_CLK</t>
  </si>
  <si>
    <t>PIO_08</t>
  </si>
  <si>
    <t>F_CS</t>
  </si>
  <si>
    <t>F_IO2</t>
  </si>
  <si>
    <t>F_IO3</t>
  </si>
  <si>
    <t>USB_VBUS</t>
  </si>
  <si>
    <t>F_SI</t>
  </si>
  <si>
    <t>F_SO</t>
  </si>
  <si>
    <t>NetJ9_4</t>
  </si>
  <si>
    <t>LED1</t>
  </si>
  <si>
    <t>S1</t>
  </si>
  <si>
    <t>LED2</t>
  </si>
  <si>
    <t>S2</t>
  </si>
  <si>
    <t>LED3</t>
  </si>
  <si>
    <t>S3</t>
  </si>
  <si>
    <t>LED4</t>
  </si>
  <si>
    <t>S4</t>
  </si>
  <si>
    <t>LED5</t>
  </si>
  <si>
    <t>S5</t>
  </si>
  <si>
    <t>LED6</t>
  </si>
  <si>
    <t>S6</t>
  </si>
  <si>
    <t>LED7</t>
  </si>
  <si>
    <t>U1</t>
  </si>
  <si>
    <t>LED8</t>
  </si>
  <si>
    <t>NetC19_1</t>
  </si>
  <si>
    <t>NetC1_1</t>
  </si>
  <si>
    <t>NetC7_2</t>
  </si>
  <si>
    <t>NetD10_A</t>
  </si>
  <si>
    <t>NetD1_A</t>
  </si>
  <si>
    <t>NetD2_A</t>
  </si>
  <si>
    <t>NetD3_A</t>
  </si>
  <si>
    <t>NetD4_A</t>
  </si>
  <si>
    <t>NetD5_A</t>
  </si>
  <si>
    <t>NetD6_A</t>
  </si>
  <si>
    <t>NetD7_A</t>
  </si>
  <si>
    <t>NetD8_A</t>
  </si>
  <si>
    <t>NetD9_A</t>
  </si>
  <si>
    <t>NetR17_1</t>
  </si>
  <si>
    <t>NetR18_1</t>
  </si>
  <si>
    <t>NetR19_2</t>
  </si>
  <si>
    <t>NetR1_2</t>
  </si>
  <si>
    <t>NetR27_1</t>
  </si>
  <si>
    <t>NetR27_2</t>
  </si>
  <si>
    <t>NetR28_2</t>
  </si>
  <si>
    <t>NetR29_1</t>
  </si>
  <si>
    <t>NetR2_2</t>
  </si>
  <si>
    <t>NetR30_2</t>
  </si>
  <si>
    <t>NetR4_1</t>
  </si>
  <si>
    <t>NetR6_2</t>
  </si>
  <si>
    <t>USER_BTN</t>
  </si>
  <si>
    <t>VCORE</t>
  </si>
  <si>
    <t>count:100</t>
  </si>
  <si>
    <t>NetU1_52</t>
  </si>
  <si>
    <t>NetU1_55</t>
  </si>
  <si>
    <t>NetU1_56</t>
  </si>
  <si>
    <t>NetU1_57</t>
  </si>
  <si>
    <t>NetU1_59</t>
  </si>
  <si>
    <t>NetU1_60</t>
  </si>
  <si>
    <t>U2</t>
  </si>
  <si>
    <t>U3</t>
  </si>
  <si>
    <t>NetU3_4</t>
  </si>
  <si>
    <t>NetU3_17</t>
  </si>
  <si>
    <t>NetU3_18</t>
  </si>
  <si>
    <t>NetU3_19</t>
  </si>
  <si>
    <t>NetU3_20</t>
  </si>
  <si>
    <t>NetU3_22</t>
  </si>
  <si>
    <t>NetU3_23</t>
  </si>
  <si>
    <t>NetU3_24</t>
  </si>
  <si>
    <t>NetU3_25</t>
  </si>
  <si>
    <t>NetU3_26</t>
  </si>
  <si>
    <t>NetU3_27</t>
  </si>
  <si>
    <t>NetU3_28</t>
  </si>
  <si>
    <t>NetU3_29</t>
  </si>
  <si>
    <t>NetU3_30</t>
  </si>
  <si>
    <t>NetU3_39</t>
  </si>
  <si>
    <t>NetU3_40</t>
  </si>
  <si>
    <t>NetU3_42</t>
  </si>
  <si>
    <t>NetU3_46</t>
  </si>
  <si>
    <t>NetU3_47</t>
  </si>
  <si>
    <t>NetU3_48</t>
  </si>
  <si>
    <t>NetU3_49</t>
  </si>
  <si>
    <t>NetU3_51</t>
  </si>
  <si>
    <t>NetU3_52</t>
  </si>
  <si>
    <t>NetU3_53</t>
  </si>
  <si>
    <t>NetU3_54</t>
  </si>
  <si>
    <t>U4</t>
  </si>
  <si>
    <t>NetU4_1</t>
  </si>
  <si>
    <t>NetU4_4</t>
  </si>
  <si>
    <t>NetU4_15</t>
  </si>
  <si>
    <t>NetU4_16</t>
  </si>
  <si>
    <t>U6</t>
  </si>
  <si>
    <t>U7</t>
  </si>
  <si>
    <t>U8</t>
  </si>
  <si>
    <t>NetU8_1</t>
  </si>
  <si>
    <t>NetU8_4</t>
  </si>
  <si>
    <t>NetU8_15</t>
  </si>
  <si>
    <t>NetU8_16</t>
  </si>
  <si>
    <t>U9</t>
  </si>
  <si>
    <t>NetU9_7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</si>
  <si>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</si>
  <si>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</si>
  <si>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</si>
  <si>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</si>
  <si>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</si>
  <si>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</si>
  <si>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</si>
  <si>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</si>
  <si>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</si>
  <si>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</si>
  <si>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</si>
  <si>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</si>
  <si>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</si>
  <si>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</si>
  <si>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</si>
  <si>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</si>
  <si>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</si>
  <si>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</si>
  <si>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</si>
  <si>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</si>
  <si>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</si>
  <si>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</si>
  <si>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</si>
  <si>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</si>
  <si>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</si>
  <si>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</si>
  <si>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</si>
  <si>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</si>
  <si>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</si>
  <si>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</si>
  <si>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</si>
  <si>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C101</t>
  </si>
  <si>
    <t>A</t>
  </si>
  <si>
    <t>K</t>
  </si>
  <si>
    <t>H1</t>
  </si>
  <si>
    <t>NetH1_1</t>
  </si>
  <si>
    <t>H2</t>
  </si>
  <si>
    <t>NetH2_1</t>
  </si>
  <si>
    <t>H3</t>
  </si>
  <si>
    <t>NetH3_1</t>
  </si>
  <si>
    <t>H4</t>
  </si>
  <si>
    <t>NetH4_1</t>
  </si>
  <si>
    <t>L1</t>
  </si>
  <si>
    <t>L2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</si>
  <si>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</si>
  <si>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</si>
  <si>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</si>
  <si>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</si>
  <si>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</si>
  <si>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</si>
  <si>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</si>
  <si>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</si>
  <si>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</si>
  <si>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</si>
  <si>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</si>
  <si>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</si>
  <si>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</si>
  <si>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</si>
  <si>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</si>
  <si>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</si>
  <si>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</si>
  <si>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</si>
  <si>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</si>
  <si>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</si>
  <si>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R23</t>
  </si>
  <si>
    <t>R24</t>
  </si>
  <si>
    <t>R25</t>
  </si>
  <si>
    <t>R27</t>
  </si>
  <si>
    <t>R28</t>
  </si>
  <si>
    <t>R29</t>
  </si>
  <si>
    <t>R30</t>
  </si>
  <si>
    <t>R31</t>
  </si>
  <si>
    <t>R32</t>
  </si>
  <si>
    <t>T1</t>
  </si>
  <si>
    <t>T2</t>
  </si>
  <si>
    <t>T3</t>
  </si>
  <si>
    <t>TP1</t>
  </si>
  <si>
    <t>TP2</t>
  </si>
  <si>
    <t>TP3</t>
  </si>
  <si>
    <t>TP4</t>
  </si>
  <si>
    <t>TP5</t>
  </si>
  <si>
    <t>TP6</t>
  </si>
  <si>
    <t>TP7</t>
  </si>
  <si>
    <t>TE0720</t>
  </si>
  <si>
    <t>U5</t>
  </si>
  <si>
    <t>TE0803</t>
  </si>
  <si>
    <t>TE0807</t>
  </si>
  <si>
    <t>TE0808</t>
  </si>
  <si>
    <t>TE0600</t>
  </si>
  <si>
    <t>TE0710</t>
  </si>
  <si>
    <t>TE0711</t>
  </si>
  <si>
    <t>TE0712</t>
  </si>
  <si>
    <t>TE0713</t>
  </si>
  <si>
    <t>TE0715</t>
  </si>
  <si>
    <t>TE0741</t>
  </si>
  <si>
    <t>TE0820</t>
  </si>
  <si>
    <t>TE0841</t>
  </si>
  <si>
    <t>TE0729</t>
  </si>
  <si>
    <t>TE0745</t>
  </si>
  <si>
    <t>TE0728</t>
  </si>
  <si>
    <t>TE0782</t>
  </si>
  <si>
    <t>TE0783</t>
  </si>
  <si>
    <t>TE0784</t>
  </si>
  <si>
    <t>TE0714</t>
  </si>
  <si>
    <t>TEI0006</t>
  </si>
  <si>
    <t>U23</t>
  </si>
  <si>
    <t>TE0724</t>
  </si>
  <si>
    <t>TE0722</t>
  </si>
  <si>
    <t>TE0723</t>
  </si>
  <si>
    <t>TE0726</t>
  </si>
  <si>
    <t>TE0887</t>
  </si>
  <si>
    <t>TEM0002</t>
  </si>
  <si>
    <t>TEM0004</t>
  </si>
  <si>
    <t>TEI0001</t>
  </si>
  <si>
    <t>TEI0003</t>
  </si>
  <si>
    <t>TEI0010</t>
  </si>
  <si>
    <t>TEC0117</t>
  </si>
  <si>
    <t>TEL0001</t>
  </si>
  <si>
    <t>TEM0001</t>
  </si>
  <si>
    <t>Des</t>
  </si>
  <si>
    <t>Connector pin</t>
  </si>
  <si>
    <t>netname</t>
  </si>
  <si>
    <t>FPGA Filter</t>
  </si>
  <si>
    <t>trace Length</t>
  </si>
  <si>
    <t>other component</t>
  </si>
  <si>
    <t>new netname</t>
  </si>
  <si>
    <t>Ignore list</t>
  </si>
  <si>
    <t>Replace list</t>
  </si>
  <si>
    <t>A0</t>
  </si>
  <si>
    <t>A1</t>
  </si>
  <si>
    <t>A10</t>
  </si>
  <si>
    <t>A11</t>
  </si>
  <si>
    <t>A12</t>
  </si>
  <si>
    <t>A13</t>
  </si>
  <si>
    <t>A2</t>
  </si>
  <si>
    <t>A3</t>
  </si>
  <si>
    <t>A4</t>
  </si>
  <si>
    <t>A5</t>
  </si>
  <si>
    <t>A6</t>
  </si>
  <si>
    <t>A7</t>
  </si>
  <si>
    <t>A8</t>
  </si>
  <si>
    <t>A9</t>
  </si>
  <si>
    <t>BA0</t>
  </si>
  <si>
    <t>BA1</t>
  </si>
  <si>
    <t>NetJ3_1</t>
  </si>
  <si>
    <t>CAS</t>
  </si>
  <si>
    <t>CKE</t>
  </si>
  <si>
    <t>CLK</t>
  </si>
  <si>
    <t>CS</t>
  </si>
  <si>
    <t>DEVCLRN</t>
  </si>
  <si>
    <t>NetJ9_S5</t>
  </si>
  <si>
    <t>DQ0</t>
  </si>
  <si>
    <t>NetJ9_S6</t>
  </si>
  <si>
    <t>DQ1</t>
  </si>
  <si>
    <t>F_DI</t>
  </si>
  <si>
    <t>DQ10</t>
  </si>
  <si>
    <t>DQ11</t>
  </si>
  <si>
    <t>DQ12</t>
  </si>
  <si>
    <t>NetU1_A5</t>
  </si>
  <si>
    <t>DQ13</t>
  </si>
  <si>
    <t>DQ14</t>
  </si>
  <si>
    <t>DQ15</t>
  </si>
  <si>
    <t>DQ2</t>
  </si>
  <si>
    <t>DQ3</t>
  </si>
  <si>
    <t>DQ4</t>
  </si>
  <si>
    <t>DQ5</t>
  </si>
  <si>
    <t>DQ6</t>
  </si>
  <si>
    <t>B2</t>
  </si>
  <si>
    <t>F_DO</t>
  </si>
  <si>
    <t>DQ7</t>
  </si>
  <si>
    <t>B3</t>
  </si>
  <si>
    <t>DQ8</t>
  </si>
  <si>
    <t>B4</t>
  </si>
  <si>
    <t>DQ9</t>
  </si>
  <si>
    <t>B5</t>
  </si>
  <si>
    <t>DQM0</t>
  </si>
  <si>
    <t>B6</t>
  </si>
  <si>
    <t>DQM1</t>
  </si>
  <si>
    <t>B7</t>
  </si>
  <si>
    <t>NetU1_B7</t>
  </si>
  <si>
    <t>B9</t>
  </si>
  <si>
    <t>DEVCLRn</t>
  </si>
  <si>
    <t>B10</t>
  </si>
  <si>
    <t>B11</t>
  </si>
  <si>
    <t>NetU1_B11</t>
  </si>
  <si>
    <t>B12</t>
  </si>
  <si>
    <t>B13</t>
  </si>
  <si>
    <t>NetR5_1</t>
  </si>
  <si>
    <t>NetU1_C11</t>
  </si>
  <si>
    <t>NetU1_C13</t>
  </si>
  <si>
    <t>NetU1_D6</t>
  </si>
  <si>
    <t>NCONFIG</t>
  </si>
  <si>
    <t>NetC15_1</t>
  </si>
  <si>
    <t>NetU1_D13</t>
  </si>
  <si>
    <t>E6</t>
  </si>
  <si>
    <t>E7</t>
  </si>
  <si>
    <t>nCONFIG</t>
  </si>
  <si>
    <t>E8</t>
  </si>
  <si>
    <t>NetU1_E8</t>
  </si>
  <si>
    <t>E9</t>
  </si>
  <si>
    <t>E10</t>
  </si>
  <si>
    <t>E12</t>
  </si>
  <si>
    <t>E13</t>
  </si>
  <si>
    <t>F8</t>
  </si>
  <si>
    <t>F9</t>
  </si>
  <si>
    <t>F10</t>
  </si>
  <si>
    <t>F11</t>
  </si>
  <si>
    <t>F12</t>
  </si>
  <si>
    <t>F13</t>
  </si>
  <si>
    <t>G5</t>
  </si>
  <si>
    <t>NetU1_G5</t>
  </si>
  <si>
    <t>G9</t>
  </si>
  <si>
    <t>G10</t>
  </si>
  <si>
    <t>G11</t>
  </si>
  <si>
    <t>G12</t>
  </si>
  <si>
    <t>G13</t>
  </si>
  <si>
    <t>H5</t>
  </si>
  <si>
    <t>NetU1_H5</t>
  </si>
  <si>
    <t>H6</t>
  </si>
  <si>
    <t>H8</t>
  </si>
  <si>
    <t>NetU1_H8</t>
  </si>
  <si>
    <t>H9</t>
  </si>
  <si>
    <t>NetU1_H9</t>
  </si>
  <si>
    <t>H10</t>
  </si>
  <si>
    <t>H11</t>
  </si>
  <si>
    <t>H13</t>
  </si>
  <si>
    <t>J5</t>
  </si>
  <si>
    <t>SEN_INT1</t>
  </si>
  <si>
    <t>SEN_SPC</t>
  </si>
  <si>
    <t>J7</t>
  </si>
  <si>
    <t>SEN_SDI</t>
  </si>
  <si>
    <t>RAS</t>
  </si>
  <si>
    <t>J8</t>
  </si>
  <si>
    <t>NetU1_J9</t>
  </si>
  <si>
    <t>SEN_CS</t>
  </si>
  <si>
    <t>J10</t>
  </si>
  <si>
    <t>J11</t>
  </si>
  <si>
    <t>SEN_INT2</t>
  </si>
  <si>
    <t>J12</t>
  </si>
  <si>
    <t>J13</t>
  </si>
  <si>
    <t>SEN_SDO</t>
  </si>
  <si>
    <t>K1</t>
  </si>
  <si>
    <t>K2</t>
  </si>
  <si>
    <t>K3</t>
  </si>
  <si>
    <t>K5</t>
  </si>
  <si>
    <t>K6</t>
  </si>
  <si>
    <t>K7</t>
  </si>
  <si>
    <t>WE</t>
  </si>
  <si>
    <t>K8</t>
  </si>
  <si>
    <t>K10</t>
  </si>
  <si>
    <t>K11</t>
  </si>
  <si>
    <t>K12</t>
  </si>
  <si>
    <t>K13</t>
  </si>
  <si>
    <t>NetU1_K13</t>
  </si>
  <si>
    <t>count:147</t>
  </si>
  <si>
    <t>NetU1_L1</t>
  </si>
  <si>
    <t>NetU1_L2</t>
  </si>
  <si>
    <t>L3</t>
  </si>
  <si>
    <t>L4</t>
  </si>
  <si>
    <t>L5</t>
  </si>
  <si>
    <t>L6</t>
  </si>
  <si>
    <t>L7</t>
  </si>
  <si>
    <t>L8</t>
  </si>
  <si>
    <t>L10</t>
  </si>
  <si>
    <t>L11</t>
  </si>
  <si>
    <t>L12</t>
  </si>
  <si>
    <t>L13</t>
  </si>
  <si>
    <t>NetU1_L13</t>
  </si>
  <si>
    <t>M1</t>
  </si>
  <si>
    <t>M2</t>
  </si>
  <si>
    <t>M3</t>
  </si>
  <si>
    <t>M4</t>
  </si>
  <si>
    <t>M5</t>
  </si>
  <si>
    <t>M7</t>
  </si>
  <si>
    <t>M8</t>
  </si>
  <si>
    <t>M9</t>
  </si>
  <si>
    <t>M10</t>
  </si>
  <si>
    <t>M11</t>
  </si>
  <si>
    <t>M12</t>
  </si>
  <si>
    <t>M13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</si>
  <si>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</si>
  <si>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</si>
  <si>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</si>
  <si>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</si>
  <si>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</si>
  <si>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</si>
  <si>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</si>
  <si>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</si>
  <si>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</si>
  <si>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</si>
  <si>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NetU1_N11</t>
  </si>
  <si>
    <t>N12</t>
  </si>
  <si>
    <t>NetU1_N12</t>
  </si>
  <si>
    <t>B1</t>
  </si>
  <si>
    <t>B8</t>
  </si>
  <si>
    <t>NetU1_D2</t>
  </si>
  <si>
    <t>E1</t>
  </si>
  <si>
    <t>E2</t>
  </si>
  <si>
    <t>E3</t>
  </si>
  <si>
    <t>E4</t>
  </si>
  <si>
    <t>NetU1_E4</t>
  </si>
  <si>
    <t>E5</t>
  </si>
  <si>
    <t>E11</t>
  </si>
  <si>
    <t>F1</t>
  </si>
  <si>
    <t>F2</t>
  </si>
  <si>
    <t>F3</t>
  </si>
  <si>
    <t>F4</t>
  </si>
  <si>
    <t>F5</t>
  </si>
  <si>
    <t>F6</t>
  </si>
  <si>
    <t>F7</t>
  </si>
  <si>
    <t>G1</t>
  </si>
  <si>
    <t>G2</t>
  </si>
  <si>
    <t>G3</t>
  </si>
  <si>
    <t>G4</t>
  </si>
  <si>
    <t>G6</t>
  </si>
  <si>
    <t>G7</t>
  </si>
  <si>
    <t>G8</t>
  </si>
  <si>
    <t>NetU1_H1</t>
  </si>
  <si>
    <t>H7</t>
  </si>
  <si>
    <t>H12</t>
  </si>
  <si>
    <t>K4</t>
  </si>
  <si>
    <t>K9</t>
  </si>
  <si>
    <t>L9</t>
  </si>
  <si>
    <t>M6</t>
  </si>
  <si>
    <t>N1</t>
  </si>
  <si>
    <t>N13</t>
  </si>
  <si>
    <t>NetU4_2</t>
  </si>
  <si>
    <t>NetU4_3</t>
  </si>
  <si>
    <t>NetU4_13</t>
  </si>
  <si>
    <t>C32</t>
  </si>
  <si>
    <t>C34</t>
  </si>
  <si>
    <t>C47</t>
  </si>
  <si>
    <t>R21</t>
  </si>
  <si>
    <t>R22</t>
  </si>
  <si>
    <t>R26</t>
  </si>
  <si>
    <t>R33</t>
  </si>
  <si>
    <t>R34</t>
  </si>
  <si>
    <t>NetS1_3</t>
  </si>
  <si>
    <t>NetS2_3</t>
  </si>
  <si>
    <t>NetJ4_2</t>
  </si>
  <si>
    <t>ADC1</t>
  </si>
  <si>
    <t>ADC2</t>
  </si>
  <si>
    <t>ADC3</t>
  </si>
  <si>
    <t>AIN</t>
  </si>
  <si>
    <t>AIN7</t>
  </si>
  <si>
    <t>NSTATUS</t>
  </si>
  <si>
    <t>count:152</t>
  </si>
  <si>
    <t>NetU1_F4</t>
  </si>
  <si>
    <t>NetU1_G4</t>
  </si>
  <si>
    <t>NetU1_H2</t>
  </si>
  <si>
    <t>NetU1_H3</t>
  </si>
  <si>
    <t>nSTATUS</t>
  </si>
  <si>
    <t>R35</t>
  </si>
  <si>
    <t>R37</t>
  </si>
  <si>
    <t>count:157</t>
  </si>
  <si>
    <t>NetU9_9</t>
  </si>
  <si>
    <t>2.5V</t>
  </si>
  <si>
    <t>ADBUS4</t>
  </si>
  <si>
    <t>ADBUS7</t>
  </si>
  <si>
    <t>AS_ASDO</t>
  </si>
  <si>
    <t>AS_DATA</t>
  </si>
  <si>
    <t>AS_DATA0</t>
  </si>
  <si>
    <t>AS_DCLK</t>
  </si>
  <si>
    <t>AS_NCS</t>
  </si>
  <si>
    <t>BANK2_12</t>
  </si>
  <si>
    <t>BANK2_13</t>
  </si>
  <si>
    <t>BANK3_18</t>
  </si>
  <si>
    <t>BANK3_19</t>
  </si>
  <si>
    <t>BANK3_20</t>
  </si>
  <si>
    <t>BANK3_21</t>
  </si>
  <si>
    <t>BANK3_4</t>
  </si>
  <si>
    <t>BANK4_13</t>
  </si>
  <si>
    <t>BANK4_14</t>
  </si>
  <si>
    <t>BANK4_15</t>
  </si>
  <si>
    <t>BANK4_2</t>
  </si>
  <si>
    <t>BANK4_3</t>
  </si>
  <si>
    <t>BANK4_4</t>
  </si>
  <si>
    <t>BANK4_6</t>
  </si>
  <si>
    <t>BANK5_10</t>
  </si>
  <si>
    <t>BANK5_4</t>
  </si>
  <si>
    <t>BANK5_5</t>
  </si>
  <si>
    <t>BANK5_7</t>
  </si>
  <si>
    <t>BANK5_8</t>
  </si>
  <si>
    <t>BANK7_19</t>
  </si>
  <si>
    <t>B15</t>
  </si>
  <si>
    <t>B16</t>
  </si>
  <si>
    <t>AS_nCS</t>
  </si>
  <si>
    <t>VCCD</t>
  </si>
  <si>
    <t>D15</t>
  </si>
  <si>
    <t>D16</t>
  </si>
  <si>
    <t>E14</t>
  </si>
  <si>
    <t>E15</t>
  </si>
  <si>
    <t>E16</t>
  </si>
  <si>
    <t>DEV_OE</t>
  </si>
  <si>
    <t>VCCA</t>
  </si>
  <si>
    <t>VCCINT</t>
  </si>
  <si>
    <t>F14</t>
  </si>
  <si>
    <t>F15</t>
  </si>
  <si>
    <t>F16</t>
  </si>
  <si>
    <t>G14</t>
  </si>
  <si>
    <t>INIT_DONE</t>
  </si>
  <si>
    <t>G15</t>
  </si>
  <si>
    <t>NetU1_G15</t>
  </si>
  <si>
    <t>G16</t>
  </si>
  <si>
    <t>NetC33_2</t>
  </si>
  <si>
    <t>H14</t>
  </si>
  <si>
    <t>H15</t>
  </si>
  <si>
    <t>H16</t>
  </si>
  <si>
    <t>NetR38_1</t>
  </si>
  <si>
    <t>NetR41_2</t>
  </si>
  <si>
    <t>NetR43_1</t>
  </si>
  <si>
    <t>P5</t>
  </si>
  <si>
    <t>P12</t>
  </si>
  <si>
    <t>A14</t>
  </si>
  <si>
    <t>A15</t>
  </si>
  <si>
    <t>A16</t>
  </si>
  <si>
    <t>count:183</t>
  </si>
  <si>
    <t>B14</t>
  </si>
  <si>
    <t>Bank7_19</t>
  </si>
  <si>
    <t>Bank5_10</t>
  </si>
  <si>
    <t>J14</t>
  </si>
  <si>
    <t>J15</t>
  </si>
  <si>
    <t>J16</t>
  </si>
  <si>
    <t>Bank2_12</t>
  </si>
  <si>
    <t>K14</t>
  </si>
  <si>
    <t>K15</t>
  </si>
  <si>
    <t>K16</t>
  </si>
  <si>
    <t>Bank2_13</t>
  </si>
  <si>
    <t>Bank3_19</t>
  </si>
  <si>
    <t>Bank3_20</t>
  </si>
  <si>
    <t>Bank5_4</t>
  </si>
  <si>
    <t>L14</t>
  </si>
  <si>
    <t>L15</t>
  </si>
  <si>
    <t>L16</t>
  </si>
  <si>
    <t>Bank3_18</t>
  </si>
  <si>
    <t>Bank4_14</t>
  </si>
  <si>
    <t>M14</t>
  </si>
  <si>
    <t>M15</t>
  </si>
  <si>
    <t>M16</t>
  </si>
  <si>
    <t>Bank4_2</t>
  </si>
  <si>
    <t>Bank4_15</t>
  </si>
  <si>
    <t>N14</t>
  </si>
  <si>
    <t>NetU1_N14</t>
  </si>
  <si>
    <t>N15</t>
  </si>
  <si>
    <t>Bank5_5</t>
  </si>
  <si>
    <t>N16</t>
  </si>
  <si>
    <t>P1</t>
  </si>
  <si>
    <t>P2</t>
  </si>
  <si>
    <t>P3</t>
  </si>
  <si>
    <t>Bank3_4</t>
  </si>
  <si>
    <t>P4</t>
  </si>
  <si>
    <t>P6</t>
  </si>
  <si>
    <t>P7</t>
  </si>
  <si>
    <t>P8</t>
  </si>
  <si>
    <t>Bank3_21</t>
  </si>
  <si>
    <t>P9</t>
  </si>
  <si>
    <t>Bank4_13</t>
  </si>
  <si>
    <t>P10</t>
  </si>
  <si>
    <t>P11</t>
  </si>
  <si>
    <t>P13</t>
  </si>
  <si>
    <t>P14</t>
  </si>
  <si>
    <t>P15</t>
  </si>
  <si>
    <t>NetU1_P15</t>
  </si>
  <si>
    <t>P16</t>
  </si>
  <si>
    <t>Bank5_8</t>
  </si>
  <si>
    <t>Bank4_3</t>
  </si>
  <si>
    <t>Bank5_7</t>
  </si>
  <si>
    <t>T4</t>
  </si>
  <si>
    <t>T5</t>
  </si>
  <si>
    <t>T6</t>
  </si>
  <si>
    <t>T7</t>
  </si>
  <si>
    <t>T8</t>
  </si>
  <si>
    <t>T9</t>
  </si>
  <si>
    <t>T10</t>
  </si>
  <si>
    <t>Bank4_4</t>
  </si>
  <si>
    <t>T11</t>
  </si>
  <si>
    <t>Bank4_6</t>
  </si>
  <si>
    <t>T12</t>
  </si>
  <si>
    <t>T13</t>
  </si>
  <si>
    <t>T14</t>
  </si>
  <si>
    <t>T15</t>
  </si>
  <si>
    <t>T16</t>
  </si>
  <si>
    <t>U10</t>
  </si>
  <si>
    <t>NetU10_1</t>
  </si>
  <si>
    <t>NetU10_15</t>
  </si>
  <si>
    <t>NetU10_16</t>
  </si>
  <si>
    <t>U11</t>
  </si>
  <si>
    <t>NetU11_4</t>
  </si>
  <si>
    <t>C33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</si>
  <si>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</si>
  <si>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</si>
  <si>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</si>
  <si>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</si>
  <si>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</si>
  <si>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</si>
  <si>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</si>
  <si>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</si>
  <si>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</si>
  <si>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</si>
  <si>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</si>
  <si>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</si>
  <si>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C48</t>
  </si>
  <si>
    <t>C49</t>
  </si>
  <si>
    <t>C50</t>
  </si>
  <si>
    <t>C51</t>
  </si>
  <si>
    <t>C52</t>
  </si>
  <si>
    <t>C53</t>
  </si>
  <si>
    <t>C54</t>
  </si>
  <si>
    <t>C55</t>
  </si>
  <si>
    <t>R36</t>
  </si>
  <si>
    <t>R38</t>
  </si>
  <si>
    <t>R39</t>
  </si>
  <si>
    <t>R40</t>
  </si>
  <si>
    <t>R41</t>
  </si>
  <si>
    <t>R42</t>
  </si>
  <si>
    <t>R43</t>
  </si>
  <si>
    <t>R44</t>
  </si>
  <si>
    <t>R45</t>
  </si>
  <si>
    <t>R46</t>
  </si>
  <si>
    <t>R49</t>
  </si>
  <si>
    <t>1.8V</t>
  </si>
  <si>
    <t>ADDA_RSTN</t>
  </si>
  <si>
    <t>ADDA_SYNC</t>
  </si>
  <si>
    <t>X_FPGA</t>
  </si>
  <si>
    <t>OSC_CLK</t>
  </si>
  <si>
    <t>IOM_GPIO0</t>
  </si>
  <si>
    <t>IOM_GPIO1</t>
  </si>
  <si>
    <t>IOM_SCL</t>
  </si>
  <si>
    <t>OSC_DIV</t>
  </si>
  <si>
    <t>IOM_SDA</t>
  </si>
  <si>
    <t>MISO</t>
  </si>
  <si>
    <t>MCLK</t>
  </si>
  <si>
    <t>MEMS_INT2</t>
  </si>
  <si>
    <t>MEMS_CS</t>
  </si>
  <si>
    <t>MEMS_INT1</t>
  </si>
  <si>
    <t>MOSI</t>
  </si>
  <si>
    <t>NetC31_1</t>
  </si>
  <si>
    <t>NetC31_2</t>
  </si>
  <si>
    <t>NetC36_1</t>
  </si>
  <si>
    <t>NetC38_1</t>
  </si>
  <si>
    <t>NetC45_1</t>
  </si>
  <si>
    <t>TEMP_CS</t>
  </si>
  <si>
    <t>NetR36_1</t>
  </si>
  <si>
    <t>NetR41_1</t>
  </si>
  <si>
    <t>NetR45_1</t>
  </si>
  <si>
    <t>NetR6_1</t>
  </si>
  <si>
    <t>NetU14_1</t>
  </si>
  <si>
    <t>NetU14_10</t>
  </si>
  <si>
    <t>NetU14_16</t>
  </si>
  <si>
    <t>NetU14_2</t>
  </si>
  <si>
    <t>NetU14_24</t>
  </si>
  <si>
    <t>NetU14_3</t>
  </si>
  <si>
    <t>NetU14_7</t>
  </si>
  <si>
    <t>NetU14_8</t>
  </si>
  <si>
    <t>NetU14_9</t>
  </si>
  <si>
    <t>TEMP_CT</t>
  </si>
  <si>
    <t>TEMP_INT</t>
  </si>
  <si>
    <t>NetU1_C2</t>
  </si>
  <si>
    <t>count:177</t>
  </si>
  <si>
    <t>NetU1_D3</t>
  </si>
  <si>
    <t>NetU4_6</t>
  </si>
  <si>
    <t>NetU8_5</t>
  </si>
  <si>
    <t>NetU8_6</t>
  </si>
  <si>
    <t>NetU8_7</t>
  </si>
  <si>
    <t>NetU8_8</t>
  </si>
  <si>
    <t>NetU8_13</t>
  </si>
  <si>
    <t>NetU8_14</t>
  </si>
  <si>
    <t>NetU11_2</t>
  </si>
  <si>
    <t>NetU11_3</t>
  </si>
  <si>
    <t>NetU11_5</t>
  </si>
  <si>
    <t>NetU11_10</t>
  </si>
  <si>
    <t>NetU11_15</t>
  </si>
  <si>
    <t>U12</t>
  </si>
  <si>
    <t>U13</t>
  </si>
  <si>
    <t>U14</t>
  </si>
  <si>
    <t>ADP_CS</t>
  </si>
  <si>
    <t>ADP_MISO</t>
  </si>
  <si>
    <t>ADP_MOSI</t>
  </si>
  <si>
    <t>ADP_SCK</t>
  </si>
  <si>
    <t>count:180</t>
  </si>
  <si>
    <t>NetJ1_4</t>
  </si>
  <si>
    <t>NetJ1_S5</t>
  </si>
  <si>
    <t>NetJ1_S6</t>
  </si>
  <si>
    <t>AIN8</t>
  </si>
  <si>
    <t>DONE</t>
  </si>
  <si>
    <t>NetC16_2</t>
  </si>
  <si>
    <t>NetC3_1</t>
  </si>
  <si>
    <t>NetR3_2</t>
  </si>
  <si>
    <t>NetU1_4</t>
  </si>
  <si>
    <t>NetR10_1</t>
  </si>
  <si>
    <t>NetR11_2</t>
  </si>
  <si>
    <t>NetR3_1</t>
  </si>
  <si>
    <t>NetR4_2</t>
  </si>
  <si>
    <t>NetU1_17</t>
  </si>
  <si>
    <t>NetR7_2</t>
  </si>
  <si>
    <t>NetU1_18</t>
  </si>
  <si>
    <t>NetR8_1</t>
  </si>
  <si>
    <t>NetU1_19</t>
  </si>
  <si>
    <t>NetR8_2</t>
  </si>
  <si>
    <t>NetU1_20</t>
  </si>
  <si>
    <t>NetR9_2</t>
  </si>
  <si>
    <t>NetU1_22</t>
  </si>
  <si>
    <t>NetU1_23</t>
  </si>
  <si>
    <t>NetU1_24</t>
  </si>
  <si>
    <t>NetU1_25</t>
  </si>
  <si>
    <t>NetU1_26</t>
  </si>
  <si>
    <t>NetU1_27</t>
  </si>
  <si>
    <t>NetU1_28</t>
  </si>
  <si>
    <t>NetU1_29</t>
  </si>
  <si>
    <t>PROGN</t>
  </si>
  <si>
    <t>NetU1_30</t>
  </si>
  <si>
    <t>NetU1_39</t>
  </si>
  <si>
    <t>NetU1_40</t>
  </si>
  <si>
    <t>NetU1_42</t>
  </si>
  <si>
    <t>count:104</t>
  </si>
  <si>
    <t>NetU1_46</t>
  </si>
  <si>
    <t>NetU1_47</t>
  </si>
  <si>
    <t>NetU1_48</t>
  </si>
  <si>
    <t>NetU1_49</t>
  </si>
  <si>
    <t>NetU1_51</t>
  </si>
  <si>
    <t>NetU1_53</t>
  </si>
  <si>
    <t>NetU1_54</t>
  </si>
  <si>
    <t>NetU2_7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</si>
  <si>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</si>
  <si>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</si>
  <si>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</si>
  <si>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</si>
  <si>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</si>
  <si>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</si>
  <si>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</si>
  <si>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</si>
  <si>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</si>
  <si>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</si>
  <si>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</si>
  <si>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</si>
  <si>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</si>
  <si>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</si>
  <si>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</si>
  <si>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</si>
  <si>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</si>
  <si>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</si>
  <si>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</si>
  <si>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</si>
  <si>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</si>
  <si>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</si>
  <si>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</si>
  <si>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</si>
  <si>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NetU5_A40</t>
  </si>
  <si>
    <t>A41</t>
  </si>
  <si>
    <t>NetU5_A41</t>
  </si>
  <si>
    <t>A42</t>
  </si>
  <si>
    <t>A43</t>
  </si>
  <si>
    <t>A44</t>
  </si>
  <si>
    <t>A45</t>
  </si>
  <si>
    <t>A46</t>
  </si>
  <si>
    <t>A47</t>
  </si>
  <si>
    <t>A48</t>
  </si>
  <si>
    <t>NetU5_B2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</si>
  <si>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</si>
  <si>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</si>
  <si>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</si>
  <si>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</si>
  <si>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</si>
  <si>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</si>
  <si>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</si>
  <si>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</si>
  <si>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</si>
  <si>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</si>
  <si>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</si>
  <si>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NetU5_B27</t>
  </si>
  <si>
    <t>B28</t>
  </si>
  <si>
    <t>B29</t>
  </si>
  <si>
    <t>PROGn</t>
  </si>
  <si>
    <t>B30</t>
  </si>
  <si>
    <t>B31</t>
  </si>
  <si>
    <t>B32</t>
  </si>
  <si>
    <t>B33</t>
  </si>
  <si>
    <t>B34</t>
  </si>
  <si>
    <t>B35</t>
  </si>
  <si>
    <t>B36</t>
  </si>
  <si>
    <t>NetU7_2</t>
  </si>
  <si>
    <t>NetU7_3</t>
  </si>
  <si>
    <t>AOUT0</t>
  </si>
  <si>
    <t>AIN0_RC</t>
  </si>
  <si>
    <t>AOUT1</t>
  </si>
  <si>
    <t>AIN1_RC</t>
  </si>
  <si>
    <t>AOUT2</t>
  </si>
  <si>
    <t>AIN2_RC</t>
  </si>
  <si>
    <t>AOUT3</t>
  </si>
  <si>
    <t>AIN3_RC</t>
  </si>
  <si>
    <t>BCBUS0</t>
  </si>
  <si>
    <t>BCBUS3</t>
  </si>
  <si>
    <t>BCBUS4</t>
  </si>
  <si>
    <t>CLK_100MHZ</t>
  </si>
  <si>
    <t>NetU1_3</t>
  </si>
  <si>
    <t>count:103</t>
  </si>
  <si>
    <t>NetU2_9</t>
  </si>
  <si>
    <t>PROBE_A</t>
  </si>
  <si>
    <t>PROBE_B</t>
  </si>
  <si>
    <t>JTAGSEL</t>
  </si>
  <si>
    <t>DEVRSTN</t>
  </si>
  <si>
    <t>F_D2</t>
  </si>
  <si>
    <t>F_D3</t>
  </si>
  <si>
    <t>NetC10_1</t>
  </si>
  <si>
    <t>NetC10_2</t>
  </si>
  <si>
    <t>NetC24_1</t>
  </si>
  <si>
    <t>NetC25_1</t>
  </si>
  <si>
    <t>NetC4_1</t>
  </si>
  <si>
    <t>RSVD1</t>
  </si>
  <si>
    <t>UPD</t>
  </si>
  <si>
    <t>USER_LED</t>
  </si>
  <si>
    <t>count:150</t>
  </si>
  <si>
    <t>NetU5_A1</t>
  </si>
  <si>
    <t>NetU5_A3</t>
  </si>
  <si>
    <t>NetU5_A4</t>
  </si>
  <si>
    <t>NetU5_A5</t>
  </si>
  <si>
    <t>NetU5_A6</t>
  </si>
  <si>
    <t>NetU5_A8</t>
  </si>
  <si>
    <t>NetU5_A9</t>
  </si>
  <si>
    <t>NetU5_A10</t>
  </si>
  <si>
    <t>NetU5_A11</t>
  </si>
  <si>
    <t>NetU5_A13</t>
  </si>
  <si>
    <t>NetU5_A14</t>
  </si>
  <si>
    <t>NetU5_A15</t>
  </si>
  <si>
    <t>NetU5_A16</t>
  </si>
  <si>
    <t>NetU5_A18</t>
  </si>
  <si>
    <t>NetU5_B1</t>
  </si>
  <si>
    <t>NetU5_B3</t>
  </si>
  <si>
    <t>NetU5_B4</t>
  </si>
  <si>
    <t>NetU5_B6</t>
  </si>
  <si>
    <t>NetU5_B7</t>
  </si>
  <si>
    <t>NetU5_B8</t>
  </si>
  <si>
    <t>NetU5_B9</t>
  </si>
  <si>
    <t>NetU5_B11</t>
  </si>
  <si>
    <t>NetU5_B12</t>
  </si>
  <si>
    <t>NetU5_B13</t>
  </si>
  <si>
    <t>NetU5_B14</t>
  </si>
  <si>
    <t>NetU5_B16</t>
  </si>
  <si>
    <t>NetU5_B17</t>
  </si>
  <si>
    <t>NetU5_B18</t>
  </si>
  <si>
    <t>NetU5_C4</t>
  </si>
  <si>
    <t>NetU5_C5</t>
  </si>
  <si>
    <t>NetU5_C6</t>
  </si>
  <si>
    <t>NetU5_C7</t>
  </si>
  <si>
    <t>NetU5_C9</t>
  </si>
  <si>
    <t>NetU5_C10</t>
  </si>
  <si>
    <t>NetU5_C11</t>
  </si>
  <si>
    <t>NetU5_C12</t>
  </si>
  <si>
    <t>NetU5_C14</t>
  </si>
  <si>
    <t>NetU5_C15</t>
  </si>
  <si>
    <t>NetU5_C16</t>
  </si>
  <si>
    <t>NetU5_C17</t>
  </si>
  <si>
    <t>NetU5_D3</t>
  </si>
  <si>
    <t>NetU5_D4</t>
  </si>
  <si>
    <t>NetU5_D5</t>
  </si>
  <si>
    <t>NetU5_D7</t>
  </si>
  <si>
    <t>NetU5_D8</t>
  </si>
  <si>
    <t>NetU5_D9</t>
  </si>
  <si>
    <t>NetU5_D10</t>
  </si>
  <si>
    <t>NetU5_D12</t>
  </si>
  <si>
    <t>NetU5_D13</t>
  </si>
  <si>
    <t>NetU5_D14</t>
  </si>
  <si>
    <t>NetU5_D15</t>
  </si>
  <si>
    <t>D17</t>
  </si>
  <si>
    <t>NetU5_D17</t>
  </si>
  <si>
    <t>D18</t>
  </si>
  <si>
    <t>D19</t>
  </si>
  <si>
    <t>D20</t>
  </si>
  <si>
    <t>NetU5_E6</t>
  </si>
  <si>
    <t>NetU5_E7</t>
  </si>
  <si>
    <t>NetU5_E8</t>
  </si>
  <si>
    <t>NetU5_E10</t>
  </si>
  <si>
    <t>NetU5_E11</t>
  </si>
  <si>
    <t>NetU5_E12</t>
  </si>
  <si>
    <t>NetU5_E13</t>
  </si>
  <si>
    <t>NetU5_E15</t>
  </si>
  <si>
    <t>E17</t>
  </si>
  <si>
    <t>E18</t>
  </si>
  <si>
    <t>E19</t>
  </si>
  <si>
    <t>NetU5_F8</t>
  </si>
  <si>
    <t>NetU5_F9</t>
  </si>
  <si>
    <t>NetU5_F11</t>
  </si>
  <si>
    <t>NetU5_F13</t>
  </si>
  <si>
    <t>F18</t>
  </si>
  <si>
    <t>F20</t>
  </si>
  <si>
    <t>G17</t>
  </si>
  <si>
    <t>G18</t>
  </si>
  <si>
    <t>G19</t>
  </si>
  <si>
    <t>H17</t>
  </si>
  <si>
    <t>H18</t>
  </si>
  <si>
    <t>H19</t>
  </si>
  <si>
    <t>J17</t>
  </si>
  <si>
    <t>J18</t>
  </si>
  <si>
    <t>J20</t>
  </si>
  <si>
    <t>K20</t>
  </si>
  <si>
    <t>L17</t>
  </si>
  <si>
    <t>L18</t>
  </si>
  <si>
    <t>NetU5_L18</t>
  </si>
  <si>
    <t>L19</t>
  </si>
  <si>
    <t>L20</t>
  </si>
  <si>
    <t>M17</t>
  </si>
  <si>
    <t>M18</t>
  </si>
  <si>
    <t>NetU5_M18</t>
  </si>
  <si>
    <t>M19</t>
  </si>
  <si>
    <t>M20</t>
  </si>
  <si>
    <t>N17</t>
  </si>
  <si>
    <t>NetU5_N17</t>
  </si>
  <si>
    <t>N19</t>
  </si>
  <si>
    <t>N20</t>
  </si>
  <si>
    <t>P17</t>
  </si>
  <si>
    <t>NetU5_P17</t>
  </si>
  <si>
    <t>P18</t>
  </si>
  <si>
    <t>P19</t>
  </si>
  <si>
    <t>P20</t>
  </si>
  <si>
    <t>T18</t>
  </si>
  <si>
    <t>T19</t>
  </si>
  <si>
    <t>T20</t>
  </si>
  <si>
    <t>U18</t>
  </si>
  <si>
    <t>U19</t>
  </si>
  <si>
    <t>V18</t>
  </si>
  <si>
    <t>V19</t>
  </si>
  <si>
    <t>V20</t>
  </si>
  <si>
    <t>NetU5_H1</t>
  </si>
  <si>
    <t>NetU5_H2</t>
  </si>
  <si>
    <t>NetU5_J2</t>
  </si>
  <si>
    <t>NetU5_J3</t>
  </si>
  <si>
    <t>NetU5_J4</t>
  </si>
  <si>
    <t>NetU5_J5</t>
  </si>
  <si>
    <t>NetU5_J6</t>
  </si>
  <si>
    <t>NetU5_K1</t>
  </si>
  <si>
    <t>NetU5_K2</t>
  </si>
  <si>
    <t>NetU5_K3</t>
  </si>
  <si>
    <t>NetU5_K5</t>
  </si>
  <si>
    <t>NetU5_K6</t>
  </si>
  <si>
    <t>NetU5_K7</t>
  </si>
  <si>
    <t>NetU5_L1</t>
  </si>
  <si>
    <t>NetU5_L3</t>
  </si>
  <si>
    <t>NetU5_L4</t>
  </si>
  <si>
    <t>NetU5_L5</t>
  </si>
  <si>
    <t>NetU5_L6</t>
  </si>
  <si>
    <t>NetU5_L7</t>
  </si>
  <si>
    <t>NetU5_M1</t>
  </si>
  <si>
    <t>NetU5_M2</t>
  </si>
  <si>
    <t>NetU5_M3</t>
  </si>
  <si>
    <t>NetU5_M4</t>
  </si>
  <si>
    <t>NetU5_M6</t>
  </si>
  <si>
    <t>NetU5_M7</t>
  </si>
  <si>
    <t>NetU5_N1</t>
  </si>
  <si>
    <t>NetU5_N2</t>
  </si>
  <si>
    <t>NetU5_N4</t>
  </si>
  <si>
    <t>NetU5_P2</t>
  </si>
  <si>
    <t>NetU5_P3</t>
  </si>
  <si>
    <t>NetU5_R1</t>
  </si>
  <si>
    <t>NetU5_R2</t>
  </si>
  <si>
    <t>U15</t>
  </si>
  <si>
    <t>V11</t>
  </si>
  <si>
    <t>V12</t>
  </si>
  <si>
    <t>V14</t>
  </si>
  <si>
    <t>V15</t>
  </si>
  <si>
    <t>W10</t>
  </si>
  <si>
    <t>W11</t>
  </si>
  <si>
    <t>W12</t>
  </si>
  <si>
    <t>W13</t>
  </si>
  <si>
    <t>W14</t>
  </si>
  <si>
    <t>W15</t>
  </si>
  <si>
    <t>Y10</t>
  </si>
  <si>
    <t>Y11</t>
  </si>
  <si>
    <t>Y12</t>
  </si>
  <si>
    <t>Y13</t>
  </si>
  <si>
    <t>Y14</t>
  </si>
  <si>
    <t>Y15</t>
  </si>
  <si>
    <t>Y16</t>
  </si>
  <si>
    <t>E20</t>
  </si>
  <si>
    <t>NetU5_E20</t>
  </si>
  <si>
    <t>NetU5_F10</t>
  </si>
  <si>
    <t>NetU5_F12</t>
  </si>
  <si>
    <t>NetU5_F14</t>
  </si>
  <si>
    <t>F17</t>
  </si>
  <si>
    <t>F19</t>
  </si>
  <si>
    <t>NetU5_F19</t>
  </si>
  <si>
    <t>NetU5_G7</t>
  </si>
  <si>
    <t>NetU5_G14</t>
  </si>
  <si>
    <t>G20</t>
  </si>
  <si>
    <t>NetU5_H7</t>
  </si>
  <si>
    <t>NetU5_H15</t>
  </si>
  <si>
    <t>H20</t>
  </si>
  <si>
    <t>NetU5_H20</t>
  </si>
  <si>
    <t>NetU5_J15</t>
  </si>
  <si>
    <t>J19</t>
  </si>
  <si>
    <t>NetU5_J19</t>
  </si>
  <si>
    <t>K17</t>
  </si>
  <si>
    <t>NetU5_K17</t>
  </si>
  <si>
    <t>K18</t>
  </si>
  <si>
    <t>NetU5_K18</t>
  </si>
  <si>
    <t>K19</t>
  </si>
  <si>
    <t>NetU5_M15</t>
  </si>
  <si>
    <t>NetU5_M16</t>
  </si>
  <si>
    <t>NetU5_N5</t>
  </si>
  <si>
    <t>N18</t>
  </si>
  <si>
    <t>NetU5_P6</t>
  </si>
  <si>
    <t>NetU5_P13</t>
  </si>
  <si>
    <t>NetU5_R4</t>
  </si>
  <si>
    <t>NetU5_R5</t>
  </si>
  <si>
    <t>NetU5_R11</t>
  </si>
  <si>
    <t>T17</t>
  </si>
  <si>
    <t>U16</t>
  </si>
  <si>
    <t>U17</t>
  </si>
  <si>
    <t>DEVRSTn</t>
  </si>
  <si>
    <t>U20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</si>
  <si>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</si>
  <si>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</si>
  <si>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</si>
  <si>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</si>
  <si>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</si>
  <si>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</si>
  <si>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</si>
  <si>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</si>
  <si>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</si>
  <si>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</si>
  <si>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V13</t>
  </si>
  <si>
    <t>V16</t>
  </si>
  <si>
    <t>V17</t>
  </si>
  <si>
    <t>W1</t>
  </si>
  <si>
    <t>W2</t>
  </si>
  <si>
    <t>NetU5_W2</t>
  </si>
  <si>
    <t>W3</t>
  </si>
  <si>
    <t>W4</t>
  </si>
  <si>
    <t>NetU5_W4</t>
  </si>
  <si>
    <t>W5</t>
  </si>
  <si>
    <t>W6</t>
  </si>
  <si>
    <t>NetU5_W6</t>
  </si>
  <si>
    <t>W7</t>
  </si>
  <si>
    <t>W8</t>
  </si>
  <si>
    <t>NetU5_W8</t>
  </si>
  <si>
    <t>W9</t>
  </si>
  <si>
    <t>W16</t>
  </si>
  <si>
    <t>W17</t>
  </si>
  <si>
    <t>W18</t>
  </si>
  <si>
    <t>W19</t>
  </si>
  <si>
    <t>W20</t>
  </si>
  <si>
    <t>Y1</t>
  </si>
  <si>
    <t>Y2</t>
  </si>
  <si>
    <t>NetU5_Y2</t>
  </si>
  <si>
    <t>Y3</t>
  </si>
  <si>
    <t>Y4</t>
  </si>
  <si>
    <t>NetU5_Y4</t>
  </si>
  <si>
    <t>Y5</t>
  </si>
  <si>
    <t>Y6</t>
  </si>
  <si>
    <t>NetU5_Y6</t>
  </si>
  <si>
    <t>Y7</t>
  </si>
  <si>
    <t>Y8</t>
  </si>
  <si>
    <t>NetU5_Y8</t>
  </si>
  <si>
    <t>Y9</t>
  </si>
  <si>
    <t>Y17</t>
  </si>
  <si>
    <t>Y18</t>
  </si>
  <si>
    <t>Y19</t>
  </si>
  <si>
    <t>Y20</t>
  </si>
  <si>
    <t>NetU10_4</t>
  </si>
  <si>
    <t>B2B_mapping_group</t>
  </si>
  <si>
    <t>IO</t>
  </si>
  <si>
    <t>---</t>
  </si>
  <si>
    <t>VCC</t>
  </si>
  <si>
    <t>JTAG</t>
  </si>
  <si>
    <t>TEM0001_REV01B</t>
  </si>
  <si>
    <t>TEM0001_REV01A</t>
  </si>
  <si>
    <t>TEM0001_REV01</t>
  </si>
  <si>
    <t>TEL0001_REV02</t>
  </si>
  <si>
    <t>TEL0001_REV01</t>
  </si>
  <si>
    <t>TEI0010_REV02</t>
  </si>
  <si>
    <t>TEI0010_REV01</t>
  </si>
  <si>
    <t>TEI0003_REV02</t>
  </si>
  <si>
    <t>TEI0003_REV01</t>
  </si>
  <si>
    <t>TEI0001_REV03</t>
  </si>
  <si>
    <t>TEI0001_REV02</t>
  </si>
  <si>
    <t>TEI0001_REV01</t>
  </si>
  <si>
    <t>TEC0117_REV01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</si>
</sst>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\ hh:mm"/>
    <numFmt numFmtId="165" formatCode="dd/mm/yy"/>
  </numFmts>
  <fonts count="40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rgb="FF000000"/>
      <name val="Calibri"/>
      <family val="2"/>
      <charset val="1"/>
    </font>
    <font>
      <sz val="11"/>
      <color rgb="FF006100"/>
      <name val="Calibri"/>
      <family val="2"/>
      <charset val="1"/>
    </font>
    <font>
      <sz val="11"/>
      <color theme="1"/>
      <name val="Calibri"/>
      <family val="2"/>
      <charset val="1"/>
    </font>
    <font>
      <b/>
      <sz val="11"/>
      <color theme="0"/>
      <name val="Calibri"/>
      <family val="2"/>
      <charset val="1"/>
    </font>
    <font>
      <sz val="12"/>
      <color rgb="FF000000"/>
      <name val="Calibri"/>
      <family val="2"/>
      <charset val="1"/>
    </font>
    <font>
      <u/>
      <sz val="16"/>
      <color rgb="FF000000"/>
      <name val="Calibri"/>
      <family val="2"/>
      <charset val="1"/>
    </font>
    <font>
      <u/>
      <sz val="12"/>
      <color rgb="FF000000"/>
      <name val="Calibri"/>
      <family val="2"/>
      <charset val="1"/>
    </font>
    <font>
      <b/>
      <i/>
      <sz val="16"/>
      <color rgb="FFFF0000"/>
      <name val="Calibri"/>
      <family val="2"/>
      <charset val="1"/>
    </font>
    <font>
      <sz val="26"/>
      <color rgb="FF000000"/>
      <name val="Calibri"/>
      <family val="2"/>
      <charset val="1"/>
    </font>
    <font>
      <b/>
      <sz val="22"/>
      <color rgb="FF000000"/>
      <name val="Calibri"/>
      <family val="2"/>
      <charset val="1"/>
    </font>
    <font>
      <b/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charset val="1"/>
    </font>
    <font>
      <b/>
      <sz val="20"/>
      <color rgb="FF000000"/>
      <name val="Calibri"/>
      <family val="2"/>
      <charset val="1"/>
    </font>
    <font>
      <u/>
      <sz val="14"/>
      <color rgb="FFFF0000"/>
      <name val="Calibri"/>
      <family val="2"/>
      <charset val="1"/>
    </font>
    <font>
      <sz val="11"/>
      <color rgb="FF000000"/>
      <name val="Calibri"/>
      <family val="2"/>
    </font>
    <font>
      <b/>
      <sz val="11"/>
      <name val="Calibri"/>
      <family val="2"/>
    </font>
    <font>
      <b/>
      <u/>
      <sz val="20"/>
      <color rgb="FF000000"/>
      <name val="Calibri"/>
      <family val="2"/>
    </font>
    <font>
      <b/>
      <u/>
      <sz val="24"/>
      <color rgb="FF000000"/>
      <name val="Calibri"/>
      <family val="2"/>
    </font>
    <font>
      <u/>
      <sz val="11"/>
      <color theme="10"/>
      <name val="Calibri"/>
      <family val="2"/>
      <charset val="1"/>
    </font>
    <font>
      <sz val="11"/>
      <color rgb="FFFF0000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  <bgColor rgb="FFD7E4BD"/>
      </patternFill>
    </fill>
    <fill>
      <patternFill patternType="solid">
        <fgColor rgb="FFFFFFFF"/>
        <bgColor rgb="FFEEECE1"/>
      </patternFill>
    </fill>
    <fill>
      <patternFill patternType="solid">
        <fgColor rgb="FFD9D9D9"/>
        <bgColor rgb="FFD7E4BD"/>
      </patternFill>
    </fill>
    <fill>
      <patternFill patternType="solid">
        <fgColor rgb="FFEEECE1"/>
        <bgColor rgb="FFF2DCDB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F2DCDB"/>
      </patternFill>
    </fill>
  </fills>
  <borders count="3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0" fontId="4" fillId="2" borderId="0" applyBorder="0" applyProtection="0"/>
    <xf numFmtId="0" fontId="15" fillId="0" borderId="0" applyNumberFormat="0" applyFill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  <xf numFmtId="0" fontId="21" fillId="9" borderId="0" applyNumberFormat="0" applyBorder="0" applyAlignment="0" applyProtection="0"/>
    <xf numFmtId="0" fontId="22" fillId="10" borderId="8" applyNumberFormat="0" applyAlignment="0" applyProtection="0"/>
    <xf numFmtId="0" fontId="23" fillId="11" borderId="9" applyNumberFormat="0" applyAlignment="0" applyProtection="0"/>
    <xf numFmtId="0" fontId="24" fillId="11" borderId="8" applyNumberFormat="0" applyAlignment="0" applyProtection="0"/>
    <xf numFmtId="0" fontId="25" fillId="0" borderId="10" applyNumberFormat="0" applyFill="0" applyAlignment="0" applyProtection="0"/>
    <xf numFmtId="0" fontId="26" fillId="12" borderId="1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3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3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3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13" borderId="12" applyNumberFormat="0" applyFont="0" applyAlignment="0" applyProtection="0"/>
    <xf numFmtId="0" fontId="14" fillId="0" borderId="0"/>
    <xf numFmtId="0" fontId="1" fillId="0" borderId="0"/>
    <xf numFmtId="0" fontId="38" fillId="0" borderId="0" applyNumberFormat="0" applyFill="0" applyBorder="0" applyAlignment="0" applyProtection="0"/>
  </cellStyleXfs>
  <cellXfs count="135">
    <xf numFmtId="0" fontId="0" fillId="0" borderId="0" xfId="0"/>
    <xf numFmtId="0" fontId="0" fillId="3" borderId="0" xfId="0" applyFill="1"/>
    <xf numFmtId="0" fontId="0" fillId="3" borderId="0" xfId="0" applyFill="1" applyBorder="1"/>
    <xf numFmtId="0" fontId="0" fillId="3" borderId="1" xfId="0" applyFill="1" applyBorder="1"/>
    <xf numFmtId="0" fontId="8" fillId="3" borderId="0" xfId="0" applyFont="1" applyFill="1"/>
    <xf numFmtId="0" fontId="0" fillId="3" borderId="0" xfId="0" applyFont="1" applyFill="1" applyProtection="1">
      <protection hidden="1"/>
    </xf>
    <xf numFmtId="165" fontId="0" fillId="3" borderId="0" xfId="0" applyNumberFormat="1" applyFill="1" applyAlignment="1">
      <alignment horizontal="left"/>
    </xf>
    <xf numFmtId="14" fontId="0" fillId="3" borderId="0" xfId="0" applyNumberFormat="1" applyFill="1"/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Border="1"/>
    <xf numFmtId="0" fontId="12" fillId="3" borderId="0" xfId="0" applyFont="1" applyFill="1" applyBorder="1" applyAlignment="1">
      <alignment horizontal="center" vertical="center"/>
    </xf>
    <xf numFmtId="0" fontId="0" fillId="6" borderId="0" xfId="0" applyFill="1" applyBorder="1"/>
    <xf numFmtId="22" fontId="0" fillId="6" borderId="0" xfId="0" applyNumberFormat="1" applyFill="1" applyBorder="1"/>
    <xf numFmtId="164" fontId="0" fillId="6" borderId="0" xfId="0" applyNumberFormat="1" applyFill="1" applyBorder="1"/>
    <xf numFmtId="0" fontId="0" fillId="6" borderId="0" xfId="0" applyFont="1" applyFill="1" applyBorder="1"/>
    <xf numFmtId="0" fontId="6" fillId="6" borderId="0" xfId="0" applyFont="1" applyFill="1" applyBorder="1"/>
    <xf numFmtId="0" fontId="0" fillId="6" borderId="0" xfId="0" applyFill="1" applyBorder="1" applyAlignment="1">
      <alignment horizontal="center"/>
    </xf>
    <xf numFmtId="0" fontId="5" fillId="6" borderId="0" xfId="0" applyFont="1" applyFill="1" applyBorder="1"/>
    <xf numFmtId="0" fontId="0" fillId="6" borderId="0" xfId="0" applyFill="1" applyBorder="1" applyAlignment="1">
      <alignment horizontal="right"/>
    </xf>
    <xf numFmtId="0" fontId="13" fillId="6" borderId="0" xfId="0" applyFont="1" applyFill="1" applyBorder="1"/>
    <xf numFmtId="0" fontId="0" fillId="4" borderId="2" xfId="0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/>
    </xf>
    <xf numFmtId="49" fontId="0" fillId="6" borderId="0" xfId="0" applyNumberFormat="1" applyFill="1" applyBorder="1" applyAlignment="1">
      <alignment horizontal="center"/>
    </xf>
    <xf numFmtId="0" fontId="0" fillId="6" borderId="0" xfId="0" applyFill="1"/>
    <xf numFmtId="0" fontId="0" fillId="3" borderId="17" xfId="0" applyFill="1" applyBorder="1"/>
    <xf numFmtId="0" fontId="0" fillId="3" borderId="16" xfId="0" applyFill="1" applyBorder="1"/>
    <xf numFmtId="0" fontId="0" fillId="38" borderId="15" xfId="0" applyFill="1" applyBorder="1"/>
    <xf numFmtId="0" fontId="0" fillId="3" borderId="18" xfId="0" applyFill="1" applyBorder="1"/>
    <xf numFmtId="0" fontId="0" fillId="3" borderId="14" xfId="0" applyFill="1" applyBorder="1"/>
    <xf numFmtId="49" fontId="0" fillId="3" borderId="0" xfId="0" applyNumberFormat="1" applyFill="1" applyAlignment="1">
      <alignment horizontal="center"/>
    </xf>
    <xf numFmtId="49" fontId="0" fillId="3" borderId="0" xfId="0" applyNumberFormat="1" applyFill="1" applyAlignment="1">
      <alignment horizontal="left"/>
    </xf>
    <xf numFmtId="49" fontId="0" fillId="0" borderId="0" xfId="0" applyNumberFormat="1" applyAlignment="1">
      <alignment horizontal="center"/>
    </xf>
    <xf numFmtId="49" fontId="0" fillId="4" borderId="2" xfId="0" applyNumberFormat="1" applyFill="1" applyBorder="1" applyAlignment="1">
      <alignment horizontal="center"/>
    </xf>
    <xf numFmtId="49" fontId="0" fillId="0" borderId="2" xfId="0" applyNumberFormat="1" applyFont="1" applyBorder="1" applyAlignment="1">
      <alignment horizontal="center"/>
    </xf>
    <xf numFmtId="49" fontId="0" fillId="0" borderId="0" xfId="0" applyNumberFormat="1" applyAlignment="1">
      <alignment horizontal="left"/>
    </xf>
    <xf numFmtId="0" fontId="0" fillId="0" borderId="2" xfId="0" applyNumberFormat="1" applyBorder="1" applyAlignment="1">
      <alignment horizontal="center"/>
    </xf>
    <xf numFmtId="0" fontId="0" fillId="0" borderId="2" xfId="0" applyNumberFormat="1" applyFont="1" applyFill="1" applyBorder="1" applyAlignment="1">
      <alignment horizontal="left"/>
    </xf>
    <xf numFmtId="0" fontId="0" fillId="0" borderId="2" xfId="0" applyNumberFormat="1" applyFont="1" applyFill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0" fillId="0" borderId="2" xfId="0" quotePrefix="1" applyNumberFormat="1" applyFont="1" applyBorder="1" applyAlignment="1">
      <alignment horizontal="center"/>
    </xf>
    <xf numFmtId="0" fontId="0" fillId="0" borderId="2" xfId="0" quotePrefix="1" applyNumberFormat="1" applyFont="1" applyBorder="1" applyAlignment="1">
      <alignment horizontal="center" wrapText="1"/>
    </xf>
    <xf numFmtId="0" fontId="0" fillId="6" borderId="0" xfId="0" applyNumberFormat="1" applyFill="1" applyBorder="1"/>
    <xf numFmtId="0" fontId="0" fillId="6" borderId="0" xfId="0" applyNumberFormat="1" applyFont="1" applyFill="1" applyBorder="1"/>
    <xf numFmtId="0" fontId="0" fillId="0" borderId="0" xfId="0" applyFill="1" applyBorder="1" applyProtection="1">
      <protection locked="0"/>
    </xf>
    <xf numFmtId="0" fontId="33" fillId="3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vertical="center"/>
    </xf>
    <xf numFmtId="0" fontId="32" fillId="3" borderId="0" xfId="0" applyFont="1" applyFill="1" applyBorder="1" applyAlignment="1">
      <alignment horizontal="center"/>
    </xf>
    <xf numFmtId="0" fontId="0" fillId="0" borderId="2" xfId="0" applyNumberFormat="1" applyFont="1" applyBorder="1" applyAlignment="1">
      <alignment horizontal="center" wrapText="1"/>
    </xf>
    <xf numFmtId="0" fontId="0" fillId="6" borderId="0" xfId="0" applyFill="1" applyBorder="1" applyProtection="1">
      <protection locked="0"/>
    </xf>
    <xf numFmtId="0" fontId="0" fillId="0" borderId="0" xfId="0" applyFill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9" fontId="0" fillId="38" borderId="0" xfId="0" applyNumberFormat="1" applyFill="1" applyAlignment="1">
      <alignment horizontal="center"/>
    </xf>
    <xf numFmtId="0" fontId="0" fillId="6" borderId="25" xfId="0" applyFill="1" applyBorder="1" applyAlignment="1">
      <alignment horizontal="center"/>
    </xf>
    <xf numFmtId="0" fontId="0" fillId="38" borderId="17" xfId="0" applyFill="1" applyBorder="1"/>
    <xf numFmtId="0" fontId="3" fillId="3" borderId="0" xfId="0" applyFont="1" applyFill="1" applyBorder="1"/>
    <xf numFmtId="0" fontId="0" fillId="6" borderId="17" xfId="0" applyFill="1" applyBorder="1"/>
    <xf numFmtId="0" fontId="0" fillId="0" borderId="17" xfId="0" applyBorder="1"/>
    <xf numFmtId="0" fontId="0" fillId="3" borderId="0" xfId="0" applyFont="1" applyFill="1" applyBorder="1"/>
    <xf numFmtId="0" fontId="34" fillId="3" borderId="0" xfId="0" applyFont="1" applyFill="1" applyBorder="1"/>
    <xf numFmtId="49" fontId="0" fillId="3" borderId="0" xfId="0" applyNumberFormat="1" applyFill="1" applyBorder="1"/>
    <xf numFmtId="0" fontId="0" fillId="38" borderId="0" xfId="0" applyFill="1" applyBorder="1"/>
    <xf numFmtId="0" fontId="9" fillId="39" borderId="0" xfId="0" applyFont="1" applyFill="1" applyBorder="1" applyAlignment="1"/>
    <xf numFmtId="0" fontId="0" fillId="6" borderId="0" xfId="0" applyFill="1" applyAlignment="1">
      <alignment horizontal="center"/>
    </xf>
    <xf numFmtId="0" fontId="0" fillId="38" borderId="0" xfId="0" applyFill="1"/>
    <xf numFmtId="49" fontId="0" fillId="6" borderId="0" xfId="0" applyNumberFormat="1" applyFill="1" applyAlignment="1">
      <alignment horizontal="center"/>
    </xf>
    <xf numFmtId="22" fontId="0" fillId="6" borderId="0" xfId="0" applyNumberFormat="1" applyFill="1"/>
    <xf numFmtId="164" fontId="0" fillId="6" borderId="0" xfId="0" applyNumberFormat="1" applyFill="1"/>
    <xf numFmtId="0" fontId="0" fillId="6" borderId="0" xfId="0" applyFill="1" applyAlignment="1">
      <alignment horizontal="right"/>
    </xf>
    <xf numFmtId="49" fontId="0" fillId="6" borderId="0" xfId="0" applyNumberFormat="1" applyFont="1" applyFill="1" applyBorder="1" applyAlignment="1">
      <alignment horizontal="left"/>
    </xf>
    <xf numFmtId="49" fontId="0" fillId="6" borderId="0" xfId="0" applyNumberFormat="1" applyFont="1" applyFill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2" xfId="0" applyNumberFormat="1" applyBorder="1" applyAlignment="1">
      <alignment horizontal="left"/>
    </xf>
    <xf numFmtId="0" fontId="36" fillId="6" borderId="0" xfId="0" applyFont="1" applyFill="1" applyBorder="1" applyAlignment="1">
      <alignment horizontal="center"/>
    </xf>
    <xf numFmtId="0" fontId="37" fillId="6" borderId="0" xfId="0" applyFont="1" applyFill="1" applyBorder="1"/>
    <xf numFmtId="0" fontId="38" fillId="6" borderId="0" xfId="46" applyFill="1" applyBorder="1"/>
    <xf numFmtId="0" fontId="13" fillId="6" borderId="0" xfId="0" applyFont="1" applyFill="1" applyBorder="1" applyProtection="1">
      <protection locked="0"/>
    </xf>
    <xf numFmtId="49" fontId="0" fillId="0" borderId="26" xfId="0" applyNumberFormat="1" applyBorder="1" applyAlignment="1">
      <alignment horizontal="center"/>
    </xf>
    <xf numFmtId="0" fontId="0" fillId="0" borderId="27" xfId="0" quotePrefix="1" applyNumberFormat="1" applyFont="1" applyBorder="1" applyAlignment="1">
      <alignment horizontal="center" wrapText="1"/>
    </xf>
    <xf numFmtId="0" fontId="0" fillId="3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4" borderId="2" xfId="0" applyNumberFormat="1" applyFill="1" applyBorder="1" applyAlignment="1">
      <alignment horizontal="center"/>
    </xf>
    <xf numFmtId="0" fontId="0" fillId="0" borderId="28" xfId="0" quotePrefix="1" applyNumberFormat="1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28" xfId="0" applyBorder="1"/>
    <xf numFmtId="49" fontId="0" fillId="0" borderId="28" xfId="0" applyNumberFormat="1" applyBorder="1" applyAlignment="1">
      <alignment horizontal="center"/>
    </xf>
    <xf numFmtId="49" fontId="0" fillId="0" borderId="28" xfId="0" applyNumberFormat="1" applyBorder="1" applyAlignment="1">
      <alignment horizontal="left"/>
    </xf>
    <xf numFmtId="0" fontId="0" fillId="0" borderId="28" xfId="0" applyNumberFormat="1" applyBorder="1" applyAlignment="1">
      <alignment horizontal="center"/>
    </xf>
    <xf numFmtId="0" fontId="0" fillId="0" borderId="28" xfId="0" applyNumberFormat="1" applyFont="1" applyFill="1" applyBorder="1" applyAlignment="1">
      <alignment horizontal="left"/>
    </xf>
    <xf numFmtId="0" fontId="0" fillId="0" borderId="28" xfId="0" applyNumberFormat="1" applyFont="1" applyFill="1" applyBorder="1" applyAlignment="1">
      <alignment horizontal="center"/>
    </xf>
    <xf numFmtId="0" fontId="0" fillId="0" borderId="28" xfId="0" applyNumberFormat="1" applyFont="1" applyBorder="1" applyAlignment="1">
      <alignment horizontal="center"/>
    </xf>
    <xf numFmtId="0" fontId="0" fillId="0" borderId="28" xfId="0" quotePrefix="1" applyNumberFormat="1" applyFont="1" applyBorder="1" applyAlignment="1">
      <alignment horizontal="center" wrapText="1"/>
    </xf>
    <xf numFmtId="0" fontId="0" fillId="0" borderId="0" xfId="0" applyNumberFormat="1"/>
    <xf numFmtId="0" fontId="0" fillId="0" borderId="29" xfId="0" applyBorder="1"/>
    <xf numFmtId="0" fontId="0" fillId="0" borderId="30" xfId="0" applyBorder="1" applyAlignment="1">
      <alignment horizontal="center"/>
    </xf>
    <xf numFmtId="0" fontId="0" fillId="0" borderId="30" xfId="0" applyNumberFormat="1" applyFont="1" applyFill="1" applyBorder="1" applyAlignment="1">
      <alignment horizontal="center"/>
    </xf>
    <xf numFmtId="0" fontId="0" fillId="0" borderId="30" xfId="0" applyNumberFormat="1" applyFont="1" applyBorder="1" applyAlignment="1">
      <alignment horizontal="center"/>
    </xf>
    <xf numFmtId="0" fontId="0" fillId="0" borderId="31" xfId="0" quotePrefix="1" applyNumberFormat="1" applyFont="1" applyBorder="1" applyAlignment="1">
      <alignment horizontal="center"/>
    </xf>
    <xf numFmtId="0" fontId="0" fillId="0" borderId="32" xfId="0" applyBorder="1"/>
    <xf numFmtId="0" fontId="0" fillId="0" borderId="33" xfId="0" applyBorder="1" applyAlignment="1">
      <alignment horizontal="center"/>
    </xf>
    <xf numFmtId="0" fontId="0" fillId="0" borderId="33" xfId="0" applyNumberFormat="1" applyFont="1" applyFill="1" applyBorder="1" applyAlignment="1">
      <alignment horizontal="center"/>
    </xf>
    <xf numFmtId="0" fontId="0" fillId="0" borderId="33" xfId="0" applyNumberFormat="1" applyFont="1" applyBorder="1" applyAlignment="1">
      <alignment horizontal="center"/>
    </xf>
    <xf numFmtId="0" fontId="0" fillId="0" borderId="34" xfId="0" quotePrefix="1" applyNumberFormat="1" applyFont="1" applyBorder="1" applyAlignment="1">
      <alignment horizontal="center"/>
    </xf>
    <xf numFmtId="0" fontId="9" fillId="38" borderId="0" xfId="0" applyFont="1" applyFill="1" applyBorder="1"/>
    <xf numFmtId="0" fontId="0" fillId="6" borderId="0" xfId="0" applyFont="1" applyFill="1" applyBorder="1" applyAlignment="1">
      <alignment horizontal="right"/>
    </xf>
    <xf numFmtId="0" fontId="0" fillId="6" borderId="0" xfId="0" applyFill="1" applyAlignment="1">
      <alignment horizontal="right"/>
    </xf>
    <xf numFmtId="0" fontId="7" fillId="39" borderId="0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0" fontId="9" fillId="38" borderId="0" xfId="0" applyFont="1" applyFill="1" applyBorder="1" applyAlignment="1">
      <alignment horizontal="center"/>
    </xf>
    <xf numFmtId="0" fontId="9" fillId="5" borderId="20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49" fontId="0" fillId="0" borderId="2" xfId="0" applyNumberFormat="1" applyFont="1" applyBorder="1" applyAlignment="1">
      <alignment horizontal="center" vertical="center"/>
    </xf>
    <xf numFmtId="49" fontId="0" fillId="4" borderId="3" xfId="0" applyNumberFormat="1" applyFill="1" applyBorder="1" applyAlignment="1">
      <alignment horizontal="center"/>
    </xf>
    <xf numFmtId="49" fontId="0" fillId="4" borderId="4" xfId="0" applyNumberFormat="1" applyFill="1" applyBorder="1" applyAlignment="1">
      <alignment horizontal="center"/>
    </xf>
    <xf numFmtId="0" fontId="0" fillId="4" borderId="3" xfId="0" applyNumberFormat="1" applyFill="1" applyBorder="1" applyAlignment="1">
      <alignment horizontal="center"/>
    </xf>
    <xf numFmtId="0" fontId="0" fillId="4" borderId="19" xfId="0" applyNumberFormat="1" applyFill="1" applyBorder="1" applyAlignment="1">
      <alignment horizontal="center"/>
    </xf>
    <xf numFmtId="0" fontId="0" fillId="4" borderId="4" xfId="0" applyNumberFormat="1" applyFill="1" applyBorder="1" applyAlignment="1">
      <alignment horizontal="center"/>
    </xf>
    <xf numFmtId="0" fontId="0" fillId="4" borderId="3" xfId="0" applyNumberFormat="1" applyFont="1" applyFill="1" applyBorder="1" applyAlignment="1">
      <alignment horizontal="center"/>
    </xf>
    <xf numFmtId="0" fontId="0" fillId="4" borderId="19" xfId="0" applyNumberFormat="1" applyFont="1" applyFill="1" applyBorder="1" applyAlignment="1">
      <alignment horizontal="center"/>
    </xf>
    <xf numFmtId="0" fontId="0" fillId="4" borderId="4" xfId="0" applyNumberFormat="1" applyFont="1" applyFill="1" applyBorder="1" applyAlignment="1">
      <alignment horizontal="center"/>
    </xf>
    <xf numFmtId="49" fontId="0" fillId="0" borderId="26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4" borderId="2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0" fillId="4" borderId="19" xfId="0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/>
    </xf>
  </cellXfs>
  <cellStyles count="47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7" builtinId="25" customBuiltin="1"/>
    <cellStyle name="Erklärender Text" xfId="16" builtinId="53" customBuiltin="1"/>
    <cellStyle name="Excel Built-in Good" xfId="1" xr:uid="{00000000-0005-0000-0000-00001D000000}"/>
    <cellStyle name="Gut" xfId="7" builtinId="26" customBuiltin="1"/>
    <cellStyle name="Link" xfId="46" builtinId="8"/>
    <cellStyle name="Neutral" xfId="9" builtinId="28" customBuiltin="1"/>
    <cellStyle name="Notiz 2" xfId="43" xr:uid="{00000000-0005-0000-0000-000021000000}"/>
    <cellStyle name="Schlecht" xfId="8" builtinId="27" customBuiltin="1"/>
    <cellStyle name="Standard" xfId="0" builtinId="0"/>
    <cellStyle name="Standard 2" xfId="44" xr:uid="{00000000-0005-0000-0000-000024000000}"/>
    <cellStyle name="Standard 3" xfId="42" xr:uid="{00000000-0005-0000-0000-000025000000}"/>
    <cellStyle name="Standard 4" xfId="45" xr:uid="{00000000-0005-0000-0000-000026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89">
    <dxf>
      <fill>
        <patternFill>
          <bgColor rgb="FFC00000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1" tint="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49998474074526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6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9" tint="-0.24994659260841701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3" tint="0.79998168889431442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6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2" tint="-9.9948118533890809E-2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6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499984740745262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0"/>
        </patternFill>
      </fill>
    </dxf>
    <dxf>
      <fill>
        <patternFill>
          <bgColor theme="3" tint="0.79998168889431442"/>
        </patternFill>
      </fill>
    </dxf>
    <dxf>
      <fill>
        <patternFill>
          <bgColor rgb="FFC00000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33FF"/>
      <rgbColor rgb="FF00FFFF"/>
      <rgbColor rgb="FF800000"/>
      <rgbColor rgb="FF006100"/>
      <rgbColor rgb="FF000080"/>
      <rgbColor rgb="FFF2DCDB"/>
      <rgbColor rgb="FF800080"/>
      <rgbColor rgb="FF008080"/>
      <rgbColor rgb="FFCCC1DA"/>
      <rgbColor rgb="FF4F81BD"/>
      <rgbColor rgb="FF8EB4E3"/>
      <rgbColor rgb="FFFF3333"/>
      <rgbColor rgb="FFEEECE1"/>
      <rgbColor rgb="FFD7E4BD"/>
      <rgbColor rgb="FF660066"/>
      <rgbColor rgb="FFFCD5B5"/>
      <rgbColor rgb="FF0066CC"/>
      <rgbColor rgb="FFC6D9F1"/>
      <rgbColor rgb="FF000080"/>
      <rgbColor rgb="FFFF00FF"/>
      <rgbColor rgb="FFCCFF00"/>
      <rgbColor rgb="FF00FFFF"/>
      <rgbColor rgb="FF800080"/>
      <rgbColor rgb="FF800000"/>
      <rgbColor rgb="FF008080"/>
      <rgbColor rgb="FF0000FF"/>
      <rgbColor rgb="FF00CCFF"/>
      <rgbColor rgb="FFD9D9D9"/>
      <rgbColor rgb="FFC6EFCE"/>
      <rgbColor rgb="FFFFFF99"/>
      <rgbColor rgb="FF93CDDD"/>
      <rgbColor rgb="FFFF99FF"/>
      <rgbColor rgb="FFE6B9B8"/>
      <rgbColor rgb="FFFAC090"/>
      <rgbColor rgb="FF6666FF"/>
      <rgbColor rgb="FF4BACC6"/>
      <rgbColor rgb="FF99FF66"/>
      <rgbColor rgb="FFFFFF66"/>
      <rgbColor rgb="FFCCCCCC"/>
      <rgbColor rgb="FFFF6600"/>
      <rgbColor rgb="FF5983B0"/>
      <rgbColor rgb="FFC4BD97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FF3300"/>
      <color rgb="FFFF3737"/>
      <color rgb="FFFF0F0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9" Type="http://schemas.openxmlformats.org/officeDocument/2006/relationships/customXml" Target="../customXml/item10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50" Type="http://schemas.openxmlformats.org/officeDocument/2006/relationships/customXml" Target="../customXml/item21.xml"/><Relationship Id="rId55" Type="http://schemas.openxmlformats.org/officeDocument/2006/relationships/customXml" Target="../customXml/item2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3" Type="http://schemas.openxmlformats.org/officeDocument/2006/relationships/customXml" Target="../customXml/item24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52" Type="http://schemas.openxmlformats.org/officeDocument/2006/relationships/customXml" Target="../customXml/item2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56" Type="http://schemas.openxmlformats.org/officeDocument/2006/relationships/customXml" Target="../customXml/item27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openxmlformats.org/officeDocument/2006/relationships/worksheet" Target="worksheets/sheet20.xml"/><Relationship Id="rId41" Type="http://schemas.openxmlformats.org/officeDocument/2006/relationships/customXml" Target="../customXml/item12.xml"/><Relationship Id="rId54" Type="http://schemas.openxmlformats.org/officeDocument/2006/relationships/customXml" Target="../customXml/item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7.xml"/><Relationship Id="rId49" Type="http://schemas.openxmlformats.org/officeDocument/2006/relationships/customXml" Target="../customXml/item20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6.png"/><Relationship Id="rId7" Type="http://schemas.openxmlformats.org/officeDocument/2006/relationships/image" Target="../media/image1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26.png"/><Relationship Id="rId3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25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7.png"/><Relationship Id="rId11" Type="http://schemas.openxmlformats.org/officeDocument/2006/relationships/image" Target="../media/image24.png"/><Relationship Id="rId5" Type="http://schemas.openxmlformats.org/officeDocument/2006/relationships/image" Target="../media/image22.png"/><Relationship Id="rId10" Type="http://schemas.openxmlformats.org/officeDocument/2006/relationships/image" Target="../media/image23.png"/><Relationship Id="rId4" Type="http://schemas.openxmlformats.org/officeDocument/2006/relationships/image" Target="../media/image21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6</xdr:row>
          <xdr:rowOff>123825</xdr:rowOff>
        </xdr:from>
        <xdr:to>
          <xdr:col>4</xdr:col>
          <xdr:colOff>304800</xdr:colOff>
          <xdr:row>8</xdr:row>
          <xdr:rowOff>104775</xdr:rowOff>
        </xdr:to>
        <xdr:sp macro="" textlink="">
          <xdr:nvSpPr>
            <xdr:cNvPr id="3078" name="CommandButton3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123825</xdr:rowOff>
        </xdr:from>
        <xdr:to>
          <xdr:col>7</xdr:col>
          <xdr:colOff>133350</xdr:colOff>
          <xdr:row>6</xdr:row>
          <xdr:rowOff>104775</xdr:rowOff>
        </xdr:to>
        <xdr:sp macro="" textlink="">
          <xdr:nvSpPr>
            <xdr:cNvPr id="3079" name="CommandButton4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</xdr:row>
          <xdr:rowOff>66675</xdr:rowOff>
        </xdr:from>
        <xdr:to>
          <xdr:col>4</xdr:col>
          <xdr:colOff>295275</xdr:colOff>
          <xdr:row>5</xdr:row>
          <xdr:rowOff>47625</xdr:rowOff>
        </xdr:to>
        <xdr:sp macro="" textlink="">
          <xdr:nvSpPr>
            <xdr:cNvPr id="3080" name="testing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0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904875</xdr:colOff>
          <xdr:row>4</xdr:row>
          <xdr:rowOff>123825</xdr:rowOff>
        </xdr:from>
        <xdr:to>
          <xdr:col>9</xdr:col>
          <xdr:colOff>1295400</xdr:colOff>
          <xdr:row>6</xdr:row>
          <xdr:rowOff>104775</xdr:rowOff>
        </xdr:to>
        <xdr:sp macro="" textlink="">
          <xdr:nvSpPr>
            <xdr:cNvPr id="3081" name="CommandButton1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599289</xdr:colOff>
      <xdr:row>5</xdr:row>
      <xdr:rowOff>145509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524" cy="13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168089</xdr:colOff>
      <xdr:row>14</xdr:row>
      <xdr:rowOff>22413</xdr:rowOff>
    </xdr:from>
    <xdr:to>
      <xdr:col>11</xdr:col>
      <xdr:colOff>327211</xdr:colOff>
      <xdr:row>23</xdr:row>
      <xdr:rowOff>123265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0942" y="2868707"/>
          <a:ext cx="3207122" cy="1815352"/>
        </a:xfrm>
        <a:prstGeom prst="rect">
          <a:avLst/>
        </a:prstGeom>
      </xdr:spPr>
    </xdr:pic>
    <xdr:clientData/>
  </xdr:twoCellAnchor>
  <xdr:twoCellAnchor>
    <xdr:from>
      <xdr:col>9</xdr:col>
      <xdr:colOff>515469</xdr:colOff>
      <xdr:row>13</xdr:row>
      <xdr:rowOff>22410</xdr:rowOff>
    </xdr:from>
    <xdr:to>
      <xdr:col>10</xdr:col>
      <xdr:colOff>305919</xdr:colOff>
      <xdr:row>16</xdr:row>
      <xdr:rowOff>146235</xdr:rowOff>
    </xdr:to>
    <xdr:cxnSp macro="">
      <xdr:nvCxnSpPr>
        <xdr:cNvPr id="14" name="Gerade Verbindung mit Pfeil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CxnSpPr/>
      </xdr:nvCxnSpPr>
      <xdr:spPr>
        <a:xfrm flipH="1">
          <a:off x="6712322" y="2678204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65274</xdr:colOff>
      <xdr:row>13</xdr:row>
      <xdr:rowOff>127467</xdr:rowOff>
    </xdr:from>
    <xdr:to>
      <xdr:col>8</xdr:col>
      <xdr:colOff>760599</xdr:colOff>
      <xdr:row>16</xdr:row>
      <xdr:rowOff>108417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CxnSpPr/>
      </xdr:nvCxnSpPr>
      <xdr:spPr>
        <a:xfrm rot="16800000" flipH="1">
          <a:off x="5571565" y="2711823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638175</xdr:colOff>
      <xdr:row>39</xdr:row>
      <xdr:rowOff>0</xdr:rowOff>
    </xdr:from>
    <xdr:to>
      <xdr:col>6</xdr:col>
      <xdr:colOff>57127</xdr:colOff>
      <xdr:row>39</xdr:row>
      <xdr:rowOff>180952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90950" y="11982450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37</xdr:row>
      <xdr:rowOff>180975</xdr:rowOff>
    </xdr:from>
    <xdr:to>
      <xdr:col>5</xdr:col>
      <xdr:colOff>571477</xdr:colOff>
      <xdr:row>38</xdr:row>
      <xdr:rowOff>171427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3300" y="11782425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393593</xdr:colOff>
      <xdr:row>40</xdr:row>
      <xdr:rowOff>5650</xdr:rowOff>
    </xdr:from>
    <xdr:to>
      <xdr:col>5</xdr:col>
      <xdr:colOff>574545</xdr:colOff>
      <xdr:row>40</xdr:row>
      <xdr:rowOff>186602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46368" y="12178600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39</xdr:row>
      <xdr:rowOff>0</xdr:rowOff>
    </xdr:from>
    <xdr:to>
      <xdr:col>5</xdr:col>
      <xdr:colOff>571477</xdr:colOff>
      <xdr:row>39</xdr:row>
      <xdr:rowOff>180952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43300" y="11982450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291353</xdr:colOff>
      <xdr:row>41</xdr:row>
      <xdr:rowOff>156883</xdr:rowOff>
    </xdr:from>
    <xdr:to>
      <xdr:col>16</xdr:col>
      <xdr:colOff>1366210</xdr:colOff>
      <xdr:row>49</xdr:row>
      <xdr:rowOff>109073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4206" y="8146677"/>
          <a:ext cx="11742857" cy="14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22412</xdr:colOff>
      <xdr:row>57</xdr:row>
      <xdr:rowOff>67236</xdr:rowOff>
    </xdr:from>
    <xdr:to>
      <xdr:col>12</xdr:col>
      <xdr:colOff>678888</xdr:colOff>
      <xdr:row>67</xdr:row>
      <xdr:rowOff>66998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1265" y="11105030"/>
          <a:ext cx="5990476" cy="1904762"/>
        </a:xfrm>
        <a:prstGeom prst="rect">
          <a:avLst/>
        </a:prstGeom>
      </xdr:spPr>
    </xdr:pic>
    <xdr:clientData/>
  </xdr:twoCellAnchor>
  <xdr:twoCellAnchor>
    <xdr:from>
      <xdr:col>12</xdr:col>
      <xdr:colOff>182657</xdr:colOff>
      <xdr:row>56</xdr:row>
      <xdr:rowOff>60512</xdr:rowOff>
    </xdr:from>
    <xdr:to>
      <xdr:col>12</xdr:col>
      <xdr:colOff>744632</xdr:colOff>
      <xdr:row>58</xdr:row>
      <xdr:rowOff>22412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CxnSpPr/>
      </xdr:nvCxnSpPr>
      <xdr:spPr>
        <a:xfrm flipH="1">
          <a:off x="8665510" y="10907806"/>
          <a:ext cx="561975" cy="342900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560294</xdr:colOff>
      <xdr:row>75</xdr:row>
      <xdr:rowOff>156882</xdr:rowOff>
    </xdr:from>
    <xdr:to>
      <xdr:col>16</xdr:col>
      <xdr:colOff>1635151</xdr:colOff>
      <xdr:row>79</xdr:row>
      <xdr:rowOff>156787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3147" y="14623676"/>
          <a:ext cx="11742857" cy="761905"/>
        </a:xfrm>
        <a:prstGeom prst="rect">
          <a:avLst/>
        </a:prstGeom>
      </xdr:spPr>
    </xdr:pic>
    <xdr:clientData/>
  </xdr:twoCellAnchor>
  <xdr:twoCellAnchor>
    <xdr:from>
      <xdr:col>3</xdr:col>
      <xdr:colOff>538443</xdr:colOff>
      <xdr:row>74</xdr:row>
      <xdr:rowOff>100853</xdr:rowOff>
    </xdr:from>
    <xdr:to>
      <xdr:col>4</xdr:col>
      <xdr:colOff>179294</xdr:colOff>
      <xdr:row>77</xdr:row>
      <xdr:rowOff>29133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CxnSpPr/>
      </xdr:nvCxnSpPr>
      <xdr:spPr>
        <a:xfrm flipH="1">
          <a:off x="2163296" y="14377147"/>
          <a:ext cx="402851" cy="499780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746312</xdr:colOff>
      <xdr:row>74</xdr:row>
      <xdr:rowOff>156882</xdr:rowOff>
    </xdr:from>
    <xdr:to>
      <xdr:col>6</xdr:col>
      <xdr:colOff>324971</xdr:colOff>
      <xdr:row>77</xdr:row>
      <xdr:rowOff>108695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CxnSpPr/>
      </xdr:nvCxnSpPr>
      <xdr:spPr>
        <a:xfrm flipH="1">
          <a:off x="3895165" y="18814676"/>
          <a:ext cx="340659" cy="523313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14294</xdr:colOff>
      <xdr:row>74</xdr:row>
      <xdr:rowOff>72004</xdr:rowOff>
    </xdr:from>
    <xdr:to>
      <xdr:col>9</xdr:col>
      <xdr:colOff>709619</xdr:colOff>
      <xdr:row>77</xdr:row>
      <xdr:rowOff>52954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CxnSpPr/>
      </xdr:nvCxnSpPr>
      <xdr:spPr>
        <a:xfrm rot="16200000" flipH="1">
          <a:off x="6282585" y="14276860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628096</xdr:colOff>
      <xdr:row>74</xdr:row>
      <xdr:rowOff>73404</xdr:rowOff>
    </xdr:from>
    <xdr:to>
      <xdr:col>11</xdr:col>
      <xdr:colOff>561421</xdr:colOff>
      <xdr:row>77</xdr:row>
      <xdr:rowOff>54354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CxnSpPr/>
      </xdr:nvCxnSpPr>
      <xdr:spPr>
        <a:xfrm rot="16200000" flipH="1">
          <a:off x="7658387" y="14278260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100855</xdr:colOff>
      <xdr:row>73</xdr:row>
      <xdr:rowOff>112059</xdr:rowOff>
    </xdr:from>
    <xdr:to>
      <xdr:col>16</xdr:col>
      <xdr:colOff>147236</xdr:colOff>
      <xdr:row>79</xdr:row>
      <xdr:rowOff>64297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708" y="14197853"/>
          <a:ext cx="9952381" cy="10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224118</xdr:colOff>
      <xdr:row>57</xdr:row>
      <xdr:rowOff>67235</xdr:rowOff>
    </xdr:from>
    <xdr:to>
      <xdr:col>13</xdr:col>
      <xdr:colOff>756689</xdr:colOff>
      <xdr:row>67</xdr:row>
      <xdr:rowOff>28902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2971" y="11105029"/>
          <a:ext cx="6628571" cy="1866667"/>
        </a:xfrm>
        <a:prstGeom prst="rect">
          <a:avLst/>
        </a:prstGeom>
      </xdr:spPr>
    </xdr:pic>
    <xdr:clientData/>
  </xdr:twoCellAnchor>
  <xdr:twoCellAnchor editAs="oneCell">
    <xdr:from>
      <xdr:col>6</xdr:col>
      <xdr:colOff>459441</xdr:colOff>
      <xdr:row>14</xdr:row>
      <xdr:rowOff>134471</xdr:rowOff>
    </xdr:from>
    <xdr:to>
      <xdr:col>12</xdr:col>
      <xdr:colOff>173155</xdr:colOff>
      <xdr:row>23</xdr:row>
      <xdr:rowOff>67590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70294" y="2980765"/>
          <a:ext cx="4285714" cy="1647619"/>
        </a:xfrm>
        <a:prstGeom prst="rect">
          <a:avLst/>
        </a:prstGeom>
      </xdr:spPr>
    </xdr:pic>
    <xdr:clientData/>
  </xdr:twoCellAnchor>
  <xdr:twoCellAnchor>
    <xdr:from>
      <xdr:col>12</xdr:col>
      <xdr:colOff>145675</xdr:colOff>
      <xdr:row>12</xdr:row>
      <xdr:rowOff>89646</xdr:rowOff>
    </xdr:from>
    <xdr:to>
      <xdr:col>12</xdr:col>
      <xdr:colOff>698125</xdr:colOff>
      <xdr:row>16</xdr:row>
      <xdr:rowOff>22971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CxnSpPr/>
      </xdr:nvCxnSpPr>
      <xdr:spPr>
        <a:xfrm flipH="1">
          <a:off x="8628528" y="2554940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457480</xdr:colOff>
      <xdr:row>13</xdr:row>
      <xdr:rowOff>4202</xdr:rowOff>
    </xdr:from>
    <xdr:to>
      <xdr:col>10</xdr:col>
      <xdr:colOff>390805</xdr:colOff>
      <xdr:row>15</xdr:row>
      <xdr:rowOff>175652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CxnSpPr/>
      </xdr:nvCxnSpPr>
      <xdr:spPr>
        <a:xfrm rot="16800000" flipH="1">
          <a:off x="6725771" y="2588558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638175</xdr:colOff>
      <xdr:row>39</xdr:row>
      <xdr:rowOff>0</xdr:rowOff>
    </xdr:from>
    <xdr:to>
      <xdr:col>6</xdr:col>
      <xdr:colOff>57127</xdr:colOff>
      <xdr:row>39</xdr:row>
      <xdr:rowOff>180952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90950" y="7600950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37</xdr:row>
      <xdr:rowOff>180975</xdr:rowOff>
    </xdr:from>
    <xdr:to>
      <xdr:col>5</xdr:col>
      <xdr:colOff>571477</xdr:colOff>
      <xdr:row>38</xdr:row>
      <xdr:rowOff>171427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43300" y="7400925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393593</xdr:colOff>
      <xdr:row>40</xdr:row>
      <xdr:rowOff>5650</xdr:rowOff>
    </xdr:from>
    <xdr:to>
      <xdr:col>5</xdr:col>
      <xdr:colOff>574545</xdr:colOff>
      <xdr:row>40</xdr:row>
      <xdr:rowOff>186602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46368" y="7797100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39</xdr:row>
      <xdr:rowOff>0</xdr:rowOff>
    </xdr:from>
    <xdr:to>
      <xdr:col>5</xdr:col>
      <xdr:colOff>571477</xdr:colOff>
      <xdr:row>39</xdr:row>
      <xdr:rowOff>180952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43300" y="7600950"/>
          <a:ext cx="180952" cy="180952"/>
        </a:xfrm>
        <a:prstGeom prst="rect">
          <a:avLst/>
        </a:prstGeom>
      </xdr:spPr>
    </xdr:pic>
    <xdr:clientData/>
  </xdr:twoCellAnchor>
  <xdr:twoCellAnchor>
    <xdr:from>
      <xdr:col>12</xdr:col>
      <xdr:colOff>182657</xdr:colOff>
      <xdr:row>56</xdr:row>
      <xdr:rowOff>60512</xdr:rowOff>
    </xdr:from>
    <xdr:to>
      <xdr:col>12</xdr:col>
      <xdr:colOff>744632</xdr:colOff>
      <xdr:row>58</xdr:row>
      <xdr:rowOff>22412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CxnSpPr/>
      </xdr:nvCxnSpPr>
      <xdr:spPr>
        <a:xfrm flipH="1">
          <a:off x="8669432" y="10899962"/>
          <a:ext cx="561975" cy="342900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157443</xdr:colOff>
      <xdr:row>74</xdr:row>
      <xdr:rowOff>56030</xdr:rowOff>
    </xdr:from>
    <xdr:to>
      <xdr:col>4</xdr:col>
      <xdr:colOff>560294</xdr:colOff>
      <xdr:row>76</xdr:row>
      <xdr:rowOff>174810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CxnSpPr/>
      </xdr:nvCxnSpPr>
      <xdr:spPr>
        <a:xfrm flipH="1">
          <a:off x="2544296" y="14332324"/>
          <a:ext cx="402851" cy="499780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29137</xdr:colOff>
      <xdr:row>74</xdr:row>
      <xdr:rowOff>33617</xdr:rowOff>
    </xdr:from>
    <xdr:to>
      <xdr:col>6</xdr:col>
      <xdr:colOff>425824</xdr:colOff>
      <xdr:row>76</xdr:row>
      <xdr:rowOff>175930</xdr:rowOff>
    </xdr:to>
    <xdr:cxnSp macro="">
      <xdr:nvCxnSpPr>
        <xdr:cNvPr id="14" name="Gerade Verbindung mit Pfeil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CxnSpPr/>
      </xdr:nvCxnSpPr>
      <xdr:spPr>
        <a:xfrm flipH="1">
          <a:off x="3939990" y="14309911"/>
          <a:ext cx="396687" cy="523313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731472</xdr:colOff>
      <xdr:row>74</xdr:row>
      <xdr:rowOff>27182</xdr:rowOff>
    </xdr:from>
    <xdr:to>
      <xdr:col>9</xdr:col>
      <xdr:colOff>664797</xdr:colOff>
      <xdr:row>77</xdr:row>
      <xdr:rowOff>8132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CxnSpPr/>
      </xdr:nvCxnSpPr>
      <xdr:spPr>
        <a:xfrm rot="16200000" flipH="1">
          <a:off x="6237763" y="14232038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684126</xdr:colOff>
      <xdr:row>73</xdr:row>
      <xdr:rowOff>185464</xdr:rowOff>
    </xdr:from>
    <xdr:to>
      <xdr:col>12</xdr:col>
      <xdr:colOff>617451</xdr:colOff>
      <xdr:row>76</xdr:row>
      <xdr:rowOff>166414</xdr:rowOff>
    </xdr:to>
    <xdr:cxnSp macro="">
      <xdr:nvCxnSpPr>
        <xdr:cNvPr id="16" name="Gerade Verbindung mit Pfeil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CxnSpPr/>
      </xdr:nvCxnSpPr>
      <xdr:spPr>
        <a:xfrm rot="16200000" flipH="1">
          <a:off x="8476417" y="14199820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571500</xdr:colOff>
      <xdr:row>43</xdr:row>
      <xdr:rowOff>67235</xdr:rowOff>
    </xdr:from>
    <xdr:to>
      <xdr:col>15</xdr:col>
      <xdr:colOff>608357</xdr:colOff>
      <xdr:row>48</xdr:row>
      <xdr:rowOff>171878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4353" y="8438029"/>
          <a:ext cx="9942857" cy="10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98</xdr:row>
      <xdr:rowOff>6862</xdr:rowOff>
    </xdr:from>
    <xdr:to>
      <xdr:col>16</xdr:col>
      <xdr:colOff>657225</xdr:colOff>
      <xdr:row>102</xdr:row>
      <xdr:rowOff>173633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15227812"/>
          <a:ext cx="11496675" cy="928771"/>
        </a:xfrm>
        <a:prstGeom prst="rect">
          <a:avLst/>
        </a:prstGeom>
      </xdr:spPr>
    </xdr:pic>
    <xdr:clientData/>
  </xdr:twoCellAnchor>
  <xdr:twoCellAnchor>
    <xdr:from>
      <xdr:col>4</xdr:col>
      <xdr:colOff>695326</xdr:colOff>
      <xdr:row>98</xdr:row>
      <xdr:rowOff>28576</xdr:rowOff>
    </xdr:from>
    <xdr:to>
      <xdr:col>5</xdr:col>
      <xdr:colOff>485776</xdr:colOff>
      <xdr:row>101</xdr:row>
      <xdr:rowOff>152401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CxnSpPr/>
      </xdr:nvCxnSpPr>
      <xdr:spPr>
        <a:xfrm flipH="1">
          <a:off x="3086101" y="15249526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342901</xdr:colOff>
      <xdr:row>98</xdr:row>
      <xdr:rowOff>85726</xdr:rowOff>
    </xdr:from>
    <xdr:to>
      <xdr:col>6</xdr:col>
      <xdr:colOff>133351</xdr:colOff>
      <xdr:row>102</xdr:row>
      <xdr:rowOff>19051</xdr:rowOff>
    </xdr:to>
    <xdr:cxnSp macro="">
      <xdr:nvCxnSpPr>
        <xdr:cNvPr id="16" name="Gerade Verbindung mit Pfeil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CxnSpPr/>
      </xdr:nvCxnSpPr>
      <xdr:spPr>
        <a:xfrm flipH="1">
          <a:off x="3495676" y="15306676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395293</xdr:colOff>
      <xdr:row>99</xdr:row>
      <xdr:rowOff>4769</xdr:rowOff>
    </xdr:from>
    <xdr:to>
      <xdr:col>9</xdr:col>
      <xdr:colOff>328618</xdr:colOff>
      <xdr:row>101</xdr:row>
      <xdr:rowOff>176219</xdr:rowOff>
    </xdr:to>
    <xdr:cxnSp macro="">
      <xdr:nvCxnSpPr>
        <xdr:cNvPr id="17" name="Gerade Verbindung mit Pfeil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CxnSpPr/>
      </xdr:nvCxnSpPr>
      <xdr:spPr>
        <a:xfrm rot="16200000" flipH="1">
          <a:off x="5905506" y="15344781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695329</xdr:colOff>
      <xdr:row>99</xdr:row>
      <xdr:rowOff>28581</xdr:rowOff>
    </xdr:from>
    <xdr:to>
      <xdr:col>10</xdr:col>
      <xdr:colOff>628654</xdr:colOff>
      <xdr:row>102</xdr:row>
      <xdr:rowOff>9531</xdr:rowOff>
    </xdr:to>
    <xdr:cxnSp macro="">
      <xdr:nvCxnSpPr>
        <xdr:cNvPr id="18" name="Gerade Verbindung mit Pfeil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CxnSpPr/>
      </xdr:nvCxnSpPr>
      <xdr:spPr>
        <a:xfrm rot="16200000" flipH="1">
          <a:off x="6967542" y="15368593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190499</xdr:colOff>
      <xdr:row>80</xdr:row>
      <xdr:rowOff>36748</xdr:rowOff>
    </xdr:from>
    <xdr:to>
      <xdr:col>16</xdr:col>
      <xdr:colOff>447609</xdr:colOff>
      <xdr:row>85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099" y="11828698"/>
          <a:ext cx="11182285" cy="1039577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79</xdr:row>
      <xdr:rowOff>38100</xdr:rowOff>
    </xdr:from>
    <xdr:to>
      <xdr:col>2</xdr:col>
      <xdr:colOff>733425</xdr:colOff>
      <xdr:row>81</xdr:row>
      <xdr:rowOff>0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CxnSpPr/>
      </xdr:nvCxnSpPr>
      <xdr:spPr>
        <a:xfrm flipH="1">
          <a:off x="1038225" y="11639550"/>
          <a:ext cx="561975" cy="342900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209551</xdr:colOff>
      <xdr:row>81</xdr:row>
      <xdr:rowOff>114300</xdr:rowOff>
    </xdr:from>
    <xdr:to>
      <xdr:col>3</xdr:col>
      <xdr:colOff>200025</xdr:colOff>
      <xdr:row>81</xdr:row>
      <xdr:rowOff>171450</xdr:rowOff>
    </xdr:to>
    <xdr:cxnSp macro="">
      <xdr:nvCxnSpPr>
        <xdr:cNvPr id="19" name="Gerade Verbindung mit Pfeil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CxnSpPr/>
      </xdr:nvCxnSpPr>
      <xdr:spPr>
        <a:xfrm flipH="1">
          <a:off x="1076326" y="12096750"/>
          <a:ext cx="752474" cy="57150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200024</xdr:colOff>
      <xdr:row>90</xdr:row>
      <xdr:rowOff>8380</xdr:rowOff>
    </xdr:from>
    <xdr:to>
      <xdr:col>16</xdr:col>
      <xdr:colOff>489583</xdr:colOff>
      <xdr:row>94</xdr:row>
      <xdr:rowOff>19049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624" y="13705330"/>
          <a:ext cx="11214734" cy="772669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89</xdr:row>
      <xdr:rowOff>28575</xdr:rowOff>
    </xdr:from>
    <xdr:to>
      <xdr:col>2</xdr:col>
      <xdr:colOff>714375</xdr:colOff>
      <xdr:row>90</xdr:row>
      <xdr:rowOff>180975</xdr:rowOff>
    </xdr:to>
    <xdr:cxnSp macro="">
      <xdr:nvCxnSpPr>
        <xdr:cNvPr id="21" name="Gerade Verbindung mit Pfeil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CxnSpPr/>
      </xdr:nvCxnSpPr>
      <xdr:spPr>
        <a:xfrm flipH="1">
          <a:off x="1019175" y="13535025"/>
          <a:ext cx="561975" cy="342900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190501</xdr:colOff>
      <xdr:row>91</xdr:row>
      <xdr:rowOff>104775</xdr:rowOff>
    </xdr:from>
    <xdr:to>
      <xdr:col>3</xdr:col>
      <xdr:colOff>180975</xdr:colOff>
      <xdr:row>91</xdr:row>
      <xdr:rowOff>161925</xdr:rowOff>
    </xdr:to>
    <xdr:cxnSp macro="">
      <xdr:nvCxnSpPr>
        <xdr:cNvPr id="23" name="Gerade Verbindung mit Pfeil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CxnSpPr/>
      </xdr:nvCxnSpPr>
      <xdr:spPr>
        <a:xfrm flipH="1">
          <a:off x="1057276" y="13992225"/>
          <a:ext cx="752474" cy="57150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609600</xdr:colOff>
      <xdr:row>15</xdr:row>
      <xdr:rowOff>57150</xdr:rowOff>
    </xdr:from>
    <xdr:to>
      <xdr:col>12</xdr:col>
      <xdr:colOff>8933</xdr:colOff>
      <xdr:row>23</xdr:row>
      <xdr:rowOff>171245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2375" y="3657600"/>
          <a:ext cx="4733333" cy="1638095"/>
        </a:xfrm>
        <a:prstGeom prst="rect">
          <a:avLst/>
        </a:prstGeom>
      </xdr:spPr>
    </xdr:pic>
    <xdr:clientData/>
  </xdr:twoCellAnchor>
  <xdr:twoCellAnchor>
    <xdr:from>
      <xdr:col>8</xdr:col>
      <xdr:colOff>190499</xdr:colOff>
      <xdr:row>14</xdr:row>
      <xdr:rowOff>0</xdr:rowOff>
    </xdr:from>
    <xdr:to>
      <xdr:col>8</xdr:col>
      <xdr:colOff>742949</xdr:colOff>
      <xdr:row>17</xdr:row>
      <xdr:rowOff>123825</xdr:rowOff>
    </xdr:to>
    <xdr:cxnSp macro="">
      <xdr:nvCxnSpPr>
        <xdr:cNvPr id="20" name="Gerade Verbindung mit Pfeil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CxnSpPr/>
      </xdr:nvCxnSpPr>
      <xdr:spPr>
        <a:xfrm flipH="1">
          <a:off x="5629274" y="3409950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233362</xdr:colOff>
      <xdr:row>14</xdr:row>
      <xdr:rowOff>71439</xdr:rowOff>
    </xdr:from>
    <xdr:to>
      <xdr:col>10</xdr:col>
      <xdr:colOff>166687</xdr:colOff>
      <xdr:row>17</xdr:row>
      <xdr:rowOff>52389</xdr:rowOff>
    </xdr:to>
    <xdr:cxnSp macro="">
      <xdr:nvCxnSpPr>
        <xdr:cNvPr id="22" name="Gerade Verbindung mit Pfeil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CxnSpPr/>
      </xdr:nvCxnSpPr>
      <xdr:spPr>
        <a:xfrm rot="16800000" flipH="1">
          <a:off x="6505575" y="3409951"/>
          <a:ext cx="552450" cy="695325"/>
        </a:xfrm>
        <a:prstGeom prst="straightConnector1">
          <a:avLst/>
        </a:prstGeom>
        <a:ln>
          <a:solidFill>
            <a:srgbClr val="FF3737"/>
          </a:solidFill>
          <a:headEnd type="none" w="med" len="med"/>
          <a:tailEnd type="stealth" w="lg" len="lg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247650</xdr:colOff>
      <xdr:row>65</xdr:row>
      <xdr:rowOff>138878</xdr:rowOff>
    </xdr:from>
    <xdr:to>
      <xdr:col>12</xdr:col>
      <xdr:colOff>713243</xdr:colOff>
      <xdr:row>74</xdr:row>
      <xdr:rowOff>28261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00425" y="11749853"/>
          <a:ext cx="5799593" cy="1603883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62</xdr:row>
      <xdr:rowOff>0</xdr:rowOff>
    </xdr:from>
    <xdr:to>
      <xdr:col>6</xdr:col>
      <xdr:colOff>57127</xdr:colOff>
      <xdr:row>62</xdr:row>
      <xdr:rowOff>180952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90950" y="11029950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60</xdr:row>
      <xdr:rowOff>180975</xdr:rowOff>
    </xdr:from>
    <xdr:to>
      <xdr:col>5</xdr:col>
      <xdr:colOff>571477</xdr:colOff>
      <xdr:row>61</xdr:row>
      <xdr:rowOff>171427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43300" y="10829925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393593</xdr:colOff>
      <xdr:row>63</xdr:row>
      <xdr:rowOff>5650</xdr:rowOff>
    </xdr:from>
    <xdr:to>
      <xdr:col>5</xdr:col>
      <xdr:colOff>574545</xdr:colOff>
      <xdr:row>63</xdr:row>
      <xdr:rowOff>186602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48144" y="11238692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62</xdr:row>
      <xdr:rowOff>0</xdr:rowOff>
    </xdr:from>
    <xdr:to>
      <xdr:col>5</xdr:col>
      <xdr:colOff>571477</xdr:colOff>
      <xdr:row>62</xdr:row>
      <xdr:rowOff>180952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43300" y="11029950"/>
          <a:ext cx="180952" cy="1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64</xdr:row>
      <xdr:rowOff>26899</xdr:rowOff>
    </xdr:from>
    <xdr:to>
      <xdr:col>5</xdr:col>
      <xdr:colOff>561975</xdr:colOff>
      <xdr:row>64</xdr:row>
      <xdr:rowOff>188824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50627" y="11434918"/>
          <a:ext cx="161925" cy="161925"/>
        </a:xfrm>
        <a:prstGeom prst="rect">
          <a:avLst/>
        </a:prstGeom>
      </xdr:spPr>
    </xdr:pic>
    <xdr:clientData/>
  </xdr:twoCellAnchor>
  <xdr:twoCellAnchor editAs="oneCell">
    <xdr:from>
      <xdr:col>5</xdr:col>
      <xdr:colOff>596201</xdr:colOff>
      <xdr:row>64</xdr:row>
      <xdr:rowOff>31319</xdr:rowOff>
    </xdr:from>
    <xdr:to>
      <xdr:col>5</xdr:col>
      <xdr:colOff>748601</xdr:colOff>
      <xdr:row>65</xdr:row>
      <xdr:rowOff>1240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50752" y="11454861"/>
          <a:ext cx="152400" cy="160421"/>
        </a:xfrm>
        <a:prstGeom prst="rect">
          <a:avLst/>
        </a:prstGeom>
      </xdr:spPr>
    </xdr:pic>
    <xdr:clientData/>
  </xdr:twoCellAnchor>
  <xdr:twoCellAnchor editAs="oneCell">
    <xdr:from>
      <xdr:col>6</xdr:col>
      <xdr:colOff>30350</xdr:colOff>
      <xdr:row>64</xdr:row>
      <xdr:rowOff>31321</xdr:rowOff>
    </xdr:from>
    <xdr:to>
      <xdr:col>6</xdr:col>
      <xdr:colOff>210805</xdr:colOff>
      <xdr:row>65</xdr:row>
      <xdr:rowOff>3231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46901" y="11454863"/>
          <a:ext cx="180455" cy="162410"/>
        </a:xfrm>
        <a:prstGeom prst="rect">
          <a:avLst/>
        </a:prstGeom>
      </xdr:spPr>
    </xdr:pic>
    <xdr:clientData/>
  </xdr:twoCellAnchor>
  <xdr:twoCellAnchor editAs="oneCell">
    <xdr:from>
      <xdr:col>6</xdr:col>
      <xdr:colOff>248780</xdr:colOff>
      <xdr:row>64</xdr:row>
      <xdr:rowOff>31320</xdr:rowOff>
    </xdr:from>
    <xdr:to>
      <xdr:col>6</xdr:col>
      <xdr:colOff>403069</xdr:colOff>
      <xdr:row>65</xdr:row>
      <xdr:rowOff>3230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65331" y="11454862"/>
          <a:ext cx="154289" cy="162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%20t.steffens@trenz-electronic.de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2:J39"/>
  <sheetViews>
    <sheetView zoomScaleNormal="100" workbookViewId="0"/>
  </sheetViews>
  <sheetFormatPr baseColWidth="10" defaultColWidth="9.140625" defaultRowHeight="15" x14ac:dyDescent="0.25"/>
  <cols>
    <col min="1" max="1" width="20.7109375" style="11" customWidth="1"/>
    <col min="2" max="2" width="18.28515625" style="11" customWidth="1"/>
    <col min="3" max="3" width="20.28515625" style="11" customWidth="1"/>
    <col min="4" max="4" width="3.85546875" style="11" customWidth="1"/>
    <col min="5" max="5" width="22.5703125" style="11" customWidth="1"/>
    <col min="6" max="6" width="6" style="11" customWidth="1"/>
    <col min="7" max="7" width="16.42578125" style="11" bestFit="1" customWidth="1"/>
    <col min="8" max="8" width="12.85546875" style="11" customWidth="1"/>
    <col min="9" max="9" width="15.140625" style="11" customWidth="1"/>
    <col min="10" max="10" width="26.5703125" style="11" customWidth="1"/>
    <col min="11" max="11" width="20.5703125" style="11" bestFit="1" customWidth="1"/>
    <col min="12" max="12" width="4.42578125" style="11" customWidth="1"/>
    <col min="13" max="16384" width="9.140625" style="11"/>
  </cols>
  <sheetData>
    <row r="2" spans="1:9" x14ac:dyDescent="0.25">
      <c r="B2" s="12"/>
      <c r="C2" s="13"/>
    </row>
    <row r="3" spans="1:9" x14ac:dyDescent="0.25">
      <c r="B3" s="13"/>
      <c r="G3" s="15"/>
      <c r="H3" s="15"/>
    </row>
    <row r="4" spans="1:9" x14ac:dyDescent="0.25">
      <c r="A4" s="109"/>
      <c r="B4" s="16"/>
      <c r="G4" s="17"/>
      <c r="H4" s="17"/>
    </row>
    <row r="5" spans="1:9" x14ac:dyDescent="0.25">
      <c r="A5" s="109"/>
      <c r="B5" s="16"/>
      <c r="G5" s="17"/>
      <c r="H5" s="17"/>
    </row>
    <row r="6" spans="1:9" x14ac:dyDescent="0.25">
      <c r="A6" s="18"/>
      <c r="B6" s="26"/>
      <c r="E6" s="45"/>
    </row>
    <row r="7" spans="1:9" x14ac:dyDescent="0.25">
      <c r="A7" s="18"/>
      <c r="B7" s="16"/>
      <c r="E7" s="45"/>
    </row>
    <row r="8" spans="1:9" x14ac:dyDescent="0.25">
      <c r="E8" s="45"/>
    </row>
    <row r="9" spans="1:9" x14ac:dyDescent="0.25">
      <c r="A9" s="16"/>
      <c r="E9" s="45"/>
    </row>
    <row r="10" spans="1:9" x14ac:dyDescent="0.25">
      <c r="E10" s="45"/>
    </row>
    <row r="11" spans="1:9" x14ac:dyDescent="0.25">
      <c r="E11" s="45"/>
    </row>
    <row r="12" spans="1:9" ht="31.5" x14ac:dyDescent="0.5">
      <c r="E12" s="45"/>
      <c r="G12" s="79" t="s">
        <v>144</v>
      </c>
    </row>
    <row r="13" spans="1:9" ht="26.25" x14ac:dyDescent="0.4">
      <c r="G13" s="78"/>
      <c r="I13" s="45"/>
    </row>
    <row r="14" spans="1:9" x14ac:dyDescent="0.25">
      <c r="E14" s="11" t="s">
        <v>133</v>
      </c>
      <c r="I14" s="45"/>
    </row>
    <row r="15" spans="1:9" x14ac:dyDescent="0.25">
      <c r="E15" s="11" t="s">
        <v>134</v>
      </c>
      <c r="I15" s="45"/>
    </row>
    <row r="16" spans="1:9" x14ac:dyDescent="0.25">
      <c r="F16" s="11" t="s">
        <v>135</v>
      </c>
      <c r="I16" s="45"/>
    </row>
    <row r="17" spans="5:10" x14ac:dyDescent="0.25">
      <c r="F17" s="11" t="s">
        <v>136</v>
      </c>
      <c r="I17" s="45"/>
    </row>
    <row r="18" spans="5:10" x14ac:dyDescent="0.25">
      <c r="F18" s="11" t="s">
        <v>137</v>
      </c>
      <c r="I18" s="45"/>
    </row>
    <row r="19" spans="5:10" x14ac:dyDescent="0.25">
      <c r="E19" s="11" t="s">
        <v>138</v>
      </c>
      <c r="I19" s="45"/>
    </row>
    <row r="20" spans="5:10" x14ac:dyDescent="0.25">
      <c r="F20" s="11" t="s">
        <v>155</v>
      </c>
      <c r="I20" s="45"/>
    </row>
    <row r="21" spans="5:10" x14ac:dyDescent="0.25">
      <c r="F21" s="11" t="s">
        <v>139</v>
      </c>
      <c r="I21" s="45"/>
    </row>
    <row r="22" spans="5:10" x14ac:dyDescent="0.25">
      <c r="F22" s="11" t="s">
        <v>140</v>
      </c>
      <c r="I22" s="45"/>
    </row>
    <row r="23" spans="5:10" x14ac:dyDescent="0.25">
      <c r="F23" s="11" t="s">
        <v>147</v>
      </c>
      <c r="I23" s="45"/>
    </row>
    <row r="24" spans="5:10" x14ac:dyDescent="0.25">
      <c r="F24" s="11" t="s">
        <v>148</v>
      </c>
      <c r="I24" s="45"/>
    </row>
    <row r="25" spans="5:10" x14ac:dyDescent="0.25">
      <c r="E25" s="14"/>
      <c r="F25" s="14" t="s">
        <v>149</v>
      </c>
      <c r="G25" s="14"/>
      <c r="H25" s="14"/>
      <c r="I25" s="46"/>
    </row>
    <row r="26" spans="5:10" x14ac:dyDescent="0.25">
      <c r="E26" s="11" t="s">
        <v>146</v>
      </c>
      <c r="I26" s="45"/>
    </row>
    <row r="27" spans="5:10" s="14" customFormat="1" x14ac:dyDescent="0.25">
      <c r="E27" s="11"/>
      <c r="F27" s="11" t="s">
        <v>150</v>
      </c>
      <c r="G27" s="11"/>
      <c r="H27" s="11"/>
      <c r="I27" s="45"/>
      <c r="J27" s="11"/>
    </row>
    <row r="28" spans="5:10" x14ac:dyDescent="0.25">
      <c r="E28" s="11" t="s">
        <v>141</v>
      </c>
      <c r="I28" s="45"/>
    </row>
    <row r="29" spans="5:10" x14ac:dyDescent="0.25">
      <c r="F29" s="11" t="s">
        <v>142</v>
      </c>
      <c r="I29" s="45"/>
    </row>
    <row r="30" spans="5:10" x14ac:dyDescent="0.25">
      <c r="F30" s="11" t="s">
        <v>143</v>
      </c>
      <c r="I30" s="45"/>
    </row>
    <row r="31" spans="5:10" x14ac:dyDescent="0.25">
      <c r="E31" s="11" t="s">
        <v>153</v>
      </c>
      <c r="G31" s="80" t="s">
        <v>152</v>
      </c>
      <c r="H31" s="11" t="s">
        <v>151</v>
      </c>
    </row>
    <row r="32" spans="5:10" x14ac:dyDescent="0.25">
      <c r="E32" s="45"/>
    </row>
    <row r="33" spans="1:6" x14ac:dyDescent="0.25">
      <c r="E33" s="45"/>
    </row>
    <row r="34" spans="1:6" x14ac:dyDescent="0.25">
      <c r="A34" s="19" t="s">
        <v>19</v>
      </c>
      <c r="B34" s="11" t="s">
        <v>145</v>
      </c>
    </row>
    <row r="36" spans="1:6" ht="17.25" customHeight="1" x14ac:dyDescent="0.25"/>
    <row r="37" spans="1:6" x14ac:dyDescent="0.25">
      <c r="A37" s="19" t="s">
        <v>34</v>
      </c>
      <c r="D37" s="14"/>
      <c r="E37" s="45"/>
    </row>
    <row r="38" spans="1:6" x14ac:dyDescent="0.25">
      <c r="F38" s="45"/>
    </row>
    <row r="39" spans="1:6" x14ac:dyDescent="0.25">
      <c r="D39" s="14"/>
      <c r="F39" s="45"/>
    </row>
  </sheetData>
  <dataConsolidate/>
  <mergeCells count="1">
    <mergeCell ref="A4:A5"/>
  </mergeCells>
  <hyperlinks>
    <hyperlink ref="G31" r:id="rId1" xr:uid="{00000000-0004-0000-0000-000000000000}"/>
  </hyperlinks>
  <pageMargins left="0.7" right="0.7" top="0.78749999999999998" bottom="0.78749999999999998" header="0.51180555555555496" footer="0.51180555555555496"/>
  <pageSetup paperSize="9" firstPageNumber="0" orientation="portrait" horizontalDpi="300" verticalDpi="300" r:id="rId2"/>
  <drawing r:id="rId3"/>
  <legacyDrawing r:id="rId4"/>
  <controls>
    <mc:AlternateContent xmlns:mc="http://schemas.openxmlformats.org/markup-compatibility/2006">
      <mc:Choice Requires="x14">
        <control shapeId="3081" r:id="rId5" name="CommandButton1">
          <controlPr defaultSize="0" autoLine="0" r:id="rId6">
            <anchor moveWithCells="1">
              <from>
                <xdr:col>8</xdr:col>
                <xdr:colOff>904875</xdr:colOff>
                <xdr:row>4</xdr:row>
                <xdr:rowOff>123825</xdr:rowOff>
              </from>
              <to>
                <xdr:col>9</xdr:col>
                <xdr:colOff>1295400</xdr:colOff>
                <xdr:row>6</xdr:row>
                <xdr:rowOff>104775</xdr:rowOff>
              </to>
            </anchor>
          </controlPr>
        </control>
      </mc:Choice>
      <mc:Fallback>
        <control shapeId="3081" r:id="rId5" name="CommandButton1"/>
      </mc:Fallback>
    </mc:AlternateContent>
    <mc:AlternateContent xmlns:mc="http://schemas.openxmlformats.org/markup-compatibility/2006">
      <mc:Choice Requires="x14">
        <control shapeId="3080" r:id="rId7" name="testing">
          <controlPr defaultSize="0" autoLine="0" r:id="rId8">
            <anchor moveWithCells="1">
              <from>
                <xdr:col>2</xdr:col>
                <xdr:colOff>190500</xdr:colOff>
                <xdr:row>3</xdr:row>
                <xdr:rowOff>66675</xdr:rowOff>
              </from>
              <to>
                <xdr:col>4</xdr:col>
                <xdr:colOff>295275</xdr:colOff>
                <xdr:row>5</xdr:row>
                <xdr:rowOff>47625</xdr:rowOff>
              </to>
            </anchor>
          </controlPr>
        </control>
      </mc:Choice>
      <mc:Fallback>
        <control shapeId="3080" r:id="rId7" name="testing"/>
      </mc:Fallback>
    </mc:AlternateContent>
    <mc:AlternateContent xmlns:mc="http://schemas.openxmlformats.org/markup-compatibility/2006">
      <mc:Choice Requires="x14">
        <control shapeId="3079" r:id="rId9" name="CommandButton4">
          <controlPr defaultSize="0" autoLine="0" r:id="rId10">
            <anchor moveWithCells="1">
              <from>
                <xdr:col>6</xdr:col>
                <xdr:colOff>0</xdr:colOff>
                <xdr:row>4</xdr:row>
                <xdr:rowOff>123825</xdr:rowOff>
              </from>
              <to>
                <xdr:col>7</xdr:col>
                <xdr:colOff>133350</xdr:colOff>
                <xdr:row>6</xdr:row>
                <xdr:rowOff>104775</xdr:rowOff>
              </to>
            </anchor>
          </controlPr>
        </control>
      </mc:Choice>
      <mc:Fallback>
        <control shapeId="3079" r:id="rId9" name="CommandButton4"/>
      </mc:Fallback>
    </mc:AlternateContent>
    <mc:AlternateContent xmlns:mc="http://schemas.openxmlformats.org/markup-compatibility/2006">
      <mc:Choice Requires="x14">
        <control shapeId="3078" r:id="rId11" name="CommandButton3">
          <controlPr defaultSize="0" autoLine="0" r:id="rId12">
            <anchor moveWithCells="1">
              <from>
                <xdr:col>2</xdr:col>
                <xdr:colOff>200025</xdr:colOff>
                <xdr:row>6</xdr:row>
                <xdr:rowOff>123825</xdr:rowOff>
              </from>
              <to>
                <xdr:col>4</xdr:col>
                <xdr:colOff>304800</xdr:colOff>
                <xdr:row>8</xdr:row>
                <xdr:rowOff>104775</xdr:rowOff>
              </to>
            </anchor>
          </controlPr>
        </control>
      </mc:Choice>
      <mc:Fallback>
        <control shapeId="3078" r:id="rId11" name="CommandButton3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015F-81DA-46E4-8561-1A5BBA5C5450}">
  <sheetPr codeName="Tabelle121"/>
  <dimension ref="A1:AU1296"/>
  <sheetViews>
    <sheetView workbookViewId="0">
      <selection activeCell="AQ21" sqref="AQ21:AQ35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VLOOKUP("TEI0003",FPGA_pin!$A1:$B100,2,0)</f>
        <v>U1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800</v>
      </c>
      <c r="M5" t="s">
        <v>289</v>
      </c>
      <c r="N5" s="97">
        <v>19.432600000000001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NetC15_1</v>
      </c>
      <c r="AU5" t="str">
        <f>IF(IF(COUNTIF($AO$6:$AQ$150,B5)&gt;0,"---","--")="---",VLOOKUP(B5,$AO$6:$AQ$150,2,0),"--")</f>
        <v>R18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291</v>
      </c>
      <c r="M6" t="s">
        <v>289</v>
      </c>
      <c r="N6" s="97">
        <v>116.4456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--</v>
      </c>
      <c r="AG6">
        <f>IF(AF6&lt;&gt;"---",VLOOKUP(AE6,L:N,3,0),"---")</f>
        <v>12.227600000000001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R18-1</v>
      </c>
      <c r="AI6" t="str">
        <f>IFERROR(IF(IF(COUNTIF($AO$6:$AQ$150,AE6)&gt;0,"---","--")="---",VLOOKUP(AE6,$AO$6:$AQ$150,2,0),"--"),"---")</f>
        <v>R18</v>
      </c>
      <c r="AJ6" t="str">
        <f>IF(IF(COUNTIF($AO$6:$AQ$150,AE6)&gt;0,"---","--")="---",VLOOKUP(AE6,$AO$6:$AQ$150,3,0),AE6)</f>
        <v>NetC15_1</v>
      </c>
      <c r="AK6">
        <f>COUNTIF(B:B,AE6)</f>
        <v>2</v>
      </c>
      <c r="AL6" t="str">
        <f>IF(
IF(
IFERROR(VLOOKUP(AJ6,$AM$6:$AM$50,1,),1)=1,1,0),
IFERROR(VLOOKUP($F$2&amp;"-"&amp;AJ6,C:G,4,0),
"--"),"---")</f>
        <v>P11</v>
      </c>
      <c r="AM6" t="s">
        <v>324</v>
      </c>
      <c r="AO6" t="s">
        <v>839</v>
      </c>
      <c r="AP6" t="s">
        <v>932</v>
      </c>
      <c r="AQ6" t="s">
        <v>848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293</v>
      </c>
      <c r="M7" t="s">
        <v>289</v>
      </c>
      <c r="N7" s="97">
        <v>106.7469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R12</v>
      </c>
      <c r="AG7">
        <f t="shared" ref="AG7:AG61" si="9">IF(AF7&lt;&gt;"---",VLOOKUP(AE7,L:N,3,0),"---")</f>
        <v>10.705399999999999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R12</v>
      </c>
      <c r="AM7" t="s">
        <v>291</v>
      </c>
      <c r="AO7" t="s">
        <v>343</v>
      </c>
      <c r="AP7" t="s">
        <v>494</v>
      </c>
      <c r="AQ7" t="s">
        <v>392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572</v>
      </c>
      <c r="M8" t="s">
        <v>289</v>
      </c>
      <c r="N8" s="97">
        <v>14.448700000000001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T13</v>
      </c>
      <c r="AG8">
        <f t="shared" si="9"/>
        <v>7.4706000000000001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T13</v>
      </c>
      <c r="AM8" t="s">
        <v>293</v>
      </c>
      <c r="AO8" t="s">
        <v>354</v>
      </c>
      <c r="AP8" t="s">
        <v>496</v>
      </c>
      <c r="AQ8" t="s">
        <v>374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573</v>
      </c>
      <c r="M9" t="s">
        <v>289</v>
      </c>
      <c r="N9" s="97">
        <v>11.757300000000001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R13</v>
      </c>
      <c r="AG9">
        <f t="shared" si="9"/>
        <v>6.4775999999999998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R13</v>
      </c>
      <c r="AM9" t="s">
        <v>326</v>
      </c>
      <c r="AO9" t="s">
        <v>356</v>
      </c>
      <c r="AP9" t="s">
        <v>497</v>
      </c>
      <c r="AQ9" t="s">
        <v>375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574</v>
      </c>
      <c r="M10" t="s">
        <v>289</v>
      </c>
      <c r="N10" s="97">
        <v>9.3117999999999999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T14</v>
      </c>
      <c r="AG10">
        <f t="shared" si="9"/>
        <v>5.8243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T14</v>
      </c>
      <c r="AM10" t="s">
        <v>350</v>
      </c>
      <c r="AO10" t="s">
        <v>358</v>
      </c>
      <c r="AP10" t="s">
        <v>498</v>
      </c>
      <c r="AQ10" t="s">
        <v>376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575</v>
      </c>
      <c r="M11" t="s">
        <v>289</v>
      </c>
      <c r="N11" s="97">
        <v>15.717599999999999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P14</v>
      </c>
      <c r="AG11">
        <f t="shared" si="9"/>
        <v>5.9303999999999997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P14</v>
      </c>
      <c r="AO11" t="s">
        <v>360</v>
      </c>
      <c r="AP11" t="s">
        <v>499</v>
      </c>
      <c r="AQ11" t="s">
        <v>377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576</v>
      </c>
      <c r="M12" t="s">
        <v>289</v>
      </c>
      <c r="N12" s="97">
        <v>21.0625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R14</v>
      </c>
      <c r="AG12">
        <f t="shared" si="9"/>
        <v>10.4314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R14</v>
      </c>
      <c r="AO12" t="s">
        <v>362</v>
      </c>
      <c r="AP12" t="s">
        <v>500</v>
      </c>
      <c r="AQ12" t="s">
        <v>378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577</v>
      </c>
      <c r="M13" t="s">
        <v>289</v>
      </c>
      <c r="N13" s="97">
        <v>19.6707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T15</v>
      </c>
      <c r="AG13">
        <f t="shared" si="9"/>
        <v>13.127000000000001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T15</v>
      </c>
      <c r="AO13" t="s">
        <v>364</v>
      </c>
      <c r="AP13" t="s">
        <v>501</v>
      </c>
      <c r="AQ13" t="s">
        <v>379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578</v>
      </c>
      <c r="M14" t="s">
        <v>289</v>
      </c>
      <c r="N14" s="97">
        <v>13.401199999999999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N16</v>
      </c>
      <c r="AG14">
        <f t="shared" si="9"/>
        <v>11.212899999999999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N16</v>
      </c>
      <c r="AO14" t="s">
        <v>366</v>
      </c>
      <c r="AP14" t="s">
        <v>502</v>
      </c>
      <c r="AQ14" t="s">
        <v>380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579</v>
      </c>
      <c r="M15" t="s">
        <v>289</v>
      </c>
      <c r="N15" s="97">
        <v>15.4186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L15</v>
      </c>
      <c r="AG15">
        <f t="shared" si="9"/>
        <v>13.4171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L15</v>
      </c>
      <c r="AO15" t="s">
        <v>368</v>
      </c>
      <c r="AP15" t="s">
        <v>503</v>
      </c>
      <c r="AQ15" t="s">
        <v>381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580</v>
      </c>
      <c r="M16" t="s">
        <v>289</v>
      </c>
      <c r="N16" s="97">
        <v>17.5733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L16</v>
      </c>
      <c r="AG16">
        <f t="shared" si="9"/>
        <v>14.617100000000001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L16</v>
      </c>
      <c r="AO16" t="s">
        <v>382</v>
      </c>
      <c r="AP16" t="s">
        <v>504</v>
      </c>
      <c r="AQ16" t="s">
        <v>315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581</v>
      </c>
      <c r="M17" t="s">
        <v>289</v>
      </c>
      <c r="N17" s="97">
        <v>19.340599999999998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K15</v>
      </c>
      <c r="AG17">
        <f t="shared" si="9"/>
        <v>17.770700000000001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K15</v>
      </c>
      <c r="AO17" t="s">
        <v>287</v>
      </c>
      <c r="AP17" t="s">
        <v>505</v>
      </c>
      <c r="AQ17" t="s">
        <v>636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582</v>
      </c>
      <c r="M18" t="s">
        <v>289</v>
      </c>
      <c r="N18" s="97">
        <v>16.709499999999998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K16</v>
      </c>
      <c r="AG18">
        <f t="shared" si="9"/>
        <v>19.036100000000001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K16</v>
      </c>
      <c r="AO18" t="s">
        <v>382</v>
      </c>
      <c r="AP18" t="s">
        <v>506</v>
      </c>
      <c r="AQ18" t="s">
        <v>384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583</v>
      </c>
      <c r="M19" t="s">
        <v>289</v>
      </c>
      <c r="N19" s="97">
        <v>17.305099999999999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J14</v>
      </c>
      <c r="AG19">
        <f t="shared" si="9"/>
        <v>23.010400000000001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J14</v>
      </c>
      <c r="AO19" t="s">
        <v>323</v>
      </c>
      <c r="AP19" t="s">
        <v>778</v>
      </c>
      <c r="AQ19" t="s">
        <v>640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584</v>
      </c>
      <c r="M20" t="s">
        <v>289</v>
      </c>
      <c r="N20" s="97">
        <v>19.509499999999999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805</v>
      </c>
      <c r="AP20" t="s">
        <v>958</v>
      </c>
      <c r="AQ20" t="s">
        <v>804</v>
      </c>
      <c r="AR20" t="e">
        <v>#N/A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585</v>
      </c>
      <c r="M21" t="s">
        <v>289</v>
      </c>
      <c r="N21" s="97">
        <v>14.9361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N2</v>
      </c>
      <c r="AG21">
        <f t="shared" si="9"/>
        <v>26.761299999999999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N2</v>
      </c>
      <c r="AO21" t="s">
        <v>848</v>
      </c>
      <c r="AP21" t="s">
        <v>932</v>
      </c>
      <c r="AQ21" t="s">
        <v>839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801</v>
      </c>
      <c r="M22" t="s">
        <v>289</v>
      </c>
      <c r="N22" s="97">
        <v>32.134799999999998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N1</v>
      </c>
      <c r="AG22">
        <f t="shared" si="9"/>
        <v>23.1174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N1</v>
      </c>
      <c r="AO22" t="s">
        <v>392</v>
      </c>
      <c r="AP22" t="s">
        <v>494</v>
      </c>
      <c r="AQ22" t="s">
        <v>343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802</v>
      </c>
      <c r="M23" t="s">
        <v>289</v>
      </c>
      <c r="N23" s="97">
        <v>29.058599999999998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P2</v>
      </c>
      <c r="AG23">
        <f t="shared" si="9"/>
        <v>22.698599999999999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P2</v>
      </c>
      <c r="AO23" t="s">
        <v>374</v>
      </c>
      <c r="AP23" t="s">
        <v>496</v>
      </c>
      <c r="AQ23" t="s">
        <v>354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784</v>
      </c>
      <c r="M24" t="s">
        <v>289</v>
      </c>
      <c r="N24" s="97">
        <v>0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J1</v>
      </c>
      <c r="AG24">
        <f t="shared" si="9"/>
        <v>13.9293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J1</v>
      </c>
      <c r="AO24" t="s">
        <v>375</v>
      </c>
      <c r="AP24" t="s">
        <v>497</v>
      </c>
      <c r="AQ24" t="s">
        <v>356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785</v>
      </c>
      <c r="M25" t="s">
        <v>289</v>
      </c>
      <c r="N25" s="97">
        <v>0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J2</v>
      </c>
      <c r="AG25">
        <f t="shared" si="9"/>
        <v>12.6737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J2</v>
      </c>
      <c r="AO25" t="s">
        <v>376</v>
      </c>
      <c r="AP25" t="s">
        <v>498</v>
      </c>
      <c r="AQ25" t="s">
        <v>358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786</v>
      </c>
      <c r="M26" t="s">
        <v>289</v>
      </c>
      <c r="N26" s="97">
        <v>2.5043000000000002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K2</v>
      </c>
      <c r="AG26">
        <f t="shared" si="9"/>
        <v>11.4489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K2</v>
      </c>
      <c r="AO26" t="s">
        <v>377</v>
      </c>
      <c r="AP26" t="s">
        <v>499</v>
      </c>
      <c r="AQ26" t="s">
        <v>360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787</v>
      </c>
      <c r="M27" t="s">
        <v>289</v>
      </c>
      <c r="N27" s="97">
        <v>12.3681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L2</v>
      </c>
      <c r="AG27">
        <f t="shared" si="9"/>
        <v>9.3084000000000007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L2</v>
      </c>
      <c r="AO27" t="s">
        <v>378</v>
      </c>
      <c r="AP27" t="s">
        <v>500</v>
      </c>
      <c r="AQ27" t="s">
        <v>362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290</v>
      </c>
      <c r="M28" t="s">
        <v>289</v>
      </c>
      <c r="N28" s="97">
        <v>10.705399999999999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P1</v>
      </c>
      <c r="AG28">
        <f t="shared" si="9"/>
        <v>8.7166999999999994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P1</v>
      </c>
      <c r="AO28" t="s">
        <v>379</v>
      </c>
      <c r="AP28" t="s">
        <v>501</v>
      </c>
      <c r="AQ28" t="s">
        <v>364</v>
      </c>
      <c r="AT28" t="str">
        <f t="shared" si="4"/>
        <v>nCONFIG</v>
      </c>
      <c r="AU28" t="str">
        <f t="shared" si="5"/>
        <v>R26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292</v>
      </c>
      <c r="M29" t="s">
        <v>289</v>
      </c>
      <c r="N29" s="97">
        <v>7.4706000000000001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R1</v>
      </c>
      <c r="AG29">
        <f t="shared" si="9"/>
        <v>7.0212000000000003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R1</v>
      </c>
      <c r="AO29" t="s">
        <v>380</v>
      </c>
      <c r="AP29" t="s">
        <v>502</v>
      </c>
      <c r="AQ29" t="s">
        <v>366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294</v>
      </c>
      <c r="M30" t="s">
        <v>289</v>
      </c>
      <c r="N30" s="97">
        <v>6.4775999999999998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71.349800000000002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R26-1</v>
      </c>
      <c r="AI30" t="str">
        <f t="shared" si="10"/>
        <v>R26</v>
      </c>
      <c r="AJ30" t="str">
        <f t="shared" si="11"/>
        <v>nCONFIG</v>
      </c>
      <c r="AK30">
        <f t="shared" si="12"/>
        <v>4</v>
      </c>
      <c r="AL30" t="str">
        <f t="shared" si="13"/>
        <v>H5</v>
      </c>
      <c r="AO30" t="s">
        <v>381</v>
      </c>
      <c r="AP30" t="s">
        <v>503</v>
      </c>
      <c r="AQ30" t="s">
        <v>368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295</v>
      </c>
      <c r="M31" t="s">
        <v>289</v>
      </c>
      <c r="N31" s="97">
        <v>5.8243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189</v>
      </c>
      <c r="AL31" t="str">
        <f t="shared" si="13"/>
        <v>---</v>
      </c>
      <c r="AO31" t="s">
        <v>315</v>
      </c>
      <c r="AP31" t="s">
        <v>504</v>
      </c>
      <c r="AQ31" t="s">
        <v>382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296</v>
      </c>
      <c r="M32" t="s">
        <v>289</v>
      </c>
      <c r="N32" s="97">
        <v>5.9303999999999997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87</v>
      </c>
      <c r="AL32" t="str">
        <f t="shared" si="13"/>
        <v>---</v>
      </c>
      <c r="AO32" t="s">
        <v>636</v>
      </c>
      <c r="AP32" t="s">
        <v>505</v>
      </c>
      <c r="AQ32" t="s">
        <v>287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AIN</v>
      </c>
      <c r="C33" t="str">
        <f t="shared" si="2"/>
        <v>J3-AIN</v>
      </c>
      <c r="D33" t="str">
        <f t="shared" si="3"/>
        <v>J3-1</v>
      </c>
      <c r="E33" t="s">
        <v>185</v>
      </c>
      <c r="F33">
        <v>1</v>
      </c>
      <c r="G33" t="s">
        <v>787</v>
      </c>
      <c r="L33" t="s">
        <v>297</v>
      </c>
      <c r="M33" t="s">
        <v>289</v>
      </c>
      <c r="N33" s="97">
        <v>10.4314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4</v>
      </c>
      <c r="AL33" t="str">
        <f t="shared" si="13"/>
        <v>---</v>
      </c>
      <c r="AO33" t="s">
        <v>384</v>
      </c>
      <c r="AP33" t="s">
        <v>506</v>
      </c>
      <c r="AQ33" t="s">
        <v>382</v>
      </c>
      <c r="AT33" t="str">
        <f t="shared" si="4"/>
        <v>AIN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298</v>
      </c>
      <c r="M34" t="s">
        <v>289</v>
      </c>
      <c r="N34" s="97">
        <v>13.127000000000001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15</v>
      </c>
      <c r="AL34" t="str">
        <f t="shared" si="13"/>
        <v>---</v>
      </c>
      <c r="AO34" t="s">
        <v>640</v>
      </c>
      <c r="AP34" t="s">
        <v>778</v>
      </c>
      <c r="AQ34" t="s">
        <v>323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AIN7</v>
      </c>
      <c r="C35" t="str">
        <f t="shared" si="2"/>
        <v>J3-AIN7</v>
      </c>
      <c r="D35" t="str">
        <f t="shared" si="3"/>
        <v>J3-3</v>
      </c>
      <c r="E35" t="s">
        <v>185</v>
      </c>
      <c r="F35">
        <v>3</v>
      </c>
      <c r="G35" t="s">
        <v>788</v>
      </c>
      <c r="L35" t="s">
        <v>788</v>
      </c>
      <c r="M35" t="s">
        <v>289</v>
      </c>
      <c r="N35" s="97">
        <v>6.7568000000000001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804</v>
      </c>
      <c r="AP35" t="s">
        <v>958</v>
      </c>
      <c r="AQ35" t="s">
        <v>805</v>
      </c>
      <c r="AT35" t="str">
        <f t="shared" si="4"/>
        <v>AIN7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287</v>
      </c>
      <c r="M36" t="s">
        <v>289</v>
      </c>
      <c r="N36" s="97">
        <v>12.227600000000001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AIN</v>
      </c>
      <c r="AF36" t="str">
        <f t="shared" si="8"/>
        <v>T12</v>
      </c>
      <c r="AG36">
        <f t="shared" si="9"/>
        <v>12.3681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AIN</v>
      </c>
      <c r="AK36">
        <f t="shared" si="12"/>
        <v>2</v>
      </c>
      <c r="AL36" t="str">
        <f t="shared" si="13"/>
        <v>T12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NetJ4_2</v>
      </c>
      <c r="C37" t="str">
        <f t="shared" si="2"/>
        <v>J4-NetJ4_2</v>
      </c>
      <c r="D37" t="str">
        <f t="shared" si="3"/>
        <v>J4-2</v>
      </c>
      <c r="E37" t="s">
        <v>186</v>
      </c>
      <c r="F37">
        <v>2</v>
      </c>
      <c r="G37" t="s">
        <v>783</v>
      </c>
      <c r="L37" t="s">
        <v>803</v>
      </c>
      <c r="M37" t="s">
        <v>289</v>
      </c>
      <c r="N37" s="97">
        <v>9.6610999999999994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189</v>
      </c>
      <c r="AL37" t="str">
        <f t="shared" si="13"/>
        <v>---</v>
      </c>
      <c r="AT37" t="str">
        <f t="shared" si="4"/>
        <v>NetJ4_2</v>
      </c>
      <c r="AU37" t="str">
        <f t="shared" si="5"/>
        <v>--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804</v>
      </c>
      <c r="M38" t="s">
        <v>289</v>
      </c>
      <c r="N38" s="97">
        <v>3.0226000000000002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AIN7</v>
      </c>
      <c r="AF38" t="str">
        <f t="shared" si="8"/>
        <v>R11</v>
      </c>
      <c r="AG38">
        <f t="shared" si="9"/>
        <v>6.7568000000000001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AIN7</v>
      </c>
      <c r="AK38">
        <f t="shared" si="12"/>
        <v>2</v>
      </c>
      <c r="AL38" t="str">
        <f t="shared" si="13"/>
        <v>R11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805</v>
      </c>
      <c r="M39" t="s">
        <v>289</v>
      </c>
      <c r="N39" s="97">
        <v>8.9809000000000001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189</v>
      </c>
      <c r="AL39" t="str">
        <f t="shared" si="13"/>
        <v>---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806</v>
      </c>
      <c r="M40" t="s">
        <v>289</v>
      </c>
      <c r="N40" s="97">
        <v>15.625500000000001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NetJ4_2</v>
      </c>
      <c r="AF40" t="str">
        <f t="shared" si="8"/>
        <v>--</v>
      </c>
      <c r="AG40" t="e">
        <f t="shared" si="9"/>
        <v>#N/A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str">
        <f t="shared" si="11"/>
        <v>NetJ4_2</v>
      </c>
      <c r="AK40">
        <f t="shared" si="12"/>
        <v>1</v>
      </c>
      <c r="AL40" t="str">
        <f t="shared" si="13"/>
        <v>--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807</v>
      </c>
      <c r="M41" t="s">
        <v>289</v>
      </c>
      <c r="N41" s="97">
        <v>7.8973000000000004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H3</v>
      </c>
      <c r="AG41">
        <f t="shared" si="9"/>
        <v>45.293999999999997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H3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586</v>
      </c>
      <c r="M42" t="s">
        <v>289</v>
      </c>
      <c r="N42" s="97">
        <v>13.836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J4</v>
      </c>
      <c r="AG42">
        <f t="shared" si="9"/>
        <v>42.999600000000001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J4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587</v>
      </c>
      <c r="M43" t="s">
        <v>289</v>
      </c>
      <c r="N43" s="97">
        <v>10.674799999999999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H4</v>
      </c>
      <c r="AG43">
        <f t="shared" si="9"/>
        <v>45.537399999999998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H4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808</v>
      </c>
      <c r="M44" t="s">
        <v>289</v>
      </c>
      <c r="N44" s="97">
        <v>0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J5</v>
      </c>
      <c r="AG44">
        <f t="shared" si="9"/>
        <v>44.458199999999998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J5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809</v>
      </c>
      <c r="M45" t="s">
        <v>289</v>
      </c>
      <c r="N45" s="97">
        <v>0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F13</v>
      </c>
      <c r="AG45">
        <f t="shared" si="9"/>
        <v>27.502800000000001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F13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810</v>
      </c>
      <c r="M46" t="s">
        <v>289</v>
      </c>
      <c r="N46" s="97">
        <v>1.5827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F15</v>
      </c>
      <c r="AG46">
        <f t="shared" si="9"/>
        <v>27.959299999999999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F15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811</v>
      </c>
      <c r="M47" t="s">
        <v>289</v>
      </c>
      <c r="N47" s="97">
        <v>1.5827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F16</v>
      </c>
      <c r="AG47">
        <f t="shared" si="9"/>
        <v>27.277000000000001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F16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812</v>
      </c>
      <c r="M48" t="s">
        <v>289</v>
      </c>
      <c r="N48" s="97">
        <v>1.5827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D16</v>
      </c>
      <c r="AG48">
        <f t="shared" si="9"/>
        <v>24.9941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D16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813</v>
      </c>
      <c r="M49" t="s">
        <v>289</v>
      </c>
      <c r="N49" s="97">
        <v>1.5827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189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814</v>
      </c>
      <c r="M50" t="s">
        <v>289</v>
      </c>
      <c r="N50" s="97">
        <v>0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87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815</v>
      </c>
      <c r="M51" t="s">
        <v>289</v>
      </c>
      <c r="N51" s="97">
        <v>0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D15</v>
      </c>
      <c r="AG51">
        <f t="shared" si="9"/>
        <v>31.121600000000001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D15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816</v>
      </c>
      <c r="M52" t="s">
        <v>289</v>
      </c>
      <c r="N52" s="97">
        <v>0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C15</v>
      </c>
      <c r="AG52">
        <f t="shared" si="9"/>
        <v>28.0535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C15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817</v>
      </c>
      <c r="M53" t="s">
        <v>289</v>
      </c>
      <c r="N53" s="97">
        <v>0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B16</v>
      </c>
      <c r="AG53">
        <f t="shared" si="9"/>
        <v>25.944600000000001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B16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818</v>
      </c>
      <c r="M54" t="s">
        <v>289</v>
      </c>
      <c r="N54" s="97">
        <v>0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C16</v>
      </c>
      <c r="AG54">
        <f t="shared" si="9"/>
        <v>27.062200000000001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C16</v>
      </c>
      <c r="AT54" t="str">
        <f t="shared" si="4"/>
        <v>USB_VBUS</v>
      </c>
      <c r="AU54" t="str">
        <f t="shared" si="5"/>
        <v>--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819</v>
      </c>
      <c r="M55" t="s">
        <v>289</v>
      </c>
      <c r="N55" s="97">
        <v>0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189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820</v>
      </c>
      <c r="M56" t="s">
        <v>289</v>
      </c>
      <c r="N56" s="97">
        <v>0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87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821</v>
      </c>
      <c r="M57" t="s">
        <v>289</v>
      </c>
      <c r="N57" s="97">
        <v>0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str">
        <f t="shared" si="11"/>
        <v>USB_VBUS</v>
      </c>
      <c r="AK57">
        <f t="shared" si="12"/>
        <v>5</v>
      </c>
      <c r="AL57" t="str">
        <f t="shared" si="13"/>
        <v>---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822</v>
      </c>
      <c r="M58" t="s">
        <v>289</v>
      </c>
      <c r="N58" s="97">
        <v>0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823</v>
      </c>
      <c r="M59" t="s">
        <v>289</v>
      </c>
      <c r="N59" s="97">
        <v>0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824</v>
      </c>
      <c r="M60" t="s">
        <v>289</v>
      </c>
      <c r="N60" s="97">
        <v>0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825</v>
      </c>
      <c r="M61" t="s">
        <v>289</v>
      </c>
      <c r="N61" s="97">
        <v>0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189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826</v>
      </c>
      <c r="M62" t="s">
        <v>289</v>
      </c>
      <c r="N62" s="97">
        <v>0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827</v>
      </c>
      <c r="M63" t="s">
        <v>289</v>
      </c>
      <c r="N63" s="97">
        <v>1.5827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303</v>
      </c>
      <c r="M64" t="s">
        <v>289</v>
      </c>
      <c r="N64" s="97">
        <v>15.785399999999999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U1-A1</v>
      </c>
      <c r="B65" t="str">
        <f t="shared" si="1"/>
        <v>3.3V</v>
      </c>
      <c r="C65" t="str">
        <f t="shared" si="2"/>
        <v>U1-3.3V</v>
      </c>
      <c r="D65" t="str">
        <f t="shared" si="3"/>
        <v>U1-A1</v>
      </c>
      <c r="E65" t="s">
        <v>367</v>
      </c>
      <c r="F65" t="s">
        <v>573</v>
      </c>
      <c r="G65" t="s">
        <v>291</v>
      </c>
      <c r="L65" t="s">
        <v>305</v>
      </c>
      <c r="M65" t="s">
        <v>289</v>
      </c>
      <c r="N65" s="97">
        <v>14.689299999999999</v>
      </c>
      <c r="AT65" t="str">
        <f t="shared" si="4"/>
        <v>3.3V</v>
      </c>
      <c r="AU65" t="str">
        <f t="shared" si="5"/>
        <v>--</v>
      </c>
    </row>
    <row r="66" spans="1:47" x14ac:dyDescent="0.25">
      <c r="A66" t="str">
        <f t="shared" si="0"/>
        <v>U1-A2</v>
      </c>
      <c r="B66" t="str">
        <f t="shared" si="1"/>
        <v>A12</v>
      </c>
      <c r="C66" t="str">
        <f t="shared" si="2"/>
        <v>U1-A12</v>
      </c>
      <c r="D66" t="str">
        <f t="shared" si="3"/>
        <v>U1-A2</v>
      </c>
      <c r="E66" t="s">
        <v>367</v>
      </c>
      <c r="F66" t="s">
        <v>578</v>
      </c>
      <c r="G66" t="s">
        <v>576</v>
      </c>
      <c r="L66" t="s">
        <v>307</v>
      </c>
      <c r="M66" t="s">
        <v>289</v>
      </c>
      <c r="N66" s="97">
        <v>15.506600000000001</v>
      </c>
      <c r="AT66" t="str">
        <f t="shared" si="4"/>
        <v>A12</v>
      </c>
      <c r="AU66" t="str">
        <f t="shared" si="5"/>
        <v>--</v>
      </c>
    </row>
    <row r="67" spans="1:47" x14ac:dyDescent="0.25">
      <c r="A67" t="str">
        <f t="shared" si="0"/>
        <v>U1-A3</v>
      </c>
      <c r="B67" t="str">
        <f t="shared" si="1"/>
        <v>A0</v>
      </c>
      <c r="C67" t="str">
        <f t="shared" si="2"/>
        <v>U1-A0</v>
      </c>
      <c r="D67" t="str">
        <f t="shared" si="3"/>
        <v>U1-A3</v>
      </c>
      <c r="E67" t="s">
        <v>367</v>
      </c>
      <c r="F67" t="s">
        <v>579</v>
      </c>
      <c r="G67" t="s">
        <v>572</v>
      </c>
      <c r="L67" t="s">
        <v>309</v>
      </c>
      <c r="M67" t="s">
        <v>289</v>
      </c>
      <c r="N67" s="97">
        <v>14.3733</v>
      </c>
      <c r="AT67" t="str">
        <f t="shared" si="4"/>
        <v>A0</v>
      </c>
      <c r="AU67" t="str">
        <f t="shared" si="5"/>
        <v>--</v>
      </c>
    </row>
    <row r="68" spans="1:47" x14ac:dyDescent="0.25">
      <c r="A68" t="str">
        <f t="shared" si="0"/>
        <v>U1-A4</v>
      </c>
      <c r="B68" t="str">
        <f t="shared" si="1"/>
        <v>BA0</v>
      </c>
      <c r="C68" t="str">
        <f t="shared" si="2"/>
        <v>U1-BA0</v>
      </c>
      <c r="D68" t="str">
        <f t="shared" si="3"/>
        <v>U1-A4</v>
      </c>
      <c r="E68" t="s">
        <v>367</v>
      </c>
      <c r="F68" t="s">
        <v>580</v>
      </c>
      <c r="G68" t="s">
        <v>586</v>
      </c>
      <c r="L68" t="s">
        <v>311</v>
      </c>
      <c r="M68" t="s">
        <v>289</v>
      </c>
      <c r="N68" s="97">
        <v>15.4948</v>
      </c>
      <c r="AT68" t="str">
        <f t="shared" si="4"/>
        <v>BA0</v>
      </c>
      <c r="AU68" t="str">
        <f t="shared" si="5"/>
        <v>--</v>
      </c>
    </row>
    <row r="69" spans="1:47" x14ac:dyDescent="0.25">
      <c r="A69" t="str">
        <f t="shared" si="0"/>
        <v>U1-A5</v>
      </c>
      <c r="B69" t="str">
        <f t="shared" si="1"/>
        <v>A10</v>
      </c>
      <c r="C69" t="str">
        <f t="shared" si="2"/>
        <v>U1-A10</v>
      </c>
      <c r="D69" t="str">
        <f t="shared" si="3"/>
        <v>U1-A5</v>
      </c>
      <c r="E69" t="s">
        <v>367</v>
      </c>
      <c r="F69" t="s">
        <v>581</v>
      </c>
      <c r="G69" t="s">
        <v>574</v>
      </c>
      <c r="L69" t="s">
        <v>313</v>
      </c>
      <c r="M69" t="s">
        <v>289</v>
      </c>
      <c r="N69" s="97">
        <v>14.567600000000001</v>
      </c>
      <c r="AT69" t="str">
        <f t="shared" si="4"/>
        <v>A10</v>
      </c>
      <c r="AU69" t="str">
        <f t="shared" si="5"/>
        <v>--</v>
      </c>
    </row>
    <row r="70" spans="1:47" x14ac:dyDescent="0.25">
      <c r="A70" t="str">
        <f t="shared" ref="A70:A133" si="14">$E70&amp;"-"&amp;$F70</f>
        <v>U1-A6</v>
      </c>
      <c r="B70" t="str">
        <f t="shared" ref="B70:B133" si="15">IF(OR(E70=$A$2,E70=$B$2,E70=$C$2,E70=$D$2),"--",G70)</f>
        <v>CS</v>
      </c>
      <c r="C70" t="str">
        <f t="shared" ref="C70:C133" si="16">$E70&amp;"-"&amp;$G70</f>
        <v>U1-CS</v>
      </c>
      <c r="D70" t="str">
        <f t="shared" ref="D70:D133" si="17">A70</f>
        <v>U1-A6</v>
      </c>
      <c r="E70" t="s">
        <v>367</v>
      </c>
      <c r="F70" t="s">
        <v>582</v>
      </c>
      <c r="G70" t="s">
        <v>592</v>
      </c>
      <c r="L70" t="s">
        <v>589</v>
      </c>
      <c r="M70" t="s">
        <v>289</v>
      </c>
      <c r="N70" s="97">
        <v>10.884600000000001</v>
      </c>
      <c r="AT70" t="str">
        <f t="shared" ref="AT70:AT133" si="18">IF(IF(COUNTIF($AO$6:$AQ$150,B70)&gt;0,"---","--")="---",VLOOKUP(B70,$AO$6:$AQ$150,3,0),B70)</f>
        <v>CS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U1-A7</v>
      </c>
      <c r="B71" t="str">
        <f t="shared" si="15"/>
        <v>WE</v>
      </c>
      <c r="C71" t="str">
        <f t="shared" si="16"/>
        <v>U1-WE</v>
      </c>
      <c r="D71" t="str">
        <f t="shared" si="17"/>
        <v>U1-A7</v>
      </c>
      <c r="E71" t="s">
        <v>367</v>
      </c>
      <c r="F71" t="s">
        <v>583</v>
      </c>
      <c r="G71" t="s">
        <v>691</v>
      </c>
      <c r="L71" t="s">
        <v>590</v>
      </c>
      <c r="M71" t="s">
        <v>289</v>
      </c>
      <c r="N71" s="97">
        <v>15.1378</v>
      </c>
      <c r="AT71" t="str">
        <f t="shared" si="18"/>
        <v>WE</v>
      </c>
      <c r="AU71" t="str">
        <f t="shared" si="19"/>
        <v>--</v>
      </c>
    </row>
    <row r="72" spans="1:47" x14ac:dyDescent="0.25">
      <c r="A72" t="str">
        <f t="shared" si="14"/>
        <v>U1-A8</v>
      </c>
      <c r="B72" t="str">
        <f t="shared" si="15"/>
        <v>GND</v>
      </c>
      <c r="C72" t="str">
        <f t="shared" si="16"/>
        <v>U1-GND</v>
      </c>
      <c r="D72" t="str">
        <f t="shared" si="17"/>
        <v>U1-A8</v>
      </c>
      <c r="E72" t="s">
        <v>367</v>
      </c>
      <c r="F72" t="s">
        <v>584</v>
      </c>
      <c r="G72" t="s">
        <v>324</v>
      </c>
      <c r="L72" t="s">
        <v>591</v>
      </c>
      <c r="M72" t="s">
        <v>289</v>
      </c>
      <c r="N72" s="97">
        <v>12.8155</v>
      </c>
      <c r="AT72" t="str">
        <f t="shared" si="18"/>
        <v>GND</v>
      </c>
      <c r="AU72" t="str">
        <f t="shared" si="19"/>
        <v>--</v>
      </c>
    </row>
    <row r="73" spans="1:47" x14ac:dyDescent="0.25">
      <c r="A73" t="str">
        <f t="shared" si="14"/>
        <v>U1-A9</v>
      </c>
      <c r="B73" t="str">
        <f t="shared" si="15"/>
        <v>GND</v>
      </c>
      <c r="C73" t="str">
        <f t="shared" si="16"/>
        <v>U1-GND</v>
      </c>
      <c r="D73" t="str">
        <f t="shared" si="17"/>
        <v>U1-A9</v>
      </c>
      <c r="E73" t="s">
        <v>367</v>
      </c>
      <c r="F73" t="s">
        <v>585</v>
      </c>
      <c r="G73" t="s">
        <v>324</v>
      </c>
      <c r="L73" t="s">
        <v>315</v>
      </c>
      <c r="M73" t="s">
        <v>289</v>
      </c>
      <c r="N73" s="97">
        <v>15.726599999999999</v>
      </c>
      <c r="AT73" t="str">
        <f t="shared" si="18"/>
        <v>GND</v>
      </c>
      <c r="AU73" t="str">
        <f t="shared" si="19"/>
        <v>--</v>
      </c>
    </row>
    <row r="74" spans="1:47" x14ac:dyDescent="0.25">
      <c r="A74" t="str">
        <f t="shared" si="14"/>
        <v>U1-A10</v>
      </c>
      <c r="B74" t="str">
        <f t="shared" si="15"/>
        <v>DQ1</v>
      </c>
      <c r="C74" t="str">
        <f t="shared" si="16"/>
        <v>U1-DQ1</v>
      </c>
      <c r="D74" t="str">
        <f t="shared" si="17"/>
        <v>U1-A10</v>
      </c>
      <c r="E74" t="s">
        <v>367</v>
      </c>
      <c r="F74" t="s">
        <v>574</v>
      </c>
      <c r="G74" t="s">
        <v>597</v>
      </c>
      <c r="L74" t="s">
        <v>317</v>
      </c>
      <c r="M74" t="s">
        <v>289</v>
      </c>
      <c r="N74" s="97">
        <v>29.041799999999999</v>
      </c>
      <c r="AT74" t="str">
        <f t="shared" si="18"/>
        <v>DQ1</v>
      </c>
      <c r="AU74" t="str">
        <f t="shared" si="19"/>
        <v>--</v>
      </c>
    </row>
    <row r="75" spans="1:47" x14ac:dyDescent="0.25">
      <c r="A75" t="str">
        <f t="shared" si="14"/>
        <v>U1-A11</v>
      </c>
      <c r="B75" t="str">
        <f t="shared" si="15"/>
        <v>DQ3</v>
      </c>
      <c r="C75" t="str">
        <f t="shared" si="16"/>
        <v>U1-DQ3</v>
      </c>
      <c r="D75" t="str">
        <f t="shared" si="17"/>
        <v>U1-A11</v>
      </c>
      <c r="E75" t="s">
        <v>367</v>
      </c>
      <c r="F75" t="s">
        <v>575</v>
      </c>
      <c r="G75" t="s">
        <v>607</v>
      </c>
      <c r="L75" t="s">
        <v>319</v>
      </c>
      <c r="M75" t="s">
        <v>289</v>
      </c>
      <c r="N75" s="97">
        <v>51.002499999999998</v>
      </c>
      <c r="AT75" t="str">
        <f t="shared" si="18"/>
        <v>DQ3</v>
      </c>
      <c r="AU75" t="str">
        <f t="shared" si="19"/>
        <v>--</v>
      </c>
    </row>
    <row r="76" spans="1:47" x14ac:dyDescent="0.25">
      <c r="A76" t="str">
        <f t="shared" si="14"/>
        <v>U1-A12</v>
      </c>
      <c r="B76" t="str">
        <f t="shared" si="15"/>
        <v>DQ4</v>
      </c>
      <c r="C76" t="str">
        <f t="shared" si="16"/>
        <v>U1-DQ4</v>
      </c>
      <c r="D76" t="str">
        <f t="shared" si="17"/>
        <v>U1-A12</v>
      </c>
      <c r="E76" t="s">
        <v>367</v>
      </c>
      <c r="F76" t="s">
        <v>576</v>
      </c>
      <c r="G76" t="s">
        <v>608</v>
      </c>
      <c r="L76" t="s">
        <v>592</v>
      </c>
      <c r="M76" t="s">
        <v>289</v>
      </c>
      <c r="N76" s="97">
        <v>8.4192999999999998</v>
      </c>
      <c r="AT76" t="str">
        <f t="shared" si="18"/>
        <v>DQ4</v>
      </c>
      <c r="AU76" t="str">
        <f t="shared" si="19"/>
        <v>--</v>
      </c>
    </row>
    <row r="77" spans="1:47" x14ac:dyDescent="0.25">
      <c r="A77" t="str">
        <f t="shared" si="14"/>
        <v>U1-A13</v>
      </c>
      <c r="B77" t="str">
        <f t="shared" si="15"/>
        <v>GND</v>
      </c>
      <c r="C77" t="str">
        <f t="shared" si="16"/>
        <v>U1-GND</v>
      </c>
      <c r="D77" t="str">
        <f t="shared" si="17"/>
        <v>U1-A13</v>
      </c>
      <c r="E77" t="s">
        <v>367</v>
      </c>
      <c r="F77" t="s">
        <v>577</v>
      </c>
      <c r="G77" t="s">
        <v>324</v>
      </c>
      <c r="L77" t="s">
        <v>299</v>
      </c>
      <c r="M77" t="s">
        <v>289</v>
      </c>
      <c r="N77" s="97">
        <v>11.212899999999999</v>
      </c>
      <c r="AT77" t="str">
        <f t="shared" si="18"/>
        <v>GND</v>
      </c>
      <c r="AU77" t="str">
        <f t="shared" si="19"/>
        <v>--</v>
      </c>
    </row>
    <row r="78" spans="1:47" x14ac:dyDescent="0.25">
      <c r="A78" t="str">
        <f t="shared" si="14"/>
        <v>U1-A14</v>
      </c>
      <c r="B78" t="str">
        <f t="shared" si="15"/>
        <v>DQ15</v>
      </c>
      <c r="C78" t="str">
        <f t="shared" si="16"/>
        <v>U1-DQ15</v>
      </c>
      <c r="D78" t="str">
        <f t="shared" si="17"/>
        <v>U1-A14</v>
      </c>
      <c r="E78" t="s">
        <v>367</v>
      </c>
      <c r="F78" t="s">
        <v>857</v>
      </c>
      <c r="G78" t="s">
        <v>605</v>
      </c>
      <c r="L78" t="s">
        <v>300</v>
      </c>
      <c r="M78" t="s">
        <v>289</v>
      </c>
      <c r="N78" s="97">
        <v>13.4171</v>
      </c>
      <c r="AT78" t="str">
        <f t="shared" si="18"/>
        <v>DQ15</v>
      </c>
      <c r="AU78" t="str">
        <f t="shared" si="19"/>
        <v>--</v>
      </c>
    </row>
    <row r="79" spans="1:47" x14ac:dyDescent="0.25">
      <c r="A79" t="str">
        <f t="shared" si="14"/>
        <v>U1-A15</v>
      </c>
      <c r="B79" t="str">
        <f t="shared" si="15"/>
        <v>DQ10</v>
      </c>
      <c r="C79" t="str">
        <f t="shared" si="16"/>
        <v>U1-DQ10</v>
      </c>
      <c r="D79" t="str">
        <f t="shared" si="17"/>
        <v>U1-A15</v>
      </c>
      <c r="E79" t="s">
        <v>367</v>
      </c>
      <c r="F79" t="s">
        <v>858</v>
      </c>
      <c r="G79" t="s">
        <v>599</v>
      </c>
      <c r="L79" t="s">
        <v>316</v>
      </c>
      <c r="M79" t="s">
        <v>289</v>
      </c>
      <c r="N79" s="97">
        <v>12.6737</v>
      </c>
      <c r="AT79" t="str">
        <f t="shared" si="18"/>
        <v>DQ10</v>
      </c>
      <c r="AU79" t="str">
        <f t="shared" si="19"/>
        <v>--</v>
      </c>
    </row>
    <row r="80" spans="1:47" x14ac:dyDescent="0.25">
      <c r="A80" t="str">
        <f t="shared" si="14"/>
        <v>U1-A16</v>
      </c>
      <c r="B80" t="str">
        <f t="shared" si="15"/>
        <v>3.3V</v>
      </c>
      <c r="C80" t="str">
        <f t="shared" si="16"/>
        <v>U1-3.3V</v>
      </c>
      <c r="D80" t="str">
        <f t="shared" si="17"/>
        <v>U1-A16</v>
      </c>
      <c r="E80" t="s">
        <v>367</v>
      </c>
      <c r="F80" t="s">
        <v>859</v>
      </c>
      <c r="G80" t="s">
        <v>291</v>
      </c>
      <c r="L80" t="s">
        <v>318</v>
      </c>
      <c r="M80" t="s">
        <v>289</v>
      </c>
      <c r="N80" s="97">
        <v>11.4489</v>
      </c>
      <c r="AT80" t="str">
        <f t="shared" si="18"/>
        <v>3.3V</v>
      </c>
      <c r="AU80" t="str">
        <f t="shared" si="19"/>
        <v>--</v>
      </c>
    </row>
    <row r="81" spans="1:47" x14ac:dyDescent="0.25">
      <c r="A81" t="str">
        <f t="shared" si="14"/>
        <v>U1-B3</v>
      </c>
      <c r="B81" t="str">
        <f t="shared" si="15"/>
        <v>A3</v>
      </c>
      <c r="C81" t="str">
        <f t="shared" si="16"/>
        <v>U1-A3</v>
      </c>
      <c r="D81" t="str">
        <f t="shared" si="17"/>
        <v>U1-B3</v>
      </c>
      <c r="E81" t="s">
        <v>367</v>
      </c>
      <c r="F81" t="s">
        <v>614</v>
      </c>
      <c r="G81" t="s">
        <v>579</v>
      </c>
      <c r="L81" t="s">
        <v>325</v>
      </c>
      <c r="M81" t="s">
        <v>289</v>
      </c>
      <c r="N81" s="97">
        <v>4.6292</v>
      </c>
      <c r="AT81" t="str">
        <f t="shared" si="18"/>
        <v>A3</v>
      </c>
      <c r="AU81" t="str">
        <f t="shared" si="19"/>
        <v>--</v>
      </c>
    </row>
    <row r="82" spans="1:47" x14ac:dyDescent="0.25">
      <c r="A82" t="str">
        <f t="shared" si="14"/>
        <v>U1-B4</v>
      </c>
      <c r="B82" t="str">
        <f t="shared" si="15"/>
        <v>A2</v>
      </c>
      <c r="C82" t="str">
        <f t="shared" si="16"/>
        <v>U1-A2</v>
      </c>
      <c r="D82" t="str">
        <f t="shared" si="17"/>
        <v>U1-B4</v>
      </c>
      <c r="E82" t="s">
        <v>367</v>
      </c>
      <c r="F82" t="s">
        <v>616</v>
      </c>
      <c r="G82" t="s">
        <v>578</v>
      </c>
      <c r="L82" t="s">
        <v>320</v>
      </c>
      <c r="M82" t="s">
        <v>289</v>
      </c>
      <c r="N82" s="97">
        <v>9.3084000000000007</v>
      </c>
      <c r="AT82" t="str">
        <f t="shared" si="18"/>
        <v>A2</v>
      </c>
      <c r="AU82" t="str">
        <f t="shared" si="19"/>
        <v>--</v>
      </c>
    </row>
    <row r="83" spans="1:47" x14ac:dyDescent="0.25">
      <c r="A83" t="str">
        <f t="shared" si="14"/>
        <v>U1-B5</v>
      </c>
      <c r="B83" t="str">
        <f t="shared" si="15"/>
        <v>A1</v>
      </c>
      <c r="C83" t="str">
        <f t="shared" si="16"/>
        <v>U1-A1</v>
      </c>
      <c r="D83" t="str">
        <f t="shared" si="17"/>
        <v>U1-B5</v>
      </c>
      <c r="E83" t="s">
        <v>367</v>
      </c>
      <c r="F83" t="s">
        <v>618</v>
      </c>
      <c r="G83" t="s">
        <v>573</v>
      </c>
      <c r="L83" t="s">
        <v>327</v>
      </c>
      <c r="M83" t="s">
        <v>289</v>
      </c>
      <c r="N83" s="97">
        <v>4.0163000000000002</v>
      </c>
      <c r="AT83" t="str">
        <f t="shared" si="18"/>
        <v>A1</v>
      </c>
      <c r="AU83" t="str">
        <f t="shared" si="19"/>
        <v>--</v>
      </c>
    </row>
    <row r="84" spans="1:47" x14ac:dyDescent="0.25">
      <c r="A84" t="str">
        <f t="shared" si="14"/>
        <v>U1-B6</v>
      </c>
      <c r="B84" t="str">
        <f t="shared" si="15"/>
        <v>BA1</v>
      </c>
      <c r="C84" t="str">
        <f t="shared" si="16"/>
        <v>U1-BA1</v>
      </c>
      <c r="D84" t="str">
        <f t="shared" si="17"/>
        <v>U1-B6</v>
      </c>
      <c r="E84" t="s">
        <v>367</v>
      </c>
      <c r="F84" t="s">
        <v>620</v>
      </c>
      <c r="G84" t="s">
        <v>587</v>
      </c>
      <c r="L84" t="s">
        <v>321</v>
      </c>
      <c r="M84" t="s">
        <v>289</v>
      </c>
      <c r="N84" s="97">
        <v>8.7166999999999994</v>
      </c>
      <c r="AT84" t="str">
        <f t="shared" si="18"/>
        <v>BA1</v>
      </c>
      <c r="AU84" t="str">
        <f t="shared" si="19"/>
        <v>--</v>
      </c>
    </row>
    <row r="85" spans="1:47" x14ac:dyDescent="0.25">
      <c r="A85" t="str">
        <f t="shared" si="14"/>
        <v>U1-B7</v>
      </c>
      <c r="B85" t="str">
        <f t="shared" si="15"/>
        <v>RAS</v>
      </c>
      <c r="C85" t="str">
        <f t="shared" si="16"/>
        <v>U1-RAS</v>
      </c>
      <c r="D85" t="str">
        <f t="shared" si="17"/>
        <v>U1-B7</v>
      </c>
      <c r="E85" t="s">
        <v>367</v>
      </c>
      <c r="F85" t="s">
        <v>622</v>
      </c>
      <c r="G85" t="s">
        <v>675</v>
      </c>
      <c r="L85" t="s">
        <v>322</v>
      </c>
      <c r="M85" t="s">
        <v>289</v>
      </c>
      <c r="N85" s="97">
        <v>7.0212000000000003</v>
      </c>
      <c r="AT85" t="str">
        <f t="shared" si="18"/>
        <v>RAS</v>
      </c>
      <c r="AU85" t="str">
        <f t="shared" si="19"/>
        <v>--</v>
      </c>
    </row>
    <row r="86" spans="1:47" x14ac:dyDescent="0.25">
      <c r="A86" t="str">
        <f t="shared" si="14"/>
        <v>U1-B8</v>
      </c>
      <c r="B86" t="str">
        <f t="shared" si="15"/>
        <v>GND</v>
      </c>
      <c r="C86" t="str">
        <f t="shared" si="16"/>
        <v>U1-GND</v>
      </c>
      <c r="D86" t="str">
        <f t="shared" si="17"/>
        <v>U1-B8</v>
      </c>
      <c r="E86" t="s">
        <v>367</v>
      </c>
      <c r="F86" t="s">
        <v>738</v>
      </c>
      <c r="G86" t="s">
        <v>324</v>
      </c>
      <c r="L86" t="s">
        <v>301</v>
      </c>
      <c r="M86" t="s">
        <v>289</v>
      </c>
      <c r="N86" s="97">
        <v>14.617100000000001</v>
      </c>
      <c r="AT86" t="str">
        <f t="shared" si="18"/>
        <v>GND</v>
      </c>
      <c r="AU86" t="str">
        <f t="shared" si="19"/>
        <v>--</v>
      </c>
    </row>
    <row r="87" spans="1:47" x14ac:dyDescent="0.25">
      <c r="A87" t="str">
        <f t="shared" si="14"/>
        <v>U1-B9</v>
      </c>
      <c r="B87" t="str">
        <f t="shared" si="15"/>
        <v>GND</v>
      </c>
      <c r="C87" t="str">
        <f t="shared" si="16"/>
        <v>U1-GND</v>
      </c>
      <c r="D87" t="str">
        <f t="shared" si="17"/>
        <v>U1-B9</v>
      </c>
      <c r="E87" t="s">
        <v>367</v>
      </c>
      <c r="F87" t="s">
        <v>624</v>
      </c>
      <c r="G87" t="s">
        <v>324</v>
      </c>
      <c r="L87" t="s">
        <v>302</v>
      </c>
      <c r="M87" t="s">
        <v>289</v>
      </c>
      <c r="N87" s="97">
        <v>17.770700000000001</v>
      </c>
      <c r="AT87" t="str">
        <f t="shared" si="18"/>
        <v>GND</v>
      </c>
      <c r="AU87" t="str">
        <f t="shared" si="19"/>
        <v>--</v>
      </c>
    </row>
    <row r="88" spans="1:47" x14ac:dyDescent="0.25">
      <c r="A88" t="str">
        <f t="shared" si="14"/>
        <v>U1-B10</v>
      </c>
      <c r="B88" t="str">
        <f t="shared" si="15"/>
        <v>DQ0</v>
      </c>
      <c r="C88" t="str">
        <f t="shared" si="16"/>
        <v>U1-DQ0</v>
      </c>
      <c r="D88" t="str">
        <f t="shared" si="17"/>
        <v>U1-B10</v>
      </c>
      <c r="E88" t="s">
        <v>367</v>
      </c>
      <c r="F88" t="s">
        <v>626</v>
      </c>
      <c r="G88" t="s">
        <v>595</v>
      </c>
      <c r="L88" t="s">
        <v>304</v>
      </c>
      <c r="M88" t="s">
        <v>289</v>
      </c>
      <c r="N88" s="97">
        <v>19.036100000000001</v>
      </c>
      <c r="AT88" t="str">
        <f t="shared" si="18"/>
        <v>DQ0</v>
      </c>
      <c r="AU88" t="str">
        <f t="shared" si="19"/>
        <v>--</v>
      </c>
    </row>
    <row r="89" spans="1:47" x14ac:dyDescent="0.25">
      <c r="A89" t="str">
        <f t="shared" si="14"/>
        <v>U1-B11</v>
      </c>
      <c r="B89" t="str">
        <f t="shared" si="15"/>
        <v>DQ2</v>
      </c>
      <c r="C89" t="str">
        <f t="shared" si="16"/>
        <v>U1-DQ2</v>
      </c>
      <c r="D89" t="str">
        <f t="shared" si="17"/>
        <v>U1-B11</v>
      </c>
      <c r="E89" t="s">
        <v>367</v>
      </c>
      <c r="F89" t="s">
        <v>627</v>
      </c>
      <c r="G89" t="s">
        <v>606</v>
      </c>
      <c r="L89" t="s">
        <v>306</v>
      </c>
      <c r="M89" t="s">
        <v>289</v>
      </c>
      <c r="N89" s="97">
        <v>23.010400000000001</v>
      </c>
      <c r="AT89" t="str">
        <f t="shared" si="18"/>
        <v>DQ2</v>
      </c>
      <c r="AU89" t="str">
        <f t="shared" si="19"/>
        <v>--</v>
      </c>
    </row>
    <row r="90" spans="1:47" x14ac:dyDescent="0.25">
      <c r="A90" t="str">
        <f t="shared" si="14"/>
        <v>U1-B12</v>
      </c>
      <c r="B90" t="str">
        <f t="shared" si="15"/>
        <v>DQ6</v>
      </c>
      <c r="C90" t="str">
        <f t="shared" si="16"/>
        <v>U1-DQ6</v>
      </c>
      <c r="D90" t="str">
        <f t="shared" si="17"/>
        <v>U1-B12</v>
      </c>
      <c r="E90" t="s">
        <v>367</v>
      </c>
      <c r="F90" t="s">
        <v>629</v>
      </c>
      <c r="G90" t="s">
        <v>610</v>
      </c>
      <c r="L90" t="s">
        <v>308</v>
      </c>
      <c r="M90" t="s">
        <v>289</v>
      </c>
      <c r="N90" s="97">
        <v>26.761299999999999</v>
      </c>
      <c r="AT90" t="str">
        <f t="shared" si="18"/>
        <v>DQ6</v>
      </c>
      <c r="AU90" t="str">
        <f t="shared" si="19"/>
        <v>--</v>
      </c>
    </row>
    <row r="91" spans="1:47" x14ac:dyDescent="0.25">
      <c r="A91" t="str">
        <f t="shared" si="14"/>
        <v>U1-B13</v>
      </c>
      <c r="B91" t="str">
        <f t="shared" si="15"/>
        <v>DQM0</v>
      </c>
      <c r="C91" t="str">
        <f t="shared" si="16"/>
        <v>U1-DQM0</v>
      </c>
      <c r="D91" t="str">
        <f t="shared" si="17"/>
        <v>U1-B13</v>
      </c>
      <c r="E91" t="s">
        <v>367</v>
      </c>
      <c r="F91" t="s">
        <v>630</v>
      </c>
      <c r="G91" t="s">
        <v>619</v>
      </c>
      <c r="L91" t="s">
        <v>310</v>
      </c>
      <c r="M91" t="s">
        <v>289</v>
      </c>
      <c r="N91" s="97">
        <v>23.1174</v>
      </c>
      <c r="AT91" t="str">
        <f t="shared" si="18"/>
        <v>DQM0</v>
      </c>
      <c r="AU91" t="str">
        <f t="shared" si="19"/>
        <v>--</v>
      </c>
    </row>
    <row r="92" spans="1:47" x14ac:dyDescent="0.25">
      <c r="A92" t="str">
        <f t="shared" si="14"/>
        <v>U1-B14</v>
      </c>
      <c r="B92" t="str">
        <f t="shared" si="15"/>
        <v>CLK</v>
      </c>
      <c r="C92" t="str">
        <f t="shared" si="16"/>
        <v>U1-CLK</v>
      </c>
      <c r="D92" t="str">
        <f t="shared" si="17"/>
        <v>U1-B14</v>
      </c>
      <c r="E92" t="s">
        <v>367</v>
      </c>
      <c r="F92" t="s">
        <v>861</v>
      </c>
      <c r="G92" t="s">
        <v>591</v>
      </c>
      <c r="L92" t="s">
        <v>312</v>
      </c>
      <c r="M92" t="s">
        <v>289</v>
      </c>
      <c r="N92" s="97">
        <v>22.698599999999999</v>
      </c>
      <c r="AT92" t="str">
        <f t="shared" si="18"/>
        <v>CLK</v>
      </c>
      <c r="AU92" t="str">
        <f t="shared" si="19"/>
        <v>--</v>
      </c>
    </row>
    <row r="93" spans="1:47" x14ac:dyDescent="0.25">
      <c r="A93" t="str">
        <f t="shared" si="14"/>
        <v>U1-C3</v>
      </c>
      <c r="B93" t="str">
        <f t="shared" si="15"/>
        <v>A4</v>
      </c>
      <c r="C93" t="str">
        <f t="shared" si="16"/>
        <v>U1-A4</v>
      </c>
      <c r="D93" t="str">
        <f t="shared" si="17"/>
        <v>U1-C3</v>
      </c>
      <c r="E93" t="s">
        <v>367</v>
      </c>
      <c r="F93" t="s">
        <v>446</v>
      </c>
      <c r="G93" t="s">
        <v>580</v>
      </c>
      <c r="L93" t="s">
        <v>314</v>
      </c>
      <c r="M93" t="s">
        <v>289</v>
      </c>
      <c r="N93" s="97">
        <v>13.9293</v>
      </c>
      <c r="AT93" t="str">
        <f t="shared" si="18"/>
        <v>A4</v>
      </c>
      <c r="AU93" t="str">
        <f t="shared" si="19"/>
        <v>--</v>
      </c>
    </row>
    <row r="94" spans="1:47" x14ac:dyDescent="0.25">
      <c r="A94" t="str">
        <f t="shared" si="14"/>
        <v>U1-C4</v>
      </c>
      <c r="B94" t="str">
        <f t="shared" si="15"/>
        <v>3.3V</v>
      </c>
      <c r="C94" t="str">
        <f t="shared" si="16"/>
        <v>U1-3.3V</v>
      </c>
      <c r="D94" t="str">
        <f t="shared" si="17"/>
        <v>U1-C4</v>
      </c>
      <c r="E94" t="s">
        <v>367</v>
      </c>
      <c r="F94" t="s">
        <v>447</v>
      </c>
      <c r="G94" t="s">
        <v>291</v>
      </c>
      <c r="L94" t="s">
        <v>593</v>
      </c>
      <c r="M94" t="s">
        <v>289</v>
      </c>
      <c r="N94" s="97">
        <v>2.1922000000000001</v>
      </c>
      <c r="AT94" t="str">
        <f t="shared" si="18"/>
        <v>3.3V</v>
      </c>
      <c r="AU94" t="str">
        <f t="shared" si="19"/>
        <v>--</v>
      </c>
    </row>
    <row r="95" spans="1:47" x14ac:dyDescent="0.25">
      <c r="A95" t="str">
        <f t="shared" si="14"/>
        <v>U1-C6</v>
      </c>
      <c r="B95" t="str">
        <f t="shared" si="15"/>
        <v>A13</v>
      </c>
      <c r="C95" t="str">
        <f t="shared" si="16"/>
        <v>U1-A13</v>
      </c>
      <c r="D95" t="str">
        <f t="shared" si="17"/>
        <v>U1-C6</v>
      </c>
      <c r="E95" t="s">
        <v>367</v>
      </c>
      <c r="F95" t="s">
        <v>449</v>
      </c>
      <c r="G95" t="s">
        <v>577</v>
      </c>
      <c r="L95" t="s">
        <v>837</v>
      </c>
      <c r="M95" t="s">
        <v>289</v>
      </c>
      <c r="N95" s="97">
        <v>4.21</v>
      </c>
      <c r="AT95" t="str">
        <f t="shared" si="18"/>
        <v>A13</v>
      </c>
      <c r="AU95" t="str">
        <f t="shared" si="19"/>
        <v>--</v>
      </c>
    </row>
    <row r="96" spans="1:47" x14ac:dyDescent="0.25">
      <c r="A96" t="str">
        <f t="shared" si="14"/>
        <v>U1-C7</v>
      </c>
      <c r="B96" t="str">
        <f t="shared" si="15"/>
        <v>3.3V</v>
      </c>
      <c r="C96" t="str">
        <f t="shared" si="16"/>
        <v>U1-3.3V</v>
      </c>
      <c r="D96" t="str">
        <f t="shared" si="17"/>
        <v>U1-C7</v>
      </c>
      <c r="E96" t="s">
        <v>367</v>
      </c>
      <c r="F96" t="s">
        <v>450</v>
      </c>
      <c r="G96" t="s">
        <v>291</v>
      </c>
      <c r="L96" t="s">
        <v>595</v>
      </c>
      <c r="M96" t="s">
        <v>289</v>
      </c>
      <c r="N96" s="97">
        <v>3.9718</v>
      </c>
      <c r="AT96" t="str">
        <f t="shared" si="18"/>
        <v>3.3V</v>
      </c>
      <c r="AU96" t="str">
        <f t="shared" si="19"/>
        <v>--</v>
      </c>
    </row>
    <row r="97" spans="1:47" x14ac:dyDescent="0.25">
      <c r="A97" t="str">
        <f t="shared" si="14"/>
        <v>U1-C8</v>
      </c>
      <c r="B97" t="str">
        <f t="shared" si="15"/>
        <v>CAS</v>
      </c>
      <c r="C97" t="str">
        <f t="shared" si="16"/>
        <v>U1-CAS</v>
      </c>
      <c r="D97" t="str">
        <f t="shared" si="17"/>
        <v>U1-C8</v>
      </c>
      <c r="E97" t="s">
        <v>367</v>
      </c>
      <c r="F97" t="s">
        <v>451</v>
      </c>
      <c r="G97" t="s">
        <v>589</v>
      </c>
      <c r="L97" t="s">
        <v>597</v>
      </c>
      <c r="M97" t="s">
        <v>289</v>
      </c>
      <c r="N97" s="97">
        <v>3.9958999999999998</v>
      </c>
      <c r="AT97" t="str">
        <f t="shared" si="18"/>
        <v>CAS</v>
      </c>
      <c r="AU97" t="str">
        <f t="shared" si="19"/>
        <v>--</v>
      </c>
    </row>
    <row r="98" spans="1:47" x14ac:dyDescent="0.25">
      <c r="A98" t="str">
        <f t="shared" si="14"/>
        <v>U1-C9</v>
      </c>
      <c r="B98" t="str">
        <f t="shared" si="15"/>
        <v>DQ7</v>
      </c>
      <c r="C98" t="str">
        <f t="shared" si="16"/>
        <v>U1-DQ7</v>
      </c>
      <c r="D98" t="str">
        <f t="shared" si="17"/>
        <v>U1-C9</v>
      </c>
      <c r="E98" t="s">
        <v>367</v>
      </c>
      <c r="F98" t="s">
        <v>452</v>
      </c>
      <c r="G98" t="s">
        <v>613</v>
      </c>
      <c r="L98" t="s">
        <v>599</v>
      </c>
      <c r="M98" t="s">
        <v>289</v>
      </c>
      <c r="N98" s="97">
        <v>5.8021000000000003</v>
      </c>
      <c r="AT98" t="str">
        <f t="shared" si="18"/>
        <v>DQ7</v>
      </c>
      <c r="AU98" t="str">
        <f t="shared" si="19"/>
        <v>--</v>
      </c>
    </row>
    <row r="99" spans="1:47" x14ac:dyDescent="0.25">
      <c r="A99" t="str">
        <f t="shared" si="14"/>
        <v>U1-C10</v>
      </c>
      <c r="B99" t="str">
        <f t="shared" si="15"/>
        <v>3.3V</v>
      </c>
      <c r="C99" t="str">
        <f t="shared" si="16"/>
        <v>U1-3.3V</v>
      </c>
      <c r="D99" t="str">
        <f t="shared" si="17"/>
        <v>U1-C10</v>
      </c>
      <c r="E99" t="s">
        <v>367</v>
      </c>
      <c r="F99" t="s">
        <v>453</v>
      </c>
      <c r="G99" t="s">
        <v>291</v>
      </c>
      <c r="L99" t="s">
        <v>600</v>
      </c>
      <c r="M99" t="s">
        <v>289</v>
      </c>
      <c r="N99" s="97">
        <v>11.239599999999999</v>
      </c>
      <c r="AT99" t="str">
        <f t="shared" si="18"/>
        <v>3.3V</v>
      </c>
      <c r="AU99" t="str">
        <f t="shared" si="19"/>
        <v>--</v>
      </c>
    </row>
    <row r="100" spans="1:47" x14ac:dyDescent="0.25">
      <c r="A100" t="str">
        <f t="shared" si="14"/>
        <v>U1-C11</v>
      </c>
      <c r="B100" t="str">
        <f t="shared" si="15"/>
        <v>GND</v>
      </c>
      <c r="C100" t="str">
        <f t="shared" si="16"/>
        <v>U1-GND</v>
      </c>
      <c r="D100" t="str">
        <f t="shared" si="17"/>
        <v>U1-C11</v>
      </c>
      <c r="E100" t="s">
        <v>367</v>
      </c>
      <c r="F100" t="s">
        <v>454</v>
      </c>
      <c r="G100" t="s">
        <v>324</v>
      </c>
      <c r="L100" t="s">
        <v>601</v>
      </c>
      <c r="M100" t="s">
        <v>289</v>
      </c>
      <c r="N100" s="97">
        <v>10.072699999999999</v>
      </c>
      <c r="AT100" t="str">
        <f t="shared" si="18"/>
        <v>GND</v>
      </c>
      <c r="AU100" t="str">
        <f t="shared" si="19"/>
        <v>--</v>
      </c>
    </row>
    <row r="101" spans="1:47" x14ac:dyDescent="0.25">
      <c r="A101" t="str">
        <f t="shared" si="14"/>
        <v>U1-C13</v>
      </c>
      <c r="B101" t="str">
        <f t="shared" si="15"/>
        <v>3.3V</v>
      </c>
      <c r="C101" t="str">
        <f t="shared" si="16"/>
        <v>U1-3.3V</v>
      </c>
      <c r="D101" t="str">
        <f t="shared" si="17"/>
        <v>U1-C13</v>
      </c>
      <c r="E101" t="s">
        <v>367</v>
      </c>
      <c r="F101" t="s">
        <v>456</v>
      </c>
      <c r="G101" t="s">
        <v>291</v>
      </c>
      <c r="L101" t="s">
        <v>603</v>
      </c>
      <c r="M101" t="s">
        <v>289</v>
      </c>
      <c r="N101" s="97">
        <v>11.2072</v>
      </c>
      <c r="AT101" t="str">
        <f t="shared" si="18"/>
        <v>3.3V</v>
      </c>
      <c r="AU101" t="str">
        <f t="shared" si="19"/>
        <v>--</v>
      </c>
    </row>
    <row r="102" spans="1:47" x14ac:dyDescent="0.25">
      <c r="A102" t="str">
        <f t="shared" si="14"/>
        <v>U1-C14</v>
      </c>
      <c r="B102" t="str">
        <f t="shared" si="15"/>
        <v>DQ14</v>
      </c>
      <c r="C102" t="str">
        <f t="shared" si="16"/>
        <v>U1-DQ14</v>
      </c>
      <c r="D102" t="str">
        <f t="shared" si="17"/>
        <v>U1-C14</v>
      </c>
      <c r="E102" t="s">
        <v>367</v>
      </c>
      <c r="F102" t="s">
        <v>457</v>
      </c>
      <c r="G102" t="s">
        <v>604</v>
      </c>
      <c r="L102" t="s">
        <v>604</v>
      </c>
      <c r="M102" t="s">
        <v>289</v>
      </c>
      <c r="N102" s="97">
        <v>5.8189000000000002</v>
      </c>
      <c r="AT102" t="str">
        <f t="shared" si="18"/>
        <v>DQ14</v>
      </c>
      <c r="AU102" t="str">
        <f t="shared" si="19"/>
        <v>--</v>
      </c>
    </row>
    <row r="103" spans="1:47" x14ac:dyDescent="0.25">
      <c r="A103" t="str">
        <f t="shared" si="14"/>
        <v>U1-D3</v>
      </c>
      <c r="B103" t="str">
        <f t="shared" si="15"/>
        <v>A5</v>
      </c>
      <c r="C103" t="str">
        <f t="shared" si="16"/>
        <v>U1-A5</v>
      </c>
      <c r="D103" t="str">
        <f t="shared" si="17"/>
        <v>U1-D3</v>
      </c>
      <c r="E103" t="s">
        <v>367</v>
      </c>
      <c r="F103" t="s">
        <v>302</v>
      </c>
      <c r="G103" t="s">
        <v>581</v>
      </c>
      <c r="L103" t="s">
        <v>605</v>
      </c>
      <c r="M103" t="s">
        <v>289</v>
      </c>
      <c r="N103" s="97">
        <v>2.7982</v>
      </c>
      <c r="AT103" t="str">
        <f t="shared" si="18"/>
        <v>A5</v>
      </c>
      <c r="AU103" t="str">
        <f t="shared" si="19"/>
        <v>--</v>
      </c>
    </row>
    <row r="104" spans="1:47" x14ac:dyDescent="0.25">
      <c r="A104" t="str">
        <f t="shared" si="14"/>
        <v>U1-D5</v>
      </c>
      <c r="B104" t="str">
        <f t="shared" si="15"/>
        <v>GND</v>
      </c>
      <c r="C104" t="str">
        <f t="shared" si="16"/>
        <v>U1-GND</v>
      </c>
      <c r="D104" t="str">
        <f t="shared" si="17"/>
        <v>U1-D5</v>
      </c>
      <c r="E104" t="s">
        <v>367</v>
      </c>
      <c r="F104" t="s">
        <v>306</v>
      </c>
      <c r="G104" t="s">
        <v>324</v>
      </c>
      <c r="L104" t="s">
        <v>606</v>
      </c>
      <c r="M104" t="s">
        <v>289</v>
      </c>
      <c r="N104" s="97">
        <v>5.7518000000000002</v>
      </c>
      <c r="AT104" t="str">
        <f t="shared" si="18"/>
        <v>GND</v>
      </c>
      <c r="AU104" t="str">
        <f t="shared" si="19"/>
        <v>--</v>
      </c>
    </row>
    <row r="105" spans="1:47" x14ac:dyDescent="0.25">
      <c r="A105" t="str">
        <f t="shared" si="14"/>
        <v>U1-D6</v>
      </c>
      <c r="B105" t="str">
        <f t="shared" si="15"/>
        <v>A8</v>
      </c>
      <c r="C105" t="str">
        <f t="shared" si="16"/>
        <v>U1-A8</v>
      </c>
      <c r="D105" t="str">
        <f t="shared" si="17"/>
        <v>U1-D6</v>
      </c>
      <c r="E105" t="s">
        <v>367</v>
      </c>
      <c r="F105" t="s">
        <v>308</v>
      </c>
      <c r="G105" t="s">
        <v>584</v>
      </c>
      <c r="L105" t="s">
        <v>607</v>
      </c>
      <c r="M105" t="s">
        <v>289</v>
      </c>
      <c r="N105" s="97">
        <v>5.3489000000000004</v>
      </c>
      <c r="AT105" t="str">
        <f t="shared" si="18"/>
        <v>A8</v>
      </c>
      <c r="AU105" t="str">
        <f t="shared" si="19"/>
        <v>--</v>
      </c>
    </row>
    <row r="106" spans="1:47" x14ac:dyDescent="0.25">
      <c r="A106" t="str">
        <f t="shared" si="14"/>
        <v>U1-D8</v>
      </c>
      <c r="B106" t="str">
        <f t="shared" si="15"/>
        <v>A9</v>
      </c>
      <c r="C106" t="str">
        <f t="shared" si="16"/>
        <v>U1-A9</v>
      </c>
      <c r="D106" t="str">
        <f t="shared" si="17"/>
        <v>U1-D8</v>
      </c>
      <c r="E106" t="s">
        <v>367</v>
      </c>
      <c r="F106" t="s">
        <v>312</v>
      </c>
      <c r="G106" t="s">
        <v>585</v>
      </c>
      <c r="L106" t="s">
        <v>608</v>
      </c>
      <c r="M106" t="s">
        <v>289</v>
      </c>
      <c r="N106" s="97">
        <v>5.7312000000000003</v>
      </c>
      <c r="AT106" t="str">
        <f t="shared" si="18"/>
        <v>A9</v>
      </c>
      <c r="AU106" t="str">
        <f t="shared" si="19"/>
        <v>--</v>
      </c>
    </row>
    <row r="107" spans="1:47" x14ac:dyDescent="0.25">
      <c r="A107" t="str">
        <f t="shared" si="14"/>
        <v>U1-D9</v>
      </c>
      <c r="B107" t="str">
        <f t="shared" si="15"/>
        <v>DQ5</v>
      </c>
      <c r="C107" t="str">
        <f t="shared" si="16"/>
        <v>U1-DQ5</v>
      </c>
      <c r="D107" t="str">
        <f t="shared" si="17"/>
        <v>U1-D9</v>
      </c>
      <c r="E107" t="s">
        <v>367</v>
      </c>
      <c r="F107" t="s">
        <v>314</v>
      </c>
      <c r="G107" t="s">
        <v>609</v>
      </c>
      <c r="L107" t="s">
        <v>609</v>
      </c>
      <c r="M107" t="s">
        <v>289</v>
      </c>
      <c r="N107" s="97">
        <v>8.5845000000000002</v>
      </c>
      <c r="AT107" t="str">
        <f t="shared" si="18"/>
        <v>DQ5</v>
      </c>
      <c r="AU107" t="str">
        <f t="shared" si="19"/>
        <v>--</v>
      </c>
    </row>
    <row r="108" spans="1:47" x14ac:dyDescent="0.25">
      <c r="A108" t="str">
        <f t="shared" si="14"/>
        <v>U1-D11</v>
      </c>
      <c r="B108" t="str">
        <f t="shared" si="15"/>
        <v>DQ8</v>
      </c>
      <c r="C108" t="str">
        <f t="shared" si="16"/>
        <v>U1-DQ8</v>
      </c>
      <c r="D108" t="str">
        <f t="shared" si="17"/>
        <v>U1-D11</v>
      </c>
      <c r="E108" t="s">
        <v>367</v>
      </c>
      <c r="F108" t="s">
        <v>318</v>
      </c>
      <c r="G108" t="s">
        <v>615</v>
      </c>
      <c r="L108" t="s">
        <v>610</v>
      </c>
      <c r="M108" t="s">
        <v>289</v>
      </c>
      <c r="N108" s="97">
        <v>7.6441999999999997</v>
      </c>
      <c r="AT108" t="str">
        <f t="shared" si="18"/>
        <v>DQ8</v>
      </c>
      <c r="AU108" t="str">
        <f t="shared" si="19"/>
        <v>--</v>
      </c>
    </row>
    <row r="109" spans="1:47" x14ac:dyDescent="0.25">
      <c r="A109" t="str">
        <f t="shared" si="14"/>
        <v>U1-D12</v>
      </c>
      <c r="B109" t="str">
        <f t="shared" si="15"/>
        <v>DQM1</v>
      </c>
      <c r="C109" t="str">
        <f t="shared" si="16"/>
        <v>U1-DQM1</v>
      </c>
      <c r="D109" t="str">
        <f t="shared" si="17"/>
        <v>U1-D12</v>
      </c>
      <c r="E109" t="s">
        <v>367</v>
      </c>
      <c r="F109" t="s">
        <v>320</v>
      </c>
      <c r="G109" t="s">
        <v>621</v>
      </c>
      <c r="L109" t="s">
        <v>613</v>
      </c>
      <c r="M109" t="s">
        <v>289</v>
      </c>
      <c r="N109" s="97">
        <v>8.1659000000000006</v>
      </c>
      <c r="AT109" t="str">
        <f t="shared" si="18"/>
        <v>DQM1</v>
      </c>
      <c r="AU109" t="str">
        <f t="shared" si="19"/>
        <v>--</v>
      </c>
    </row>
    <row r="110" spans="1:47" x14ac:dyDescent="0.25">
      <c r="A110" t="str">
        <f t="shared" si="14"/>
        <v>U1-D14</v>
      </c>
      <c r="B110" t="str">
        <f t="shared" si="15"/>
        <v>DQ12</v>
      </c>
      <c r="C110" t="str">
        <f t="shared" si="16"/>
        <v>U1-DQ12</v>
      </c>
      <c r="D110" t="str">
        <f t="shared" si="17"/>
        <v>U1-D14</v>
      </c>
      <c r="E110" t="s">
        <v>367</v>
      </c>
      <c r="F110" t="s">
        <v>322</v>
      </c>
      <c r="G110" t="s">
        <v>601</v>
      </c>
      <c r="L110" t="s">
        <v>615</v>
      </c>
      <c r="M110" t="s">
        <v>289</v>
      </c>
      <c r="N110" s="97">
        <v>11.8454</v>
      </c>
      <c r="AT110" t="str">
        <f t="shared" si="18"/>
        <v>DQ12</v>
      </c>
      <c r="AU110" t="str">
        <f t="shared" si="19"/>
        <v>--</v>
      </c>
    </row>
    <row r="111" spans="1:47" x14ac:dyDescent="0.25">
      <c r="A111" t="str">
        <f t="shared" si="14"/>
        <v>U1-E6</v>
      </c>
      <c r="B111" t="str">
        <f t="shared" si="15"/>
        <v>A6</v>
      </c>
      <c r="C111" t="str">
        <f t="shared" si="16"/>
        <v>U1-A6</v>
      </c>
      <c r="D111" t="str">
        <f t="shared" si="17"/>
        <v>U1-E6</v>
      </c>
      <c r="E111" t="s">
        <v>367</v>
      </c>
      <c r="F111" t="s">
        <v>638</v>
      </c>
      <c r="G111" t="s">
        <v>582</v>
      </c>
      <c r="L111" t="s">
        <v>617</v>
      </c>
      <c r="M111" t="s">
        <v>289</v>
      </c>
      <c r="N111" s="97">
        <v>12.7369</v>
      </c>
      <c r="AT111" t="str">
        <f t="shared" si="18"/>
        <v>A6</v>
      </c>
      <c r="AU111" t="str">
        <f t="shared" si="19"/>
        <v>--</v>
      </c>
    </row>
    <row r="112" spans="1:47" x14ac:dyDescent="0.25">
      <c r="A112" t="str">
        <f t="shared" si="14"/>
        <v>U1-E7</v>
      </c>
      <c r="B112" t="str">
        <f t="shared" si="15"/>
        <v>A7</v>
      </c>
      <c r="C112" t="str">
        <f t="shared" si="16"/>
        <v>U1-A7</v>
      </c>
      <c r="D112" t="str">
        <f t="shared" si="17"/>
        <v>U1-E7</v>
      </c>
      <c r="E112" t="s">
        <v>367</v>
      </c>
      <c r="F112" t="s">
        <v>639</v>
      </c>
      <c r="G112" t="s">
        <v>583</v>
      </c>
      <c r="L112" t="s">
        <v>619</v>
      </c>
      <c r="M112" t="s">
        <v>289</v>
      </c>
      <c r="N112" s="97">
        <v>8.8539999999999992</v>
      </c>
      <c r="AT112" t="str">
        <f t="shared" si="18"/>
        <v>A7</v>
      </c>
      <c r="AU112" t="str">
        <f t="shared" si="19"/>
        <v>--</v>
      </c>
    </row>
    <row r="113" spans="1:47" x14ac:dyDescent="0.25">
      <c r="A113" t="str">
        <f t="shared" si="14"/>
        <v>U1-E8</v>
      </c>
      <c r="B113" t="str">
        <f t="shared" si="15"/>
        <v>A11</v>
      </c>
      <c r="C113" t="str">
        <f t="shared" si="16"/>
        <v>U1-A11</v>
      </c>
      <c r="D113" t="str">
        <f t="shared" si="17"/>
        <v>U1-E8</v>
      </c>
      <c r="E113" t="s">
        <v>367</v>
      </c>
      <c r="F113" t="s">
        <v>641</v>
      </c>
      <c r="G113" t="s">
        <v>575</v>
      </c>
      <c r="L113" t="s">
        <v>621</v>
      </c>
      <c r="M113" t="s">
        <v>289</v>
      </c>
      <c r="N113" s="97">
        <v>12.4779</v>
      </c>
      <c r="AT113" t="str">
        <f t="shared" si="18"/>
        <v>A11</v>
      </c>
      <c r="AU113" t="str">
        <f t="shared" si="19"/>
        <v>--</v>
      </c>
    </row>
    <row r="114" spans="1:47" x14ac:dyDescent="0.25">
      <c r="A114" t="str">
        <f t="shared" si="14"/>
        <v>U1-E9</v>
      </c>
      <c r="B114" t="str">
        <f t="shared" si="15"/>
        <v>DQ11</v>
      </c>
      <c r="C114" t="str">
        <f t="shared" si="16"/>
        <v>U1-DQ11</v>
      </c>
      <c r="D114" t="str">
        <f t="shared" si="17"/>
        <v>U1-E9</v>
      </c>
      <c r="E114" t="s">
        <v>367</v>
      </c>
      <c r="F114" t="s">
        <v>643</v>
      </c>
      <c r="G114" t="s">
        <v>600</v>
      </c>
      <c r="L114" t="s">
        <v>337</v>
      </c>
      <c r="M114" t="s">
        <v>289</v>
      </c>
      <c r="N114" s="97">
        <v>4.7196999999999996</v>
      </c>
      <c r="AT114" t="str">
        <f t="shared" si="18"/>
        <v>DQ11</v>
      </c>
      <c r="AU114" t="str">
        <f t="shared" si="19"/>
        <v>--</v>
      </c>
    </row>
    <row r="115" spans="1:47" x14ac:dyDescent="0.25">
      <c r="A115" t="str">
        <f t="shared" si="14"/>
        <v>U1-E10</v>
      </c>
      <c r="B115" t="str">
        <f t="shared" si="15"/>
        <v>Bank7_19</v>
      </c>
      <c r="C115" t="str">
        <f t="shared" si="16"/>
        <v>U1-Bank7_19</v>
      </c>
      <c r="D115" t="str">
        <f t="shared" si="17"/>
        <v>U1-E10</v>
      </c>
      <c r="E115" t="s">
        <v>367</v>
      </c>
      <c r="F115" t="s">
        <v>644</v>
      </c>
      <c r="G115" t="s">
        <v>862</v>
      </c>
      <c r="L115" t="s">
        <v>338</v>
      </c>
      <c r="M115" t="s">
        <v>289</v>
      </c>
      <c r="N115" s="97">
        <v>4.7344999999999997</v>
      </c>
      <c r="AT115" t="str">
        <f t="shared" si="18"/>
        <v>Bank7_19</v>
      </c>
      <c r="AU115" t="str">
        <f t="shared" si="19"/>
        <v>--</v>
      </c>
    </row>
    <row r="116" spans="1:47" x14ac:dyDescent="0.25">
      <c r="A116" t="str">
        <f t="shared" si="14"/>
        <v>U1-E11</v>
      </c>
      <c r="B116" t="str">
        <f t="shared" si="15"/>
        <v>DQ9</v>
      </c>
      <c r="C116" t="str">
        <f t="shared" si="16"/>
        <v>U1-DQ9</v>
      </c>
      <c r="D116" t="str">
        <f t="shared" si="17"/>
        <v>U1-E11</v>
      </c>
      <c r="E116" t="s">
        <v>367</v>
      </c>
      <c r="F116" t="s">
        <v>746</v>
      </c>
      <c r="G116" t="s">
        <v>617</v>
      </c>
      <c r="L116" t="s">
        <v>339</v>
      </c>
      <c r="M116" t="s">
        <v>289</v>
      </c>
      <c r="N116" s="97">
        <v>2.9685999999999999</v>
      </c>
      <c r="AT116" t="str">
        <f t="shared" si="18"/>
        <v>DQ9</v>
      </c>
      <c r="AU116" t="str">
        <f t="shared" si="19"/>
        <v>--</v>
      </c>
    </row>
    <row r="117" spans="1:47" x14ac:dyDescent="0.25">
      <c r="A117" t="str">
        <f t="shared" si="14"/>
        <v>U1-F8</v>
      </c>
      <c r="B117" t="str">
        <f t="shared" si="15"/>
        <v>CKE</v>
      </c>
      <c r="C117" t="str">
        <f t="shared" si="16"/>
        <v>U1-CKE</v>
      </c>
      <c r="D117" t="str">
        <f t="shared" si="17"/>
        <v>U1-F8</v>
      </c>
      <c r="E117" t="s">
        <v>367</v>
      </c>
      <c r="F117" t="s">
        <v>647</v>
      </c>
      <c r="G117" t="s">
        <v>590</v>
      </c>
      <c r="L117" t="s">
        <v>341</v>
      </c>
      <c r="M117" t="s">
        <v>289</v>
      </c>
      <c r="N117" s="97">
        <v>2.6234000000000002</v>
      </c>
      <c r="AT117" t="str">
        <f t="shared" si="18"/>
        <v>CKE</v>
      </c>
      <c r="AU117" t="str">
        <f t="shared" si="19"/>
        <v>--</v>
      </c>
    </row>
    <row r="118" spans="1:47" x14ac:dyDescent="0.25">
      <c r="A118" t="str">
        <f t="shared" si="14"/>
        <v>U1-F9</v>
      </c>
      <c r="B118" t="str">
        <f t="shared" si="15"/>
        <v>DQ13</v>
      </c>
      <c r="C118" t="str">
        <f t="shared" si="16"/>
        <v>U1-DQ13</v>
      </c>
      <c r="D118" t="str">
        <f t="shared" si="17"/>
        <v>U1-F9</v>
      </c>
      <c r="E118" t="s">
        <v>367</v>
      </c>
      <c r="F118" t="s">
        <v>648</v>
      </c>
      <c r="G118" t="s">
        <v>603</v>
      </c>
      <c r="L118" t="s">
        <v>343</v>
      </c>
      <c r="M118" t="s">
        <v>289</v>
      </c>
      <c r="N118" s="97">
        <v>3.7884000000000002</v>
      </c>
      <c r="AT118" t="str">
        <f t="shared" si="18"/>
        <v>DQ13</v>
      </c>
      <c r="AU118" t="str">
        <f t="shared" si="19"/>
        <v>--</v>
      </c>
    </row>
    <row r="119" spans="1:47" x14ac:dyDescent="0.25">
      <c r="A119" t="str">
        <f t="shared" si="14"/>
        <v>U1-J1</v>
      </c>
      <c r="B119" t="str">
        <f t="shared" si="15"/>
        <v>D9</v>
      </c>
      <c r="C119" t="str">
        <f t="shared" si="16"/>
        <v>U1-D9</v>
      </c>
      <c r="D119" t="str">
        <f t="shared" si="17"/>
        <v>U1-J1</v>
      </c>
      <c r="E119" t="s">
        <v>367</v>
      </c>
      <c r="F119" t="s">
        <v>168</v>
      </c>
      <c r="G119" t="s">
        <v>314</v>
      </c>
      <c r="L119" t="s">
        <v>324</v>
      </c>
      <c r="M119" t="s">
        <v>289</v>
      </c>
      <c r="N119" s="97">
        <v>276.73320000000001</v>
      </c>
      <c r="AT119" t="str">
        <f t="shared" si="18"/>
        <v>D9</v>
      </c>
      <c r="AU119" t="str">
        <f t="shared" si="19"/>
        <v>--</v>
      </c>
    </row>
    <row r="120" spans="1:47" x14ac:dyDescent="0.25">
      <c r="A120" t="str">
        <f t="shared" si="14"/>
        <v>U1-J2</v>
      </c>
      <c r="B120" t="str">
        <f t="shared" si="15"/>
        <v>D10</v>
      </c>
      <c r="C120" t="str">
        <f t="shared" si="16"/>
        <v>U1-D10</v>
      </c>
      <c r="D120" t="str">
        <f t="shared" si="17"/>
        <v>U1-J2</v>
      </c>
      <c r="E120" t="s">
        <v>367</v>
      </c>
      <c r="F120" t="s">
        <v>184</v>
      </c>
      <c r="G120" t="s">
        <v>316</v>
      </c>
      <c r="L120" t="s">
        <v>844</v>
      </c>
      <c r="M120" t="s">
        <v>289</v>
      </c>
      <c r="N120" s="97">
        <v>4.8981000000000003</v>
      </c>
      <c r="AT120" t="str">
        <f t="shared" si="18"/>
        <v>D10</v>
      </c>
      <c r="AU120" t="str">
        <f t="shared" si="19"/>
        <v>--</v>
      </c>
    </row>
    <row r="121" spans="1:47" x14ac:dyDescent="0.25">
      <c r="A121" t="str">
        <f t="shared" si="14"/>
        <v>U1-J12</v>
      </c>
      <c r="B121" t="str">
        <f t="shared" si="15"/>
        <v>VCCINT</v>
      </c>
      <c r="C121" t="str">
        <f t="shared" si="16"/>
        <v>U1-VCCINT</v>
      </c>
      <c r="D121" t="str">
        <f t="shared" si="17"/>
        <v>U1-J12</v>
      </c>
      <c r="E121" t="s">
        <v>367</v>
      </c>
      <c r="F121" t="s">
        <v>682</v>
      </c>
      <c r="G121" t="s">
        <v>839</v>
      </c>
      <c r="L121" t="s">
        <v>354</v>
      </c>
      <c r="M121" t="s">
        <v>289</v>
      </c>
      <c r="N121" s="97">
        <v>28.758900000000001</v>
      </c>
      <c r="AT121" t="str">
        <f t="shared" si="18"/>
        <v>NetC33_2</v>
      </c>
      <c r="AU121" t="str">
        <f t="shared" si="19"/>
        <v>C33</v>
      </c>
    </row>
    <row r="122" spans="1:47" x14ac:dyDescent="0.25">
      <c r="A122" t="str">
        <f t="shared" si="14"/>
        <v>U1-J13</v>
      </c>
      <c r="B122" t="str">
        <f t="shared" si="15"/>
        <v>Bank5_10</v>
      </c>
      <c r="C122" t="str">
        <f t="shared" si="16"/>
        <v>U1-Bank5_10</v>
      </c>
      <c r="D122" t="str">
        <f t="shared" si="17"/>
        <v>U1-J13</v>
      </c>
      <c r="E122" t="s">
        <v>367</v>
      </c>
      <c r="F122" t="s">
        <v>683</v>
      </c>
      <c r="G122" t="s">
        <v>863</v>
      </c>
      <c r="L122" t="s">
        <v>356</v>
      </c>
      <c r="M122" t="s">
        <v>289</v>
      </c>
      <c r="N122" s="97">
        <v>23.448699999999999</v>
      </c>
      <c r="AT122" t="str">
        <f t="shared" si="18"/>
        <v>Bank5_10</v>
      </c>
      <c r="AU122" t="str">
        <f t="shared" si="19"/>
        <v>--</v>
      </c>
    </row>
    <row r="123" spans="1:47" x14ac:dyDescent="0.25">
      <c r="A123" t="str">
        <f t="shared" si="14"/>
        <v>U1-J14</v>
      </c>
      <c r="B123" t="str">
        <f t="shared" si="15"/>
        <v>D5</v>
      </c>
      <c r="C123" t="str">
        <f t="shared" si="16"/>
        <v>U1-D5</v>
      </c>
      <c r="D123" t="str">
        <f t="shared" si="17"/>
        <v>U1-J14</v>
      </c>
      <c r="E123" t="s">
        <v>367</v>
      </c>
      <c r="F123" t="s">
        <v>864</v>
      </c>
      <c r="G123" t="s">
        <v>306</v>
      </c>
      <c r="L123" t="s">
        <v>358</v>
      </c>
      <c r="M123" t="s">
        <v>289</v>
      </c>
      <c r="N123" s="97">
        <v>19.868099999999998</v>
      </c>
      <c r="AT123" t="str">
        <f t="shared" si="18"/>
        <v>D5</v>
      </c>
      <c r="AU123" t="str">
        <f t="shared" si="19"/>
        <v>--</v>
      </c>
    </row>
    <row r="124" spans="1:47" x14ac:dyDescent="0.25">
      <c r="A124" t="str">
        <f t="shared" si="14"/>
        <v>U1-J15</v>
      </c>
      <c r="B124" t="str">
        <f t="shared" si="15"/>
        <v>DEVCLRn</v>
      </c>
      <c r="C124" t="str">
        <f t="shared" si="16"/>
        <v>U1-DEVCLRn</v>
      </c>
      <c r="D124" t="str">
        <f t="shared" si="17"/>
        <v>U1-J15</v>
      </c>
      <c r="E124" t="s">
        <v>367</v>
      </c>
      <c r="F124" t="s">
        <v>865</v>
      </c>
      <c r="G124" t="s">
        <v>625</v>
      </c>
      <c r="L124" t="s">
        <v>360</v>
      </c>
      <c r="M124" t="s">
        <v>289</v>
      </c>
      <c r="N124" s="97">
        <v>19.202500000000001</v>
      </c>
      <c r="AT124" t="str">
        <f t="shared" si="18"/>
        <v>DEVCLRn</v>
      </c>
      <c r="AU124" t="str">
        <f t="shared" si="19"/>
        <v>--</v>
      </c>
    </row>
    <row r="125" spans="1:47" x14ac:dyDescent="0.25">
      <c r="A125" t="str">
        <f t="shared" si="14"/>
        <v>U1-J16</v>
      </c>
      <c r="B125" t="str">
        <f t="shared" si="15"/>
        <v>DEV_OE</v>
      </c>
      <c r="C125" t="str">
        <f t="shared" si="16"/>
        <v>U1-DEV_OE</v>
      </c>
      <c r="D125" t="str">
        <f t="shared" si="17"/>
        <v>U1-J16</v>
      </c>
      <c r="E125" t="s">
        <v>367</v>
      </c>
      <c r="F125" t="s">
        <v>866</v>
      </c>
      <c r="G125" t="s">
        <v>837</v>
      </c>
      <c r="L125" t="s">
        <v>362</v>
      </c>
      <c r="M125" t="s">
        <v>289</v>
      </c>
      <c r="N125" s="97">
        <v>16.549399999999999</v>
      </c>
      <c r="AT125" t="str">
        <f t="shared" si="18"/>
        <v>DEV_OE</v>
      </c>
      <c r="AU125" t="str">
        <f t="shared" si="19"/>
        <v>--</v>
      </c>
    </row>
    <row r="126" spans="1:47" x14ac:dyDescent="0.25">
      <c r="A126" t="str">
        <f t="shared" si="14"/>
        <v>U1-K1</v>
      </c>
      <c r="B126" t="str">
        <f t="shared" si="15"/>
        <v>D11_R</v>
      </c>
      <c r="C126" t="str">
        <f t="shared" si="16"/>
        <v>U1-D11_R</v>
      </c>
      <c r="D126" t="str">
        <f t="shared" si="17"/>
        <v>U1-K1</v>
      </c>
      <c r="E126" t="s">
        <v>367</v>
      </c>
      <c r="F126" t="s">
        <v>685</v>
      </c>
      <c r="G126" t="s">
        <v>325</v>
      </c>
      <c r="L126" t="s">
        <v>364</v>
      </c>
      <c r="M126" t="s">
        <v>289</v>
      </c>
      <c r="N126" s="97">
        <v>18.947900000000001</v>
      </c>
      <c r="AT126" t="str">
        <f t="shared" si="18"/>
        <v>D11_R</v>
      </c>
      <c r="AU126" t="str">
        <f t="shared" si="19"/>
        <v>--</v>
      </c>
    </row>
    <row r="127" spans="1:47" x14ac:dyDescent="0.25">
      <c r="A127" t="str">
        <f t="shared" si="14"/>
        <v>U1-K2</v>
      </c>
      <c r="B127" t="str">
        <f t="shared" si="15"/>
        <v>D11</v>
      </c>
      <c r="C127" t="str">
        <f t="shared" si="16"/>
        <v>U1-D11</v>
      </c>
      <c r="D127" t="str">
        <f t="shared" si="17"/>
        <v>U1-K2</v>
      </c>
      <c r="E127" t="s">
        <v>367</v>
      </c>
      <c r="F127" t="s">
        <v>686</v>
      </c>
      <c r="G127" t="s">
        <v>318</v>
      </c>
      <c r="L127" t="s">
        <v>366</v>
      </c>
      <c r="M127" t="s">
        <v>289</v>
      </c>
      <c r="N127" s="97">
        <v>20.151599999999998</v>
      </c>
      <c r="AT127" t="str">
        <f t="shared" si="18"/>
        <v>D11</v>
      </c>
      <c r="AU127" t="str">
        <f t="shared" si="19"/>
        <v>--</v>
      </c>
    </row>
    <row r="128" spans="1:47" x14ac:dyDescent="0.25">
      <c r="A128" t="str">
        <f t="shared" si="14"/>
        <v>U1-K3</v>
      </c>
      <c r="B128" t="str">
        <f t="shared" si="15"/>
        <v>3.3V</v>
      </c>
      <c r="C128" t="str">
        <f t="shared" si="16"/>
        <v>U1-3.3V</v>
      </c>
      <c r="D128" t="str">
        <f t="shared" si="17"/>
        <v>U1-K3</v>
      </c>
      <c r="E128" t="s">
        <v>367</v>
      </c>
      <c r="F128" t="s">
        <v>687</v>
      </c>
      <c r="G128" t="s">
        <v>291</v>
      </c>
      <c r="L128" t="s">
        <v>368</v>
      </c>
      <c r="M128" t="s">
        <v>289</v>
      </c>
      <c r="N128" s="97">
        <v>17.950700000000001</v>
      </c>
      <c r="AT128" t="str">
        <f t="shared" si="18"/>
        <v>3.3V</v>
      </c>
      <c r="AU128" t="str">
        <f t="shared" si="19"/>
        <v>--</v>
      </c>
    </row>
    <row r="129" spans="1:47" x14ac:dyDescent="0.25">
      <c r="A129" t="str">
        <f t="shared" si="14"/>
        <v>U1-K5</v>
      </c>
      <c r="B129" t="str">
        <f t="shared" si="15"/>
        <v>Bank2_12</v>
      </c>
      <c r="C129" t="str">
        <f t="shared" si="16"/>
        <v>U1-Bank2_12</v>
      </c>
      <c r="D129" t="str">
        <f t="shared" si="17"/>
        <v>U1-K5</v>
      </c>
      <c r="E129" t="s">
        <v>367</v>
      </c>
      <c r="F129" t="s">
        <v>688</v>
      </c>
      <c r="G129" t="s">
        <v>867</v>
      </c>
      <c r="L129" t="s">
        <v>635</v>
      </c>
      <c r="M129" t="s">
        <v>289</v>
      </c>
      <c r="N129" s="97">
        <v>6.7358000000000002</v>
      </c>
      <c r="AT129" t="str">
        <f t="shared" si="18"/>
        <v>Bank2_12</v>
      </c>
      <c r="AU129" t="str">
        <f t="shared" si="19"/>
        <v>--</v>
      </c>
    </row>
    <row r="130" spans="1:47" x14ac:dyDescent="0.25">
      <c r="A130" t="str">
        <f t="shared" si="14"/>
        <v>U1-K6</v>
      </c>
      <c r="B130" t="str">
        <f t="shared" si="15"/>
        <v>GND</v>
      </c>
      <c r="C130" t="str">
        <f t="shared" si="16"/>
        <v>U1-GND</v>
      </c>
      <c r="D130" t="str">
        <f t="shared" si="17"/>
        <v>U1-K6</v>
      </c>
      <c r="E130" t="s">
        <v>367</v>
      </c>
      <c r="F130" t="s">
        <v>689</v>
      </c>
      <c r="G130" t="s">
        <v>324</v>
      </c>
      <c r="L130" t="s">
        <v>789</v>
      </c>
      <c r="M130" t="s">
        <v>289</v>
      </c>
      <c r="N130" s="97">
        <v>2.7768000000000002</v>
      </c>
      <c r="AT130" t="str">
        <f t="shared" si="18"/>
        <v>GND</v>
      </c>
      <c r="AU130" t="str">
        <f t="shared" si="19"/>
        <v>--</v>
      </c>
    </row>
    <row r="131" spans="1:47" x14ac:dyDescent="0.25">
      <c r="A131" t="str">
        <f t="shared" si="14"/>
        <v>U1-K9</v>
      </c>
      <c r="B131" t="str">
        <f t="shared" si="15"/>
        <v>VCCINT</v>
      </c>
      <c r="C131" t="str">
        <f t="shared" si="16"/>
        <v>U1-VCCINT</v>
      </c>
      <c r="D131" t="str">
        <f t="shared" si="17"/>
        <v>U1-K9</v>
      </c>
      <c r="E131" t="s">
        <v>367</v>
      </c>
      <c r="F131" t="s">
        <v>765</v>
      </c>
      <c r="G131" t="s">
        <v>839</v>
      </c>
      <c r="L131" t="s">
        <v>636</v>
      </c>
      <c r="M131" t="s">
        <v>289</v>
      </c>
      <c r="N131" s="97">
        <v>3.1030000000000002</v>
      </c>
      <c r="AT131" t="str">
        <f t="shared" si="18"/>
        <v>NetC33_2</v>
      </c>
      <c r="AU131" t="str">
        <f t="shared" si="19"/>
        <v>C33</v>
      </c>
    </row>
    <row r="132" spans="1:47" x14ac:dyDescent="0.25">
      <c r="A132" t="str">
        <f t="shared" si="14"/>
        <v>U1-K10</v>
      </c>
      <c r="B132" t="str">
        <f t="shared" si="15"/>
        <v>VCCINT</v>
      </c>
      <c r="C132" t="str">
        <f t="shared" si="16"/>
        <v>U1-VCCINT</v>
      </c>
      <c r="D132" t="str">
        <f t="shared" si="17"/>
        <v>U1-K10</v>
      </c>
      <c r="E132" t="s">
        <v>367</v>
      </c>
      <c r="F132" t="s">
        <v>693</v>
      </c>
      <c r="G132" t="s">
        <v>839</v>
      </c>
      <c r="L132" t="s">
        <v>369</v>
      </c>
      <c r="M132" t="s">
        <v>289</v>
      </c>
      <c r="N132" s="97">
        <v>4.1604000000000001</v>
      </c>
      <c r="AT132" t="str">
        <f t="shared" si="18"/>
        <v>NetC33_2</v>
      </c>
      <c r="AU132" t="str">
        <f t="shared" si="19"/>
        <v>C33</v>
      </c>
    </row>
    <row r="133" spans="1:47" x14ac:dyDescent="0.25">
      <c r="A133" t="str">
        <f t="shared" si="14"/>
        <v>U1-K12</v>
      </c>
      <c r="B133" t="str">
        <f t="shared" si="15"/>
        <v>GND</v>
      </c>
      <c r="C133" t="str">
        <f t="shared" si="16"/>
        <v>U1-GND</v>
      </c>
      <c r="D133" t="str">
        <f t="shared" si="17"/>
        <v>U1-K12</v>
      </c>
      <c r="E133" t="s">
        <v>367</v>
      </c>
      <c r="F133" t="s">
        <v>695</v>
      </c>
      <c r="G133" t="s">
        <v>324</v>
      </c>
      <c r="L133" t="s">
        <v>370</v>
      </c>
      <c r="M133" t="s">
        <v>289</v>
      </c>
      <c r="N133" s="97">
        <v>3.6520000000000001</v>
      </c>
      <c r="AT133" t="str">
        <f t="shared" si="18"/>
        <v>GND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U1-K14</v>
      </c>
      <c r="B134" t="str">
        <f t="shared" ref="B134:B197" si="21">IF(OR(E134=$A$2,E134=$B$2,E134=$C$2,E134=$D$2),"--",G134)</f>
        <v>3.3V</v>
      </c>
      <c r="C134" t="str">
        <f t="shared" ref="C134:C197" si="22">$E134&amp;"-"&amp;$G134</f>
        <v>U1-3.3V</v>
      </c>
      <c r="D134" t="str">
        <f t="shared" ref="D134:D197" si="23">A134</f>
        <v>U1-K14</v>
      </c>
      <c r="E134" t="s">
        <v>367</v>
      </c>
      <c r="F134" t="s">
        <v>868</v>
      </c>
      <c r="G134" t="s">
        <v>291</v>
      </c>
      <c r="L134" t="s">
        <v>848</v>
      </c>
      <c r="M134" t="s">
        <v>289</v>
      </c>
      <c r="N134" s="97">
        <v>4.0536000000000003</v>
      </c>
      <c r="AT134" t="str">
        <f t="shared" ref="AT134:AT197" si="24">IF(IF(COUNTIF($AO$6:$AQ$150,B134)&gt;0,"---","--")="---",VLOOKUP(B134,$AO$6:$AQ$150,3,0),B134)</f>
        <v>3.3V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U1-K15</v>
      </c>
      <c r="B135" t="str">
        <f t="shared" si="21"/>
        <v>D3</v>
      </c>
      <c r="C135" t="str">
        <f t="shared" si="22"/>
        <v>U1-D3</v>
      </c>
      <c r="D135" t="str">
        <f t="shared" si="23"/>
        <v>U1-K15</v>
      </c>
      <c r="E135" t="s">
        <v>367</v>
      </c>
      <c r="F135" t="s">
        <v>869</v>
      </c>
      <c r="G135" t="s">
        <v>302</v>
      </c>
      <c r="L135" t="s">
        <v>371</v>
      </c>
      <c r="M135" t="s">
        <v>289</v>
      </c>
      <c r="N135" s="97">
        <v>5.2251000000000003</v>
      </c>
      <c r="AT135" t="str">
        <f t="shared" si="24"/>
        <v>D3</v>
      </c>
      <c r="AU135" t="str">
        <f t="shared" si="25"/>
        <v>--</v>
      </c>
    </row>
    <row r="136" spans="1:47" x14ac:dyDescent="0.25">
      <c r="A136" t="str">
        <f t="shared" si="20"/>
        <v>U1-K16</v>
      </c>
      <c r="B136" t="str">
        <f t="shared" si="21"/>
        <v>D4</v>
      </c>
      <c r="C136" t="str">
        <f t="shared" si="22"/>
        <v>U1-D4</v>
      </c>
      <c r="D136" t="str">
        <f t="shared" si="23"/>
        <v>U1-K16</v>
      </c>
      <c r="E136" t="s">
        <v>367</v>
      </c>
      <c r="F136" t="s">
        <v>870</v>
      </c>
      <c r="G136" t="s">
        <v>304</v>
      </c>
      <c r="L136" t="s">
        <v>372</v>
      </c>
      <c r="M136" t="s">
        <v>289</v>
      </c>
      <c r="N136" s="97">
        <v>5.0433000000000003</v>
      </c>
      <c r="AT136" t="str">
        <f t="shared" si="24"/>
        <v>D4</v>
      </c>
      <c r="AU136" t="str">
        <f t="shared" si="25"/>
        <v>--</v>
      </c>
    </row>
    <row r="137" spans="1:47" x14ac:dyDescent="0.25">
      <c r="A137" t="str">
        <f t="shared" si="20"/>
        <v>U1-L1</v>
      </c>
      <c r="B137" t="str">
        <f t="shared" si="21"/>
        <v>D12_R</v>
      </c>
      <c r="C137" t="str">
        <f t="shared" si="22"/>
        <v>U1-D12_R</v>
      </c>
      <c r="D137" t="str">
        <f t="shared" si="23"/>
        <v>U1-L1</v>
      </c>
      <c r="E137" t="s">
        <v>367</v>
      </c>
      <c r="F137" t="s">
        <v>486</v>
      </c>
      <c r="G137" t="s">
        <v>327</v>
      </c>
      <c r="L137" t="s">
        <v>373</v>
      </c>
      <c r="M137" t="s">
        <v>289</v>
      </c>
      <c r="N137" s="97">
        <v>5.5026000000000002</v>
      </c>
      <c r="AT137" t="str">
        <f t="shared" si="24"/>
        <v>D12_R</v>
      </c>
      <c r="AU137" t="str">
        <f t="shared" si="25"/>
        <v>--</v>
      </c>
    </row>
    <row r="138" spans="1:47" x14ac:dyDescent="0.25">
      <c r="A138" t="str">
        <f t="shared" si="20"/>
        <v>U1-L2</v>
      </c>
      <c r="B138" t="str">
        <f t="shared" si="21"/>
        <v>D12</v>
      </c>
      <c r="C138" t="str">
        <f t="shared" si="22"/>
        <v>U1-D12</v>
      </c>
      <c r="D138" t="str">
        <f t="shared" si="23"/>
        <v>U1-L2</v>
      </c>
      <c r="E138" t="s">
        <v>367</v>
      </c>
      <c r="F138" t="s">
        <v>487</v>
      </c>
      <c r="G138" t="s">
        <v>320</v>
      </c>
      <c r="L138" t="s">
        <v>374</v>
      </c>
      <c r="M138" t="s">
        <v>289</v>
      </c>
      <c r="N138" s="97">
        <v>0.80759999999999998</v>
      </c>
      <c r="AT138" t="str">
        <f t="shared" si="24"/>
        <v>D12</v>
      </c>
      <c r="AU138" t="str">
        <f t="shared" si="25"/>
        <v>--</v>
      </c>
    </row>
    <row r="139" spans="1:47" x14ac:dyDescent="0.25">
      <c r="A139" t="str">
        <f t="shared" si="20"/>
        <v>U1-L3</v>
      </c>
      <c r="B139" t="str">
        <f t="shared" si="21"/>
        <v>GND</v>
      </c>
      <c r="C139" t="str">
        <f t="shared" si="22"/>
        <v>U1-GND</v>
      </c>
      <c r="D139" t="str">
        <f t="shared" si="23"/>
        <v>U1-L3</v>
      </c>
      <c r="E139" t="s">
        <v>367</v>
      </c>
      <c r="F139" t="s">
        <v>701</v>
      </c>
      <c r="G139" t="s">
        <v>324</v>
      </c>
      <c r="L139" t="s">
        <v>375</v>
      </c>
      <c r="M139" t="s">
        <v>289</v>
      </c>
      <c r="N139" s="97">
        <v>0.879</v>
      </c>
      <c r="AT139" t="str">
        <f t="shared" si="24"/>
        <v>GND</v>
      </c>
      <c r="AU139" t="str">
        <f t="shared" si="25"/>
        <v>--</v>
      </c>
    </row>
    <row r="140" spans="1:47" x14ac:dyDescent="0.25">
      <c r="A140" t="str">
        <f t="shared" si="20"/>
        <v>U1-L4</v>
      </c>
      <c r="B140" t="str">
        <f t="shared" si="21"/>
        <v>Bank2_13</v>
      </c>
      <c r="C140" t="str">
        <f t="shared" si="22"/>
        <v>U1-Bank2_13</v>
      </c>
      <c r="D140" t="str">
        <f t="shared" si="23"/>
        <v>U1-L4</v>
      </c>
      <c r="E140" t="s">
        <v>367</v>
      </c>
      <c r="F140" t="s">
        <v>702</v>
      </c>
      <c r="G140" t="s">
        <v>871</v>
      </c>
      <c r="L140" t="s">
        <v>376</v>
      </c>
      <c r="M140" t="s">
        <v>289</v>
      </c>
      <c r="N140" s="97">
        <v>0.95040000000000002</v>
      </c>
      <c r="AT140" t="str">
        <f t="shared" si="24"/>
        <v>Bank2_13</v>
      </c>
      <c r="AU140" t="str">
        <f t="shared" si="25"/>
        <v>--</v>
      </c>
    </row>
    <row r="141" spans="1:47" x14ac:dyDescent="0.25">
      <c r="A141" t="str">
        <f t="shared" si="20"/>
        <v>U1-L6</v>
      </c>
      <c r="B141" t="str">
        <f t="shared" si="21"/>
        <v>VCCINT</v>
      </c>
      <c r="C141" t="str">
        <f t="shared" si="22"/>
        <v>U1-VCCINT</v>
      </c>
      <c r="D141" t="str">
        <f t="shared" si="23"/>
        <v>U1-L6</v>
      </c>
      <c r="E141" t="s">
        <v>367</v>
      </c>
      <c r="F141" t="s">
        <v>704</v>
      </c>
      <c r="G141" t="s">
        <v>839</v>
      </c>
      <c r="L141" t="s">
        <v>377</v>
      </c>
      <c r="M141" t="s">
        <v>289</v>
      </c>
      <c r="N141" s="97">
        <v>1.0219</v>
      </c>
      <c r="AT141" t="str">
        <f t="shared" si="24"/>
        <v>NetC33_2</v>
      </c>
      <c r="AU141" t="str">
        <f t="shared" si="25"/>
        <v>C33</v>
      </c>
    </row>
    <row r="142" spans="1:47" x14ac:dyDescent="0.25">
      <c r="A142" t="str">
        <f t="shared" si="20"/>
        <v>U1-L7</v>
      </c>
      <c r="B142" t="str">
        <f t="shared" si="21"/>
        <v>Bank3_19</v>
      </c>
      <c r="C142" t="str">
        <f t="shared" si="22"/>
        <v>U1-Bank3_19</v>
      </c>
      <c r="D142" t="str">
        <f t="shared" si="23"/>
        <v>U1-L7</v>
      </c>
      <c r="E142" t="s">
        <v>367</v>
      </c>
      <c r="F142" t="s">
        <v>705</v>
      </c>
      <c r="G142" t="s">
        <v>872</v>
      </c>
      <c r="L142" t="s">
        <v>378</v>
      </c>
      <c r="M142" t="s">
        <v>289</v>
      </c>
      <c r="N142" s="97">
        <v>1.0219</v>
      </c>
      <c r="AT142" t="str">
        <f t="shared" si="24"/>
        <v>Bank3_19</v>
      </c>
      <c r="AU142" t="str">
        <f t="shared" si="25"/>
        <v>--</v>
      </c>
    </row>
    <row r="143" spans="1:47" x14ac:dyDescent="0.25">
      <c r="A143" t="str">
        <f t="shared" si="20"/>
        <v>U1-L8</v>
      </c>
      <c r="B143" t="str">
        <f t="shared" si="21"/>
        <v>Bank3_20</v>
      </c>
      <c r="C143" t="str">
        <f t="shared" si="22"/>
        <v>U1-Bank3_20</v>
      </c>
      <c r="D143" t="str">
        <f t="shared" si="23"/>
        <v>U1-L8</v>
      </c>
      <c r="E143" t="s">
        <v>367</v>
      </c>
      <c r="F143" t="s">
        <v>706</v>
      </c>
      <c r="G143" t="s">
        <v>873</v>
      </c>
      <c r="L143" t="s">
        <v>379</v>
      </c>
      <c r="M143" t="s">
        <v>289</v>
      </c>
      <c r="N143" s="97">
        <v>0.95040000000000002</v>
      </c>
      <c r="AT143" t="str">
        <f t="shared" si="24"/>
        <v>Bank3_20</v>
      </c>
      <c r="AU143" t="str">
        <f t="shared" si="25"/>
        <v>--</v>
      </c>
    </row>
    <row r="144" spans="1:47" x14ac:dyDescent="0.25">
      <c r="A144" t="str">
        <f t="shared" si="20"/>
        <v>U1-L9</v>
      </c>
      <c r="B144" t="str">
        <f t="shared" si="21"/>
        <v>GND</v>
      </c>
      <c r="C144" t="str">
        <f t="shared" si="22"/>
        <v>U1-GND</v>
      </c>
      <c r="D144" t="str">
        <f t="shared" si="23"/>
        <v>U1-L9</v>
      </c>
      <c r="E144" t="s">
        <v>367</v>
      </c>
      <c r="F144" t="s">
        <v>766</v>
      </c>
      <c r="G144" t="s">
        <v>324</v>
      </c>
      <c r="L144" t="s">
        <v>380</v>
      </c>
      <c r="M144" t="s">
        <v>289</v>
      </c>
      <c r="N144" s="97">
        <v>0.879</v>
      </c>
      <c r="AT144" t="str">
        <f t="shared" si="24"/>
        <v>GND</v>
      </c>
      <c r="AU144" t="str">
        <f t="shared" si="25"/>
        <v>--</v>
      </c>
    </row>
    <row r="145" spans="1:47" x14ac:dyDescent="0.25">
      <c r="A145" t="str">
        <f t="shared" si="20"/>
        <v>U1-L10</v>
      </c>
      <c r="B145" t="str">
        <f t="shared" si="21"/>
        <v>GND</v>
      </c>
      <c r="C145" t="str">
        <f t="shared" si="22"/>
        <v>U1-GND</v>
      </c>
      <c r="D145" t="str">
        <f t="shared" si="23"/>
        <v>U1-L10</v>
      </c>
      <c r="E145" t="s">
        <v>367</v>
      </c>
      <c r="F145" t="s">
        <v>707</v>
      </c>
      <c r="G145" t="s">
        <v>324</v>
      </c>
      <c r="L145" t="s">
        <v>381</v>
      </c>
      <c r="M145" t="s">
        <v>289</v>
      </c>
      <c r="N145" s="97">
        <v>0.80759999999999998</v>
      </c>
      <c r="AT145" t="str">
        <f t="shared" si="24"/>
        <v>GND</v>
      </c>
      <c r="AU145" t="str">
        <f t="shared" si="25"/>
        <v>--</v>
      </c>
    </row>
    <row r="146" spans="1:47" x14ac:dyDescent="0.25">
      <c r="A146" t="str">
        <f t="shared" si="20"/>
        <v>U1-L11</v>
      </c>
      <c r="B146" t="str">
        <f t="shared" si="21"/>
        <v>GND</v>
      </c>
      <c r="C146" t="str">
        <f t="shared" si="22"/>
        <v>U1-GND</v>
      </c>
      <c r="D146" t="str">
        <f t="shared" si="23"/>
        <v>U1-L11</v>
      </c>
      <c r="E146" t="s">
        <v>367</v>
      </c>
      <c r="F146" t="s">
        <v>708</v>
      </c>
      <c r="G146" t="s">
        <v>324</v>
      </c>
      <c r="L146" t="s">
        <v>382</v>
      </c>
      <c r="M146" t="s">
        <v>289</v>
      </c>
      <c r="N146" s="97">
        <v>2.536</v>
      </c>
      <c r="AT146" t="str">
        <f t="shared" si="24"/>
        <v>GND</v>
      </c>
      <c r="AU146" t="str">
        <f t="shared" si="25"/>
        <v>--</v>
      </c>
    </row>
    <row r="147" spans="1:47" x14ac:dyDescent="0.25">
      <c r="A147" t="str">
        <f t="shared" si="20"/>
        <v>U1-L13</v>
      </c>
      <c r="B147" t="str">
        <f t="shared" si="21"/>
        <v>Bank5_4</v>
      </c>
      <c r="C147" t="str">
        <f t="shared" si="22"/>
        <v>U1-Bank5_4</v>
      </c>
      <c r="D147" t="str">
        <f t="shared" si="23"/>
        <v>U1-L13</v>
      </c>
      <c r="E147" t="s">
        <v>367</v>
      </c>
      <c r="F147" t="s">
        <v>710</v>
      </c>
      <c r="G147" t="s">
        <v>874</v>
      </c>
      <c r="L147" t="s">
        <v>384</v>
      </c>
      <c r="M147" t="s">
        <v>289</v>
      </c>
      <c r="N147" s="97">
        <v>17.897099999999998</v>
      </c>
      <c r="AT147" t="str">
        <f t="shared" si="24"/>
        <v>Bank5_4</v>
      </c>
      <c r="AU147" t="str">
        <f t="shared" si="25"/>
        <v>--</v>
      </c>
    </row>
    <row r="148" spans="1:47" x14ac:dyDescent="0.25">
      <c r="A148" t="str">
        <f t="shared" si="20"/>
        <v>U1-L14</v>
      </c>
      <c r="B148" t="str">
        <f t="shared" si="21"/>
        <v>GND</v>
      </c>
      <c r="C148" t="str">
        <f t="shared" si="22"/>
        <v>U1-GND</v>
      </c>
      <c r="D148" t="str">
        <f t="shared" si="23"/>
        <v>U1-L14</v>
      </c>
      <c r="E148" t="s">
        <v>367</v>
      </c>
      <c r="F148" t="s">
        <v>875</v>
      </c>
      <c r="G148" t="s">
        <v>324</v>
      </c>
      <c r="L148" t="s">
        <v>385</v>
      </c>
      <c r="M148" t="s">
        <v>289</v>
      </c>
      <c r="N148" s="97">
        <v>1.0940000000000001</v>
      </c>
      <c r="AT148" t="str">
        <f t="shared" si="24"/>
        <v>GND</v>
      </c>
      <c r="AU148" t="str">
        <f t="shared" si="25"/>
        <v>--</v>
      </c>
    </row>
    <row r="149" spans="1:47" x14ac:dyDescent="0.25">
      <c r="A149" t="str">
        <f t="shared" si="20"/>
        <v>U1-L15</v>
      </c>
      <c r="B149" t="str">
        <f t="shared" si="21"/>
        <v>D1</v>
      </c>
      <c r="C149" t="str">
        <f t="shared" si="22"/>
        <v>U1-D1</v>
      </c>
      <c r="D149" t="str">
        <f t="shared" si="23"/>
        <v>U1-L15</v>
      </c>
      <c r="E149" t="s">
        <v>367</v>
      </c>
      <c r="F149" t="s">
        <v>876</v>
      </c>
      <c r="G149" t="s">
        <v>300</v>
      </c>
      <c r="L149" t="s">
        <v>386</v>
      </c>
      <c r="M149" t="s">
        <v>289</v>
      </c>
      <c r="N149" s="97">
        <v>11.022399999999999</v>
      </c>
      <c r="AT149" t="str">
        <f t="shared" si="24"/>
        <v>D1</v>
      </c>
      <c r="AU149" t="str">
        <f t="shared" si="25"/>
        <v>--</v>
      </c>
    </row>
    <row r="150" spans="1:47" x14ac:dyDescent="0.25">
      <c r="A150" t="str">
        <f t="shared" si="20"/>
        <v>U1-L16</v>
      </c>
      <c r="B150" t="str">
        <f t="shared" si="21"/>
        <v>D2</v>
      </c>
      <c r="C150" t="str">
        <f t="shared" si="22"/>
        <v>U1-D2</v>
      </c>
      <c r="D150" t="str">
        <f t="shared" si="23"/>
        <v>U1-L16</v>
      </c>
      <c r="E150" t="s">
        <v>367</v>
      </c>
      <c r="F150" t="s">
        <v>877</v>
      </c>
      <c r="G150" t="s">
        <v>301</v>
      </c>
      <c r="L150" t="s">
        <v>387</v>
      </c>
      <c r="M150" t="s">
        <v>289</v>
      </c>
      <c r="N150" s="97">
        <v>8.0905000000000005</v>
      </c>
      <c r="AT150" t="str">
        <f t="shared" si="24"/>
        <v>D2</v>
      </c>
      <c r="AU150" t="str">
        <f t="shared" si="25"/>
        <v>--</v>
      </c>
    </row>
    <row r="151" spans="1:47" x14ac:dyDescent="0.25">
      <c r="A151" t="str">
        <f t="shared" si="20"/>
        <v>U1-M1</v>
      </c>
      <c r="B151" t="str">
        <f t="shared" si="21"/>
        <v>GND</v>
      </c>
      <c r="C151" t="str">
        <f t="shared" si="22"/>
        <v>U1-GND</v>
      </c>
      <c r="D151" t="str">
        <f t="shared" si="23"/>
        <v>U1-M1</v>
      </c>
      <c r="E151" t="s">
        <v>367</v>
      </c>
      <c r="F151" t="s">
        <v>712</v>
      </c>
      <c r="G151" t="s">
        <v>324</v>
      </c>
      <c r="L151" t="s">
        <v>388</v>
      </c>
      <c r="M151" t="s">
        <v>289</v>
      </c>
      <c r="N151" s="97">
        <v>2.1328</v>
      </c>
      <c r="AT151" t="str">
        <f t="shared" si="24"/>
        <v>GND</v>
      </c>
      <c r="AU151" t="str">
        <f t="shared" si="25"/>
        <v>--</v>
      </c>
    </row>
    <row r="152" spans="1:47" x14ac:dyDescent="0.25">
      <c r="A152" t="str">
        <f t="shared" si="20"/>
        <v>U1-M2</v>
      </c>
      <c r="B152" t="str">
        <f t="shared" si="21"/>
        <v>CLK12M</v>
      </c>
      <c r="C152" t="str">
        <f t="shared" si="22"/>
        <v>U1-CLK12M</v>
      </c>
      <c r="D152" t="str">
        <f t="shared" si="23"/>
        <v>U1-M2</v>
      </c>
      <c r="E152" t="s">
        <v>367</v>
      </c>
      <c r="F152" t="s">
        <v>713</v>
      </c>
      <c r="G152" t="s">
        <v>315</v>
      </c>
      <c r="L152" t="s">
        <v>389</v>
      </c>
      <c r="M152" t="s">
        <v>289</v>
      </c>
      <c r="N152" s="97">
        <v>10.4693</v>
      </c>
      <c r="AT152" t="str">
        <f t="shared" si="24"/>
        <v>NetR17_1</v>
      </c>
      <c r="AU152" t="str">
        <f t="shared" si="25"/>
        <v>R17</v>
      </c>
    </row>
    <row r="153" spans="1:47" x14ac:dyDescent="0.25">
      <c r="A153" t="str">
        <f t="shared" si="20"/>
        <v>U1-M3</v>
      </c>
      <c r="B153" t="str">
        <f t="shared" si="21"/>
        <v>3.3V</v>
      </c>
      <c r="C153" t="str">
        <f t="shared" si="22"/>
        <v>U1-3.3V</v>
      </c>
      <c r="D153" t="str">
        <f t="shared" si="23"/>
        <v>U1-M3</v>
      </c>
      <c r="E153" t="s">
        <v>367</v>
      </c>
      <c r="F153" t="s">
        <v>714</v>
      </c>
      <c r="G153" t="s">
        <v>291</v>
      </c>
      <c r="L153" t="s">
        <v>390</v>
      </c>
      <c r="M153" t="s">
        <v>289</v>
      </c>
      <c r="N153" s="97">
        <v>1.8171999999999999</v>
      </c>
      <c r="AT153" t="str">
        <f t="shared" si="24"/>
        <v>3.3V</v>
      </c>
      <c r="AU153" t="str">
        <f t="shared" si="25"/>
        <v>--</v>
      </c>
    </row>
    <row r="154" spans="1:47" x14ac:dyDescent="0.25">
      <c r="A154" t="str">
        <f t="shared" si="20"/>
        <v>U1-M6</v>
      </c>
      <c r="B154" t="str">
        <f t="shared" si="21"/>
        <v>LED1</v>
      </c>
      <c r="C154" t="str">
        <f t="shared" si="22"/>
        <v>U1-LED1</v>
      </c>
      <c r="D154" t="str">
        <f t="shared" si="23"/>
        <v>U1-M6</v>
      </c>
      <c r="E154" t="s">
        <v>367</v>
      </c>
      <c r="F154" t="s">
        <v>767</v>
      </c>
      <c r="G154" t="s">
        <v>354</v>
      </c>
      <c r="L154" t="s">
        <v>391</v>
      </c>
      <c r="M154" t="s">
        <v>289</v>
      </c>
      <c r="N154" s="97">
        <v>8.4710999999999999</v>
      </c>
      <c r="AT154" t="str">
        <f t="shared" si="24"/>
        <v>NetD2_A</v>
      </c>
      <c r="AU154" t="str">
        <f t="shared" si="25"/>
        <v>R9</v>
      </c>
    </row>
    <row r="155" spans="1:47" x14ac:dyDescent="0.25">
      <c r="A155" t="str">
        <f t="shared" si="20"/>
        <v>U1-M7</v>
      </c>
      <c r="B155" t="str">
        <f t="shared" si="21"/>
        <v>Bank3_18</v>
      </c>
      <c r="C155" t="str">
        <f t="shared" si="22"/>
        <v>U1-Bank3_18</v>
      </c>
      <c r="D155" t="str">
        <f t="shared" si="23"/>
        <v>U1-M7</v>
      </c>
      <c r="E155" t="s">
        <v>367</v>
      </c>
      <c r="F155" t="s">
        <v>717</v>
      </c>
      <c r="G155" t="s">
        <v>878</v>
      </c>
      <c r="L155" t="s">
        <v>852</v>
      </c>
      <c r="M155" t="s">
        <v>289</v>
      </c>
      <c r="N155" s="97">
        <v>3.2704</v>
      </c>
      <c r="AT155" t="str">
        <f t="shared" si="24"/>
        <v>Bank3_18</v>
      </c>
      <c r="AU155" t="str">
        <f t="shared" si="25"/>
        <v>--</v>
      </c>
    </row>
    <row r="156" spans="1:47" x14ac:dyDescent="0.25">
      <c r="A156" t="str">
        <f t="shared" si="20"/>
        <v>U1-M8</v>
      </c>
      <c r="B156" t="str">
        <f t="shared" si="21"/>
        <v>ADBUS4</v>
      </c>
      <c r="C156" t="str">
        <f t="shared" si="22"/>
        <v>U1-ADBUS4</v>
      </c>
      <c r="D156" t="str">
        <f t="shared" si="23"/>
        <v>U1-M8</v>
      </c>
      <c r="E156" t="s">
        <v>367</v>
      </c>
      <c r="F156" t="s">
        <v>718</v>
      </c>
      <c r="G156" t="s">
        <v>801</v>
      </c>
      <c r="L156" t="s">
        <v>853</v>
      </c>
      <c r="M156" t="s">
        <v>289</v>
      </c>
      <c r="N156" s="97">
        <v>2.1528999999999998</v>
      </c>
      <c r="AT156" t="str">
        <f t="shared" si="24"/>
        <v>ADBUS4</v>
      </c>
      <c r="AU156" t="str">
        <f t="shared" si="25"/>
        <v>--</v>
      </c>
    </row>
    <row r="157" spans="1:47" x14ac:dyDescent="0.25">
      <c r="A157" t="str">
        <f t="shared" si="20"/>
        <v>U1-M9</v>
      </c>
      <c r="B157" t="str">
        <f t="shared" si="21"/>
        <v>VCCINT</v>
      </c>
      <c r="C157" t="str">
        <f t="shared" si="22"/>
        <v>U1-VCCINT</v>
      </c>
      <c r="D157" t="str">
        <f t="shared" si="23"/>
        <v>U1-M9</v>
      </c>
      <c r="E157" t="s">
        <v>367</v>
      </c>
      <c r="F157" t="s">
        <v>719</v>
      </c>
      <c r="G157" t="s">
        <v>839</v>
      </c>
      <c r="L157" t="s">
        <v>854</v>
      </c>
      <c r="M157" t="s">
        <v>289</v>
      </c>
      <c r="N157" s="97">
        <v>3.2389999999999999</v>
      </c>
      <c r="AT157" t="str">
        <f t="shared" si="24"/>
        <v>NetC33_2</v>
      </c>
      <c r="AU157" t="str">
        <f t="shared" si="25"/>
        <v>C33</v>
      </c>
    </row>
    <row r="158" spans="1:47" x14ac:dyDescent="0.25">
      <c r="A158" t="str">
        <f t="shared" si="20"/>
        <v>U1-M10</v>
      </c>
      <c r="B158" t="str">
        <f t="shared" si="21"/>
        <v>Bank4_14</v>
      </c>
      <c r="C158" t="str">
        <f t="shared" si="22"/>
        <v>U1-Bank4_14</v>
      </c>
      <c r="D158" t="str">
        <f t="shared" si="23"/>
        <v>U1-M10</v>
      </c>
      <c r="E158" t="s">
        <v>367</v>
      </c>
      <c r="F158" t="s">
        <v>720</v>
      </c>
      <c r="G158" t="s">
        <v>879</v>
      </c>
      <c r="L158" t="s">
        <v>392</v>
      </c>
      <c r="M158" t="s">
        <v>289</v>
      </c>
      <c r="N158" s="97">
        <v>3.5051000000000001</v>
      </c>
      <c r="AT158" t="str">
        <f t="shared" si="24"/>
        <v>Bank4_14</v>
      </c>
      <c r="AU158" t="str">
        <f t="shared" si="25"/>
        <v>--</v>
      </c>
    </row>
    <row r="159" spans="1:47" x14ac:dyDescent="0.25">
      <c r="A159" t="str">
        <f t="shared" si="20"/>
        <v>U1-M11</v>
      </c>
      <c r="B159" t="str">
        <f t="shared" si="21"/>
        <v>VCCINT</v>
      </c>
      <c r="C159" t="str">
        <f t="shared" si="22"/>
        <v>U1-VCCINT</v>
      </c>
      <c r="D159" t="str">
        <f t="shared" si="23"/>
        <v>U1-M11</v>
      </c>
      <c r="E159" t="s">
        <v>367</v>
      </c>
      <c r="F159" t="s">
        <v>721</v>
      </c>
      <c r="G159" t="s">
        <v>839</v>
      </c>
      <c r="L159" t="s">
        <v>393</v>
      </c>
      <c r="M159" t="s">
        <v>289</v>
      </c>
      <c r="N159" s="97">
        <v>2.1623000000000001</v>
      </c>
      <c r="AT159" t="str">
        <f t="shared" si="24"/>
        <v>NetC33_2</v>
      </c>
      <c r="AU159" t="str">
        <f t="shared" si="25"/>
        <v>C33</v>
      </c>
    </row>
    <row r="160" spans="1:47" x14ac:dyDescent="0.25">
      <c r="A160" t="str">
        <f t="shared" si="20"/>
        <v>U1-M14</v>
      </c>
      <c r="B160" t="str">
        <f t="shared" si="21"/>
        <v>3.3V</v>
      </c>
      <c r="C160" t="str">
        <f t="shared" si="22"/>
        <v>U1-3.3V</v>
      </c>
      <c r="D160" t="str">
        <f t="shared" si="23"/>
        <v>U1-M14</v>
      </c>
      <c r="E160" t="s">
        <v>367</v>
      </c>
      <c r="F160" t="s">
        <v>880</v>
      </c>
      <c r="G160" t="s">
        <v>291</v>
      </c>
      <c r="L160" t="s">
        <v>333</v>
      </c>
      <c r="M160" t="s">
        <v>289</v>
      </c>
      <c r="N160" s="97">
        <v>27.502800000000001</v>
      </c>
      <c r="AT160" t="str">
        <f t="shared" si="24"/>
        <v>3.3V</v>
      </c>
      <c r="AU160" t="str">
        <f t="shared" si="25"/>
        <v>--</v>
      </c>
    </row>
    <row r="161" spans="1:47" x14ac:dyDescent="0.25">
      <c r="A161" t="str">
        <f t="shared" si="20"/>
        <v>U1-M15</v>
      </c>
      <c r="B161" t="str">
        <f t="shared" si="21"/>
        <v>GND</v>
      </c>
      <c r="C161" t="str">
        <f t="shared" si="22"/>
        <v>U1-GND</v>
      </c>
      <c r="D161" t="str">
        <f t="shared" si="23"/>
        <v>U1-M15</v>
      </c>
      <c r="E161" t="s">
        <v>367</v>
      </c>
      <c r="F161" t="s">
        <v>881</v>
      </c>
      <c r="G161" t="s">
        <v>324</v>
      </c>
      <c r="L161" t="s">
        <v>334</v>
      </c>
      <c r="M161" t="s">
        <v>289</v>
      </c>
      <c r="N161" s="97">
        <v>27.959299999999999</v>
      </c>
      <c r="AT161" t="str">
        <f t="shared" si="24"/>
        <v>GND</v>
      </c>
      <c r="AU161" t="str">
        <f t="shared" si="25"/>
        <v>--</v>
      </c>
    </row>
    <row r="162" spans="1:47" x14ac:dyDescent="0.25">
      <c r="A162" t="str">
        <f t="shared" si="20"/>
        <v>U1-M16</v>
      </c>
      <c r="B162" t="str">
        <f t="shared" si="21"/>
        <v>GND</v>
      </c>
      <c r="C162" t="str">
        <f t="shared" si="22"/>
        <v>U1-GND</v>
      </c>
      <c r="D162" t="str">
        <f t="shared" si="23"/>
        <v>U1-M16</v>
      </c>
      <c r="E162" t="s">
        <v>367</v>
      </c>
      <c r="F162" t="s">
        <v>882</v>
      </c>
      <c r="G162" t="s">
        <v>324</v>
      </c>
      <c r="L162" t="s">
        <v>335</v>
      </c>
      <c r="M162" t="s">
        <v>289</v>
      </c>
      <c r="N162" s="97">
        <v>27.277000000000001</v>
      </c>
      <c r="AT162" t="str">
        <f t="shared" si="24"/>
        <v>GND</v>
      </c>
      <c r="AU162" t="str">
        <f t="shared" si="25"/>
        <v>--</v>
      </c>
    </row>
    <row r="163" spans="1:47" x14ac:dyDescent="0.25">
      <c r="A163" t="str">
        <f t="shared" si="20"/>
        <v>U1-N1</v>
      </c>
      <c r="B163" t="str">
        <f t="shared" si="21"/>
        <v>D7</v>
      </c>
      <c r="C163" t="str">
        <f t="shared" si="22"/>
        <v>U1-D7</v>
      </c>
      <c r="D163" t="str">
        <f t="shared" si="23"/>
        <v>U1-N1</v>
      </c>
      <c r="E163" t="s">
        <v>367</v>
      </c>
      <c r="F163" t="s">
        <v>768</v>
      </c>
      <c r="G163" t="s">
        <v>310</v>
      </c>
      <c r="L163" t="s">
        <v>336</v>
      </c>
      <c r="M163" t="s">
        <v>289</v>
      </c>
      <c r="N163" s="97">
        <v>24.9941</v>
      </c>
      <c r="AT163" t="str">
        <f t="shared" si="24"/>
        <v>D7</v>
      </c>
      <c r="AU163" t="str">
        <f t="shared" si="25"/>
        <v>--</v>
      </c>
    </row>
    <row r="164" spans="1:47" x14ac:dyDescent="0.25">
      <c r="A164" t="str">
        <f t="shared" si="20"/>
        <v>U1-N2</v>
      </c>
      <c r="B164" t="str">
        <f t="shared" si="21"/>
        <v>D6</v>
      </c>
      <c r="C164" t="str">
        <f t="shared" si="22"/>
        <v>U1-D6</v>
      </c>
      <c r="D164" t="str">
        <f t="shared" si="23"/>
        <v>U1-N2</v>
      </c>
      <c r="E164" t="s">
        <v>367</v>
      </c>
      <c r="F164" t="s">
        <v>724</v>
      </c>
      <c r="G164" t="s">
        <v>308</v>
      </c>
      <c r="L164" t="s">
        <v>340</v>
      </c>
      <c r="M164" t="s">
        <v>289</v>
      </c>
      <c r="N164" s="97">
        <v>31.121600000000001</v>
      </c>
      <c r="AT164" t="str">
        <f t="shared" si="24"/>
        <v>D6</v>
      </c>
      <c r="AU164" t="str">
        <f t="shared" si="25"/>
        <v>--</v>
      </c>
    </row>
    <row r="165" spans="1:47" x14ac:dyDescent="0.25">
      <c r="A165" t="str">
        <f t="shared" si="20"/>
        <v>U1-N3</v>
      </c>
      <c r="B165" t="str">
        <f t="shared" si="21"/>
        <v>LED8</v>
      </c>
      <c r="C165" t="str">
        <f t="shared" si="22"/>
        <v>U1-LED8</v>
      </c>
      <c r="D165" t="str">
        <f t="shared" si="23"/>
        <v>U1-N3</v>
      </c>
      <c r="E165" t="s">
        <v>367</v>
      </c>
      <c r="F165" t="s">
        <v>725</v>
      </c>
      <c r="G165" t="s">
        <v>368</v>
      </c>
      <c r="L165" t="s">
        <v>342</v>
      </c>
      <c r="M165" t="s">
        <v>289</v>
      </c>
      <c r="N165" s="97">
        <v>28.0535</v>
      </c>
      <c r="AT165" t="str">
        <f t="shared" si="24"/>
        <v>NetD9_A</v>
      </c>
      <c r="AU165" t="str">
        <f t="shared" si="25"/>
        <v>R16</v>
      </c>
    </row>
    <row r="166" spans="1:47" x14ac:dyDescent="0.25">
      <c r="A166" t="str">
        <f t="shared" si="20"/>
        <v>U1-N5</v>
      </c>
      <c r="B166" t="str">
        <f t="shared" si="21"/>
        <v>LED7</v>
      </c>
      <c r="C166" t="str">
        <f t="shared" si="22"/>
        <v>U1-LED7</v>
      </c>
      <c r="D166" t="str">
        <f t="shared" si="23"/>
        <v>U1-N5</v>
      </c>
      <c r="E166" t="s">
        <v>367</v>
      </c>
      <c r="F166" t="s">
        <v>727</v>
      </c>
      <c r="G166" t="s">
        <v>366</v>
      </c>
      <c r="L166" t="s">
        <v>344</v>
      </c>
      <c r="M166" t="s">
        <v>289</v>
      </c>
      <c r="N166" s="97">
        <v>25.944600000000001</v>
      </c>
      <c r="AT166" t="str">
        <f t="shared" si="24"/>
        <v>NetD8_A</v>
      </c>
      <c r="AU166" t="str">
        <f t="shared" si="25"/>
        <v>R15</v>
      </c>
    </row>
    <row r="167" spans="1:47" x14ac:dyDescent="0.25">
      <c r="A167" t="str">
        <f t="shared" si="20"/>
        <v>U1-N6</v>
      </c>
      <c r="B167" t="str">
        <f t="shared" si="21"/>
        <v>USER_BTN</v>
      </c>
      <c r="C167" t="str">
        <f t="shared" si="22"/>
        <v>U1-USER_BTN</v>
      </c>
      <c r="D167" t="str">
        <f t="shared" si="23"/>
        <v>U1-N6</v>
      </c>
      <c r="E167" t="s">
        <v>367</v>
      </c>
      <c r="F167" t="s">
        <v>728</v>
      </c>
      <c r="G167" t="s">
        <v>394</v>
      </c>
      <c r="L167" t="s">
        <v>346</v>
      </c>
      <c r="M167" t="s">
        <v>289</v>
      </c>
      <c r="N167" s="97">
        <v>27.062200000000001</v>
      </c>
      <c r="AT167" t="str">
        <f t="shared" si="24"/>
        <v>USER_BTN</v>
      </c>
      <c r="AU167" t="str">
        <f t="shared" si="25"/>
        <v>--</v>
      </c>
    </row>
    <row r="168" spans="1:47" x14ac:dyDescent="0.25">
      <c r="A168" t="str">
        <f t="shared" si="20"/>
        <v>U1-N8</v>
      </c>
      <c r="B168" t="str">
        <f t="shared" si="21"/>
        <v>ADBUS7</v>
      </c>
      <c r="C168" t="str">
        <f t="shared" si="22"/>
        <v>U1-ADBUS7</v>
      </c>
      <c r="D168" t="str">
        <f t="shared" si="23"/>
        <v>U1-N8</v>
      </c>
      <c r="E168" t="s">
        <v>367</v>
      </c>
      <c r="F168" t="s">
        <v>730</v>
      </c>
      <c r="G168" t="s">
        <v>802</v>
      </c>
      <c r="L168" t="s">
        <v>675</v>
      </c>
      <c r="M168" t="s">
        <v>289</v>
      </c>
      <c r="N168" s="97">
        <v>9.9778000000000002</v>
      </c>
      <c r="AT168" t="str">
        <f t="shared" si="24"/>
        <v>ADBUS7</v>
      </c>
      <c r="AU168" t="str">
        <f t="shared" si="25"/>
        <v>--</v>
      </c>
    </row>
    <row r="169" spans="1:47" x14ac:dyDescent="0.25">
      <c r="A169" t="str">
        <f t="shared" si="20"/>
        <v>U1-N9</v>
      </c>
      <c r="B169" t="str">
        <f t="shared" si="21"/>
        <v>Bank4_2</v>
      </c>
      <c r="C169" t="str">
        <f t="shared" si="22"/>
        <v>U1-Bank4_2</v>
      </c>
      <c r="D169" t="str">
        <f t="shared" si="23"/>
        <v>U1-N9</v>
      </c>
      <c r="E169" t="s">
        <v>367</v>
      </c>
      <c r="F169" t="s">
        <v>731</v>
      </c>
      <c r="G169" t="s">
        <v>883</v>
      </c>
      <c r="L169" t="s">
        <v>323</v>
      </c>
      <c r="M169" t="s">
        <v>289</v>
      </c>
      <c r="N169" s="97">
        <v>71.349800000000002</v>
      </c>
      <c r="AT169" t="str">
        <f t="shared" si="24"/>
        <v>Bank4_2</v>
      </c>
      <c r="AU169" t="str">
        <f t="shared" si="25"/>
        <v>--</v>
      </c>
    </row>
    <row r="170" spans="1:47" x14ac:dyDescent="0.25">
      <c r="A170" t="str">
        <f t="shared" si="20"/>
        <v>U1-N11</v>
      </c>
      <c r="B170" t="str">
        <f t="shared" si="21"/>
        <v>Bank4_15</v>
      </c>
      <c r="C170" t="str">
        <f t="shared" si="22"/>
        <v>U1-Bank4_15</v>
      </c>
      <c r="D170" t="str">
        <f t="shared" si="23"/>
        <v>U1-N11</v>
      </c>
      <c r="E170" t="s">
        <v>367</v>
      </c>
      <c r="F170" t="s">
        <v>733</v>
      </c>
      <c r="G170" t="s">
        <v>884</v>
      </c>
      <c r="L170" t="s">
        <v>678</v>
      </c>
      <c r="M170" t="s">
        <v>289</v>
      </c>
      <c r="N170" s="97">
        <v>15.5589</v>
      </c>
      <c r="AT170" t="str">
        <f t="shared" si="24"/>
        <v>Bank4_15</v>
      </c>
      <c r="AU170" t="str">
        <f t="shared" si="25"/>
        <v>--</v>
      </c>
    </row>
    <row r="171" spans="1:47" x14ac:dyDescent="0.25">
      <c r="A171" t="str">
        <f t="shared" si="20"/>
        <v>U1-N12</v>
      </c>
      <c r="B171" t="str">
        <f t="shared" si="21"/>
        <v>GND</v>
      </c>
      <c r="C171" t="str">
        <f t="shared" si="22"/>
        <v>U1-GND</v>
      </c>
      <c r="D171" t="str">
        <f t="shared" si="23"/>
        <v>U1-N12</v>
      </c>
      <c r="E171" t="s">
        <v>367</v>
      </c>
      <c r="F171" t="s">
        <v>735</v>
      </c>
      <c r="G171" t="s">
        <v>324</v>
      </c>
      <c r="L171" t="s">
        <v>671</v>
      </c>
      <c r="M171" t="s">
        <v>289</v>
      </c>
      <c r="N171" s="97">
        <v>11.0167</v>
      </c>
      <c r="AT171" t="str">
        <f t="shared" si="24"/>
        <v>GND</v>
      </c>
      <c r="AU171" t="str">
        <f t="shared" si="25"/>
        <v>--</v>
      </c>
    </row>
    <row r="172" spans="1:47" x14ac:dyDescent="0.25">
      <c r="A172" t="str">
        <f t="shared" si="20"/>
        <v>U1-N14</v>
      </c>
      <c r="B172" t="str">
        <f t="shared" si="21"/>
        <v>NetU1_N14</v>
      </c>
      <c r="C172" t="str">
        <f t="shared" si="22"/>
        <v>U1-NetU1_N14</v>
      </c>
      <c r="D172" t="str">
        <f t="shared" si="23"/>
        <v>U1-N14</v>
      </c>
      <c r="E172" t="s">
        <v>367</v>
      </c>
      <c r="F172" t="s">
        <v>885</v>
      </c>
      <c r="G172" t="s">
        <v>886</v>
      </c>
      <c r="L172" t="s">
        <v>681</v>
      </c>
      <c r="M172" t="s">
        <v>289</v>
      </c>
      <c r="N172" s="97">
        <v>15.309900000000001</v>
      </c>
      <c r="AT172" t="str">
        <f t="shared" si="24"/>
        <v>NetU1_N14</v>
      </c>
      <c r="AU172" t="str">
        <f t="shared" si="25"/>
        <v>--</v>
      </c>
    </row>
    <row r="173" spans="1:47" x14ac:dyDescent="0.25">
      <c r="A173" t="str">
        <f t="shared" si="20"/>
        <v>U1-N15</v>
      </c>
      <c r="B173" t="str">
        <f t="shared" si="21"/>
        <v>Bank5_5</v>
      </c>
      <c r="C173" t="str">
        <f t="shared" si="22"/>
        <v>U1-Bank5_5</v>
      </c>
      <c r="D173" t="str">
        <f t="shared" si="23"/>
        <v>U1-N15</v>
      </c>
      <c r="E173" t="s">
        <v>367</v>
      </c>
      <c r="F173" t="s">
        <v>887</v>
      </c>
      <c r="G173" t="s">
        <v>888</v>
      </c>
      <c r="L173" t="s">
        <v>674</v>
      </c>
      <c r="M173" t="s">
        <v>289</v>
      </c>
      <c r="N173" s="97">
        <v>20.3933</v>
      </c>
      <c r="AT173" t="str">
        <f t="shared" si="24"/>
        <v>Bank5_5</v>
      </c>
      <c r="AU173" t="str">
        <f t="shared" si="25"/>
        <v>--</v>
      </c>
    </row>
    <row r="174" spans="1:47" x14ac:dyDescent="0.25">
      <c r="A174" t="str">
        <f t="shared" si="20"/>
        <v>U1-N16</v>
      </c>
      <c r="B174" t="str">
        <f t="shared" si="21"/>
        <v>D0</v>
      </c>
      <c r="C174" t="str">
        <f t="shared" si="22"/>
        <v>U1-D0</v>
      </c>
      <c r="D174" t="str">
        <f t="shared" si="23"/>
        <v>U1-N16</v>
      </c>
      <c r="E174" t="s">
        <v>367</v>
      </c>
      <c r="F174" t="s">
        <v>889</v>
      </c>
      <c r="G174" t="s">
        <v>299</v>
      </c>
      <c r="L174" t="s">
        <v>684</v>
      </c>
      <c r="M174" t="s">
        <v>289</v>
      </c>
      <c r="N174" s="97">
        <v>18.315200000000001</v>
      </c>
      <c r="AT174" t="str">
        <f t="shared" si="24"/>
        <v>D0</v>
      </c>
      <c r="AU174" t="str">
        <f t="shared" si="25"/>
        <v>--</v>
      </c>
    </row>
    <row r="175" spans="1:47" x14ac:dyDescent="0.25">
      <c r="A175" t="str">
        <f t="shared" si="20"/>
        <v>U1-P1</v>
      </c>
      <c r="B175" t="str">
        <f t="shared" si="21"/>
        <v>D13</v>
      </c>
      <c r="C175" t="str">
        <f t="shared" si="22"/>
        <v>U1-D13</v>
      </c>
      <c r="D175" t="str">
        <f t="shared" si="23"/>
        <v>U1-P1</v>
      </c>
      <c r="E175" t="s">
        <v>367</v>
      </c>
      <c r="F175" t="s">
        <v>890</v>
      </c>
      <c r="G175" t="s">
        <v>321</v>
      </c>
      <c r="L175" t="s">
        <v>672</v>
      </c>
      <c r="M175" t="s">
        <v>289</v>
      </c>
      <c r="N175" s="97">
        <v>23.700900000000001</v>
      </c>
      <c r="AT175" t="str">
        <f t="shared" si="24"/>
        <v>D13</v>
      </c>
      <c r="AU175" t="str">
        <f t="shared" si="25"/>
        <v>--</v>
      </c>
    </row>
    <row r="176" spans="1:47" x14ac:dyDescent="0.25">
      <c r="A176" t="str">
        <f t="shared" si="20"/>
        <v>U1-P2</v>
      </c>
      <c r="B176" t="str">
        <f t="shared" si="21"/>
        <v>D8</v>
      </c>
      <c r="C176" t="str">
        <f t="shared" si="22"/>
        <v>U1-D8</v>
      </c>
      <c r="D176" t="str">
        <f t="shared" si="23"/>
        <v>U1-P2</v>
      </c>
      <c r="E176" t="s">
        <v>367</v>
      </c>
      <c r="F176" t="s">
        <v>891</v>
      </c>
      <c r="G176" t="s">
        <v>312</v>
      </c>
      <c r="L176" t="s">
        <v>329</v>
      </c>
      <c r="M176" t="s">
        <v>289</v>
      </c>
      <c r="N176" s="97">
        <v>45.293999999999997</v>
      </c>
      <c r="AT176" t="str">
        <f t="shared" si="24"/>
        <v>D8</v>
      </c>
      <c r="AU176" t="str">
        <f t="shared" si="25"/>
        <v>--</v>
      </c>
    </row>
    <row r="177" spans="1:47" x14ac:dyDescent="0.25">
      <c r="A177" t="str">
        <f t="shared" si="20"/>
        <v>U1-P3</v>
      </c>
      <c r="B177" t="str">
        <f t="shared" si="21"/>
        <v>Bank3_4</v>
      </c>
      <c r="C177" t="str">
        <f t="shared" si="22"/>
        <v>U1-Bank3_4</v>
      </c>
      <c r="D177" t="str">
        <f t="shared" si="23"/>
        <v>U1-P3</v>
      </c>
      <c r="E177" t="s">
        <v>367</v>
      </c>
      <c r="F177" t="s">
        <v>892</v>
      </c>
      <c r="G177" t="s">
        <v>893</v>
      </c>
      <c r="L177" t="s">
        <v>331</v>
      </c>
      <c r="M177" t="s">
        <v>289</v>
      </c>
      <c r="N177" s="97">
        <v>45.537399999999998</v>
      </c>
      <c r="AT177" t="str">
        <f t="shared" si="24"/>
        <v>Bank3_4</v>
      </c>
      <c r="AU177" t="str">
        <f t="shared" si="25"/>
        <v>--</v>
      </c>
    </row>
    <row r="178" spans="1:47" x14ac:dyDescent="0.25">
      <c r="A178" t="str">
        <f t="shared" si="20"/>
        <v>U1-P4</v>
      </c>
      <c r="B178" t="str">
        <f t="shared" si="21"/>
        <v>3.3V</v>
      </c>
      <c r="C178" t="str">
        <f t="shared" si="22"/>
        <v>U1-3.3V</v>
      </c>
      <c r="D178" t="str">
        <f t="shared" si="23"/>
        <v>U1-P4</v>
      </c>
      <c r="E178" t="s">
        <v>367</v>
      </c>
      <c r="F178" t="s">
        <v>894</v>
      </c>
      <c r="G178" t="s">
        <v>291</v>
      </c>
      <c r="L178" t="s">
        <v>330</v>
      </c>
      <c r="M178" t="s">
        <v>289</v>
      </c>
      <c r="N178" s="97">
        <v>42.999600000000001</v>
      </c>
      <c r="AT178" t="str">
        <f t="shared" si="24"/>
        <v>3.3V</v>
      </c>
      <c r="AU178" t="str">
        <f t="shared" si="25"/>
        <v>--</v>
      </c>
    </row>
    <row r="179" spans="1:47" x14ac:dyDescent="0.25">
      <c r="A179" t="str">
        <f t="shared" si="20"/>
        <v>U1-P6</v>
      </c>
      <c r="B179" t="str">
        <f t="shared" si="21"/>
        <v>GND</v>
      </c>
      <c r="C179" t="str">
        <f t="shared" si="22"/>
        <v>U1-GND</v>
      </c>
      <c r="D179" t="str">
        <f t="shared" si="23"/>
        <v>U1-P6</v>
      </c>
      <c r="E179" t="s">
        <v>367</v>
      </c>
      <c r="F179" t="s">
        <v>895</v>
      </c>
      <c r="G179" t="s">
        <v>324</v>
      </c>
      <c r="L179" t="s">
        <v>332</v>
      </c>
      <c r="M179" t="s">
        <v>289</v>
      </c>
      <c r="N179" s="97">
        <v>44.458199999999998</v>
      </c>
      <c r="AT179" t="str">
        <f t="shared" si="24"/>
        <v>GND</v>
      </c>
      <c r="AU179" t="str">
        <f t="shared" si="25"/>
        <v>--</v>
      </c>
    </row>
    <row r="180" spans="1:47" x14ac:dyDescent="0.25">
      <c r="A180" t="str">
        <f t="shared" si="20"/>
        <v>U1-P7</v>
      </c>
      <c r="B180" t="str">
        <f t="shared" si="21"/>
        <v>3.3V</v>
      </c>
      <c r="C180" t="str">
        <f t="shared" si="22"/>
        <v>U1-3.3V</v>
      </c>
      <c r="D180" t="str">
        <f t="shared" si="23"/>
        <v>U1-P7</v>
      </c>
      <c r="E180" t="s">
        <v>367</v>
      </c>
      <c r="F180" t="s">
        <v>896</v>
      </c>
      <c r="G180" t="s">
        <v>291</v>
      </c>
      <c r="L180" t="s">
        <v>350</v>
      </c>
      <c r="M180" t="s">
        <v>289</v>
      </c>
      <c r="N180" s="97">
        <v>31.7089</v>
      </c>
      <c r="AT180" t="str">
        <f t="shared" si="24"/>
        <v>3.3V</v>
      </c>
      <c r="AU180" t="str">
        <f t="shared" si="25"/>
        <v>--</v>
      </c>
    </row>
    <row r="181" spans="1:47" x14ac:dyDescent="0.25">
      <c r="A181" t="str">
        <f t="shared" si="20"/>
        <v>U1-P8</v>
      </c>
      <c r="B181" t="str">
        <f t="shared" si="21"/>
        <v>Bank3_21</v>
      </c>
      <c r="C181" t="str">
        <f t="shared" si="22"/>
        <v>U1-Bank3_21</v>
      </c>
      <c r="D181" t="str">
        <f t="shared" si="23"/>
        <v>U1-P8</v>
      </c>
      <c r="E181" t="s">
        <v>367</v>
      </c>
      <c r="F181" t="s">
        <v>897</v>
      </c>
      <c r="G181" t="s">
        <v>898</v>
      </c>
      <c r="L181" t="s">
        <v>394</v>
      </c>
      <c r="M181" t="s">
        <v>289</v>
      </c>
      <c r="N181" s="97">
        <v>37.3872</v>
      </c>
      <c r="AT181" t="str">
        <f t="shared" si="24"/>
        <v>Bank3_21</v>
      </c>
      <c r="AU181" t="str">
        <f t="shared" si="25"/>
        <v>--</v>
      </c>
    </row>
    <row r="182" spans="1:47" x14ac:dyDescent="0.25">
      <c r="A182" t="str">
        <f t="shared" si="20"/>
        <v>U1-P9</v>
      </c>
      <c r="B182" t="str">
        <f t="shared" si="21"/>
        <v>Bank4_13</v>
      </c>
      <c r="C182" t="str">
        <f t="shared" si="22"/>
        <v>U1-Bank4_13</v>
      </c>
      <c r="D182" t="str">
        <f t="shared" si="23"/>
        <v>U1-P9</v>
      </c>
      <c r="E182" t="s">
        <v>367</v>
      </c>
      <c r="F182" t="s">
        <v>899</v>
      </c>
      <c r="G182" t="s">
        <v>900</v>
      </c>
      <c r="L182" t="s">
        <v>838</v>
      </c>
      <c r="M182" t="s">
        <v>289</v>
      </c>
      <c r="N182" s="97">
        <v>8.9417000000000009</v>
      </c>
      <c r="AT182" t="str">
        <f t="shared" si="24"/>
        <v>Bank4_13</v>
      </c>
      <c r="AU182" t="str">
        <f t="shared" si="25"/>
        <v>--</v>
      </c>
    </row>
    <row r="183" spans="1:47" x14ac:dyDescent="0.25">
      <c r="A183" t="str">
        <f t="shared" si="20"/>
        <v>U1-P10</v>
      </c>
      <c r="B183" t="str">
        <f t="shared" si="21"/>
        <v>3.3V</v>
      </c>
      <c r="C183" t="str">
        <f t="shared" si="22"/>
        <v>U1-3.3V</v>
      </c>
      <c r="D183" t="str">
        <f t="shared" si="23"/>
        <v>U1-P10</v>
      </c>
      <c r="E183" t="s">
        <v>367</v>
      </c>
      <c r="F183" t="s">
        <v>901</v>
      </c>
      <c r="G183" t="s">
        <v>291</v>
      </c>
      <c r="L183" t="s">
        <v>831</v>
      </c>
      <c r="M183" t="s">
        <v>289</v>
      </c>
      <c r="N183" s="97">
        <v>8.0196000000000005</v>
      </c>
      <c r="AT183" t="str">
        <f t="shared" si="24"/>
        <v>3.3V</v>
      </c>
      <c r="AU183" t="str">
        <f t="shared" si="25"/>
        <v>--</v>
      </c>
    </row>
    <row r="184" spans="1:47" x14ac:dyDescent="0.25">
      <c r="A184" t="str">
        <f t="shared" si="20"/>
        <v>U1-P11</v>
      </c>
      <c r="B184" t="str">
        <f t="shared" si="21"/>
        <v>NetC15_1</v>
      </c>
      <c r="C184" t="str">
        <f t="shared" si="22"/>
        <v>U1-NetC15_1</v>
      </c>
      <c r="D184" t="str">
        <f t="shared" si="23"/>
        <v>U1-P11</v>
      </c>
      <c r="E184" t="s">
        <v>367</v>
      </c>
      <c r="F184" t="s">
        <v>902</v>
      </c>
      <c r="G184" t="s">
        <v>636</v>
      </c>
      <c r="L184" t="s">
        <v>839</v>
      </c>
      <c r="M184" t="s">
        <v>289</v>
      </c>
      <c r="N184" s="97">
        <v>50.234400000000001</v>
      </c>
      <c r="AT184" t="str">
        <f t="shared" si="24"/>
        <v>AREF</v>
      </c>
      <c r="AU184" t="str">
        <f t="shared" si="25"/>
        <v>R18</v>
      </c>
    </row>
    <row r="185" spans="1:47" x14ac:dyDescent="0.25">
      <c r="A185" t="str">
        <f t="shared" si="20"/>
        <v>U1-P13</v>
      </c>
      <c r="B185" t="str">
        <f t="shared" si="21"/>
        <v>3.3V</v>
      </c>
      <c r="C185" t="str">
        <f t="shared" si="22"/>
        <v>U1-3.3V</v>
      </c>
      <c r="D185" t="str">
        <f t="shared" si="23"/>
        <v>U1-P13</v>
      </c>
      <c r="E185" t="s">
        <v>367</v>
      </c>
      <c r="F185" t="s">
        <v>903</v>
      </c>
      <c r="G185" t="s">
        <v>291</v>
      </c>
      <c r="L185" t="s">
        <v>395</v>
      </c>
      <c r="M185" t="s">
        <v>289</v>
      </c>
      <c r="N185" s="97">
        <v>23.127800000000001</v>
      </c>
      <c r="AT185" t="str">
        <f t="shared" si="24"/>
        <v>3.3V</v>
      </c>
      <c r="AU185" t="str">
        <f t="shared" si="25"/>
        <v>--</v>
      </c>
    </row>
    <row r="186" spans="1:47" x14ac:dyDescent="0.25">
      <c r="A186" t="str">
        <f t="shared" si="20"/>
        <v>U1-P14</v>
      </c>
      <c r="B186" t="str">
        <f t="shared" si="21"/>
        <v>AIN4</v>
      </c>
      <c r="C186" t="str">
        <f t="shared" si="22"/>
        <v>U1-AIN4</v>
      </c>
      <c r="D186" t="str">
        <f t="shared" si="23"/>
        <v>U1-P14</v>
      </c>
      <c r="E186" t="s">
        <v>367</v>
      </c>
      <c r="F186" t="s">
        <v>904</v>
      </c>
      <c r="G186" t="s">
        <v>296</v>
      </c>
      <c r="L186" t="s">
        <v>326</v>
      </c>
      <c r="M186" t="s">
        <v>289</v>
      </c>
      <c r="N186" s="97">
        <v>30.228300000000001</v>
      </c>
      <c r="AT186" t="str">
        <f t="shared" si="24"/>
        <v>AIN4</v>
      </c>
      <c r="AU186" t="str">
        <f t="shared" si="25"/>
        <v>--</v>
      </c>
    </row>
    <row r="187" spans="1:47" x14ac:dyDescent="0.25">
      <c r="A187" t="str">
        <f t="shared" si="20"/>
        <v>U1-P15</v>
      </c>
      <c r="B187" t="str">
        <f t="shared" si="21"/>
        <v>NetU1_P15</v>
      </c>
      <c r="C187" t="str">
        <f t="shared" si="22"/>
        <v>U1-NetU1_P15</v>
      </c>
      <c r="D187" t="str">
        <f t="shared" si="23"/>
        <v>U1-P15</v>
      </c>
      <c r="E187" t="s">
        <v>367</v>
      </c>
      <c r="F187" t="s">
        <v>905</v>
      </c>
      <c r="G187" t="s">
        <v>906</v>
      </c>
      <c r="L187" t="s">
        <v>691</v>
      </c>
      <c r="M187" t="s">
        <v>289</v>
      </c>
      <c r="N187" s="97">
        <v>7.6829999999999998</v>
      </c>
      <c r="AT187" t="str">
        <f t="shared" si="24"/>
        <v>NetU1_P15</v>
      </c>
      <c r="AU187" t="str">
        <f t="shared" si="25"/>
        <v>--</v>
      </c>
    </row>
    <row r="188" spans="1:47" x14ac:dyDescent="0.25">
      <c r="A188" t="str">
        <f t="shared" si="20"/>
        <v>U1-P16</v>
      </c>
      <c r="B188" t="str">
        <f t="shared" si="21"/>
        <v>Bank5_8</v>
      </c>
      <c r="C188" t="str">
        <f t="shared" si="22"/>
        <v>U1-Bank5_8</v>
      </c>
      <c r="D188" t="str">
        <f t="shared" si="23"/>
        <v>U1-P16</v>
      </c>
      <c r="E188" t="s">
        <v>367</v>
      </c>
      <c r="F188" t="s">
        <v>907</v>
      </c>
      <c r="G188" t="s">
        <v>908</v>
      </c>
      <c r="L188" t="s">
        <v>860</v>
      </c>
      <c r="M188" t="s">
        <v>860</v>
      </c>
      <c r="N188" s="97" t="s">
        <v>860</v>
      </c>
      <c r="AT188" t="str">
        <f t="shared" si="24"/>
        <v>Bank5_8</v>
      </c>
      <c r="AU188" t="str">
        <f t="shared" si="25"/>
        <v>--</v>
      </c>
    </row>
    <row r="189" spans="1:47" x14ac:dyDescent="0.25">
      <c r="A189" t="str">
        <f t="shared" si="20"/>
        <v>U1-R1</v>
      </c>
      <c r="B189" t="str">
        <f t="shared" si="21"/>
        <v>D14</v>
      </c>
      <c r="C189" t="str">
        <f t="shared" si="22"/>
        <v>U1-D14</v>
      </c>
      <c r="D189" t="str">
        <f t="shared" si="23"/>
        <v>U1-R1</v>
      </c>
      <c r="E189" t="s">
        <v>367</v>
      </c>
      <c r="F189" t="s">
        <v>488</v>
      </c>
      <c r="G189" t="s">
        <v>322</v>
      </c>
      <c r="N189" s="97"/>
      <c r="AT189" t="str">
        <f t="shared" si="24"/>
        <v>D14</v>
      </c>
      <c r="AU189" t="str">
        <f t="shared" si="25"/>
        <v>--</v>
      </c>
    </row>
    <row r="190" spans="1:47" x14ac:dyDescent="0.25">
      <c r="A190" t="str">
        <f t="shared" si="20"/>
        <v>U1-R3</v>
      </c>
      <c r="B190" t="str">
        <f t="shared" si="21"/>
        <v>LED4</v>
      </c>
      <c r="C190" t="str">
        <f t="shared" si="22"/>
        <v>U1-LED4</v>
      </c>
      <c r="D190" t="str">
        <f t="shared" si="23"/>
        <v>U1-R3</v>
      </c>
      <c r="E190" t="s">
        <v>367</v>
      </c>
      <c r="F190" t="s">
        <v>490</v>
      </c>
      <c r="G190" t="s">
        <v>360</v>
      </c>
      <c r="N190" s="97"/>
      <c r="AT190" t="str">
        <f t="shared" si="24"/>
        <v>NetD5_A</v>
      </c>
      <c r="AU190" t="str">
        <f t="shared" si="25"/>
        <v>R12</v>
      </c>
    </row>
    <row r="191" spans="1:47" x14ac:dyDescent="0.25">
      <c r="A191" t="str">
        <f t="shared" si="20"/>
        <v>U1-R4</v>
      </c>
      <c r="B191" t="str">
        <f t="shared" si="21"/>
        <v>LED6</v>
      </c>
      <c r="C191" t="str">
        <f t="shared" si="22"/>
        <v>U1-LED6</v>
      </c>
      <c r="D191" t="str">
        <f t="shared" si="23"/>
        <v>U1-R4</v>
      </c>
      <c r="E191" t="s">
        <v>367</v>
      </c>
      <c r="F191" t="s">
        <v>491</v>
      </c>
      <c r="G191" t="s">
        <v>364</v>
      </c>
      <c r="N191" s="97"/>
      <c r="AT191" t="str">
        <f t="shared" si="24"/>
        <v>NetD7_A</v>
      </c>
      <c r="AU191" t="str">
        <f t="shared" si="25"/>
        <v>R14</v>
      </c>
    </row>
    <row r="192" spans="1:47" x14ac:dyDescent="0.25">
      <c r="A192" t="str">
        <f t="shared" si="20"/>
        <v>U1-R5</v>
      </c>
      <c r="B192" t="str">
        <f t="shared" si="21"/>
        <v>BDBUS4</v>
      </c>
      <c r="C192" t="str">
        <f t="shared" si="22"/>
        <v>U1-BDBUS4</v>
      </c>
      <c r="D192" t="str">
        <f t="shared" si="23"/>
        <v>U1-R5</v>
      </c>
      <c r="E192" t="s">
        <v>367</v>
      </c>
      <c r="F192" t="s">
        <v>492</v>
      </c>
      <c r="G192" t="s">
        <v>311</v>
      </c>
      <c r="N192" s="97"/>
      <c r="AT192" t="str">
        <f t="shared" si="24"/>
        <v>BDBUS4</v>
      </c>
      <c r="AU192" t="str">
        <f t="shared" si="25"/>
        <v>--</v>
      </c>
    </row>
    <row r="193" spans="1:47" x14ac:dyDescent="0.25">
      <c r="A193" t="str">
        <f t="shared" si="20"/>
        <v>U1-R6</v>
      </c>
      <c r="B193" t="str">
        <f t="shared" si="21"/>
        <v>BDBUS2</v>
      </c>
      <c r="C193" t="str">
        <f t="shared" si="22"/>
        <v>U1-BDBUS2</v>
      </c>
      <c r="D193" t="str">
        <f t="shared" si="23"/>
        <v>U1-R6</v>
      </c>
      <c r="E193" t="s">
        <v>367</v>
      </c>
      <c r="F193" t="s">
        <v>493</v>
      </c>
      <c r="G193" t="s">
        <v>307</v>
      </c>
      <c r="N193" s="97"/>
      <c r="AT193" t="str">
        <f t="shared" si="24"/>
        <v>BDBUS2</v>
      </c>
      <c r="AU193" t="str">
        <f t="shared" si="25"/>
        <v>--</v>
      </c>
    </row>
    <row r="194" spans="1:47" x14ac:dyDescent="0.25">
      <c r="A194" t="str">
        <f t="shared" si="20"/>
        <v>U1-R7</v>
      </c>
      <c r="B194" t="str">
        <f t="shared" si="21"/>
        <v>BDBUS0</v>
      </c>
      <c r="C194" t="str">
        <f t="shared" si="22"/>
        <v>U1-BDBUS0</v>
      </c>
      <c r="D194" t="str">
        <f t="shared" si="23"/>
        <v>U1-R7</v>
      </c>
      <c r="E194" t="s">
        <v>367</v>
      </c>
      <c r="F194" t="s">
        <v>494</v>
      </c>
      <c r="G194" t="s">
        <v>303</v>
      </c>
      <c r="N194" s="97"/>
      <c r="AT194" t="str">
        <f t="shared" si="24"/>
        <v>BDBUS0</v>
      </c>
      <c r="AU194" t="str">
        <f t="shared" si="25"/>
        <v>--</v>
      </c>
    </row>
    <row r="195" spans="1:47" x14ac:dyDescent="0.25">
      <c r="A195" t="str">
        <f t="shared" si="20"/>
        <v>U1-R8</v>
      </c>
      <c r="B195" t="str">
        <f t="shared" si="21"/>
        <v>GND</v>
      </c>
      <c r="C195" t="str">
        <f t="shared" si="22"/>
        <v>U1-GND</v>
      </c>
      <c r="D195" t="str">
        <f t="shared" si="23"/>
        <v>U1-R8</v>
      </c>
      <c r="E195" t="s">
        <v>367</v>
      </c>
      <c r="F195" t="s">
        <v>495</v>
      </c>
      <c r="G195" t="s">
        <v>324</v>
      </c>
      <c r="N195" s="97"/>
      <c r="AT195" t="str">
        <f t="shared" si="24"/>
        <v>GND</v>
      </c>
      <c r="AU195" t="str">
        <f t="shared" si="25"/>
        <v>--</v>
      </c>
    </row>
    <row r="196" spans="1:47" x14ac:dyDescent="0.25">
      <c r="A196" t="str">
        <f t="shared" si="20"/>
        <v>U1-R9</v>
      </c>
      <c r="B196" t="str">
        <f t="shared" si="21"/>
        <v>GND</v>
      </c>
      <c r="C196" t="str">
        <f t="shared" si="22"/>
        <v>U1-GND</v>
      </c>
      <c r="D196" t="str">
        <f t="shared" si="23"/>
        <v>U1-R9</v>
      </c>
      <c r="E196" t="s">
        <v>367</v>
      </c>
      <c r="F196" t="s">
        <v>496</v>
      </c>
      <c r="G196" t="s">
        <v>324</v>
      </c>
      <c r="N196" s="97"/>
      <c r="AT196" t="str">
        <f t="shared" si="24"/>
        <v>GND</v>
      </c>
      <c r="AU196" t="str">
        <f t="shared" si="25"/>
        <v>--</v>
      </c>
    </row>
    <row r="197" spans="1:47" x14ac:dyDescent="0.25">
      <c r="A197" t="str">
        <f t="shared" si="20"/>
        <v>U1-R10</v>
      </c>
      <c r="B197" t="str">
        <f t="shared" si="21"/>
        <v>Bank4_3</v>
      </c>
      <c r="C197" t="str">
        <f t="shared" si="22"/>
        <v>U1-Bank4_3</v>
      </c>
      <c r="D197" t="str">
        <f t="shared" si="23"/>
        <v>U1-R10</v>
      </c>
      <c r="E197" t="s">
        <v>367</v>
      </c>
      <c r="F197" t="s">
        <v>497</v>
      </c>
      <c r="G197" t="s">
        <v>909</v>
      </c>
      <c r="N197" s="97"/>
      <c r="AT197" t="str">
        <f t="shared" si="24"/>
        <v>Bank4_3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U1-R11</v>
      </c>
      <c r="B198" t="str">
        <f t="shared" ref="B198:B261" si="27">IF(OR(E198=$A$2,E198=$B$2,E198=$C$2,E198=$D$2),"--",G198)</f>
        <v>AIN7</v>
      </c>
      <c r="C198" t="str">
        <f t="shared" ref="C198:C261" si="28">$E198&amp;"-"&amp;$G198</f>
        <v>U1-AIN7</v>
      </c>
      <c r="D198" t="str">
        <f t="shared" ref="D198:D261" si="29">A198</f>
        <v>U1-R11</v>
      </c>
      <c r="E198" t="s">
        <v>367</v>
      </c>
      <c r="F198" t="s">
        <v>498</v>
      </c>
      <c r="G198" t="s">
        <v>788</v>
      </c>
      <c r="N198" s="97"/>
      <c r="AT198" t="str">
        <f t="shared" ref="AT198:AT261" si="30">IF(IF(COUNTIF($AO$6:$AQ$150,B198)&gt;0,"---","--")="---",VLOOKUP(B198,$AO$6:$AQ$150,3,0),B198)</f>
        <v>AIN7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U1-R12</v>
      </c>
      <c r="B199" t="str">
        <f t="shared" si="27"/>
        <v>AIN0</v>
      </c>
      <c r="C199" t="str">
        <f t="shared" si="28"/>
        <v>U1-AIN0</v>
      </c>
      <c r="D199" t="str">
        <f t="shared" si="29"/>
        <v>U1-R12</v>
      </c>
      <c r="E199" t="s">
        <v>367</v>
      </c>
      <c r="F199" t="s">
        <v>499</v>
      </c>
      <c r="G199" t="s">
        <v>290</v>
      </c>
      <c r="N199" s="97"/>
      <c r="AT199" t="str">
        <f t="shared" si="30"/>
        <v>AIN0</v>
      </c>
      <c r="AU199" t="str">
        <f t="shared" si="31"/>
        <v>--</v>
      </c>
    </row>
    <row r="200" spans="1:47" x14ac:dyDescent="0.25">
      <c r="A200" t="str">
        <f t="shared" si="26"/>
        <v>U1-R13</v>
      </c>
      <c r="B200" t="str">
        <f t="shared" si="27"/>
        <v>AIN2</v>
      </c>
      <c r="C200" t="str">
        <f t="shared" si="28"/>
        <v>U1-AIN2</v>
      </c>
      <c r="D200" t="str">
        <f t="shared" si="29"/>
        <v>U1-R13</v>
      </c>
      <c r="E200" t="s">
        <v>367</v>
      </c>
      <c r="F200" t="s">
        <v>500</v>
      </c>
      <c r="G200" t="s">
        <v>294</v>
      </c>
      <c r="N200" s="97"/>
      <c r="AT200" t="str">
        <f t="shared" si="30"/>
        <v>AIN2</v>
      </c>
      <c r="AU200" t="str">
        <f t="shared" si="31"/>
        <v>--</v>
      </c>
    </row>
    <row r="201" spans="1:47" x14ac:dyDescent="0.25">
      <c r="A201" t="str">
        <f t="shared" si="26"/>
        <v>U1-R14</v>
      </c>
      <c r="B201" t="str">
        <f t="shared" si="27"/>
        <v>AIN5</v>
      </c>
      <c r="C201" t="str">
        <f t="shared" si="28"/>
        <v>U1-AIN5</v>
      </c>
      <c r="D201" t="str">
        <f t="shared" si="29"/>
        <v>U1-R14</v>
      </c>
      <c r="E201" t="s">
        <v>367</v>
      </c>
      <c r="F201" t="s">
        <v>501</v>
      </c>
      <c r="G201" t="s">
        <v>297</v>
      </c>
      <c r="N201" s="97"/>
      <c r="AT201" t="str">
        <f t="shared" si="30"/>
        <v>AIN5</v>
      </c>
      <c r="AU201" t="str">
        <f t="shared" si="31"/>
        <v>--</v>
      </c>
    </row>
    <row r="202" spans="1:47" x14ac:dyDescent="0.25">
      <c r="A202" t="str">
        <f t="shared" si="26"/>
        <v>U1-R16</v>
      </c>
      <c r="B202" t="str">
        <f t="shared" si="27"/>
        <v>Bank5_7</v>
      </c>
      <c r="C202" t="str">
        <f t="shared" si="28"/>
        <v>U1-Bank5_7</v>
      </c>
      <c r="D202" t="str">
        <f t="shared" si="29"/>
        <v>U1-R16</v>
      </c>
      <c r="E202" t="s">
        <v>367</v>
      </c>
      <c r="F202" t="s">
        <v>503</v>
      </c>
      <c r="G202" t="s">
        <v>910</v>
      </c>
      <c r="N202" s="97"/>
      <c r="AT202" t="str">
        <f t="shared" si="30"/>
        <v>Bank5_7</v>
      </c>
      <c r="AU202" t="str">
        <f t="shared" si="31"/>
        <v>--</v>
      </c>
    </row>
    <row r="203" spans="1:47" x14ac:dyDescent="0.25">
      <c r="A203" t="str">
        <f t="shared" si="26"/>
        <v>U1-T1</v>
      </c>
      <c r="B203" t="str">
        <f t="shared" si="27"/>
        <v>3.3V</v>
      </c>
      <c r="C203" t="str">
        <f t="shared" si="28"/>
        <v>U1-3.3V</v>
      </c>
      <c r="D203" t="str">
        <f t="shared" si="29"/>
        <v>U1-T1</v>
      </c>
      <c r="E203" t="s">
        <v>367</v>
      </c>
      <c r="F203" t="s">
        <v>517</v>
      </c>
      <c r="G203" t="s">
        <v>291</v>
      </c>
      <c r="N203" s="97"/>
      <c r="AT203" t="str">
        <f t="shared" si="30"/>
        <v>3.3V</v>
      </c>
      <c r="AU203" t="str">
        <f t="shared" si="31"/>
        <v>--</v>
      </c>
    </row>
    <row r="204" spans="1:47" x14ac:dyDescent="0.25">
      <c r="A204" t="str">
        <f t="shared" si="26"/>
        <v>U1-T2</v>
      </c>
      <c r="B204" t="str">
        <f t="shared" si="27"/>
        <v>LED5</v>
      </c>
      <c r="C204" t="str">
        <f t="shared" si="28"/>
        <v>U1-LED5</v>
      </c>
      <c r="D204" t="str">
        <f t="shared" si="29"/>
        <v>U1-T2</v>
      </c>
      <c r="E204" t="s">
        <v>367</v>
      </c>
      <c r="F204" t="s">
        <v>518</v>
      </c>
      <c r="G204" t="s">
        <v>362</v>
      </c>
      <c r="N204" s="97"/>
      <c r="AT204" t="str">
        <f t="shared" si="30"/>
        <v>NetD6_A</v>
      </c>
      <c r="AU204" t="str">
        <f t="shared" si="31"/>
        <v>R13</v>
      </c>
    </row>
    <row r="205" spans="1:47" x14ac:dyDescent="0.25">
      <c r="A205" t="str">
        <f t="shared" si="26"/>
        <v>U1-T3</v>
      </c>
      <c r="B205" t="str">
        <f t="shared" si="27"/>
        <v>LED3</v>
      </c>
      <c r="C205" t="str">
        <f t="shared" si="28"/>
        <v>U1-LED3</v>
      </c>
      <c r="D205" t="str">
        <f t="shared" si="29"/>
        <v>U1-T3</v>
      </c>
      <c r="E205" t="s">
        <v>367</v>
      </c>
      <c r="F205" t="s">
        <v>519</v>
      </c>
      <c r="G205" t="s">
        <v>358</v>
      </c>
      <c r="N205" s="97"/>
      <c r="AT205" t="str">
        <f t="shared" si="30"/>
        <v>NetD4_A</v>
      </c>
      <c r="AU205" t="str">
        <f t="shared" si="31"/>
        <v>R11</v>
      </c>
    </row>
    <row r="206" spans="1:47" x14ac:dyDescent="0.25">
      <c r="A206" t="str">
        <f t="shared" si="26"/>
        <v>U1-T4</v>
      </c>
      <c r="B206" t="str">
        <f t="shared" si="27"/>
        <v>LED2</v>
      </c>
      <c r="C206" t="str">
        <f t="shared" si="28"/>
        <v>U1-LED2</v>
      </c>
      <c r="D206" t="str">
        <f t="shared" si="29"/>
        <v>U1-T4</v>
      </c>
      <c r="E206" t="s">
        <v>367</v>
      </c>
      <c r="F206" t="s">
        <v>911</v>
      </c>
      <c r="G206" t="s">
        <v>356</v>
      </c>
      <c r="N206" s="97"/>
      <c r="AT206" t="str">
        <f t="shared" si="30"/>
        <v>NetD3_A</v>
      </c>
      <c r="AU206" t="str">
        <f t="shared" si="31"/>
        <v>R10</v>
      </c>
    </row>
    <row r="207" spans="1:47" x14ac:dyDescent="0.25">
      <c r="A207" t="str">
        <f t="shared" si="26"/>
        <v>U1-T5</v>
      </c>
      <c r="B207" t="str">
        <f t="shared" si="27"/>
        <v>BDBUS5</v>
      </c>
      <c r="C207" t="str">
        <f t="shared" si="28"/>
        <v>U1-BDBUS5</v>
      </c>
      <c r="D207" t="str">
        <f t="shared" si="29"/>
        <v>U1-T5</v>
      </c>
      <c r="E207" t="s">
        <v>367</v>
      </c>
      <c r="F207" t="s">
        <v>912</v>
      </c>
      <c r="G207" t="s">
        <v>313</v>
      </c>
      <c r="N207" s="97"/>
      <c r="AT207" t="str">
        <f t="shared" si="30"/>
        <v>BDBUS5</v>
      </c>
      <c r="AU207" t="str">
        <f t="shared" si="31"/>
        <v>--</v>
      </c>
    </row>
    <row r="208" spans="1:47" x14ac:dyDescent="0.25">
      <c r="A208" t="str">
        <f t="shared" si="26"/>
        <v>U1-T6</v>
      </c>
      <c r="B208" t="str">
        <f t="shared" si="27"/>
        <v>BDBUS3</v>
      </c>
      <c r="C208" t="str">
        <f t="shared" si="28"/>
        <v>U1-BDBUS3</v>
      </c>
      <c r="D208" t="str">
        <f t="shared" si="29"/>
        <v>U1-T6</v>
      </c>
      <c r="E208" t="s">
        <v>367</v>
      </c>
      <c r="F208" t="s">
        <v>913</v>
      </c>
      <c r="G208" t="s">
        <v>309</v>
      </c>
      <c r="N208" s="97"/>
      <c r="AT208" t="str">
        <f t="shared" si="30"/>
        <v>BDBUS3</v>
      </c>
      <c r="AU208" t="str">
        <f t="shared" si="31"/>
        <v>--</v>
      </c>
    </row>
    <row r="209" spans="1:47" x14ac:dyDescent="0.25">
      <c r="A209" t="str">
        <f t="shared" si="26"/>
        <v>U1-T7</v>
      </c>
      <c r="B209" t="str">
        <f t="shared" si="27"/>
        <v>BDBUS1</v>
      </c>
      <c r="C209" t="str">
        <f t="shared" si="28"/>
        <v>U1-BDBUS1</v>
      </c>
      <c r="D209" t="str">
        <f t="shared" si="29"/>
        <v>U1-T7</v>
      </c>
      <c r="E209" t="s">
        <v>367</v>
      </c>
      <c r="F209" t="s">
        <v>914</v>
      </c>
      <c r="G209" t="s">
        <v>305</v>
      </c>
      <c r="N209" s="97"/>
      <c r="AT209" t="str">
        <f t="shared" si="30"/>
        <v>BDBUS1</v>
      </c>
      <c r="AU209" t="str">
        <f t="shared" si="31"/>
        <v>--</v>
      </c>
    </row>
    <row r="210" spans="1:47" x14ac:dyDescent="0.25">
      <c r="A210" t="str">
        <f t="shared" si="26"/>
        <v>U1-T8</v>
      </c>
      <c r="B210" t="str">
        <f t="shared" si="27"/>
        <v>GND</v>
      </c>
      <c r="C210" t="str">
        <f t="shared" si="28"/>
        <v>U1-GND</v>
      </c>
      <c r="D210" t="str">
        <f t="shared" si="29"/>
        <v>U1-T8</v>
      </c>
      <c r="E210" t="s">
        <v>367</v>
      </c>
      <c r="F210" t="s">
        <v>915</v>
      </c>
      <c r="G210" t="s">
        <v>324</v>
      </c>
      <c r="N210" s="97"/>
      <c r="AT210" t="str">
        <f t="shared" si="30"/>
        <v>GND</v>
      </c>
      <c r="AU210" t="str">
        <f t="shared" si="31"/>
        <v>--</v>
      </c>
    </row>
    <row r="211" spans="1:47" x14ac:dyDescent="0.25">
      <c r="A211" t="str">
        <f t="shared" si="26"/>
        <v>U1-T9</v>
      </c>
      <c r="B211" t="str">
        <f t="shared" si="27"/>
        <v>GND</v>
      </c>
      <c r="C211" t="str">
        <f t="shared" si="28"/>
        <v>U1-GND</v>
      </c>
      <c r="D211" t="str">
        <f t="shared" si="29"/>
        <v>U1-T9</v>
      </c>
      <c r="E211" t="s">
        <v>367</v>
      </c>
      <c r="F211" t="s">
        <v>916</v>
      </c>
      <c r="G211" t="s">
        <v>324</v>
      </c>
      <c r="N211" s="97"/>
      <c r="AT211" t="str">
        <f t="shared" si="30"/>
        <v>GND</v>
      </c>
      <c r="AU211" t="str">
        <f t="shared" si="31"/>
        <v>--</v>
      </c>
    </row>
    <row r="212" spans="1:47" x14ac:dyDescent="0.25">
      <c r="A212" t="str">
        <f t="shared" si="26"/>
        <v>U1-T10</v>
      </c>
      <c r="B212" t="str">
        <f t="shared" si="27"/>
        <v>Bank4_4</v>
      </c>
      <c r="C212" t="str">
        <f t="shared" si="28"/>
        <v>U1-Bank4_4</v>
      </c>
      <c r="D212" t="str">
        <f t="shared" si="29"/>
        <v>U1-T10</v>
      </c>
      <c r="E212" t="s">
        <v>367</v>
      </c>
      <c r="F212" t="s">
        <v>917</v>
      </c>
      <c r="G212" t="s">
        <v>918</v>
      </c>
      <c r="N212" s="97"/>
      <c r="AT212" t="str">
        <f t="shared" si="30"/>
        <v>Bank4_4</v>
      </c>
      <c r="AU212" t="str">
        <f t="shared" si="31"/>
        <v>--</v>
      </c>
    </row>
    <row r="213" spans="1:47" x14ac:dyDescent="0.25">
      <c r="A213" t="str">
        <f t="shared" si="26"/>
        <v>U1-T11</v>
      </c>
      <c r="B213" t="str">
        <f t="shared" si="27"/>
        <v>Bank4_6</v>
      </c>
      <c r="C213" t="str">
        <f t="shared" si="28"/>
        <v>U1-Bank4_6</v>
      </c>
      <c r="D213" t="str">
        <f t="shared" si="29"/>
        <v>U1-T11</v>
      </c>
      <c r="E213" t="s">
        <v>367</v>
      </c>
      <c r="F213" t="s">
        <v>919</v>
      </c>
      <c r="G213" t="s">
        <v>920</v>
      </c>
      <c r="N213" s="97"/>
      <c r="AT213" t="str">
        <f t="shared" si="30"/>
        <v>Bank4_6</v>
      </c>
      <c r="AU213" t="str">
        <f t="shared" si="31"/>
        <v>--</v>
      </c>
    </row>
    <row r="214" spans="1:47" x14ac:dyDescent="0.25">
      <c r="A214" t="str">
        <f t="shared" si="26"/>
        <v>U1-T12</v>
      </c>
      <c r="B214" t="str">
        <f t="shared" si="27"/>
        <v>AIN</v>
      </c>
      <c r="C214" t="str">
        <f t="shared" si="28"/>
        <v>U1-AIN</v>
      </c>
      <c r="D214" t="str">
        <f t="shared" si="29"/>
        <v>U1-T12</v>
      </c>
      <c r="E214" t="s">
        <v>367</v>
      </c>
      <c r="F214" t="s">
        <v>921</v>
      </c>
      <c r="G214" t="s">
        <v>787</v>
      </c>
      <c r="N214" s="97"/>
      <c r="AT214" t="str">
        <f t="shared" si="30"/>
        <v>AIN</v>
      </c>
      <c r="AU214" t="str">
        <f t="shared" si="31"/>
        <v>--</v>
      </c>
    </row>
    <row r="215" spans="1:47" x14ac:dyDescent="0.25">
      <c r="A215" t="str">
        <f t="shared" si="26"/>
        <v>U1-T13</v>
      </c>
      <c r="B215" t="str">
        <f t="shared" si="27"/>
        <v>AIN1</v>
      </c>
      <c r="C215" t="str">
        <f t="shared" si="28"/>
        <v>U1-AIN1</v>
      </c>
      <c r="D215" t="str">
        <f t="shared" si="29"/>
        <v>U1-T13</v>
      </c>
      <c r="E215" t="s">
        <v>367</v>
      </c>
      <c r="F215" t="s">
        <v>922</v>
      </c>
      <c r="G215" t="s">
        <v>292</v>
      </c>
      <c r="N215" s="97"/>
      <c r="AT215" t="str">
        <f t="shared" si="30"/>
        <v>AIN1</v>
      </c>
      <c r="AU215" t="str">
        <f t="shared" si="31"/>
        <v>--</v>
      </c>
    </row>
    <row r="216" spans="1:47" x14ac:dyDescent="0.25">
      <c r="A216" t="str">
        <f t="shared" si="26"/>
        <v>U1-T14</v>
      </c>
      <c r="B216" t="str">
        <f t="shared" si="27"/>
        <v>AIN3</v>
      </c>
      <c r="C216" t="str">
        <f t="shared" si="28"/>
        <v>U1-AIN3</v>
      </c>
      <c r="D216" t="str">
        <f t="shared" si="29"/>
        <v>U1-T14</v>
      </c>
      <c r="E216" t="s">
        <v>367</v>
      </c>
      <c r="F216" t="s">
        <v>923</v>
      </c>
      <c r="G216" t="s">
        <v>295</v>
      </c>
      <c r="N216" s="97"/>
      <c r="AT216" t="str">
        <f t="shared" si="30"/>
        <v>AIN3</v>
      </c>
      <c r="AU216" t="str">
        <f t="shared" si="31"/>
        <v>--</v>
      </c>
    </row>
    <row r="217" spans="1:47" x14ac:dyDescent="0.25">
      <c r="A217" t="str">
        <f t="shared" si="26"/>
        <v>U1-T15</v>
      </c>
      <c r="B217" t="str">
        <f t="shared" si="27"/>
        <v>AIN6</v>
      </c>
      <c r="C217" t="str">
        <f t="shared" si="28"/>
        <v>U1-AIN6</v>
      </c>
      <c r="D217" t="str">
        <f t="shared" si="29"/>
        <v>U1-T15</v>
      </c>
      <c r="E217" t="s">
        <v>367</v>
      </c>
      <c r="F217" t="s">
        <v>924</v>
      </c>
      <c r="G217" t="s">
        <v>298</v>
      </c>
      <c r="N217" s="97"/>
      <c r="AT217" t="str">
        <f t="shared" si="30"/>
        <v>AIN6</v>
      </c>
      <c r="AU217" t="str">
        <f t="shared" si="31"/>
        <v>--</v>
      </c>
    </row>
    <row r="218" spans="1:47" x14ac:dyDescent="0.25">
      <c r="A218" t="str">
        <f t="shared" si="26"/>
        <v>U1-T16</v>
      </c>
      <c r="B218" t="str">
        <f t="shared" si="27"/>
        <v>3.3V</v>
      </c>
      <c r="C218" t="str">
        <f t="shared" si="28"/>
        <v>U1-3.3V</v>
      </c>
      <c r="D218" t="str">
        <f t="shared" si="29"/>
        <v>U1-T16</v>
      </c>
      <c r="E218" t="s">
        <v>367</v>
      </c>
      <c r="F218" t="s">
        <v>925</v>
      </c>
      <c r="G218" t="s">
        <v>291</v>
      </c>
      <c r="N218" s="97"/>
      <c r="AT218" t="str">
        <f t="shared" si="30"/>
        <v>3.3V</v>
      </c>
      <c r="AU218" t="str">
        <f t="shared" si="31"/>
        <v>--</v>
      </c>
    </row>
    <row r="219" spans="1:47" x14ac:dyDescent="0.25">
      <c r="A219" t="str">
        <f t="shared" si="26"/>
        <v>U1-B1</v>
      </c>
      <c r="B219" t="str">
        <f t="shared" si="27"/>
        <v>SEN_INT1</v>
      </c>
      <c r="C219" t="str">
        <f t="shared" si="28"/>
        <v>U1-SEN_INT1</v>
      </c>
      <c r="D219" t="str">
        <f t="shared" si="29"/>
        <v>U1-B1</v>
      </c>
      <c r="E219" t="s">
        <v>367</v>
      </c>
      <c r="F219" t="s">
        <v>737</v>
      </c>
      <c r="G219" t="s">
        <v>671</v>
      </c>
      <c r="N219" s="97"/>
      <c r="AT219" t="str">
        <f t="shared" si="30"/>
        <v>SEN_INT1</v>
      </c>
      <c r="AU219" t="str">
        <f t="shared" si="31"/>
        <v>--</v>
      </c>
    </row>
    <row r="220" spans="1:47" x14ac:dyDescent="0.25">
      <c r="A220" t="str">
        <f t="shared" si="26"/>
        <v>U1-B2</v>
      </c>
      <c r="B220" t="str">
        <f t="shared" si="27"/>
        <v>GND</v>
      </c>
      <c r="C220" t="str">
        <f t="shared" si="28"/>
        <v>U1-GND</v>
      </c>
      <c r="D220" t="str">
        <f t="shared" si="29"/>
        <v>U1-B2</v>
      </c>
      <c r="E220" t="s">
        <v>367</v>
      </c>
      <c r="F220" t="s">
        <v>611</v>
      </c>
      <c r="G220" t="s">
        <v>324</v>
      </c>
      <c r="N220" s="97"/>
      <c r="AT220" t="str">
        <f t="shared" si="30"/>
        <v>GND</v>
      </c>
      <c r="AU220" t="str">
        <f t="shared" si="31"/>
        <v>--</v>
      </c>
    </row>
    <row r="221" spans="1:47" x14ac:dyDescent="0.25">
      <c r="A221" t="str">
        <f t="shared" si="26"/>
        <v>U1-B15</v>
      </c>
      <c r="B221" t="str">
        <f t="shared" si="27"/>
        <v>GND</v>
      </c>
      <c r="C221" t="str">
        <f t="shared" si="28"/>
        <v>U1-GND</v>
      </c>
      <c r="D221" t="str">
        <f t="shared" si="29"/>
        <v>U1-B15</v>
      </c>
      <c r="E221" t="s">
        <v>367</v>
      </c>
      <c r="F221" t="s">
        <v>828</v>
      </c>
      <c r="G221" t="s">
        <v>324</v>
      </c>
      <c r="N221" s="97"/>
      <c r="AT221" t="str">
        <f t="shared" si="30"/>
        <v>GND</v>
      </c>
      <c r="AU221" t="str">
        <f t="shared" si="31"/>
        <v>--</v>
      </c>
    </row>
    <row r="222" spans="1:47" x14ac:dyDescent="0.25">
      <c r="A222" t="str">
        <f t="shared" si="26"/>
        <v>U1-B16</v>
      </c>
      <c r="B222" t="str">
        <f t="shared" si="27"/>
        <v>PIO_07</v>
      </c>
      <c r="C222" t="str">
        <f t="shared" si="28"/>
        <v>U1-PIO_07</v>
      </c>
      <c r="D222" t="str">
        <f t="shared" si="29"/>
        <v>U1-B16</v>
      </c>
      <c r="E222" t="s">
        <v>367</v>
      </c>
      <c r="F222" t="s">
        <v>829</v>
      </c>
      <c r="G222" t="s">
        <v>344</v>
      </c>
      <c r="N222" s="97"/>
      <c r="AT222" t="str">
        <f t="shared" si="30"/>
        <v>PIO_07</v>
      </c>
      <c r="AU222" t="str">
        <f t="shared" si="31"/>
        <v>--</v>
      </c>
    </row>
    <row r="223" spans="1:47" x14ac:dyDescent="0.25">
      <c r="A223" t="str">
        <f t="shared" si="26"/>
        <v>U1-C1</v>
      </c>
      <c r="B223" t="str">
        <f t="shared" si="27"/>
        <v>AS_ASDO</v>
      </c>
      <c r="C223" t="str">
        <f t="shared" si="28"/>
        <v>U1-AS_ASDO</v>
      </c>
      <c r="D223" t="str">
        <f t="shared" si="29"/>
        <v>U1-C1</v>
      </c>
      <c r="E223" t="s">
        <v>367</v>
      </c>
      <c r="F223" t="s">
        <v>444</v>
      </c>
      <c r="G223" t="s">
        <v>803</v>
      </c>
      <c r="N223" s="97"/>
      <c r="AT223" t="str">
        <f t="shared" si="30"/>
        <v>AS_ASDO</v>
      </c>
      <c r="AU223" t="str">
        <f t="shared" si="31"/>
        <v>--</v>
      </c>
    </row>
    <row r="224" spans="1:47" x14ac:dyDescent="0.25">
      <c r="A224" t="str">
        <f t="shared" si="26"/>
        <v>U1-C2</v>
      </c>
      <c r="B224" t="str">
        <f t="shared" si="27"/>
        <v>SEN_INT2</v>
      </c>
      <c r="C224" t="str">
        <f t="shared" si="28"/>
        <v>U1-SEN_INT2</v>
      </c>
      <c r="D224" t="str">
        <f t="shared" si="29"/>
        <v>U1-C2</v>
      </c>
      <c r="E224" t="s">
        <v>367</v>
      </c>
      <c r="F224" t="s">
        <v>445</v>
      </c>
      <c r="G224" t="s">
        <v>681</v>
      </c>
      <c r="N224" s="97"/>
      <c r="AT224" t="str">
        <f t="shared" si="30"/>
        <v>SEN_INT2</v>
      </c>
      <c r="AU224" t="str">
        <f t="shared" si="31"/>
        <v>--</v>
      </c>
    </row>
    <row r="225" spans="1:47" x14ac:dyDescent="0.25">
      <c r="A225" t="str">
        <f t="shared" si="26"/>
        <v>U1-C5</v>
      </c>
      <c r="B225" t="str">
        <f t="shared" si="27"/>
        <v>GND</v>
      </c>
      <c r="C225" t="str">
        <f t="shared" si="28"/>
        <v>U1-GND</v>
      </c>
      <c r="D225" t="str">
        <f t="shared" si="29"/>
        <v>U1-C5</v>
      </c>
      <c r="E225" t="s">
        <v>367</v>
      </c>
      <c r="F225" t="s">
        <v>448</v>
      </c>
      <c r="G225" t="s">
        <v>324</v>
      </c>
      <c r="N225" s="97"/>
      <c r="AT225" t="str">
        <f t="shared" si="30"/>
        <v>GND</v>
      </c>
      <c r="AU225" t="str">
        <f t="shared" si="31"/>
        <v>--</v>
      </c>
    </row>
    <row r="226" spans="1:47" x14ac:dyDescent="0.25">
      <c r="A226" t="str">
        <f t="shared" si="26"/>
        <v>U1-C12</v>
      </c>
      <c r="B226" t="str">
        <f t="shared" si="27"/>
        <v>GND</v>
      </c>
      <c r="C226" t="str">
        <f t="shared" si="28"/>
        <v>U1-GND</v>
      </c>
      <c r="D226" t="str">
        <f t="shared" si="29"/>
        <v>U1-C12</v>
      </c>
      <c r="E226" t="s">
        <v>367</v>
      </c>
      <c r="F226" t="s">
        <v>455</v>
      </c>
      <c r="G226" t="s">
        <v>324</v>
      </c>
      <c r="N226" s="97"/>
      <c r="AT226" t="str">
        <f t="shared" si="30"/>
        <v>GND</v>
      </c>
      <c r="AU226" t="str">
        <f t="shared" si="31"/>
        <v>--</v>
      </c>
    </row>
    <row r="227" spans="1:47" x14ac:dyDescent="0.25">
      <c r="A227" t="str">
        <f t="shared" si="26"/>
        <v>U1-C15</v>
      </c>
      <c r="B227" t="str">
        <f t="shared" si="27"/>
        <v>PIO_06</v>
      </c>
      <c r="C227" t="str">
        <f t="shared" si="28"/>
        <v>U1-PIO_06</v>
      </c>
      <c r="D227" t="str">
        <f t="shared" si="29"/>
        <v>U1-C15</v>
      </c>
      <c r="E227" t="s">
        <v>367</v>
      </c>
      <c r="F227" t="s">
        <v>458</v>
      </c>
      <c r="G227" t="s">
        <v>342</v>
      </c>
      <c r="N227" s="97"/>
      <c r="AT227" t="str">
        <f t="shared" si="30"/>
        <v>PIO_06</v>
      </c>
      <c r="AU227" t="str">
        <f t="shared" si="31"/>
        <v>--</v>
      </c>
    </row>
    <row r="228" spans="1:47" x14ac:dyDescent="0.25">
      <c r="A228" t="str">
        <f t="shared" si="26"/>
        <v>U1-C16</v>
      </c>
      <c r="B228" t="str">
        <f t="shared" si="27"/>
        <v>PIO_08</v>
      </c>
      <c r="C228" t="str">
        <f t="shared" si="28"/>
        <v>U1-PIO_08</v>
      </c>
      <c r="D228" t="str">
        <f t="shared" si="29"/>
        <v>U1-C16</v>
      </c>
      <c r="E228" t="s">
        <v>367</v>
      </c>
      <c r="F228" t="s">
        <v>459</v>
      </c>
      <c r="G228" t="s">
        <v>346</v>
      </c>
      <c r="N228" s="97"/>
      <c r="AT228" t="str">
        <f t="shared" si="30"/>
        <v>PIO_08</v>
      </c>
      <c r="AU228" t="str">
        <f t="shared" si="31"/>
        <v>--</v>
      </c>
    </row>
    <row r="229" spans="1:47" x14ac:dyDescent="0.25">
      <c r="A229" t="str">
        <f t="shared" si="26"/>
        <v>U1-D1</v>
      </c>
      <c r="B229" t="str">
        <f t="shared" si="27"/>
        <v>SEN_CS</v>
      </c>
      <c r="C229" t="str">
        <f t="shared" si="28"/>
        <v>U1-SEN_CS</v>
      </c>
      <c r="D229" t="str">
        <f t="shared" si="29"/>
        <v>U1-D1</v>
      </c>
      <c r="E229" t="s">
        <v>367</v>
      </c>
      <c r="F229" t="s">
        <v>300</v>
      </c>
      <c r="G229" t="s">
        <v>678</v>
      </c>
      <c r="N229" s="97"/>
      <c r="AT229" t="str">
        <f t="shared" si="30"/>
        <v>SEN_CS</v>
      </c>
      <c r="AU229" t="str">
        <f t="shared" si="31"/>
        <v>--</v>
      </c>
    </row>
    <row r="230" spans="1:47" x14ac:dyDescent="0.25">
      <c r="A230" t="str">
        <f t="shared" si="26"/>
        <v>U1-D2</v>
      </c>
      <c r="B230" t="str">
        <f t="shared" si="27"/>
        <v>AS_nCS</v>
      </c>
      <c r="C230" t="str">
        <f t="shared" si="28"/>
        <v>U1-AS_nCS</v>
      </c>
      <c r="D230" t="str">
        <f t="shared" si="29"/>
        <v>U1-D2</v>
      </c>
      <c r="E230" t="s">
        <v>367</v>
      </c>
      <c r="F230" t="s">
        <v>301</v>
      </c>
      <c r="G230" t="s">
        <v>830</v>
      </c>
      <c r="N230" s="97"/>
      <c r="AT230" t="str">
        <f t="shared" si="30"/>
        <v>AS_nCS</v>
      </c>
      <c r="AU230" t="str">
        <f t="shared" si="31"/>
        <v>--</v>
      </c>
    </row>
    <row r="231" spans="1:47" x14ac:dyDescent="0.25">
      <c r="A231" t="str">
        <f t="shared" si="26"/>
        <v>U1-D4</v>
      </c>
      <c r="B231" t="str">
        <f t="shared" si="27"/>
        <v>VCCD</v>
      </c>
      <c r="C231" t="str">
        <f t="shared" si="28"/>
        <v>U1-VCCD</v>
      </c>
      <c r="D231" t="str">
        <f t="shared" si="29"/>
        <v>U1-D4</v>
      </c>
      <c r="E231" t="s">
        <v>367</v>
      </c>
      <c r="F231" t="s">
        <v>304</v>
      </c>
      <c r="G231" t="s">
        <v>831</v>
      </c>
      <c r="N231" s="97"/>
      <c r="AT231" t="str">
        <f t="shared" si="30"/>
        <v>VCCD</v>
      </c>
      <c r="AU231" t="str">
        <f t="shared" si="31"/>
        <v>--</v>
      </c>
    </row>
    <row r="232" spans="1:47" x14ac:dyDescent="0.25">
      <c r="A232" t="str">
        <f t="shared" si="26"/>
        <v>U1-D7</v>
      </c>
      <c r="B232" t="str">
        <f t="shared" si="27"/>
        <v>GND</v>
      </c>
      <c r="C232" t="str">
        <f t="shared" si="28"/>
        <v>U1-GND</v>
      </c>
      <c r="D232" t="str">
        <f t="shared" si="29"/>
        <v>U1-D7</v>
      </c>
      <c r="E232" t="s">
        <v>367</v>
      </c>
      <c r="F232" t="s">
        <v>310</v>
      </c>
      <c r="G232" t="s">
        <v>324</v>
      </c>
      <c r="N232" s="97"/>
      <c r="AT232" t="str">
        <f t="shared" si="30"/>
        <v>GND</v>
      </c>
      <c r="AU232" t="str">
        <f t="shared" si="31"/>
        <v>--</v>
      </c>
    </row>
    <row r="233" spans="1:47" x14ac:dyDescent="0.25">
      <c r="A233" t="str">
        <f t="shared" si="26"/>
        <v>U1-D10</v>
      </c>
      <c r="B233" t="str">
        <f t="shared" si="27"/>
        <v>GND</v>
      </c>
      <c r="C233" t="str">
        <f t="shared" si="28"/>
        <v>U1-GND</v>
      </c>
      <c r="D233" t="str">
        <f t="shared" si="29"/>
        <v>U1-D10</v>
      </c>
      <c r="E233" t="s">
        <v>367</v>
      </c>
      <c r="F233" t="s">
        <v>316</v>
      </c>
      <c r="G233" t="s">
        <v>324</v>
      </c>
      <c r="N233" s="97"/>
      <c r="AT233" t="str">
        <f t="shared" si="30"/>
        <v>GND</v>
      </c>
      <c r="AU233" t="str">
        <f t="shared" si="31"/>
        <v>--</v>
      </c>
    </row>
    <row r="234" spans="1:47" x14ac:dyDescent="0.25">
      <c r="A234" t="str">
        <f t="shared" si="26"/>
        <v>U1-D13</v>
      </c>
      <c r="B234" t="str">
        <f t="shared" si="27"/>
        <v>VCCD</v>
      </c>
      <c r="C234" t="str">
        <f t="shared" si="28"/>
        <v>U1-VCCD</v>
      </c>
      <c r="D234" t="str">
        <f t="shared" si="29"/>
        <v>U1-D13</v>
      </c>
      <c r="E234" t="s">
        <v>367</v>
      </c>
      <c r="F234" t="s">
        <v>321</v>
      </c>
      <c r="G234" t="s">
        <v>831</v>
      </c>
      <c r="N234" s="97"/>
      <c r="AT234" t="str">
        <f t="shared" si="30"/>
        <v>VCCD</v>
      </c>
      <c r="AU234" t="str">
        <f t="shared" si="31"/>
        <v>--</v>
      </c>
    </row>
    <row r="235" spans="1:47" x14ac:dyDescent="0.25">
      <c r="A235" t="str">
        <f t="shared" si="26"/>
        <v>U1-D15</v>
      </c>
      <c r="B235" t="str">
        <f t="shared" si="27"/>
        <v>PIO_05</v>
      </c>
      <c r="C235" t="str">
        <f t="shared" si="28"/>
        <v>U1-PIO_05</v>
      </c>
      <c r="D235" t="str">
        <f t="shared" si="29"/>
        <v>U1-D15</v>
      </c>
      <c r="E235" t="s">
        <v>367</v>
      </c>
      <c r="F235" t="s">
        <v>832</v>
      </c>
      <c r="G235" t="s">
        <v>340</v>
      </c>
      <c r="N235" s="97"/>
      <c r="AT235" t="str">
        <f t="shared" si="30"/>
        <v>PIO_05</v>
      </c>
      <c r="AU235" t="str">
        <f t="shared" si="31"/>
        <v>--</v>
      </c>
    </row>
    <row r="236" spans="1:47" x14ac:dyDescent="0.25">
      <c r="A236" t="str">
        <f t="shared" si="26"/>
        <v>U1-D16</v>
      </c>
      <c r="B236" t="str">
        <f t="shared" si="27"/>
        <v>PIO_04</v>
      </c>
      <c r="C236" t="str">
        <f t="shared" si="28"/>
        <v>U1-PIO_04</v>
      </c>
      <c r="D236" t="str">
        <f t="shared" si="29"/>
        <v>U1-D16</v>
      </c>
      <c r="E236" t="s">
        <v>367</v>
      </c>
      <c r="F236" t="s">
        <v>833</v>
      </c>
      <c r="G236" t="s">
        <v>336</v>
      </c>
      <c r="N236" s="97"/>
      <c r="AT236" t="str">
        <f t="shared" si="30"/>
        <v>PIO_04</v>
      </c>
      <c r="AU236" t="str">
        <f t="shared" si="31"/>
        <v>--</v>
      </c>
    </row>
    <row r="237" spans="1:47" x14ac:dyDescent="0.25">
      <c r="A237" t="str">
        <f t="shared" si="26"/>
        <v>U1-E1</v>
      </c>
      <c r="B237" t="str">
        <f t="shared" si="27"/>
        <v>GND</v>
      </c>
      <c r="C237" t="str">
        <f t="shared" si="28"/>
        <v>U1-GND</v>
      </c>
      <c r="D237" t="str">
        <f t="shared" si="29"/>
        <v>U1-E1</v>
      </c>
      <c r="E237" t="s">
        <v>367</v>
      </c>
      <c r="F237" t="s">
        <v>740</v>
      </c>
      <c r="G237" t="s">
        <v>324</v>
      </c>
      <c r="N237" s="97"/>
      <c r="AT237" t="str">
        <f t="shared" si="30"/>
        <v>GND</v>
      </c>
      <c r="AU237" t="str">
        <f t="shared" si="31"/>
        <v>--</v>
      </c>
    </row>
    <row r="238" spans="1:47" x14ac:dyDescent="0.25">
      <c r="A238" t="str">
        <f t="shared" si="26"/>
        <v>U1-E2</v>
      </c>
      <c r="B238" t="str">
        <f t="shared" si="27"/>
        <v>GND</v>
      </c>
      <c r="C238" t="str">
        <f t="shared" si="28"/>
        <v>U1-GND</v>
      </c>
      <c r="D238" t="str">
        <f t="shared" si="29"/>
        <v>U1-E2</v>
      </c>
      <c r="E238" t="s">
        <v>367</v>
      </c>
      <c r="F238" t="s">
        <v>741</v>
      </c>
      <c r="G238" t="s">
        <v>324</v>
      </c>
      <c r="N238" s="97"/>
      <c r="AT238" t="str">
        <f t="shared" si="30"/>
        <v>GND</v>
      </c>
      <c r="AU238" t="str">
        <f t="shared" si="31"/>
        <v>--</v>
      </c>
    </row>
    <row r="239" spans="1:47" x14ac:dyDescent="0.25">
      <c r="A239" t="str">
        <f t="shared" si="26"/>
        <v>U1-E3</v>
      </c>
      <c r="B239" t="str">
        <f t="shared" si="27"/>
        <v>3.3V</v>
      </c>
      <c r="C239" t="str">
        <f t="shared" si="28"/>
        <v>U1-3.3V</v>
      </c>
      <c r="D239" t="str">
        <f t="shared" si="29"/>
        <v>U1-E3</v>
      </c>
      <c r="E239" t="s">
        <v>367</v>
      </c>
      <c r="F239" t="s">
        <v>742</v>
      </c>
      <c r="G239" t="s">
        <v>291</v>
      </c>
      <c r="N239" s="97"/>
      <c r="AT239" t="str">
        <f t="shared" si="30"/>
        <v>3.3V</v>
      </c>
      <c r="AU239" t="str">
        <f t="shared" si="31"/>
        <v>--</v>
      </c>
    </row>
    <row r="240" spans="1:47" x14ac:dyDescent="0.25">
      <c r="A240" t="str">
        <f t="shared" si="26"/>
        <v>U1-E4</v>
      </c>
      <c r="B240" t="str">
        <f t="shared" si="27"/>
        <v>GND</v>
      </c>
      <c r="C240" t="str">
        <f t="shared" si="28"/>
        <v>U1-GND</v>
      </c>
      <c r="D240" t="str">
        <f t="shared" si="29"/>
        <v>U1-E4</v>
      </c>
      <c r="E240" t="s">
        <v>367</v>
      </c>
      <c r="F240" t="s">
        <v>743</v>
      </c>
      <c r="G240" t="s">
        <v>324</v>
      </c>
      <c r="N240" s="97"/>
      <c r="AT240" t="str">
        <f t="shared" si="30"/>
        <v>GND</v>
      </c>
      <c r="AU240" t="str">
        <f t="shared" si="31"/>
        <v>--</v>
      </c>
    </row>
    <row r="241" spans="1:47" x14ac:dyDescent="0.25">
      <c r="A241" t="str">
        <f t="shared" si="26"/>
        <v>U1-E5</v>
      </c>
      <c r="B241" t="str">
        <f t="shared" si="27"/>
        <v>GND</v>
      </c>
      <c r="C241" t="str">
        <f t="shared" si="28"/>
        <v>U1-GND</v>
      </c>
      <c r="D241" t="str">
        <f t="shared" si="29"/>
        <v>U1-E5</v>
      </c>
      <c r="E241" t="s">
        <v>367</v>
      </c>
      <c r="F241" t="s">
        <v>745</v>
      </c>
      <c r="G241" t="s">
        <v>324</v>
      </c>
      <c r="N241" s="97"/>
      <c r="AT241" t="str">
        <f t="shared" si="30"/>
        <v>GND</v>
      </c>
      <c r="AU241" t="str">
        <f t="shared" si="31"/>
        <v>--</v>
      </c>
    </row>
    <row r="242" spans="1:47" x14ac:dyDescent="0.25">
      <c r="A242" t="str">
        <f t="shared" si="26"/>
        <v>U1-E12</v>
      </c>
      <c r="B242" t="str">
        <f t="shared" si="27"/>
        <v>GND</v>
      </c>
      <c r="C242" t="str">
        <f t="shared" si="28"/>
        <v>U1-GND</v>
      </c>
      <c r="D242" t="str">
        <f t="shared" si="29"/>
        <v>U1-E12</v>
      </c>
      <c r="E242" t="s">
        <v>367</v>
      </c>
      <c r="F242" t="s">
        <v>645</v>
      </c>
      <c r="G242" t="s">
        <v>324</v>
      </c>
      <c r="N242" s="97"/>
      <c r="AT242" t="str">
        <f t="shared" si="30"/>
        <v>GND</v>
      </c>
      <c r="AU242" t="str">
        <f t="shared" si="31"/>
        <v>--</v>
      </c>
    </row>
    <row r="243" spans="1:47" x14ac:dyDescent="0.25">
      <c r="A243" t="str">
        <f t="shared" si="26"/>
        <v>U1-E13</v>
      </c>
      <c r="B243" t="str">
        <f t="shared" si="27"/>
        <v>GND</v>
      </c>
      <c r="C243" t="str">
        <f t="shared" si="28"/>
        <v>U1-GND</v>
      </c>
      <c r="D243" t="str">
        <f t="shared" si="29"/>
        <v>U1-E13</v>
      </c>
      <c r="E243" t="s">
        <v>367</v>
      </c>
      <c r="F243" t="s">
        <v>646</v>
      </c>
      <c r="G243" t="s">
        <v>324</v>
      </c>
      <c r="N243" s="97"/>
      <c r="AT243" t="str">
        <f t="shared" si="30"/>
        <v>GND</v>
      </c>
      <c r="AU243" t="str">
        <f t="shared" si="31"/>
        <v>--</v>
      </c>
    </row>
    <row r="244" spans="1:47" x14ac:dyDescent="0.25">
      <c r="A244" t="str">
        <f t="shared" si="26"/>
        <v>U1-E14</v>
      </c>
      <c r="B244" t="str">
        <f t="shared" si="27"/>
        <v>3.3V</v>
      </c>
      <c r="C244" t="str">
        <f t="shared" si="28"/>
        <v>U1-3.3V</v>
      </c>
      <c r="D244" t="str">
        <f t="shared" si="29"/>
        <v>U1-E14</v>
      </c>
      <c r="E244" t="s">
        <v>367</v>
      </c>
      <c r="F244" t="s">
        <v>834</v>
      </c>
      <c r="G244" t="s">
        <v>291</v>
      </c>
      <c r="N244" s="97"/>
      <c r="AT244" t="str">
        <f t="shared" si="30"/>
        <v>3.3V</v>
      </c>
      <c r="AU244" t="str">
        <f t="shared" si="31"/>
        <v>--</v>
      </c>
    </row>
    <row r="245" spans="1:47" x14ac:dyDescent="0.25">
      <c r="A245" t="str">
        <f t="shared" si="26"/>
        <v>U1-E15</v>
      </c>
      <c r="B245" t="str">
        <f t="shared" si="27"/>
        <v>CLK_X</v>
      </c>
      <c r="C245" t="str">
        <f t="shared" si="28"/>
        <v>U1-CLK_X</v>
      </c>
      <c r="D245" t="str">
        <f t="shared" si="29"/>
        <v>U1-E15</v>
      </c>
      <c r="E245" t="s">
        <v>367</v>
      </c>
      <c r="F245" t="s">
        <v>835</v>
      </c>
      <c r="G245" t="s">
        <v>317</v>
      </c>
      <c r="N245" s="97"/>
      <c r="AT245" t="str">
        <f t="shared" si="30"/>
        <v>CLK_X</v>
      </c>
      <c r="AU245" t="str">
        <f t="shared" si="31"/>
        <v>--</v>
      </c>
    </row>
    <row r="246" spans="1:47" x14ac:dyDescent="0.25">
      <c r="A246" t="str">
        <f t="shared" si="26"/>
        <v>U1-E16</v>
      </c>
      <c r="B246" t="str">
        <f t="shared" si="27"/>
        <v>GND</v>
      </c>
      <c r="C246" t="str">
        <f t="shared" si="28"/>
        <v>U1-GND</v>
      </c>
      <c r="D246" t="str">
        <f t="shared" si="29"/>
        <v>U1-E16</v>
      </c>
      <c r="E246" t="s">
        <v>367</v>
      </c>
      <c r="F246" t="s">
        <v>836</v>
      </c>
      <c r="G246" t="s">
        <v>324</v>
      </c>
      <c r="N246" s="97"/>
      <c r="AT246" t="str">
        <f t="shared" si="30"/>
        <v>GND</v>
      </c>
      <c r="AU246" t="str">
        <f t="shared" si="31"/>
        <v>--</v>
      </c>
    </row>
    <row r="247" spans="1:47" x14ac:dyDescent="0.25">
      <c r="A247" t="str">
        <f t="shared" si="26"/>
        <v>U1-F1</v>
      </c>
      <c r="B247" t="str">
        <f t="shared" si="27"/>
        <v>GND</v>
      </c>
      <c r="C247" t="str">
        <f t="shared" si="28"/>
        <v>U1-GND</v>
      </c>
      <c r="D247" t="str">
        <f t="shared" si="29"/>
        <v>U1-F1</v>
      </c>
      <c r="E247" t="s">
        <v>367</v>
      </c>
      <c r="F247" t="s">
        <v>747</v>
      </c>
      <c r="G247" t="s">
        <v>324</v>
      </c>
      <c r="N247" s="97"/>
      <c r="AT247" t="str">
        <f t="shared" si="30"/>
        <v>GND</v>
      </c>
      <c r="AU247" t="str">
        <f t="shared" si="31"/>
        <v>--</v>
      </c>
    </row>
    <row r="248" spans="1:47" x14ac:dyDescent="0.25">
      <c r="A248" t="str">
        <f t="shared" si="26"/>
        <v>U1-F2</v>
      </c>
      <c r="B248" t="str">
        <f t="shared" si="27"/>
        <v>GND</v>
      </c>
      <c r="C248" t="str">
        <f t="shared" si="28"/>
        <v>U1-GND</v>
      </c>
      <c r="D248" t="str">
        <f t="shared" si="29"/>
        <v>U1-F2</v>
      </c>
      <c r="E248" t="s">
        <v>367</v>
      </c>
      <c r="F248" t="s">
        <v>748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U1-F3</v>
      </c>
      <c r="B249" t="str">
        <f t="shared" si="27"/>
        <v>SEN_SPC</v>
      </c>
      <c r="C249" t="str">
        <f t="shared" si="28"/>
        <v>U1-SEN_SPC</v>
      </c>
      <c r="D249" t="str">
        <f t="shared" si="29"/>
        <v>U1-F3</v>
      </c>
      <c r="E249" t="s">
        <v>367</v>
      </c>
      <c r="F249" t="s">
        <v>749</v>
      </c>
      <c r="G249" t="s">
        <v>672</v>
      </c>
      <c r="N249" s="97"/>
      <c r="AT249" t="str">
        <f t="shared" si="30"/>
        <v>SEN_SPC</v>
      </c>
      <c r="AU249" t="str">
        <f t="shared" si="31"/>
        <v>--</v>
      </c>
    </row>
    <row r="250" spans="1:47" x14ac:dyDescent="0.25">
      <c r="A250" t="str">
        <f t="shared" si="26"/>
        <v>U1-F4</v>
      </c>
      <c r="B250" t="str">
        <f t="shared" si="27"/>
        <v>nSTATUS</v>
      </c>
      <c r="C250" t="str">
        <f t="shared" si="28"/>
        <v>U1-nSTATUS</v>
      </c>
      <c r="D250" t="str">
        <f t="shared" si="29"/>
        <v>U1-F4</v>
      </c>
      <c r="E250" t="s">
        <v>367</v>
      </c>
      <c r="F250" t="s">
        <v>750</v>
      </c>
      <c r="G250" t="s">
        <v>795</v>
      </c>
      <c r="N250" s="97"/>
      <c r="AT250" t="str">
        <f t="shared" si="30"/>
        <v>nSTATUS</v>
      </c>
      <c r="AU250" t="str">
        <f t="shared" si="31"/>
        <v>--</v>
      </c>
    </row>
    <row r="251" spans="1:47" x14ac:dyDescent="0.25">
      <c r="A251" t="str">
        <f t="shared" si="26"/>
        <v>U1-F5</v>
      </c>
      <c r="B251" t="str">
        <f t="shared" si="27"/>
        <v>VCCA</v>
      </c>
      <c r="C251" t="str">
        <f t="shared" si="28"/>
        <v>U1-VCCA</v>
      </c>
      <c r="D251" t="str">
        <f t="shared" si="29"/>
        <v>U1-F5</v>
      </c>
      <c r="E251" t="s">
        <v>367</v>
      </c>
      <c r="F251" t="s">
        <v>751</v>
      </c>
      <c r="G251" t="s">
        <v>838</v>
      </c>
      <c r="N251" s="97"/>
      <c r="AT251" t="str">
        <f t="shared" si="30"/>
        <v>VCCA</v>
      </c>
      <c r="AU251" t="str">
        <f t="shared" si="31"/>
        <v>--</v>
      </c>
    </row>
    <row r="252" spans="1:47" x14ac:dyDescent="0.25">
      <c r="A252" t="str">
        <f t="shared" si="26"/>
        <v>U1-F6</v>
      </c>
      <c r="B252" t="str">
        <f t="shared" si="27"/>
        <v>GND</v>
      </c>
      <c r="C252" t="str">
        <f t="shared" si="28"/>
        <v>U1-GND</v>
      </c>
      <c r="D252" t="str">
        <f t="shared" si="29"/>
        <v>U1-F6</v>
      </c>
      <c r="E252" t="s">
        <v>367</v>
      </c>
      <c r="F252" t="s">
        <v>752</v>
      </c>
      <c r="G252" t="s">
        <v>324</v>
      </c>
      <c r="N252" s="97"/>
      <c r="AT252" t="str">
        <f t="shared" si="30"/>
        <v>GND</v>
      </c>
      <c r="AU252" t="str">
        <f t="shared" si="31"/>
        <v>--</v>
      </c>
    </row>
    <row r="253" spans="1:47" x14ac:dyDescent="0.25">
      <c r="A253" t="str">
        <f t="shared" si="26"/>
        <v>U1-F7</v>
      </c>
      <c r="B253" t="str">
        <f t="shared" si="27"/>
        <v>VCCINT</v>
      </c>
      <c r="C253" t="str">
        <f t="shared" si="28"/>
        <v>U1-VCCINT</v>
      </c>
      <c r="D253" t="str">
        <f t="shared" si="29"/>
        <v>U1-F7</v>
      </c>
      <c r="E253" t="s">
        <v>367</v>
      </c>
      <c r="F253" t="s">
        <v>753</v>
      </c>
      <c r="G253" t="s">
        <v>839</v>
      </c>
      <c r="N253" s="97"/>
      <c r="AT253" t="str">
        <f t="shared" si="30"/>
        <v>NetC33_2</v>
      </c>
      <c r="AU253" t="str">
        <f t="shared" si="31"/>
        <v>C33</v>
      </c>
    </row>
    <row r="254" spans="1:47" x14ac:dyDescent="0.25">
      <c r="A254" t="str">
        <f t="shared" si="26"/>
        <v>U1-F10</v>
      </c>
      <c r="B254" t="str">
        <f t="shared" si="27"/>
        <v>GND</v>
      </c>
      <c r="C254" t="str">
        <f t="shared" si="28"/>
        <v>U1-GND</v>
      </c>
      <c r="D254" t="str">
        <f t="shared" si="29"/>
        <v>U1-F10</v>
      </c>
      <c r="E254" t="s">
        <v>367</v>
      </c>
      <c r="F254" t="s">
        <v>649</v>
      </c>
      <c r="G254" t="s">
        <v>324</v>
      </c>
      <c r="N254" s="97"/>
      <c r="AT254" t="str">
        <f t="shared" si="30"/>
        <v>GND</v>
      </c>
      <c r="AU254" t="str">
        <f t="shared" si="31"/>
        <v>--</v>
      </c>
    </row>
    <row r="255" spans="1:47" x14ac:dyDescent="0.25">
      <c r="A255" t="str">
        <f t="shared" si="26"/>
        <v>U1-F11</v>
      </c>
      <c r="B255" t="str">
        <f t="shared" si="27"/>
        <v>VCCINT</v>
      </c>
      <c r="C255" t="str">
        <f t="shared" si="28"/>
        <v>U1-VCCINT</v>
      </c>
      <c r="D255" t="str">
        <f t="shared" si="29"/>
        <v>U1-F11</v>
      </c>
      <c r="E255" t="s">
        <v>367</v>
      </c>
      <c r="F255" t="s">
        <v>650</v>
      </c>
      <c r="G255" t="s">
        <v>839</v>
      </c>
      <c r="N255" s="97"/>
      <c r="AT255" t="str">
        <f t="shared" si="30"/>
        <v>NetC33_2</v>
      </c>
      <c r="AU255" t="str">
        <f t="shared" si="31"/>
        <v>C33</v>
      </c>
    </row>
    <row r="256" spans="1:47" x14ac:dyDescent="0.25">
      <c r="A256" t="str">
        <f t="shared" si="26"/>
        <v>U1-F12</v>
      </c>
      <c r="B256" t="str">
        <f t="shared" si="27"/>
        <v>VCCA</v>
      </c>
      <c r="C256" t="str">
        <f t="shared" si="28"/>
        <v>U1-VCCA</v>
      </c>
      <c r="D256" t="str">
        <f t="shared" si="29"/>
        <v>U1-F12</v>
      </c>
      <c r="E256" t="s">
        <v>367</v>
      </c>
      <c r="F256" t="s">
        <v>651</v>
      </c>
      <c r="G256" t="s">
        <v>838</v>
      </c>
      <c r="N256" s="97"/>
      <c r="AT256" t="str">
        <f t="shared" si="30"/>
        <v>VCCA</v>
      </c>
      <c r="AU256" t="str">
        <f t="shared" si="31"/>
        <v>--</v>
      </c>
    </row>
    <row r="257" spans="1:47" x14ac:dyDescent="0.25">
      <c r="A257" t="str">
        <f t="shared" si="26"/>
        <v>U1-F13</v>
      </c>
      <c r="B257" t="str">
        <f t="shared" si="27"/>
        <v>PIO_01</v>
      </c>
      <c r="C257" t="str">
        <f t="shared" si="28"/>
        <v>U1-PIO_01</v>
      </c>
      <c r="D257" t="str">
        <f t="shared" si="29"/>
        <v>U1-F13</v>
      </c>
      <c r="E257" t="s">
        <v>367</v>
      </c>
      <c r="F257" t="s">
        <v>652</v>
      </c>
      <c r="G257" t="s">
        <v>333</v>
      </c>
      <c r="N257" s="97"/>
      <c r="AT257" t="str">
        <f t="shared" si="30"/>
        <v>PIO_01</v>
      </c>
      <c r="AU257" t="str">
        <f t="shared" si="31"/>
        <v>--</v>
      </c>
    </row>
    <row r="258" spans="1:47" x14ac:dyDescent="0.25">
      <c r="A258" t="str">
        <f t="shared" si="26"/>
        <v>U1-F14</v>
      </c>
      <c r="B258" t="str">
        <f t="shared" si="27"/>
        <v>GND</v>
      </c>
      <c r="C258" t="str">
        <f t="shared" si="28"/>
        <v>U1-GND</v>
      </c>
      <c r="D258" t="str">
        <f t="shared" si="29"/>
        <v>U1-F14</v>
      </c>
      <c r="E258" t="s">
        <v>367</v>
      </c>
      <c r="F258" t="s">
        <v>840</v>
      </c>
      <c r="G258" t="s">
        <v>324</v>
      </c>
      <c r="N258" s="97"/>
      <c r="AT258" t="str">
        <f t="shared" si="30"/>
        <v>GND</v>
      </c>
      <c r="AU258" t="str">
        <f t="shared" si="31"/>
        <v>--</v>
      </c>
    </row>
    <row r="259" spans="1:47" x14ac:dyDescent="0.25">
      <c r="A259" t="str">
        <f t="shared" si="26"/>
        <v>U1-F15</v>
      </c>
      <c r="B259" t="str">
        <f t="shared" si="27"/>
        <v>PIO_02</v>
      </c>
      <c r="C259" t="str">
        <f t="shared" si="28"/>
        <v>U1-PIO_02</v>
      </c>
      <c r="D259" t="str">
        <f t="shared" si="29"/>
        <v>U1-F15</v>
      </c>
      <c r="E259" t="s">
        <v>367</v>
      </c>
      <c r="F259" t="s">
        <v>841</v>
      </c>
      <c r="G259" t="s">
        <v>334</v>
      </c>
      <c r="N259" s="97"/>
      <c r="AT259" t="str">
        <f t="shared" si="30"/>
        <v>PIO_02</v>
      </c>
      <c r="AU259" t="str">
        <f t="shared" si="31"/>
        <v>--</v>
      </c>
    </row>
    <row r="260" spans="1:47" x14ac:dyDescent="0.25">
      <c r="A260" t="str">
        <f t="shared" si="26"/>
        <v>U1-F16</v>
      </c>
      <c r="B260" t="str">
        <f t="shared" si="27"/>
        <v>PIO_03</v>
      </c>
      <c r="C260" t="str">
        <f t="shared" si="28"/>
        <v>U1-PIO_03</v>
      </c>
      <c r="D260" t="str">
        <f t="shared" si="29"/>
        <v>U1-F16</v>
      </c>
      <c r="E260" t="s">
        <v>367</v>
      </c>
      <c r="F260" t="s">
        <v>842</v>
      </c>
      <c r="G260" t="s">
        <v>335</v>
      </c>
      <c r="N260" s="97"/>
      <c r="AT260" t="str">
        <f t="shared" si="30"/>
        <v>PIO_03</v>
      </c>
      <c r="AU260" t="str">
        <f t="shared" si="31"/>
        <v>--</v>
      </c>
    </row>
    <row r="261" spans="1:47" x14ac:dyDescent="0.25">
      <c r="A261" t="str">
        <f t="shared" si="26"/>
        <v>U1-G1</v>
      </c>
      <c r="B261" t="str">
        <f t="shared" si="27"/>
        <v>SEN_SDO</v>
      </c>
      <c r="C261" t="str">
        <f t="shared" si="28"/>
        <v>U1-SEN_SDO</v>
      </c>
      <c r="D261" t="str">
        <f t="shared" si="29"/>
        <v>U1-G1</v>
      </c>
      <c r="E261" t="s">
        <v>367</v>
      </c>
      <c r="F261" t="s">
        <v>754</v>
      </c>
      <c r="G261" t="s">
        <v>684</v>
      </c>
      <c r="N261" s="97"/>
      <c r="AT261" t="str">
        <f t="shared" si="30"/>
        <v>SEN_SDO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U1-G2</v>
      </c>
      <c r="B262" t="str">
        <f t="shared" ref="B262:B325" si="33">IF(OR(E262=$A$2,E262=$B$2,E262=$C$2,E262=$D$2),"--",G262)</f>
        <v>SEN_SDI</v>
      </c>
      <c r="C262" t="str">
        <f t="shared" ref="C262:C325" si="34">$E262&amp;"-"&amp;$G262</f>
        <v>U1-SEN_SDI</v>
      </c>
      <c r="D262" t="str">
        <f t="shared" ref="D262:D325" si="35">A262</f>
        <v>U1-G2</v>
      </c>
      <c r="E262" t="s">
        <v>367</v>
      </c>
      <c r="F262" t="s">
        <v>755</v>
      </c>
      <c r="G262" t="s">
        <v>674</v>
      </c>
      <c r="N262" s="97"/>
      <c r="AT262" t="str">
        <f t="shared" ref="AT262:AT325" si="36">IF(IF(COUNTIF($AO$6:$AQ$150,B262)&gt;0,"---","--")="---",VLOOKUP(B262,$AO$6:$AQ$150,3,0),B262)</f>
        <v>SEN_SDI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U1-G3</v>
      </c>
      <c r="B263" t="str">
        <f t="shared" si="33"/>
        <v>3.3V</v>
      </c>
      <c r="C263" t="str">
        <f t="shared" si="34"/>
        <v>U1-3.3V</v>
      </c>
      <c r="D263" t="str">
        <f t="shared" si="35"/>
        <v>U1-G3</v>
      </c>
      <c r="E263" t="s">
        <v>367</v>
      </c>
      <c r="F263" t="s">
        <v>756</v>
      </c>
      <c r="G263" t="s">
        <v>291</v>
      </c>
      <c r="N263" s="97"/>
      <c r="AT263" t="str">
        <f t="shared" si="36"/>
        <v>3.3V</v>
      </c>
      <c r="AU263" t="str">
        <f t="shared" si="37"/>
        <v>--</v>
      </c>
    </row>
    <row r="264" spans="1:47" x14ac:dyDescent="0.25">
      <c r="A264" t="str">
        <f t="shared" si="32"/>
        <v>U1-G4</v>
      </c>
      <c r="B264" t="str">
        <f t="shared" si="33"/>
        <v>GND</v>
      </c>
      <c r="C264" t="str">
        <f t="shared" si="34"/>
        <v>U1-GND</v>
      </c>
      <c r="D264" t="str">
        <f t="shared" si="35"/>
        <v>U1-G4</v>
      </c>
      <c r="E264" t="s">
        <v>367</v>
      </c>
      <c r="F264" t="s">
        <v>757</v>
      </c>
      <c r="G264" t="s">
        <v>324</v>
      </c>
      <c r="N264" s="97"/>
      <c r="AT264" t="str">
        <f t="shared" si="36"/>
        <v>GND</v>
      </c>
      <c r="AU264" t="str">
        <f t="shared" si="37"/>
        <v>--</v>
      </c>
    </row>
    <row r="265" spans="1:47" x14ac:dyDescent="0.25">
      <c r="A265" t="str">
        <f t="shared" si="32"/>
        <v>U1-G5</v>
      </c>
      <c r="B265" t="str">
        <f t="shared" si="33"/>
        <v>GND</v>
      </c>
      <c r="C265" t="str">
        <f t="shared" si="34"/>
        <v>U1-GND</v>
      </c>
      <c r="D265" t="str">
        <f t="shared" si="35"/>
        <v>U1-G5</v>
      </c>
      <c r="E265" t="s">
        <v>367</v>
      </c>
      <c r="F265" t="s">
        <v>653</v>
      </c>
      <c r="G265" t="s">
        <v>324</v>
      </c>
      <c r="N265" s="97"/>
      <c r="AT265" t="str">
        <f t="shared" si="36"/>
        <v>GND</v>
      </c>
      <c r="AU265" t="str">
        <f t="shared" si="37"/>
        <v>--</v>
      </c>
    </row>
    <row r="266" spans="1:47" x14ac:dyDescent="0.25">
      <c r="A266" t="str">
        <f t="shared" si="32"/>
        <v>U1-G6</v>
      </c>
      <c r="B266" t="str">
        <f t="shared" si="33"/>
        <v>VCCINT</v>
      </c>
      <c r="C266" t="str">
        <f t="shared" si="34"/>
        <v>U1-VCCINT</v>
      </c>
      <c r="D266" t="str">
        <f t="shared" si="35"/>
        <v>U1-G6</v>
      </c>
      <c r="E266" t="s">
        <v>367</v>
      </c>
      <c r="F266" t="s">
        <v>758</v>
      </c>
      <c r="G266" t="s">
        <v>839</v>
      </c>
      <c r="N266" s="97"/>
      <c r="AT266" t="str">
        <f t="shared" si="36"/>
        <v>NetC33_2</v>
      </c>
      <c r="AU266" t="str">
        <f t="shared" si="37"/>
        <v>C33</v>
      </c>
    </row>
    <row r="267" spans="1:47" x14ac:dyDescent="0.25">
      <c r="A267" t="str">
        <f t="shared" si="32"/>
        <v>U1-G7</v>
      </c>
      <c r="B267" t="str">
        <f t="shared" si="33"/>
        <v>VCCINT</v>
      </c>
      <c r="C267" t="str">
        <f t="shared" si="34"/>
        <v>U1-VCCINT</v>
      </c>
      <c r="D267" t="str">
        <f t="shared" si="35"/>
        <v>U1-G7</v>
      </c>
      <c r="E267" t="s">
        <v>367</v>
      </c>
      <c r="F267" t="s">
        <v>759</v>
      </c>
      <c r="G267" t="s">
        <v>839</v>
      </c>
      <c r="N267" s="97"/>
      <c r="AT267" t="str">
        <f t="shared" si="36"/>
        <v>NetC33_2</v>
      </c>
      <c r="AU267" t="str">
        <f t="shared" si="37"/>
        <v>C33</v>
      </c>
    </row>
    <row r="268" spans="1:47" x14ac:dyDescent="0.25">
      <c r="A268" t="str">
        <f t="shared" si="32"/>
        <v>U1-G8</v>
      </c>
      <c r="B268" t="str">
        <f t="shared" si="33"/>
        <v>VCCINT</v>
      </c>
      <c r="C268" t="str">
        <f t="shared" si="34"/>
        <v>U1-VCCINT</v>
      </c>
      <c r="D268" t="str">
        <f t="shared" si="35"/>
        <v>U1-G8</v>
      </c>
      <c r="E268" t="s">
        <v>367</v>
      </c>
      <c r="F268" t="s">
        <v>760</v>
      </c>
      <c r="G268" t="s">
        <v>839</v>
      </c>
      <c r="N268" s="97"/>
      <c r="AT268" t="str">
        <f t="shared" si="36"/>
        <v>NetC33_2</v>
      </c>
      <c r="AU268" t="str">
        <f t="shared" si="37"/>
        <v>C33</v>
      </c>
    </row>
    <row r="269" spans="1:47" x14ac:dyDescent="0.25">
      <c r="A269" t="str">
        <f t="shared" si="32"/>
        <v>U1-G9</v>
      </c>
      <c r="B269" t="str">
        <f t="shared" si="33"/>
        <v>VCCINT</v>
      </c>
      <c r="C269" t="str">
        <f t="shared" si="34"/>
        <v>U1-VCCINT</v>
      </c>
      <c r="D269" t="str">
        <f t="shared" si="35"/>
        <v>U1-G9</v>
      </c>
      <c r="E269" t="s">
        <v>367</v>
      </c>
      <c r="F269" t="s">
        <v>655</v>
      </c>
      <c r="G269" t="s">
        <v>839</v>
      </c>
      <c r="N269" s="97"/>
      <c r="AT269" t="str">
        <f t="shared" si="36"/>
        <v>NetC33_2</v>
      </c>
      <c r="AU269" t="str">
        <f t="shared" si="37"/>
        <v>C33</v>
      </c>
    </row>
    <row r="270" spans="1:47" x14ac:dyDescent="0.25">
      <c r="A270" t="str">
        <f t="shared" si="32"/>
        <v>U1-G10</v>
      </c>
      <c r="B270" t="str">
        <f t="shared" si="33"/>
        <v>VCCINT</v>
      </c>
      <c r="C270" t="str">
        <f t="shared" si="34"/>
        <v>U1-VCCINT</v>
      </c>
      <c r="D270" t="str">
        <f t="shared" si="35"/>
        <v>U1-G10</v>
      </c>
      <c r="E270" t="s">
        <v>367</v>
      </c>
      <c r="F270" t="s">
        <v>656</v>
      </c>
      <c r="G270" t="s">
        <v>839</v>
      </c>
      <c r="N270" s="97"/>
      <c r="AT270" t="str">
        <f t="shared" si="36"/>
        <v>NetC33_2</v>
      </c>
      <c r="AU270" t="str">
        <f t="shared" si="37"/>
        <v>C33</v>
      </c>
    </row>
    <row r="271" spans="1:47" x14ac:dyDescent="0.25">
      <c r="A271" t="str">
        <f t="shared" si="32"/>
        <v>U1-G11</v>
      </c>
      <c r="B271" t="str">
        <f t="shared" si="33"/>
        <v>GND</v>
      </c>
      <c r="C271" t="str">
        <f t="shared" si="34"/>
        <v>U1-GND</v>
      </c>
      <c r="D271" t="str">
        <f t="shared" si="35"/>
        <v>U1-G11</v>
      </c>
      <c r="E271" t="s">
        <v>367</v>
      </c>
      <c r="F271" t="s">
        <v>657</v>
      </c>
      <c r="G271" t="s">
        <v>324</v>
      </c>
      <c r="N271" s="97"/>
      <c r="AT271" t="str">
        <f t="shared" si="36"/>
        <v>GND</v>
      </c>
      <c r="AU271" t="str">
        <f t="shared" si="37"/>
        <v>--</v>
      </c>
    </row>
    <row r="272" spans="1:47" x14ac:dyDescent="0.25">
      <c r="A272" t="str">
        <f t="shared" si="32"/>
        <v>U1-G12</v>
      </c>
      <c r="B272" t="str">
        <f t="shared" si="33"/>
        <v>GND</v>
      </c>
      <c r="C272" t="str">
        <f t="shared" si="34"/>
        <v>U1-GND</v>
      </c>
      <c r="D272" t="str">
        <f t="shared" si="35"/>
        <v>U1-G12</v>
      </c>
      <c r="E272" t="s">
        <v>367</v>
      </c>
      <c r="F272" t="s">
        <v>658</v>
      </c>
      <c r="G272" t="s">
        <v>324</v>
      </c>
      <c r="N272" s="97"/>
      <c r="AT272" t="str">
        <f t="shared" si="36"/>
        <v>GND</v>
      </c>
      <c r="AU272" t="str">
        <f t="shared" si="37"/>
        <v>--</v>
      </c>
    </row>
    <row r="273" spans="1:47" x14ac:dyDescent="0.25">
      <c r="A273" t="str">
        <f t="shared" si="32"/>
        <v>U1-G13</v>
      </c>
      <c r="B273" t="str">
        <f t="shared" si="33"/>
        <v>GND</v>
      </c>
      <c r="C273" t="str">
        <f t="shared" si="34"/>
        <v>U1-GND</v>
      </c>
      <c r="D273" t="str">
        <f t="shared" si="35"/>
        <v>U1-G13</v>
      </c>
      <c r="E273" t="s">
        <v>367</v>
      </c>
      <c r="F273" t="s">
        <v>659</v>
      </c>
      <c r="G273" t="s">
        <v>324</v>
      </c>
      <c r="N273" s="97"/>
      <c r="AT273" t="str">
        <f t="shared" si="36"/>
        <v>GND</v>
      </c>
      <c r="AU273" t="str">
        <f t="shared" si="37"/>
        <v>--</v>
      </c>
    </row>
    <row r="274" spans="1:47" x14ac:dyDescent="0.25">
      <c r="A274" t="str">
        <f t="shared" si="32"/>
        <v>U1-G14</v>
      </c>
      <c r="B274" t="str">
        <f t="shared" si="33"/>
        <v>3.3V</v>
      </c>
      <c r="C274" t="str">
        <f t="shared" si="34"/>
        <v>U1-3.3V</v>
      </c>
      <c r="D274" t="str">
        <f t="shared" si="35"/>
        <v>U1-G14</v>
      </c>
      <c r="E274" t="s">
        <v>367</v>
      </c>
      <c r="F274" t="s">
        <v>843</v>
      </c>
      <c r="G274" t="s">
        <v>291</v>
      </c>
      <c r="N274" s="97"/>
      <c r="AT274" t="str">
        <f t="shared" si="36"/>
        <v>3.3V</v>
      </c>
      <c r="AU274" t="str">
        <f t="shared" si="37"/>
        <v>--</v>
      </c>
    </row>
    <row r="275" spans="1:47" x14ac:dyDescent="0.25">
      <c r="A275" t="str">
        <f t="shared" si="32"/>
        <v>U1-G15</v>
      </c>
      <c r="B275" t="str">
        <f t="shared" si="33"/>
        <v>NetU1_G15</v>
      </c>
      <c r="C275" t="str">
        <f t="shared" si="34"/>
        <v>U1-NetU1_G15</v>
      </c>
      <c r="D275" t="str">
        <f t="shared" si="35"/>
        <v>U1-G15</v>
      </c>
      <c r="E275" t="s">
        <v>367</v>
      </c>
      <c r="F275" t="s">
        <v>845</v>
      </c>
      <c r="G275" t="s">
        <v>846</v>
      </c>
      <c r="N275" s="97"/>
      <c r="AT275" t="str">
        <f t="shared" si="36"/>
        <v>NetU1_G15</v>
      </c>
      <c r="AU275" t="str">
        <f t="shared" si="37"/>
        <v>--</v>
      </c>
    </row>
    <row r="276" spans="1:47" x14ac:dyDescent="0.25">
      <c r="A276" t="str">
        <f t="shared" si="32"/>
        <v>U1-G16</v>
      </c>
      <c r="B276" t="str">
        <f t="shared" si="33"/>
        <v>INIT_DONE</v>
      </c>
      <c r="C276" t="str">
        <f t="shared" si="34"/>
        <v>U1-INIT_DONE</v>
      </c>
      <c r="D276" t="str">
        <f t="shared" si="35"/>
        <v>U1-G16</v>
      </c>
      <c r="E276" t="s">
        <v>367</v>
      </c>
      <c r="F276" t="s">
        <v>847</v>
      </c>
      <c r="G276" t="s">
        <v>844</v>
      </c>
      <c r="N276" s="97"/>
      <c r="AT276" t="str">
        <f t="shared" si="36"/>
        <v>INIT_DONE</v>
      </c>
      <c r="AU276" t="str">
        <f t="shared" si="37"/>
        <v>--</v>
      </c>
    </row>
    <row r="277" spans="1:47" x14ac:dyDescent="0.25">
      <c r="A277" t="str">
        <f t="shared" si="32"/>
        <v>U1-H1</v>
      </c>
      <c r="B277" t="str">
        <f t="shared" si="33"/>
        <v>AS_DCLK</v>
      </c>
      <c r="C277" t="str">
        <f t="shared" si="34"/>
        <v>U1-AS_DCLK</v>
      </c>
      <c r="D277" t="str">
        <f t="shared" si="35"/>
        <v>U1-H1</v>
      </c>
      <c r="E277" t="s">
        <v>367</v>
      </c>
      <c r="F277" t="s">
        <v>478</v>
      </c>
      <c r="G277" t="s">
        <v>806</v>
      </c>
      <c r="N277" s="97"/>
      <c r="AT277" t="str">
        <f t="shared" si="36"/>
        <v>AS_DCLK</v>
      </c>
      <c r="AU277" t="str">
        <f t="shared" si="37"/>
        <v>--</v>
      </c>
    </row>
    <row r="278" spans="1:47" x14ac:dyDescent="0.25">
      <c r="A278" t="str">
        <f t="shared" si="32"/>
        <v>U1-H2</v>
      </c>
      <c r="B278" t="str">
        <f t="shared" si="33"/>
        <v>AS_DATA0</v>
      </c>
      <c r="C278" t="str">
        <f t="shared" si="34"/>
        <v>U1-AS_DATA0</v>
      </c>
      <c r="D278" t="str">
        <f t="shared" si="35"/>
        <v>U1-H2</v>
      </c>
      <c r="E278" t="s">
        <v>367</v>
      </c>
      <c r="F278" t="s">
        <v>480</v>
      </c>
      <c r="G278" t="s">
        <v>805</v>
      </c>
      <c r="N278" s="97"/>
      <c r="AT278" t="str">
        <f t="shared" si="36"/>
        <v>AS_DATA</v>
      </c>
      <c r="AU278" t="str">
        <f t="shared" si="37"/>
        <v>R42</v>
      </c>
    </row>
    <row r="279" spans="1:47" x14ac:dyDescent="0.25">
      <c r="A279" t="str">
        <f t="shared" si="32"/>
        <v>U1-H3</v>
      </c>
      <c r="B279" t="str">
        <f t="shared" si="33"/>
        <v>TCK</v>
      </c>
      <c r="C279" t="str">
        <f t="shared" si="34"/>
        <v>U1-TCK</v>
      </c>
      <c r="D279" t="str">
        <f t="shared" si="35"/>
        <v>U1-H3</v>
      </c>
      <c r="E279" t="s">
        <v>367</v>
      </c>
      <c r="F279" t="s">
        <v>482</v>
      </c>
      <c r="G279" t="s">
        <v>329</v>
      </c>
      <c r="N279" s="97"/>
      <c r="AT279" t="str">
        <f t="shared" si="36"/>
        <v>TCK</v>
      </c>
      <c r="AU279" t="str">
        <f t="shared" si="37"/>
        <v>--</v>
      </c>
    </row>
    <row r="280" spans="1:47" x14ac:dyDescent="0.25">
      <c r="A280" t="str">
        <f t="shared" si="32"/>
        <v>U1-H4</v>
      </c>
      <c r="B280" t="str">
        <f t="shared" si="33"/>
        <v>TDI</v>
      </c>
      <c r="C280" t="str">
        <f t="shared" si="34"/>
        <v>U1-TDI</v>
      </c>
      <c r="D280" t="str">
        <f t="shared" si="35"/>
        <v>U1-H4</v>
      </c>
      <c r="E280" t="s">
        <v>367</v>
      </c>
      <c r="F280" t="s">
        <v>484</v>
      </c>
      <c r="G280" t="s">
        <v>331</v>
      </c>
      <c r="N280" s="97"/>
      <c r="AT280" t="str">
        <f t="shared" si="36"/>
        <v>TDI</v>
      </c>
      <c r="AU280" t="str">
        <f t="shared" si="37"/>
        <v>--</v>
      </c>
    </row>
    <row r="281" spans="1:47" x14ac:dyDescent="0.25">
      <c r="A281" t="str">
        <f t="shared" si="32"/>
        <v>U1-H5</v>
      </c>
      <c r="B281" t="str">
        <f t="shared" si="33"/>
        <v>nCONFIG</v>
      </c>
      <c r="C281" t="str">
        <f t="shared" si="34"/>
        <v>U1-nCONFIG</v>
      </c>
      <c r="D281" t="str">
        <f t="shared" si="35"/>
        <v>U1-H5</v>
      </c>
      <c r="E281" t="s">
        <v>367</v>
      </c>
      <c r="F281" t="s">
        <v>660</v>
      </c>
      <c r="G281" t="s">
        <v>640</v>
      </c>
      <c r="N281" s="97"/>
      <c r="AT281" t="str">
        <f t="shared" si="36"/>
        <v>RESET</v>
      </c>
      <c r="AU281" t="str">
        <f t="shared" si="37"/>
        <v>R26</v>
      </c>
    </row>
    <row r="282" spans="1:47" x14ac:dyDescent="0.25">
      <c r="A282" t="str">
        <f t="shared" si="32"/>
        <v>U1-H6</v>
      </c>
      <c r="B282" t="str">
        <f t="shared" si="33"/>
        <v>VCCINT</v>
      </c>
      <c r="C282" t="str">
        <f t="shared" si="34"/>
        <v>U1-VCCINT</v>
      </c>
      <c r="D282" t="str">
        <f t="shared" si="35"/>
        <v>U1-H6</v>
      </c>
      <c r="E282" t="s">
        <v>367</v>
      </c>
      <c r="F282" t="s">
        <v>662</v>
      </c>
      <c r="G282" t="s">
        <v>839</v>
      </c>
      <c r="N282" s="97"/>
      <c r="AT282" t="str">
        <f t="shared" si="36"/>
        <v>NetC33_2</v>
      </c>
      <c r="AU282" t="str">
        <f t="shared" si="37"/>
        <v>C33</v>
      </c>
    </row>
    <row r="283" spans="1:47" x14ac:dyDescent="0.25">
      <c r="A283" t="str">
        <f t="shared" si="32"/>
        <v>U1-H7</v>
      </c>
      <c r="B283" t="str">
        <f t="shared" si="33"/>
        <v>GND</v>
      </c>
      <c r="C283" t="str">
        <f t="shared" si="34"/>
        <v>U1-GND</v>
      </c>
      <c r="D283" t="str">
        <f t="shared" si="35"/>
        <v>U1-H7</v>
      </c>
      <c r="E283" t="s">
        <v>367</v>
      </c>
      <c r="F283" t="s">
        <v>762</v>
      </c>
      <c r="G283" t="s">
        <v>324</v>
      </c>
      <c r="N283" s="97"/>
      <c r="AT283" t="str">
        <f t="shared" si="36"/>
        <v>GND</v>
      </c>
      <c r="AU283" t="str">
        <f t="shared" si="37"/>
        <v>--</v>
      </c>
    </row>
    <row r="284" spans="1:47" x14ac:dyDescent="0.25">
      <c r="A284" t="str">
        <f t="shared" si="32"/>
        <v>U1-H8</v>
      </c>
      <c r="B284" t="str">
        <f t="shared" si="33"/>
        <v>GND</v>
      </c>
      <c r="C284" t="str">
        <f t="shared" si="34"/>
        <v>U1-GND</v>
      </c>
      <c r="D284" t="str">
        <f t="shared" si="35"/>
        <v>U1-H8</v>
      </c>
      <c r="E284" t="s">
        <v>367</v>
      </c>
      <c r="F284" t="s">
        <v>663</v>
      </c>
      <c r="G284" t="s">
        <v>324</v>
      </c>
      <c r="N284" s="97"/>
      <c r="AT284" t="str">
        <f t="shared" si="36"/>
        <v>GND</v>
      </c>
      <c r="AU284" t="str">
        <f t="shared" si="37"/>
        <v>--</v>
      </c>
    </row>
    <row r="285" spans="1:47" x14ac:dyDescent="0.25">
      <c r="A285" t="str">
        <f t="shared" si="32"/>
        <v>U1-H9</v>
      </c>
      <c r="B285" t="str">
        <f t="shared" si="33"/>
        <v>GND</v>
      </c>
      <c r="C285" t="str">
        <f t="shared" si="34"/>
        <v>U1-GND</v>
      </c>
      <c r="D285" t="str">
        <f t="shared" si="35"/>
        <v>U1-H9</v>
      </c>
      <c r="E285" t="s">
        <v>367</v>
      </c>
      <c r="F285" t="s">
        <v>665</v>
      </c>
      <c r="G285" t="s">
        <v>324</v>
      </c>
      <c r="N285" s="97"/>
      <c r="AT285" t="str">
        <f t="shared" si="36"/>
        <v>GND</v>
      </c>
      <c r="AU285" t="str">
        <f t="shared" si="37"/>
        <v>--</v>
      </c>
    </row>
    <row r="286" spans="1:47" x14ac:dyDescent="0.25">
      <c r="A286" t="str">
        <f t="shared" si="32"/>
        <v>U1-H10</v>
      </c>
      <c r="B286" t="str">
        <f t="shared" si="33"/>
        <v>GND</v>
      </c>
      <c r="C286" t="str">
        <f t="shared" si="34"/>
        <v>U1-GND</v>
      </c>
      <c r="D286" t="str">
        <f t="shared" si="35"/>
        <v>U1-H10</v>
      </c>
      <c r="E286" t="s">
        <v>367</v>
      </c>
      <c r="F286" t="s">
        <v>667</v>
      </c>
      <c r="G286" t="s">
        <v>324</v>
      </c>
      <c r="N286" s="97"/>
      <c r="AT286" t="str">
        <f t="shared" si="36"/>
        <v>GND</v>
      </c>
      <c r="AU286" t="str">
        <f t="shared" si="37"/>
        <v>--</v>
      </c>
    </row>
    <row r="287" spans="1:47" x14ac:dyDescent="0.25">
      <c r="A287" t="str">
        <f t="shared" si="32"/>
        <v>U1-H11</v>
      </c>
      <c r="B287" t="str">
        <f t="shared" si="33"/>
        <v>VCCINT</v>
      </c>
      <c r="C287" t="str">
        <f t="shared" si="34"/>
        <v>U1-VCCINT</v>
      </c>
      <c r="D287" t="str">
        <f t="shared" si="35"/>
        <v>U1-H11</v>
      </c>
      <c r="E287" t="s">
        <v>367</v>
      </c>
      <c r="F287" t="s">
        <v>668</v>
      </c>
      <c r="G287" t="s">
        <v>839</v>
      </c>
      <c r="N287" s="97"/>
      <c r="AT287" t="str">
        <f t="shared" si="36"/>
        <v>NetC33_2</v>
      </c>
      <c r="AU287" t="str">
        <f t="shared" si="37"/>
        <v>C33</v>
      </c>
    </row>
    <row r="288" spans="1:47" x14ac:dyDescent="0.25">
      <c r="A288" t="str">
        <f t="shared" si="32"/>
        <v>U1-H12</v>
      </c>
      <c r="B288" t="str">
        <f t="shared" si="33"/>
        <v>2.5V</v>
      </c>
      <c r="C288" t="str">
        <f t="shared" si="34"/>
        <v>U1-2.5V</v>
      </c>
      <c r="D288" t="str">
        <f t="shared" si="35"/>
        <v>U1-H12</v>
      </c>
      <c r="E288" t="s">
        <v>367</v>
      </c>
      <c r="F288" t="s">
        <v>763</v>
      </c>
      <c r="G288" t="s">
        <v>800</v>
      </c>
      <c r="N288" s="97"/>
      <c r="AT288" t="str">
        <f t="shared" si="36"/>
        <v>2.5V</v>
      </c>
      <c r="AU288" t="str">
        <f t="shared" si="37"/>
        <v>--</v>
      </c>
    </row>
    <row r="289" spans="1:47" x14ac:dyDescent="0.25">
      <c r="A289" t="str">
        <f t="shared" si="32"/>
        <v>U1-H13</v>
      </c>
      <c r="B289" t="str">
        <f t="shared" si="33"/>
        <v>GND</v>
      </c>
      <c r="C289" t="str">
        <f t="shared" si="34"/>
        <v>U1-GND</v>
      </c>
      <c r="D289" t="str">
        <f t="shared" si="35"/>
        <v>U1-H13</v>
      </c>
      <c r="E289" t="s">
        <v>367</v>
      </c>
      <c r="F289" t="s">
        <v>669</v>
      </c>
      <c r="G289" t="s">
        <v>324</v>
      </c>
      <c r="N289" s="97"/>
      <c r="AT289" t="str">
        <f t="shared" si="36"/>
        <v>GND</v>
      </c>
      <c r="AU289" t="str">
        <f t="shared" si="37"/>
        <v>--</v>
      </c>
    </row>
    <row r="290" spans="1:47" x14ac:dyDescent="0.25">
      <c r="A290" t="str">
        <f t="shared" si="32"/>
        <v>U1-H14</v>
      </c>
      <c r="B290" t="str">
        <f t="shared" si="33"/>
        <v>CONF_DONE</v>
      </c>
      <c r="C290" t="str">
        <f t="shared" si="34"/>
        <v>U1-CONF_DONE</v>
      </c>
      <c r="D290" t="str">
        <f t="shared" si="35"/>
        <v>U1-H14</v>
      </c>
      <c r="E290" t="s">
        <v>367</v>
      </c>
      <c r="F290" t="s">
        <v>849</v>
      </c>
      <c r="G290" t="s">
        <v>319</v>
      </c>
      <c r="N290" s="97"/>
      <c r="AT290" t="str">
        <f t="shared" si="36"/>
        <v>CONF_DONE</v>
      </c>
      <c r="AU290" t="str">
        <f t="shared" si="37"/>
        <v>--</v>
      </c>
    </row>
    <row r="291" spans="1:47" x14ac:dyDescent="0.25">
      <c r="A291" t="str">
        <f t="shared" si="32"/>
        <v>U1-H15</v>
      </c>
      <c r="B291" t="str">
        <f t="shared" si="33"/>
        <v>GND</v>
      </c>
      <c r="C291" t="str">
        <f t="shared" si="34"/>
        <v>U1-GND</v>
      </c>
      <c r="D291" t="str">
        <f t="shared" si="35"/>
        <v>U1-H15</v>
      </c>
      <c r="E291" t="s">
        <v>367</v>
      </c>
      <c r="F291" t="s">
        <v>850</v>
      </c>
      <c r="G291" t="s">
        <v>324</v>
      </c>
      <c r="N291" s="97"/>
      <c r="AT291" t="str">
        <f t="shared" si="36"/>
        <v>GND</v>
      </c>
      <c r="AU291" t="str">
        <f t="shared" si="37"/>
        <v>--</v>
      </c>
    </row>
    <row r="292" spans="1:47" x14ac:dyDescent="0.25">
      <c r="A292" t="str">
        <f t="shared" si="32"/>
        <v>U1-H16</v>
      </c>
      <c r="B292" t="str">
        <f t="shared" si="33"/>
        <v>GND</v>
      </c>
      <c r="C292" t="str">
        <f t="shared" si="34"/>
        <v>U1-GND</v>
      </c>
      <c r="D292" t="str">
        <f t="shared" si="35"/>
        <v>U1-H16</v>
      </c>
      <c r="E292" t="s">
        <v>367</v>
      </c>
      <c r="F292" t="s">
        <v>851</v>
      </c>
      <c r="G292" t="s">
        <v>324</v>
      </c>
      <c r="N292" s="97"/>
      <c r="AT292" t="str">
        <f t="shared" si="36"/>
        <v>GND</v>
      </c>
      <c r="AU292" t="str">
        <f t="shared" si="37"/>
        <v>--</v>
      </c>
    </row>
    <row r="293" spans="1:47" x14ac:dyDescent="0.25">
      <c r="A293" t="str">
        <f t="shared" si="32"/>
        <v>U1-J3</v>
      </c>
      <c r="B293" t="str">
        <f t="shared" si="33"/>
        <v>GND</v>
      </c>
      <c r="C293" t="str">
        <f t="shared" si="34"/>
        <v>U1-GND</v>
      </c>
      <c r="D293" t="str">
        <f t="shared" si="35"/>
        <v>U1-J3</v>
      </c>
      <c r="E293" t="s">
        <v>367</v>
      </c>
      <c r="F293" t="s">
        <v>185</v>
      </c>
      <c r="G293" t="s">
        <v>324</v>
      </c>
      <c r="N293" s="97"/>
      <c r="AT293" t="str">
        <f t="shared" si="36"/>
        <v>GND</v>
      </c>
      <c r="AU293" t="str">
        <f t="shared" si="37"/>
        <v>--</v>
      </c>
    </row>
    <row r="294" spans="1:47" x14ac:dyDescent="0.25">
      <c r="A294" t="str">
        <f t="shared" si="32"/>
        <v>U1-J4</v>
      </c>
      <c r="B294" t="str">
        <f t="shared" si="33"/>
        <v>TDO</v>
      </c>
      <c r="C294" t="str">
        <f t="shared" si="34"/>
        <v>U1-TDO</v>
      </c>
      <c r="D294" t="str">
        <f t="shared" si="35"/>
        <v>U1-J4</v>
      </c>
      <c r="E294" t="s">
        <v>367</v>
      </c>
      <c r="F294" t="s">
        <v>186</v>
      </c>
      <c r="G294" t="s">
        <v>330</v>
      </c>
      <c r="N294" s="97"/>
      <c r="AT294" t="str">
        <f t="shared" si="36"/>
        <v>TDO</v>
      </c>
      <c r="AU294" t="str">
        <f t="shared" si="37"/>
        <v>--</v>
      </c>
    </row>
    <row r="295" spans="1:47" x14ac:dyDescent="0.25">
      <c r="A295" t="str">
        <f t="shared" si="32"/>
        <v>U1-J5</v>
      </c>
      <c r="B295" t="str">
        <f t="shared" si="33"/>
        <v>TMS</v>
      </c>
      <c r="C295" t="str">
        <f t="shared" si="34"/>
        <v>U1-TMS</v>
      </c>
      <c r="D295" t="str">
        <f t="shared" si="35"/>
        <v>U1-J5</v>
      </c>
      <c r="E295" t="s">
        <v>367</v>
      </c>
      <c r="F295" t="s">
        <v>670</v>
      </c>
      <c r="G295" t="s">
        <v>332</v>
      </c>
      <c r="N295" s="97"/>
      <c r="AT295" t="str">
        <f t="shared" si="36"/>
        <v>TMS</v>
      </c>
      <c r="AU295" t="str">
        <f t="shared" si="37"/>
        <v>--</v>
      </c>
    </row>
    <row r="296" spans="1:47" x14ac:dyDescent="0.25">
      <c r="A296" t="str">
        <f t="shared" si="32"/>
        <v>U1-J6</v>
      </c>
      <c r="B296" t="str">
        <f t="shared" si="33"/>
        <v>VCCINT</v>
      </c>
      <c r="C296" t="str">
        <f t="shared" si="34"/>
        <v>U1-VCCINT</v>
      </c>
      <c r="D296" t="str">
        <f t="shared" si="35"/>
        <v>U1-J6</v>
      </c>
      <c r="E296" t="s">
        <v>367</v>
      </c>
      <c r="F296" t="s">
        <v>187</v>
      </c>
      <c r="G296" t="s">
        <v>839</v>
      </c>
      <c r="N296" s="97"/>
      <c r="AT296" t="str">
        <f t="shared" si="36"/>
        <v>NetC33_2</v>
      </c>
      <c r="AU296" t="str">
        <f t="shared" si="37"/>
        <v>C33</v>
      </c>
    </row>
    <row r="297" spans="1:47" x14ac:dyDescent="0.25">
      <c r="A297" t="str">
        <f t="shared" si="32"/>
        <v>U1-J7</v>
      </c>
      <c r="B297" t="str">
        <f t="shared" si="33"/>
        <v>GND</v>
      </c>
      <c r="C297" t="str">
        <f t="shared" si="34"/>
        <v>U1-GND</v>
      </c>
      <c r="D297" t="str">
        <f t="shared" si="35"/>
        <v>U1-J7</v>
      </c>
      <c r="E297" t="s">
        <v>367</v>
      </c>
      <c r="F297" t="s">
        <v>673</v>
      </c>
      <c r="G297" t="s">
        <v>324</v>
      </c>
      <c r="N297" s="97"/>
      <c r="AT297" t="str">
        <f t="shared" si="36"/>
        <v>GND</v>
      </c>
      <c r="AU297" t="str">
        <f t="shared" si="37"/>
        <v>--</v>
      </c>
    </row>
    <row r="298" spans="1:47" x14ac:dyDescent="0.25">
      <c r="A298" t="str">
        <f t="shared" si="32"/>
        <v>U1-J8</v>
      </c>
      <c r="B298" t="str">
        <f t="shared" si="33"/>
        <v>GND</v>
      </c>
      <c r="C298" t="str">
        <f t="shared" si="34"/>
        <v>U1-GND</v>
      </c>
      <c r="D298" t="str">
        <f t="shared" si="35"/>
        <v>U1-J8</v>
      </c>
      <c r="E298" t="s">
        <v>367</v>
      </c>
      <c r="F298" t="s">
        <v>676</v>
      </c>
      <c r="G298" t="s">
        <v>324</v>
      </c>
      <c r="N298" s="97"/>
      <c r="AT298" t="str">
        <f t="shared" si="36"/>
        <v>GND</v>
      </c>
      <c r="AU298" t="str">
        <f t="shared" si="37"/>
        <v>--</v>
      </c>
    </row>
    <row r="299" spans="1:47" x14ac:dyDescent="0.25">
      <c r="A299" t="str">
        <f t="shared" si="32"/>
        <v>U1-J9</v>
      </c>
      <c r="B299" t="str">
        <f t="shared" si="33"/>
        <v>GND</v>
      </c>
      <c r="C299" t="str">
        <f t="shared" si="34"/>
        <v>U1-GND</v>
      </c>
      <c r="D299" t="str">
        <f t="shared" si="35"/>
        <v>U1-J9</v>
      </c>
      <c r="E299" t="s">
        <v>367</v>
      </c>
      <c r="F299" t="s">
        <v>188</v>
      </c>
      <c r="G299" t="s">
        <v>324</v>
      </c>
      <c r="N299" s="97"/>
      <c r="AT299" t="str">
        <f t="shared" si="36"/>
        <v>GND</v>
      </c>
      <c r="AU299" t="str">
        <f t="shared" si="37"/>
        <v>--</v>
      </c>
    </row>
    <row r="300" spans="1:47" x14ac:dyDescent="0.25">
      <c r="A300" t="str">
        <f t="shared" si="32"/>
        <v>U1-J10</v>
      </c>
      <c r="B300" t="str">
        <f t="shared" si="33"/>
        <v>GND</v>
      </c>
      <c r="C300" t="str">
        <f t="shared" si="34"/>
        <v>U1-GND</v>
      </c>
      <c r="D300" t="str">
        <f t="shared" si="35"/>
        <v>U1-J10</v>
      </c>
      <c r="E300" t="s">
        <v>367</v>
      </c>
      <c r="F300" t="s">
        <v>679</v>
      </c>
      <c r="G300" t="s">
        <v>324</v>
      </c>
      <c r="N300" s="97"/>
      <c r="AT300" t="str">
        <f t="shared" si="36"/>
        <v>GND</v>
      </c>
      <c r="AU300" t="str">
        <f t="shared" si="37"/>
        <v>--</v>
      </c>
    </row>
    <row r="301" spans="1:47" x14ac:dyDescent="0.25">
      <c r="A301" t="str">
        <f t="shared" si="32"/>
        <v>U1-J11</v>
      </c>
      <c r="B301" t="str">
        <f t="shared" si="33"/>
        <v>GND</v>
      </c>
      <c r="C301" t="str">
        <f t="shared" si="34"/>
        <v>U1-GND</v>
      </c>
      <c r="D301" t="str">
        <f t="shared" si="35"/>
        <v>U1-J11</v>
      </c>
      <c r="E301" t="s">
        <v>367</v>
      </c>
      <c r="F301" t="s">
        <v>680</v>
      </c>
      <c r="G301" t="s">
        <v>324</v>
      </c>
      <c r="N301" s="97"/>
      <c r="AT301" t="str">
        <f t="shared" si="36"/>
        <v>GND</v>
      </c>
      <c r="AU301" t="str">
        <f t="shared" si="37"/>
        <v>--</v>
      </c>
    </row>
    <row r="302" spans="1:47" x14ac:dyDescent="0.25">
      <c r="A302" t="str">
        <f t="shared" si="32"/>
        <v>U1-K4</v>
      </c>
      <c r="B302" t="str">
        <f t="shared" si="33"/>
        <v>GND</v>
      </c>
      <c r="C302" t="str">
        <f t="shared" si="34"/>
        <v>U1-GND</v>
      </c>
      <c r="D302" t="str">
        <f t="shared" si="35"/>
        <v>U1-K4</v>
      </c>
      <c r="E302" t="s">
        <v>367</v>
      </c>
      <c r="F302" t="s">
        <v>764</v>
      </c>
      <c r="G302" t="s">
        <v>324</v>
      </c>
      <c r="N302" s="97"/>
      <c r="AT302" t="str">
        <f t="shared" si="36"/>
        <v>GND</v>
      </c>
      <c r="AU302" t="str">
        <f t="shared" si="37"/>
        <v>--</v>
      </c>
    </row>
    <row r="303" spans="1:47" x14ac:dyDescent="0.25">
      <c r="A303" t="str">
        <f t="shared" si="32"/>
        <v>U1-K7</v>
      </c>
      <c r="B303" t="str">
        <f t="shared" si="33"/>
        <v>VCCINT</v>
      </c>
      <c r="C303" t="str">
        <f t="shared" si="34"/>
        <v>U1-VCCINT</v>
      </c>
      <c r="D303" t="str">
        <f t="shared" si="35"/>
        <v>U1-K7</v>
      </c>
      <c r="E303" t="s">
        <v>367</v>
      </c>
      <c r="F303" t="s">
        <v>690</v>
      </c>
      <c r="G303" t="s">
        <v>839</v>
      </c>
      <c r="N303" s="97"/>
      <c r="AT303" t="str">
        <f t="shared" si="36"/>
        <v>NetC33_2</v>
      </c>
      <c r="AU303" t="str">
        <f t="shared" si="37"/>
        <v>C33</v>
      </c>
    </row>
    <row r="304" spans="1:47" x14ac:dyDescent="0.25">
      <c r="A304" t="str">
        <f t="shared" si="32"/>
        <v>U1-K8</v>
      </c>
      <c r="B304" t="str">
        <f t="shared" si="33"/>
        <v>GND</v>
      </c>
      <c r="C304" t="str">
        <f t="shared" si="34"/>
        <v>U1-GND</v>
      </c>
      <c r="D304" t="str">
        <f t="shared" si="35"/>
        <v>U1-K8</v>
      </c>
      <c r="E304" t="s">
        <v>367</v>
      </c>
      <c r="F304" t="s">
        <v>692</v>
      </c>
      <c r="G304" t="s">
        <v>324</v>
      </c>
      <c r="N304" s="97"/>
      <c r="AT304" t="str">
        <f t="shared" si="36"/>
        <v>GND</v>
      </c>
      <c r="AU304" t="str">
        <f t="shared" si="37"/>
        <v>--</v>
      </c>
    </row>
    <row r="305" spans="1:47" x14ac:dyDescent="0.25">
      <c r="A305" t="str">
        <f t="shared" si="32"/>
        <v>U1-K11</v>
      </c>
      <c r="B305" t="str">
        <f t="shared" si="33"/>
        <v>VCCINT</v>
      </c>
      <c r="C305" t="str">
        <f t="shared" si="34"/>
        <v>U1-VCCINT</v>
      </c>
      <c r="D305" t="str">
        <f t="shared" si="35"/>
        <v>U1-K11</v>
      </c>
      <c r="E305" t="s">
        <v>367</v>
      </c>
      <c r="F305" t="s">
        <v>694</v>
      </c>
      <c r="G305" t="s">
        <v>839</v>
      </c>
      <c r="N305" s="97"/>
      <c r="AT305" t="str">
        <f t="shared" si="36"/>
        <v>NetC33_2</v>
      </c>
      <c r="AU305" t="str">
        <f t="shared" si="37"/>
        <v>C33</v>
      </c>
    </row>
    <row r="306" spans="1:47" x14ac:dyDescent="0.25">
      <c r="A306" t="str">
        <f t="shared" si="32"/>
        <v>U1-K13</v>
      </c>
      <c r="B306" t="str">
        <f t="shared" si="33"/>
        <v>GND</v>
      </c>
      <c r="C306" t="str">
        <f t="shared" si="34"/>
        <v>U1-GND</v>
      </c>
      <c r="D306" t="str">
        <f t="shared" si="35"/>
        <v>U1-K13</v>
      </c>
      <c r="E306" t="s">
        <v>367</v>
      </c>
      <c r="F306" t="s">
        <v>696</v>
      </c>
      <c r="G306" t="s">
        <v>324</v>
      </c>
      <c r="N306" s="97"/>
      <c r="AT306" t="str">
        <f t="shared" si="36"/>
        <v>GND</v>
      </c>
      <c r="AU306" t="str">
        <f t="shared" si="37"/>
        <v>--</v>
      </c>
    </row>
    <row r="307" spans="1:47" x14ac:dyDescent="0.25">
      <c r="A307" t="str">
        <f t="shared" si="32"/>
        <v>U1-L5</v>
      </c>
      <c r="B307" t="str">
        <f t="shared" si="33"/>
        <v>VCCA</v>
      </c>
      <c r="C307" t="str">
        <f t="shared" si="34"/>
        <v>U1-VCCA</v>
      </c>
      <c r="D307" t="str">
        <f t="shared" si="35"/>
        <v>U1-L5</v>
      </c>
      <c r="E307" t="s">
        <v>367</v>
      </c>
      <c r="F307" t="s">
        <v>703</v>
      </c>
      <c r="G307" t="s">
        <v>838</v>
      </c>
      <c r="N307" s="97"/>
      <c r="AT307" t="str">
        <f t="shared" si="36"/>
        <v>VCCA</v>
      </c>
      <c r="AU307" t="str">
        <f t="shared" si="37"/>
        <v>--</v>
      </c>
    </row>
    <row r="308" spans="1:47" x14ac:dyDescent="0.25">
      <c r="A308" t="str">
        <f t="shared" si="32"/>
        <v>U1-L12</v>
      </c>
      <c r="B308" t="str">
        <f t="shared" si="33"/>
        <v>VCCA</v>
      </c>
      <c r="C308" t="str">
        <f t="shared" si="34"/>
        <v>U1-VCCA</v>
      </c>
      <c r="D308" t="str">
        <f t="shared" si="35"/>
        <v>U1-L12</v>
      </c>
      <c r="E308" t="s">
        <v>367</v>
      </c>
      <c r="F308" t="s">
        <v>709</v>
      </c>
      <c r="G308" t="s">
        <v>838</v>
      </c>
      <c r="N308" s="97"/>
      <c r="AT308" t="str">
        <f t="shared" si="36"/>
        <v>VCCA</v>
      </c>
      <c r="AU308" t="str">
        <f t="shared" si="37"/>
        <v>--</v>
      </c>
    </row>
    <row r="309" spans="1:47" x14ac:dyDescent="0.25">
      <c r="A309" t="str">
        <f t="shared" si="32"/>
        <v>U1-M4</v>
      </c>
      <c r="B309" t="str">
        <f t="shared" si="33"/>
        <v>GND</v>
      </c>
      <c r="C309" t="str">
        <f t="shared" si="34"/>
        <v>U1-GND</v>
      </c>
      <c r="D309" t="str">
        <f t="shared" si="35"/>
        <v>U1-M4</v>
      </c>
      <c r="E309" t="s">
        <v>367</v>
      </c>
      <c r="F309" t="s">
        <v>715</v>
      </c>
      <c r="G309" t="s">
        <v>324</v>
      </c>
      <c r="N309" s="97"/>
      <c r="AT309" t="str">
        <f t="shared" si="36"/>
        <v>GND</v>
      </c>
      <c r="AU309" t="str">
        <f t="shared" si="37"/>
        <v>--</v>
      </c>
    </row>
    <row r="310" spans="1:47" x14ac:dyDescent="0.25">
      <c r="A310" t="str">
        <f t="shared" si="32"/>
        <v>U1-M5</v>
      </c>
      <c r="B310" t="str">
        <f t="shared" si="33"/>
        <v>GND</v>
      </c>
      <c r="C310" t="str">
        <f t="shared" si="34"/>
        <v>U1-GND</v>
      </c>
      <c r="D310" t="str">
        <f t="shared" si="35"/>
        <v>U1-M5</v>
      </c>
      <c r="E310" t="s">
        <v>367</v>
      </c>
      <c r="F310" t="s">
        <v>716</v>
      </c>
      <c r="G310" t="s">
        <v>324</v>
      </c>
      <c r="N310" s="97"/>
      <c r="AT310" t="str">
        <f t="shared" si="36"/>
        <v>GND</v>
      </c>
      <c r="AU310" t="str">
        <f t="shared" si="37"/>
        <v>--</v>
      </c>
    </row>
    <row r="311" spans="1:47" x14ac:dyDescent="0.25">
      <c r="A311" t="str">
        <f t="shared" si="32"/>
        <v>U1-M12</v>
      </c>
      <c r="B311" t="str">
        <f t="shared" si="33"/>
        <v>GND</v>
      </c>
      <c r="C311" t="str">
        <f t="shared" si="34"/>
        <v>U1-GND</v>
      </c>
      <c r="D311" t="str">
        <f t="shared" si="35"/>
        <v>U1-M12</v>
      </c>
      <c r="E311" t="s">
        <v>367</v>
      </c>
      <c r="F311" t="s">
        <v>722</v>
      </c>
      <c r="G311" t="s">
        <v>324</v>
      </c>
      <c r="N311" s="97"/>
      <c r="AT311" t="str">
        <f t="shared" si="36"/>
        <v>GND</v>
      </c>
      <c r="AU311" t="str">
        <f t="shared" si="37"/>
        <v>--</v>
      </c>
    </row>
    <row r="312" spans="1:47" x14ac:dyDescent="0.25">
      <c r="A312" t="str">
        <f t="shared" si="32"/>
        <v>U1-M13</v>
      </c>
      <c r="B312" t="str">
        <f t="shared" si="33"/>
        <v>GND</v>
      </c>
      <c r="C312" t="str">
        <f t="shared" si="34"/>
        <v>U1-GND</v>
      </c>
      <c r="D312" t="str">
        <f t="shared" si="35"/>
        <v>U1-M13</v>
      </c>
      <c r="E312" t="s">
        <v>367</v>
      </c>
      <c r="F312" t="s">
        <v>723</v>
      </c>
      <c r="G312" t="s">
        <v>324</v>
      </c>
      <c r="N312" s="97"/>
      <c r="AT312" t="str">
        <f t="shared" si="36"/>
        <v>GND</v>
      </c>
      <c r="AU312" t="str">
        <f t="shared" si="37"/>
        <v>--</v>
      </c>
    </row>
    <row r="313" spans="1:47" x14ac:dyDescent="0.25">
      <c r="A313" t="str">
        <f t="shared" si="32"/>
        <v>U1-N4</v>
      </c>
      <c r="B313" t="str">
        <f t="shared" si="33"/>
        <v>VCCD</v>
      </c>
      <c r="C313" t="str">
        <f t="shared" si="34"/>
        <v>U1-VCCD</v>
      </c>
      <c r="D313" t="str">
        <f t="shared" si="35"/>
        <v>U1-N4</v>
      </c>
      <c r="E313" t="s">
        <v>367</v>
      </c>
      <c r="F313" t="s">
        <v>726</v>
      </c>
      <c r="G313" t="s">
        <v>831</v>
      </c>
      <c r="N313" s="97"/>
      <c r="AT313" t="str">
        <f t="shared" si="36"/>
        <v>VCCD</v>
      </c>
      <c r="AU313" t="str">
        <f t="shared" si="37"/>
        <v>--</v>
      </c>
    </row>
    <row r="314" spans="1:47" x14ac:dyDescent="0.25">
      <c r="A314" t="str">
        <f t="shared" si="32"/>
        <v>U1-N7</v>
      </c>
      <c r="B314" t="str">
        <f t="shared" si="33"/>
        <v>GND</v>
      </c>
      <c r="C314" t="str">
        <f t="shared" si="34"/>
        <v>U1-GND</v>
      </c>
      <c r="D314" t="str">
        <f t="shared" si="35"/>
        <v>U1-N7</v>
      </c>
      <c r="E314" t="s">
        <v>367</v>
      </c>
      <c r="F314" t="s">
        <v>729</v>
      </c>
      <c r="G314" t="s">
        <v>324</v>
      </c>
      <c r="N314" s="97"/>
      <c r="AT314" t="str">
        <f t="shared" si="36"/>
        <v>GND</v>
      </c>
      <c r="AU314" t="str">
        <f t="shared" si="37"/>
        <v>--</v>
      </c>
    </row>
    <row r="315" spans="1:47" x14ac:dyDescent="0.25">
      <c r="A315" t="str">
        <f t="shared" si="32"/>
        <v>U1-N10</v>
      </c>
      <c r="B315" t="str">
        <f t="shared" si="33"/>
        <v>GND</v>
      </c>
      <c r="C315" t="str">
        <f t="shared" si="34"/>
        <v>U1-GND</v>
      </c>
      <c r="D315" t="str">
        <f t="shared" si="35"/>
        <v>U1-N10</v>
      </c>
      <c r="E315" t="s">
        <v>367</v>
      </c>
      <c r="F315" t="s">
        <v>732</v>
      </c>
      <c r="G315" t="s">
        <v>324</v>
      </c>
      <c r="N315" s="97"/>
      <c r="AT315" t="str">
        <f t="shared" si="36"/>
        <v>GND</v>
      </c>
      <c r="AU315" t="str">
        <f t="shared" si="37"/>
        <v>--</v>
      </c>
    </row>
    <row r="316" spans="1:47" x14ac:dyDescent="0.25">
      <c r="A316" t="str">
        <f t="shared" si="32"/>
        <v>U1-N13</v>
      </c>
      <c r="B316" t="str">
        <f t="shared" si="33"/>
        <v>VCCD</v>
      </c>
      <c r="C316" t="str">
        <f t="shared" si="34"/>
        <v>U1-VCCD</v>
      </c>
      <c r="D316" t="str">
        <f t="shared" si="35"/>
        <v>U1-N13</v>
      </c>
      <c r="E316" t="s">
        <v>367</v>
      </c>
      <c r="F316" t="s">
        <v>769</v>
      </c>
      <c r="G316" t="s">
        <v>831</v>
      </c>
      <c r="N316" s="97"/>
      <c r="AT316" t="str">
        <f t="shared" si="36"/>
        <v>VCCD</v>
      </c>
      <c r="AU316" t="str">
        <f t="shared" si="37"/>
        <v>--</v>
      </c>
    </row>
    <row r="317" spans="1:47" x14ac:dyDescent="0.25">
      <c r="A317" t="str">
        <f t="shared" si="32"/>
        <v>U1-P5</v>
      </c>
      <c r="B317" t="str">
        <f t="shared" si="33"/>
        <v>GND</v>
      </c>
      <c r="C317" t="str">
        <f t="shared" si="34"/>
        <v>U1-GND</v>
      </c>
      <c r="D317" t="str">
        <f t="shared" si="35"/>
        <v>U1-P5</v>
      </c>
      <c r="E317" t="s">
        <v>367</v>
      </c>
      <c r="F317" t="s">
        <v>855</v>
      </c>
      <c r="G317" t="s">
        <v>324</v>
      </c>
      <c r="N317" s="97"/>
      <c r="AT317" t="str">
        <f t="shared" si="36"/>
        <v>GND</v>
      </c>
      <c r="AU317" t="str">
        <f t="shared" si="37"/>
        <v>--</v>
      </c>
    </row>
    <row r="318" spans="1:47" x14ac:dyDescent="0.25">
      <c r="A318" t="str">
        <f t="shared" si="32"/>
        <v>U1-P12</v>
      </c>
      <c r="B318" t="str">
        <f t="shared" si="33"/>
        <v>GND</v>
      </c>
      <c r="C318" t="str">
        <f t="shared" si="34"/>
        <v>U1-GND</v>
      </c>
      <c r="D318" t="str">
        <f t="shared" si="35"/>
        <v>U1-P12</v>
      </c>
      <c r="E318" t="s">
        <v>367</v>
      </c>
      <c r="F318" t="s">
        <v>856</v>
      </c>
      <c r="G318" t="s">
        <v>324</v>
      </c>
      <c r="N318" s="97"/>
      <c r="AT318" t="str">
        <f t="shared" si="36"/>
        <v>GND</v>
      </c>
      <c r="AU318" t="str">
        <f t="shared" si="37"/>
        <v>--</v>
      </c>
    </row>
    <row r="319" spans="1:47" x14ac:dyDescent="0.25">
      <c r="A319" t="str">
        <f t="shared" si="32"/>
        <v>U1-R2</v>
      </c>
      <c r="B319" t="str">
        <f t="shared" si="33"/>
        <v>GND</v>
      </c>
      <c r="C319" t="str">
        <f t="shared" si="34"/>
        <v>U1-GND</v>
      </c>
      <c r="D319" t="str">
        <f t="shared" si="35"/>
        <v>U1-R2</v>
      </c>
      <c r="E319" t="s">
        <v>367</v>
      </c>
      <c r="F319" t="s">
        <v>489</v>
      </c>
      <c r="G319" t="s">
        <v>324</v>
      </c>
      <c r="N319" s="97"/>
      <c r="AT319" t="str">
        <f t="shared" si="36"/>
        <v>GND</v>
      </c>
      <c r="AU319" t="str">
        <f t="shared" si="37"/>
        <v>--</v>
      </c>
    </row>
    <row r="320" spans="1:47" x14ac:dyDescent="0.25">
      <c r="A320" t="str">
        <f t="shared" si="32"/>
        <v>U1-R15</v>
      </c>
      <c r="B320" t="str">
        <f t="shared" si="33"/>
        <v>GND</v>
      </c>
      <c r="C320" t="str">
        <f t="shared" si="34"/>
        <v>U1-GND</v>
      </c>
      <c r="D320" t="str">
        <f t="shared" si="35"/>
        <v>U1-R15</v>
      </c>
      <c r="E320" t="s">
        <v>367</v>
      </c>
      <c r="F320" t="s">
        <v>502</v>
      </c>
      <c r="G320" t="s">
        <v>324</v>
      </c>
      <c r="N320" s="97"/>
      <c r="AT320" t="str">
        <f t="shared" si="36"/>
        <v>GND</v>
      </c>
      <c r="AU320" t="str">
        <f t="shared" si="37"/>
        <v>--</v>
      </c>
    </row>
    <row r="321" spans="1:47" x14ac:dyDescent="0.25">
      <c r="A321" t="str">
        <f t="shared" si="32"/>
        <v>U2-A1</v>
      </c>
      <c r="B321" t="str">
        <f t="shared" si="33"/>
        <v>GND</v>
      </c>
      <c r="C321" t="str">
        <f t="shared" si="34"/>
        <v>U2-GND</v>
      </c>
      <c r="D321" t="str">
        <f t="shared" si="35"/>
        <v>U2-A1</v>
      </c>
      <c r="E321" t="s">
        <v>403</v>
      </c>
      <c r="F321" t="s">
        <v>573</v>
      </c>
      <c r="G321" t="s">
        <v>324</v>
      </c>
      <c r="N321" s="97"/>
      <c r="AT321" t="str">
        <f t="shared" si="36"/>
        <v>GND</v>
      </c>
      <c r="AU321" t="str">
        <f t="shared" si="37"/>
        <v>--</v>
      </c>
    </row>
    <row r="322" spans="1:47" x14ac:dyDescent="0.25">
      <c r="A322" t="str">
        <f t="shared" si="32"/>
        <v>U2-A2</v>
      </c>
      <c r="B322" t="str">
        <f t="shared" si="33"/>
        <v>DQ15</v>
      </c>
      <c r="C322" t="str">
        <f t="shared" si="34"/>
        <v>U2-DQ15</v>
      </c>
      <c r="D322" t="str">
        <f t="shared" si="35"/>
        <v>U2-A2</v>
      </c>
      <c r="E322" t="s">
        <v>403</v>
      </c>
      <c r="F322" t="s">
        <v>578</v>
      </c>
      <c r="G322" t="s">
        <v>605</v>
      </c>
      <c r="N322" s="97"/>
      <c r="AT322" t="str">
        <f t="shared" si="36"/>
        <v>DQ15</v>
      </c>
      <c r="AU322" t="str">
        <f t="shared" si="37"/>
        <v>--</v>
      </c>
    </row>
    <row r="323" spans="1:47" x14ac:dyDescent="0.25">
      <c r="A323" t="str">
        <f t="shared" si="32"/>
        <v>U2-A3</v>
      </c>
      <c r="B323" t="str">
        <f t="shared" si="33"/>
        <v>GND</v>
      </c>
      <c r="C323" t="str">
        <f t="shared" si="34"/>
        <v>U2-GND</v>
      </c>
      <c r="D323" t="str">
        <f t="shared" si="35"/>
        <v>U2-A3</v>
      </c>
      <c r="E323" t="s">
        <v>403</v>
      </c>
      <c r="F323" t="s">
        <v>579</v>
      </c>
      <c r="G323" t="s">
        <v>324</v>
      </c>
      <c r="N323" s="97"/>
      <c r="AT323" t="str">
        <f t="shared" si="36"/>
        <v>GND</v>
      </c>
      <c r="AU323" t="str">
        <f t="shared" si="37"/>
        <v>--</v>
      </c>
    </row>
    <row r="324" spans="1:47" x14ac:dyDescent="0.25">
      <c r="A324" t="str">
        <f t="shared" si="32"/>
        <v>U2-A7</v>
      </c>
      <c r="B324" t="str">
        <f t="shared" si="33"/>
        <v>3.3V</v>
      </c>
      <c r="C324" t="str">
        <f t="shared" si="34"/>
        <v>U2-3.3V</v>
      </c>
      <c r="D324" t="str">
        <f t="shared" si="35"/>
        <v>U2-A7</v>
      </c>
      <c r="E324" t="s">
        <v>403</v>
      </c>
      <c r="F324" t="s">
        <v>583</v>
      </c>
      <c r="G324" t="s">
        <v>291</v>
      </c>
      <c r="N324" s="97"/>
      <c r="AT324" t="str">
        <f t="shared" si="36"/>
        <v>3.3V</v>
      </c>
      <c r="AU324" t="str">
        <f t="shared" si="37"/>
        <v>--</v>
      </c>
    </row>
    <row r="325" spans="1:47" x14ac:dyDescent="0.25">
      <c r="A325" t="str">
        <f t="shared" si="32"/>
        <v>U2-A8</v>
      </c>
      <c r="B325" t="str">
        <f t="shared" si="33"/>
        <v>DQ0</v>
      </c>
      <c r="C325" t="str">
        <f t="shared" si="34"/>
        <v>U2-DQ0</v>
      </c>
      <c r="D325" t="str">
        <f t="shared" si="35"/>
        <v>U2-A8</v>
      </c>
      <c r="E325" t="s">
        <v>403</v>
      </c>
      <c r="F325" t="s">
        <v>584</v>
      </c>
      <c r="G325" t="s">
        <v>595</v>
      </c>
      <c r="N325" s="97"/>
      <c r="AT325" t="str">
        <f t="shared" si="36"/>
        <v>DQ0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U2-A9</v>
      </c>
      <c r="B326" t="str">
        <f t="shared" ref="B326:B389" si="39">IF(OR(E326=$A$2,E326=$B$2,E326=$C$2,E326=$D$2),"--",G326)</f>
        <v>3.3V</v>
      </c>
      <c r="C326" t="str">
        <f t="shared" ref="C326:C389" si="40">$E326&amp;"-"&amp;$G326</f>
        <v>U2-3.3V</v>
      </c>
      <c r="D326" t="str">
        <f t="shared" ref="D326:D389" si="41">A326</f>
        <v>U2-A9</v>
      </c>
      <c r="E326" t="s">
        <v>403</v>
      </c>
      <c r="F326" t="s">
        <v>585</v>
      </c>
      <c r="G326" t="s">
        <v>291</v>
      </c>
      <c r="N326" s="97"/>
      <c r="AT326" t="str">
        <f t="shared" ref="AT326:AT389" si="42">IF(IF(COUNTIF($AO$6:$AQ$150,B326)&gt;0,"---","--")="---",VLOOKUP(B326,$AO$6:$AQ$150,3,0),B326)</f>
        <v>3.3V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U2-B1</v>
      </c>
      <c r="B327" t="str">
        <f t="shared" si="39"/>
        <v>DQ14</v>
      </c>
      <c r="C327" t="str">
        <f t="shared" si="40"/>
        <v>U2-DQ14</v>
      </c>
      <c r="D327" t="str">
        <f t="shared" si="41"/>
        <v>U2-B1</v>
      </c>
      <c r="E327" t="s">
        <v>403</v>
      </c>
      <c r="F327" t="s">
        <v>737</v>
      </c>
      <c r="G327" t="s">
        <v>604</v>
      </c>
      <c r="N327" s="97"/>
      <c r="AT327" t="str">
        <f t="shared" si="42"/>
        <v>DQ14</v>
      </c>
      <c r="AU327" t="str">
        <f t="shared" si="43"/>
        <v>--</v>
      </c>
    </row>
    <row r="328" spans="1:47" x14ac:dyDescent="0.25">
      <c r="A328" t="str">
        <f t="shared" si="38"/>
        <v>U2-B2</v>
      </c>
      <c r="B328" t="str">
        <f t="shared" si="39"/>
        <v>DQ13</v>
      </c>
      <c r="C328" t="str">
        <f t="shared" si="40"/>
        <v>U2-DQ13</v>
      </c>
      <c r="D328" t="str">
        <f t="shared" si="41"/>
        <v>U2-B2</v>
      </c>
      <c r="E328" t="s">
        <v>403</v>
      </c>
      <c r="F328" t="s">
        <v>611</v>
      </c>
      <c r="G328" t="s">
        <v>603</v>
      </c>
      <c r="N328" s="97"/>
      <c r="AT328" t="str">
        <f t="shared" si="42"/>
        <v>DQ13</v>
      </c>
      <c r="AU328" t="str">
        <f t="shared" si="43"/>
        <v>--</v>
      </c>
    </row>
    <row r="329" spans="1:47" x14ac:dyDescent="0.25">
      <c r="A329" t="str">
        <f t="shared" si="38"/>
        <v>U2-B3</v>
      </c>
      <c r="B329" t="str">
        <f t="shared" si="39"/>
        <v>3.3V</v>
      </c>
      <c r="C329" t="str">
        <f t="shared" si="40"/>
        <v>U2-3.3V</v>
      </c>
      <c r="D329" t="str">
        <f t="shared" si="41"/>
        <v>U2-B3</v>
      </c>
      <c r="E329" t="s">
        <v>403</v>
      </c>
      <c r="F329" t="s">
        <v>614</v>
      </c>
      <c r="G329" t="s">
        <v>291</v>
      </c>
      <c r="N329" s="97"/>
      <c r="AT329" t="str">
        <f t="shared" si="42"/>
        <v>3.3V</v>
      </c>
      <c r="AU329" t="str">
        <f t="shared" si="43"/>
        <v>--</v>
      </c>
    </row>
    <row r="330" spans="1:47" x14ac:dyDescent="0.25">
      <c r="A330" t="str">
        <f t="shared" si="38"/>
        <v>U2-B7</v>
      </c>
      <c r="B330" t="str">
        <f t="shared" si="39"/>
        <v>GND</v>
      </c>
      <c r="C330" t="str">
        <f t="shared" si="40"/>
        <v>U2-GND</v>
      </c>
      <c r="D330" t="str">
        <f t="shared" si="41"/>
        <v>U2-B7</v>
      </c>
      <c r="E330" t="s">
        <v>403</v>
      </c>
      <c r="F330" t="s">
        <v>622</v>
      </c>
      <c r="G330" t="s">
        <v>324</v>
      </c>
      <c r="N330" s="97"/>
      <c r="AT330" t="str">
        <f t="shared" si="42"/>
        <v>GND</v>
      </c>
      <c r="AU330" t="str">
        <f t="shared" si="43"/>
        <v>--</v>
      </c>
    </row>
    <row r="331" spans="1:47" x14ac:dyDescent="0.25">
      <c r="A331" t="str">
        <f t="shared" si="38"/>
        <v>U2-B8</v>
      </c>
      <c r="B331" t="str">
        <f t="shared" si="39"/>
        <v>DQ2</v>
      </c>
      <c r="C331" t="str">
        <f t="shared" si="40"/>
        <v>U2-DQ2</v>
      </c>
      <c r="D331" t="str">
        <f t="shared" si="41"/>
        <v>U2-B8</v>
      </c>
      <c r="E331" t="s">
        <v>403</v>
      </c>
      <c r="F331" t="s">
        <v>738</v>
      </c>
      <c r="G331" t="s">
        <v>606</v>
      </c>
      <c r="N331" s="97"/>
      <c r="AT331" t="str">
        <f t="shared" si="42"/>
        <v>DQ2</v>
      </c>
      <c r="AU331" t="str">
        <f t="shared" si="43"/>
        <v>--</v>
      </c>
    </row>
    <row r="332" spans="1:47" x14ac:dyDescent="0.25">
      <c r="A332" t="str">
        <f t="shared" si="38"/>
        <v>U2-B9</v>
      </c>
      <c r="B332" t="str">
        <f t="shared" si="39"/>
        <v>DQ1</v>
      </c>
      <c r="C332" t="str">
        <f t="shared" si="40"/>
        <v>U2-DQ1</v>
      </c>
      <c r="D332" t="str">
        <f t="shared" si="41"/>
        <v>U2-B9</v>
      </c>
      <c r="E332" t="s">
        <v>403</v>
      </c>
      <c r="F332" t="s">
        <v>624</v>
      </c>
      <c r="G332" t="s">
        <v>597</v>
      </c>
      <c r="N332" s="97"/>
      <c r="AT332" t="str">
        <f t="shared" si="42"/>
        <v>DQ1</v>
      </c>
      <c r="AU332" t="str">
        <f t="shared" si="43"/>
        <v>--</v>
      </c>
    </row>
    <row r="333" spans="1:47" x14ac:dyDescent="0.25">
      <c r="A333" t="str">
        <f t="shared" si="38"/>
        <v>U2-C1</v>
      </c>
      <c r="B333" t="str">
        <f t="shared" si="39"/>
        <v>DQ12</v>
      </c>
      <c r="C333" t="str">
        <f t="shared" si="40"/>
        <v>U2-DQ12</v>
      </c>
      <c r="D333" t="str">
        <f t="shared" si="41"/>
        <v>U2-C1</v>
      </c>
      <c r="E333" t="s">
        <v>403</v>
      </c>
      <c r="F333" t="s">
        <v>444</v>
      </c>
      <c r="G333" t="s">
        <v>601</v>
      </c>
      <c r="N333" s="97"/>
      <c r="AT333" t="str">
        <f t="shared" si="42"/>
        <v>DQ12</v>
      </c>
      <c r="AU333" t="str">
        <f t="shared" si="43"/>
        <v>--</v>
      </c>
    </row>
    <row r="334" spans="1:47" x14ac:dyDescent="0.25">
      <c r="A334" t="str">
        <f t="shared" si="38"/>
        <v>U2-C2</v>
      </c>
      <c r="B334" t="str">
        <f t="shared" si="39"/>
        <v>DQ11</v>
      </c>
      <c r="C334" t="str">
        <f t="shared" si="40"/>
        <v>U2-DQ11</v>
      </c>
      <c r="D334" t="str">
        <f t="shared" si="41"/>
        <v>U2-C2</v>
      </c>
      <c r="E334" t="s">
        <v>403</v>
      </c>
      <c r="F334" t="s">
        <v>445</v>
      </c>
      <c r="G334" t="s">
        <v>600</v>
      </c>
      <c r="N334" s="97"/>
      <c r="AT334" t="str">
        <f t="shared" si="42"/>
        <v>DQ11</v>
      </c>
      <c r="AU334" t="str">
        <f t="shared" si="43"/>
        <v>--</v>
      </c>
    </row>
    <row r="335" spans="1:47" x14ac:dyDescent="0.25">
      <c r="A335" t="str">
        <f t="shared" si="38"/>
        <v>U2-C3</v>
      </c>
      <c r="B335" t="str">
        <f t="shared" si="39"/>
        <v>GND</v>
      </c>
      <c r="C335" t="str">
        <f t="shared" si="40"/>
        <v>U2-GND</v>
      </c>
      <c r="D335" t="str">
        <f t="shared" si="41"/>
        <v>U2-C3</v>
      </c>
      <c r="E335" t="s">
        <v>403</v>
      </c>
      <c r="F335" t="s">
        <v>446</v>
      </c>
      <c r="G335" t="s">
        <v>324</v>
      </c>
      <c r="N335" s="97"/>
      <c r="AT335" t="str">
        <f t="shared" si="42"/>
        <v>GND</v>
      </c>
      <c r="AU335" t="str">
        <f t="shared" si="43"/>
        <v>--</v>
      </c>
    </row>
    <row r="336" spans="1:47" x14ac:dyDescent="0.25">
      <c r="A336" t="str">
        <f t="shared" si="38"/>
        <v>U2-C7</v>
      </c>
      <c r="B336" t="str">
        <f t="shared" si="39"/>
        <v>3.3V</v>
      </c>
      <c r="C336" t="str">
        <f t="shared" si="40"/>
        <v>U2-3.3V</v>
      </c>
      <c r="D336" t="str">
        <f t="shared" si="41"/>
        <v>U2-C7</v>
      </c>
      <c r="E336" t="s">
        <v>403</v>
      </c>
      <c r="F336" t="s">
        <v>450</v>
      </c>
      <c r="G336" t="s">
        <v>291</v>
      </c>
      <c r="N336" s="97"/>
      <c r="AT336" t="str">
        <f t="shared" si="42"/>
        <v>3.3V</v>
      </c>
      <c r="AU336" t="str">
        <f t="shared" si="43"/>
        <v>--</v>
      </c>
    </row>
    <row r="337" spans="1:47" x14ac:dyDescent="0.25">
      <c r="A337" t="str">
        <f t="shared" si="38"/>
        <v>U2-C8</v>
      </c>
      <c r="B337" t="str">
        <f t="shared" si="39"/>
        <v>DQ4</v>
      </c>
      <c r="C337" t="str">
        <f t="shared" si="40"/>
        <v>U2-DQ4</v>
      </c>
      <c r="D337" t="str">
        <f t="shared" si="41"/>
        <v>U2-C8</v>
      </c>
      <c r="E337" t="s">
        <v>403</v>
      </c>
      <c r="F337" t="s">
        <v>451</v>
      </c>
      <c r="G337" t="s">
        <v>608</v>
      </c>
      <c r="N337" s="97"/>
      <c r="AT337" t="str">
        <f t="shared" si="42"/>
        <v>DQ4</v>
      </c>
      <c r="AU337" t="str">
        <f t="shared" si="43"/>
        <v>--</v>
      </c>
    </row>
    <row r="338" spans="1:47" x14ac:dyDescent="0.25">
      <c r="A338" t="str">
        <f t="shared" si="38"/>
        <v>U2-C9</v>
      </c>
      <c r="B338" t="str">
        <f t="shared" si="39"/>
        <v>DQ3</v>
      </c>
      <c r="C338" t="str">
        <f t="shared" si="40"/>
        <v>U2-DQ3</v>
      </c>
      <c r="D338" t="str">
        <f t="shared" si="41"/>
        <v>U2-C9</v>
      </c>
      <c r="E338" t="s">
        <v>403</v>
      </c>
      <c r="F338" t="s">
        <v>452</v>
      </c>
      <c r="G338" t="s">
        <v>607</v>
      </c>
      <c r="N338" s="97"/>
      <c r="AT338" t="str">
        <f t="shared" si="42"/>
        <v>DQ3</v>
      </c>
      <c r="AU338" t="str">
        <f t="shared" si="43"/>
        <v>--</v>
      </c>
    </row>
    <row r="339" spans="1:47" x14ac:dyDescent="0.25">
      <c r="A339" t="str">
        <f t="shared" si="38"/>
        <v>U2-D1</v>
      </c>
      <c r="B339" t="str">
        <f t="shared" si="39"/>
        <v>DQ10</v>
      </c>
      <c r="C339" t="str">
        <f t="shared" si="40"/>
        <v>U2-DQ10</v>
      </c>
      <c r="D339" t="str">
        <f t="shared" si="41"/>
        <v>U2-D1</v>
      </c>
      <c r="E339" t="s">
        <v>403</v>
      </c>
      <c r="F339" t="s">
        <v>300</v>
      </c>
      <c r="G339" t="s">
        <v>599</v>
      </c>
      <c r="N339" s="97"/>
      <c r="AT339" t="str">
        <f t="shared" si="42"/>
        <v>DQ10</v>
      </c>
      <c r="AU339" t="str">
        <f t="shared" si="43"/>
        <v>--</v>
      </c>
    </row>
    <row r="340" spans="1:47" x14ac:dyDescent="0.25">
      <c r="A340" t="str">
        <f t="shared" si="38"/>
        <v>U2-D2</v>
      </c>
      <c r="B340" t="str">
        <f t="shared" si="39"/>
        <v>DQ9</v>
      </c>
      <c r="C340" t="str">
        <f t="shared" si="40"/>
        <v>U2-DQ9</v>
      </c>
      <c r="D340" t="str">
        <f t="shared" si="41"/>
        <v>U2-D2</v>
      </c>
      <c r="E340" t="s">
        <v>403</v>
      </c>
      <c r="F340" t="s">
        <v>301</v>
      </c>
      <c r="G340" t="s">
        <v>617</v>
      </c>
      <c r="N340" s="97"/>
      <c r="AT340" t="str">
        <f t="shared" si="42"/>
        <v>DQ9</v>
      </c>
      <c r="AU340" t="str">
        <f t="shared" si="43"/>
        <v>--</v>
      </c>
    </row>
    <row r="341" spans="1:47" x14ac:dyDescent="0.25">
      <c r="A341" t="str">
        <f t="shared" si="38"/>
        <v>U2-D3</v>
      </c>
      <c r="B341" t="str">
        <f t="shared" si="39"/>
        <v>3.3V</v>
      </c>
      <c r="C341" t="str">
        <f t="shared" si="40"/>
        <v>U2-3.3V</v>
      </c>
      <c r="D341" t="str">
        <f t="shared" si="41"/>
        <v>U2-D3</v>
      </c>
      <c r="E341" t="s">
        <v>403</v>
      </c>
      <c r="F341" t="s">
        <v>302</v>
      </c>
      <c r="G341" t="s">
        <v>291</v>
      </c>
      <c r="N341" s="97"/>
      <c r="AT341" t="str">
        <f t="shared" si="42"/>
        <v>3.3V</v>
      </c>
      <c r="AU341" t="str">
        <f t="shared" si="43"/>
        <v>--</v>
      </c>
    </row>
    <row r="342" spans="1:47" x14ac:dyDescent="0.25">
      <c r="A342" t="str">
        <f t="shared" si="38"/>
        <v>U2-D7</v>
      </c>
      <c r="B342" t="str">
        <f t="shared" si="39"/>
        <v>GND</v>
      </c>
      <c r="C342" t="str">
        <f t="shared" si="40"/>
        <v>U2-GND</v>
      </c>
      <c r="D342" t="str">
        <f t="shared" si="41"/>
        <v>U2-D7</v>
      </c>
      <c r="E342" t="s">
        <v>403</v>
      </c>
      <c r="F342" t="s">
        <v>310</v>
      </c>
      <c r="G342" t="s">
        <v>324</v>
      </c>
      <c r="N342" s="97"/>
      <c r="AT342" t="str">
        <f t="shared" si="42"/>
        <v>GND</v>
      </c>
      <c r="AU342" t="str">
        <f t="shared" si="43"/>
        <v>--</v>
      </c>
    </row>
    <row r="343" spans="1:47" x14ac:dyDescent="0.25">
      <c r="A343" t="str">
        <f t="shared" si="38"/>
        <v>U2-D8</v>
      </c>
      <c r="B343" t="str">
        <f t="shared" si="39"/>
        <v>DQ6</v>
      </c>
      <c r="C343" t="str">
        <f t="shared" si="40"/>
        <v>U2-DQ6</v>
      </c>
      <c r="D343" t="str">
        <f t="shared" si="41"/>
        <v>U2-D8</v>
      </c>
      <c r="E343" t="s">
        <v>403</v>
      </c>
      <c r="F343" t="s">
        <v>312</v>
      </c>
      <c r="G343" t="s">
        <v>610</v>
      </c>
      <c r="N343" s="97"/>
      <c r="AT343" t="str">
        <f t="shared" si="42"/>
        <v>DQ6</v>
      </c>
      <c r="AU343" t="str">
        <f t="shared" si="43"/>
        <v>--</v>
      </c>
    </row>
    <row r="344" spans="1:47" x14ac:dyDescent="0.25">
      <c r="A344" t="str">
        <f t="shared" si="38"/>
        <v>U2-D9</v>
      </c>
      <c r="B344" t="str">
        <f t="shared" si="39"/>
        <v>DQ5</v>
      </c>
      <c r="C344" t="str">
        <f t="shared" si="40"/>
        <v>U2-DQ5</v>
      </c>
      <c r="D344" t="str">
        <f t="shared" si="41"/>
        <v>U2-D9</v>
      </c>
      <c r="E344" t="s">
        <v>403</v>
      </c>
      <c r="F344" t="s">
        <v>314</v>
      </c>
      <c r="G344" t="s">
        <v>609</v>
      </c>
      <c r="N344" s="97"/>
      <c r="AT344" t="str">
        <f t="shared" si="42"/>
        <v>DQ5</v>
      </c>
      <c r="AU344" t="str">
        <f t="shared" si="43"/>
        <v>--</v>
      </c>
    </row>
    <row r="345" spans="1:47" x14ac:dyDescent="0.25">
      <c r="A345" t="str">
        <f t="shared" si="38"/>
        <v>U2-E1</v>
      </c>
      <c r="B345" t="str">
        <f t="shared" si="39"/>
        <v>DQ8</v>
      </c>
      <c r="C345" t="str">
        <f t="shared" si="40"/>
        <v>U2-DQ8</v>
      </c>
      <c r="D345" t="str">
        <f t="shared" si="41"/>
        <v>U2-E1</v>
      </c>
      <c r="E345" t="s">
        <v>403</v>
      </c>
      <c r="F345" t="s">
        <v>740</v>
      </c>
      <c r="G345" t="s">
        <v>615</v>
      </c>
      <c r="N345" s="97"/>
      <c r="AT345" t="str">
        <f t="shared" si="42"/>
        <v>DQ8</v>
      </c>
      <c r="AU345" t="str">
        <f t="shared" si="43"/>
        <v>--</v>
      </c>
    </row>
    <row r="346" spans="1:47" x14ac:dyDescent="0.25">
      <c r="A346" t="str">
        <f t="shared" si="38"/>
        <v>U2-E2</v>
      </c>
      <c r="B346" t="str">
        <f t="shared" si="39"/>
        <v>A13</v>
      </c>
      <c r="C346" t="str">
        <f t="shared" si="40"/>
        <v>U2-A13</v>
      </c>
      <c r="D346" t="str">
        <f t="shared" si="41"/>
        <v>U2-E2</v>
      </c>
      <c r="E346" t="s">
        <v>403</v>
      </c>
      <c r="F346" t="s">
        <v>741</v>
      </c>
      <c r="G346" t="s">
        <v>577</v>
      </c>
      <c r="N346" s="97"/>
      <c r="AT346" t="str">
        <f t="shared" si="42"/>
        <v>A13</v>
      </c>
      <c r="AU346" t="str">
        <f t="shared" si="43"/>
        <v>--</v>
      </c>
    </row>
    <row r="347" spans="1:47" x14ac:dyDescent="0.25">
      <c r="A347" t="str">
        <f t="shared" si="38"/>
        <v>U2-E3</v>
      </c>
      <c r="B347" t="str">
        <f t="shared" si="39"/>
        <v>GND</v>
      </c>
      <c r="C347" t="str">
        <f t="shared" si="40"/>
        <v>U2-GND</v>
      </c>
      <c r="D347" t="str">
        <f t="shared" si="41"/>
        <v>U2-E3</v>
      </c>
      <c r="E347" t="s">
        <v>403</v>
      </c>
      <c r="F347" t="s">
        <v>742</v>
      </c>
      <c r="G347" t="s">
        <v>324</v>
      </c>
      <c r="N347" s="97"/>
      <c r="AT347" t="str">
        <f t="shared" si="42"/>
        <v>GND</v>
      </c>
      <c r="AU347" t="str">
        <f t="shared" si="43"/>
        <v>--</v>
      </c>
    </row>
    <row r="348" spans="1:47" x14ac:dyDescent="0.25">
      <c r="A348" t="str">
        <f t="shared" si="38"/>
        <v>U2-E7</v>
      </c>
      <c r="B348" t="str">
        <f t="shared" si="39"/>
        <v>3.3V</v>
      </c>
      <c r="C348" t="str">
        <f t="shared" si="40"/>
        <v>U2-3.3V</v>
      </c>
      <c r="D348" t="str">
        <f t="shared" si="41"/>
        <v>U2-E7</v>
      </c>
      <c r="E348" t="s">
        <v>403</v>
      </c>
      <c r="F348" t="s">
        <v>639</v>
      </c>
      <c r="G348" t="s">
        <v>291</v>
      </c>
      <c r="N348" s="97"/>
      <c r="AT348" t="str">
        <f t="shared" si="42"/>
        <v>3.3V</v>
      </c>
      <c r="AU348" t="str">
        <f t="shared" si="43"/>
        <v>--</v>
      </c>
    </row>
    <row r="349" spans="1:47" x14ac:dyDescent="0.25">
      <c r="A349" t="str">
        <f t="shared" si="38"/>
        <v>U2-E8</v>
      </c>
      <c r="B349" t="str">
        <f t="shared" si="39"/>
        <v>DQM0</v>
      </c>
      <c r="C349" t="str">
        <f t="shared" si="40"/>
        <v>U2-DQM0</v>
      </c>
      <c r="D349" t="str">
        <f t="shared" si="41"/>
        <v>U2-E8</v>
      </c>
      <c r="E349" t="s">
        <v>403</v>
      </c>
      <c r="F349" t="s">
        <v>641</v>
      </c>
      <c r="G349" t="s">
        <v>619</v>
      </c>
      <c r="N349" s="97"/>
      <c r="AT349" t="str">
        <f t="shared" si="42"/>
        <v>DQM0</v>
      </c>
      <c r="AU349" t="str">
        <f t="shared" si="43"/>
        <v>--</v>
      </c>
    </row>
    <row r="350" spans="1:47" x14ac:dyDescent="0.25">
      <c r="A350" t="str">
        <f t="shared" si="38"/>
        <v>U2-E9</v>
      </c>
      <c r="B350" t="str">
        <f t="shared" si="39"/>
        <v>DQ7</v>
      </c>
      <c r="C350" t="str">
        <f t="shared" si="40"/>
        <v>U2-DQ7</v>
      </c>
      <c r="D350" t="str">
        <f t="shared" si="41"/>
        <v>U2-E9</v>
      </c>
      <c r="E350" t="s">
        <v>403</v>
      </c>
      <c r="F350" t="s">
        <v>643</v>
      </c>
      <c r="G350" t="s">
        <v>613</v>
      </c>
      <c r="N350" s="97"/>
      <c r="AT350" t="str">
        <f t="shared" si="42"/>
        <v>DQ7</v>
      </c>
      <c r="AU350" t="str">
        <f t="shared" si="43"/>
        <v>--</v>
      </c>
    </row>
    <row r="351" spans="1:47" x14ac:dyDescent="0.25">
      <c r="A351" t="str">
        <f t="shared" si="38"/>
        <v>U2-F1</v>
      </c>
      <c r="B351" t="str">
        <f t="shared" si="39"/>
        <v>DQM1</v>
      </c>
      <c r="C351" t="str">
        <f t="shared" si="40"/>
        <v>U2-DQM1</v>
      </c>
      <c r="D351" t="str">
        <f t="shared" si="41"/>
        <v>U2-F1</v>
      </c>
      <c r="E351" t="s">
        <v>403</v>
      </c>
      <c r="F351" t="s">
        <v>747</v>
      </c>
      <c r="G351" t="s">
        <v>621</v>
      </c>
      <c r="N351" s="97"/>
      <c r="AT351" t="str">
        <f t="shared" si="42"/>
        <v>DQM1</v>
      </c>
      <c r="AU351" t="str">
        <f t="shared" si="43"/>
        <v>--</v>
      </c>
    </row>
    <row r="352" spans="1:47" x14ac:dyDescent="0.25">
      <c r="A352" t="str">
        <f t="shared" si="38"/>
        <v>U2-F2</v>
      </c>
      <c r="B352" t="str">
        <f t="shared" si="39"/>
        <v>CLK</v>
      </c>
      <c r="C352" t="str">
        <f t="shared" si="40"/>
        <v>U2-CLK</v>
      </c>
      <c r="D352" t="str">
        <f t="shared" si="41"/>
        <v>U2-F2</v>
      </c>
      <c r="E352" t="s">
        <v>403</v>
      </c>
      <c r="F352" t="s">
        <v>748</v>
      </c>
      <c r="G352" t="s">
        <v>591</v>
      </c>
      <c r="N352" s="97"/>
      <c r="AT352" t="str">
        <f t="shared" si="42"/>
        <v>CLK</v>
      </c>
      <c r="AU352" t="str">
        <f t="shared" si="43"/>
        <v>--</v>
      </c>
    </row>
    <row r="353" spans="1:47" x14ac:dyDescent="0.25">
      <c r="A353" t="str">
        <f t="shared" si="38"/>
        <v>U2-F3</v>
      </c>
      <c r="B353" t="str">
        <f t="shared" si="39"/>
        <v>CKE</v>
      </c>
      <c r="C353" t="str">
        <f t="shared" si="40"/>
        <v>U2-CKE</v>
      </c>
      <c r="D353" t="str">
        <f t="shared" si="41"/>
        <v>U2-F3</v>
      </c>
      <c r="E353" t="s">
        <v>403</v>
      </c>
      <c r="F353" t="s">
        <v>749</v>
      </c>
      <c r="G353" t="s">
        <v>590</v>
      </c>
      <c r="N353" s="97"/>
      <c r="AT353" t="str">
        <f t="shared" si="42"/>
        <v>CKE</v>
      </c>
      <c r="AU353" t="str">
        <f t="shared" si="43"/>
        <v>--</v>
      </c>
    </row>
    <row r="354" spans="1:47" x14ac:dyDescent="0.25">
      <c r="A354" t="str">
        <f t="shared" si="38"/>
        <v>U2-F7</v>
      </c>
      <c r="B354" t="str">
        <f t="shared" si="39"/>
        <v>CAS</v>
      </c>
      <c r="C354" t="str">
        <f t="shared" si="40"/>
        <v>U2-CAS</v>
      </c>
      <c r="D354" t="str">
        <f t="shared" si="41"/>
        <v>U2-F7</v>
      </c>
      <c r="E354" t="s">
        <v>403</v>
      </c>
      <c r="F354" t="s">
        <v>753</v>
      </c>
      <c r="G354" t="s">
        <v>589</v>
      </c>
      <c r="N354" s="97"/>
      <c r="AT354" t="str">
        <f t="shared" si="42"/>
        <v>CAS</v>
      </c>
      <c r="AU354" t="str">
        <f t="shared" si="43"/>
        <v>--</v>
      </c>
    </row>
    <row r="355" spans="1:47" x14ac:dyDescent="0.25">
      <c r="A355" t="str">
        <f t="shared" si="38"/>
        <v>U2-F8</v>
      </c>
      <c r="B355" t="str">
        <f t="shared" si="39"/>
        <v>RAS</v>
      </c>
      <c r="C355" t="str">
        <f t="shared" si="40"/>
        <v>U2-RAS</v>
      </c>
      <c r="D355" t="str">
        <f t="shared" si="41"/>
        <v>U2-F8</v>
      </c>
      <c r="E355" t="s">
        <v>403</v>
      </c>
      <c r="F355" t="s">
        <v>647</v>
      </c>
      <c r="G355" t="s">
        <v>675</v>
      </c>
      <c r="N355" s="97"/>
      <c r="AT355" t="str">
        <f t="shared" si="42"/>
        <v>RAS</v>
      </c>
      <c r="AU355" t="str">
        <f t="shared" si="43"/>
        <v>--</v>
      </c>
    </row>
    <row r="356" spans="1:47" x14ac:dyDescent="0.25">
      <c r="A356" t="str">
        <f t="shared" si="38"/>
        <v>U2-F9</v>
      </c>
      <c r="B356" t="str">
        <f t="shared" si="39"/>
        <v>WE</v>
      </c>
      <c r="C356" t="str">
        <f t="shared" si="40"/>
        <v>U2-WE</v>
      </c>
      <c r="D356" t="str">
        <f t="shared" si="41"/>
        <v>U2-F9</v>
      </c>
      <c r="E356" t="s">
        <v>403</v>
      </c>
      <c r="F356" t="s">
        <v>648</v>
      </c>
      <c r="G356" t="s">
        <v>691</v>
      </c>
      <c r="N356" s="97"/>
      <c r="AT356" t="str">
        <f t="shared" si="42"/>
        <v>WE</v>
      </c>
      <c r="AU356" t="str">
        <f t="shared" si="43"/>
        <v>--</v>
      </c>
    </row>
    <row r="357" spans="1:47" x14ac:dyDescent="0.25">
      <c r="A357" t="str">
        <f t="shared" si="38"/>
        <v>U2-G1</v>
      </c>
      <c r="B357" t="str">
        <f t="shared" si="39"/>
        <v>A12</v>
      </c>
      <c r="C357" t="str">
        <f t="shared" si="40"/>
        <v>U2-A12</v>
      </c>
      <c r="D357" t="str">
        <f t="shared" si="41"/>
        <v>U2-G1</v>
      </c>
      <c r="E357" t="s">
        <v>403</v>
      </c>
      <c r="F357" t="s">
        <v>754</v>
      </c>
      <c r="G357" t="s">
        <v>576</v>
      </c>
      <c r="N357" s="97"/>
      <c r="AT357" t="str">
        <f t="shared" si="42"/>
        <v>A12</v>
      </c>
      <c r="AU357" t="str">
        <f t="shared" si="43"/>
        <v>--</v>
      </c>
    </row>
    <row r="358" spans="1:47" x14ac:dyDescent="0.25">
      <c r="A358" t="str">
        <f t="shared" si="38"/>
        <v>U2-G2</v>
      </c>
      <c r="B358" t="str">
        <f t="shared" si="39"/>
        <v>A11</v>
      </c>
      <c r="C358" t="str">
        <f t="shared" si="40"/>
        <v>U2-A11</v>
      </c>
      <c r="D358" t="str">
        <f t="shared" si="41"/>
        <v>U2-G2</v>
      </c>
      <c r="E358" t="s">
        <v>403</v>
      </c>
      <c r="F358" t="s">
        <v>755</v>
      </c>
      <c r="G358" t="s">
        <v>575</v>
      </c>
      <c r="N358" s="97"/>
      <c r="AT358" t="str">
        <f t="shared" si="42"/>
        <v>A11</v>
      </c>
      <c r="AU358" t="str">
        <f t="shared" si="43"/>
        <v>--</v>
      </c>
    </row>
    <row r="359" spans="1:47" x14ac:dyDescent="0.25">
      <c r="A359" t="str">
        <f t="shared" si="38"/>
        <v>U2-G3</v>
      </c>
      <c r="B359" t="str">
        <f t="shared" si="39"/>
        <v>A9</v>
      </c>
      <c r="C359" t="str">
        <f t="shared" si="40"/>
        <v>U2-A9</v>
      </c>
      <c r="D359" t="str">
        <f t="shared" si="41"/>
        <v>U2-G3</v>
      </c>
      <c r="E359" t="s">
        <v>403</v>
      </c>
      <c r="F359" t="s">
        <v>756</v>
      </c>
      <c r="G359" t="s">
        <v>585</v>
      </c>
      <c r="N359" s="97"/>
      <c r="AT359" t="str">
        <f t="shared" si="42"/>
        <v>A9</v>
      </c>
      <c r="AU359" t="str">
        <f t="shared" si="43"/>
        <v>--</v>
      </c>
    </row>
    <row r="360" spans="1:47" x14ac:dyDescent="0.25">
      <c r="A360" t="str">
        <f t="shared" si="38"/>
        <v>U2-G7</v>
      </c>
      <c r="B360" t="str">
        <f t="shared" si="39"/>
        <v>BA0</v>
      </c>
      <c r="C360" t="str">
        <f t="shared" si="40"/>
        <v>U2-BA0</v>
      </c>
      <c r="D360" t="str">
        <f t="shared" si="41"/>
        <v>U2-G7</v>
      </c>
      <c r="E360" t="s">
        <v>403</v>
      </c>
      <c r="F360" t="s">
        <v>759</v>
      </c>
      <c r="G360" t="s">
        <v>586</v>
      </c>
      <c r="N360" s="97"/>
      <c r="AT360" t="str">
        <f t="shared" si="42"/>
        <v>BA0</v>
      </c>
      <c r="AU360" t="str">
        <f t="shared" si="43"/>
        <v>--</v>
      </c>
    </row>
    <row r="361" spans="1:47" x14ac:dyDescent="0.25">
      <c r="A361" t="str">
        <f t="shared" si="38"/>
        <v>U2-G8</v>
      </c>
      <c r="B361" t="str">
        <f t="shared" si="39"/>
        <v>BA1</v>
      </c>
      <c r="C361" t="str">
        <f t="shared" si="40"/>
        <v>U2-BA1</v>
      </c>
      <c r="D361" t="str">
        <f t="shared" si="41"/>
        <v>U2-G8</v>
      </c>
      <c r="E361" t="s">
        <v>403</v>
      </c>
      <c r="F361" t="s">
        <v>760</v>
      </c>
      <c r="G361" t="s">
        <v>587</v>
      </c>
      <c r="N361" s="97"/>
      <c r="AT361" t="str">
        <f t="shared" si="42"/>
        <v>BA1</v>
      </c>
      <c r="AU361" t="str">
        <f t="shared" si="43"/>
        <v>--</v>
      </c>
    </row>
    <row r="362" spans="1:47" x14ac:dyDescent="0.25">
      <c r="A362" t="str">
        <f t="shared" si="38"/>
        <v>U2-G9</v>
      </c>
      <c r="B362" t="str">
        <f t="shared" si="39"/>
        <v>CS</v>
      </c>
      <c r="C362" t="str">
        <f t="shared" si="40"/>
        <v>U2-CS</v>
      </c>
      <c r="D362" t="str">
        <f t="shared" si="41"/>
        <v>U2-G9</v>
      </c>
      <c r="E362" t="s">
        <v>403</v>
      </c>
      <c r="F362" t="s">
        <v>655</v>
      </c>
      <c r="G362" t="s">
        <v>592</v>
      </c>
      <c r="N362" s="97"/>
      <c r="AT362" t="str">
        <f t="shared" si="42"/>
        <v>CS</v>
      </c>
      <c r="AU362" t="str">
        <f t="shared" si="43"/>
        <v>--</v>
      </c>
    </row>
    <row r="363" spans="1:47" x14ac:dyDescent="0.25">
      <c r="A363" t="str">
        <f t="shared" si="38"/>
        <v>U2-H1</v>
      </c>
      <c r="B363" t="str">
        <f t="shared" si="39"/>
        <v>A8</v>
      </c>
      <c r="C363" t="str">
        <f t="shared" si="40"/>
        <v>U2-A8</v>
      </c>
      <c r="D363" t="str">
        <f t="shared" si="41"/>
        <v>U2-H1</v>
      </c>
      <c r="E363" t="s">
        <v>403</v>
      </c>
      <c r="F363" t="s">
        <v>478</v>
      </c>
      <c r="G363" t="s">
        <v>584</v>
      </c>
      <c r="N363" s="97"/>
      <c r="AT363" t="str">
        <f t="shared" si="42"/>
        <v>A8</v>
      </c>
      <c r="AU363" t="str">
        <f t="shared" si="43"/>
        <v>--</v>
      </c>
    </row>
    <row r="364" spans="1:47" x14ac:dyDescent="0.25">
      <c r="A364" t="str">
        <f t="shared" si="38"/>
        <v>U2-H2</v>
      </c>
      <c r="B364" t="str">
        <f t="shared" si="39"/>
        <v>A7</v>
      </c>
      <c r="C364" t="str">
        <f t="shared" si="40"/>
        <v>U2-A7</v>
      </c>
      <c r="D364" t="str">
        <f t="shared" si="41"/>
        <v>U2-H2</v>
      </c>
      <c r="E364" t="s">
        <v>403</v>
      </c>
      <c r="F364" t="s">
        <v>480</v>
      </c>
      <c r="G364" t="s">
        <v>583</v>
      </c>
      <c r="N364" s="97"/>
      <c r="AT364" t="str">
        <f t="shared" si="42"/>
        <v>A7</v>
      </c>
      <c r="AU364" t="str">
        <f t="shared" si="43"/>
        <v>--</v>
      </c>
    </row>
    <row r="365" spans="1:47" x14ac:dyDescent="0.25">
      <c r="A365" t="str">
        <f t="shared" si="38"/>
        <v>U2-H3</v>
      </c>
      <c r="B365" t="str">
        <f t="shared" si="39"/>
        <v>A6</v>
      </c>
      <c r="C365" t="str">
        <f t="shared" si="40"/>
        <v>U2-A6</v>
      </c>
      <c r="D365" t="str">
        <f t="shared" si="41"/>
        <v>U2-H3</v>
      </c>
      <c r="E365" t="s">
        <v>403</v>
      </c>
      <c r="F365" t="s">
        <v>482</v>
      </c>
      <c r="G365" t="s">
        <v>582</v>
      </c>
      <c r="N365" s="97"/>
      <c r="AT365" t="str">
        <f t="shared" si="42"/>
        <v>A6</v>
      </c>
      <c r="AU365" t="str">
        <f t="shared" si="43"/>
        <v>--</v>
      </c>
    </row>
    <row r="366" spans="1:47" x14ac:dyDescent="0.25">
      <c r="A366" t="str">
        <f t="shared" si="38"/>
        <v>U2-H7</v>
      </c>
      <c r="B366" t="str">
        <f t="shared" si="39"/>
        <v>A0</v>
      </c>
      <c r="C366" t="str">
        <f t="shared" si="40"/>
        <v>U2-A0</v>
      </c>
      <c r="D366" t="str">
        <f t="shared" si="41"/>
        <v>U2-H7</v>
      </c>
      <c r="E366" t="s">
        <v>403</v>
      </c>
      <c r="F366" t="s">
        <v>762</v>
      </c>
      <c r="G366" t="s">
        <v>572</v>
      </c>
      <c r="N366" s="97"/>
      <c r="AT366" t="str">
        <f t="shared" si="42"/>
        <v>A0</v>
      </c>
      <c r="AU366" t="str">
        <f t="shared" si="43"/>
        <v>--</v>
      </c>
    </row>
    <row r="367" spans="1:47" x14ac:dyDescent="0.25">
      <c r="A367" t="str">
        <f t="shared" si="38"/>
        <v>U2-H8</v>
      </c>
      <c r="B367" t="str">
        <f t="shared" si="39"/>
        <v>A1</v>
      </c>
      <c r="C367" t="str">
        <f t="shared" si="40"/>
        <v>U2-A1</v>
      </c>
      <c r="D367" t="str">
        <f t="shared" si="41"/>
        <v>U2-H8</v>
      </c>
      <c r="E367" t="s">
        <v>403</v>
      </c>
      <c r="F367" t="s">
        <v>663</v>
      </c>
      <c r="G367" t="s">
        <v>573</v>
      </c>
      <c r="N367" s="97"/>
      <c r="AT367" t="str">
        <f t="shared" si="42"/>
        <v>A1</v>
      </c>
      <c r="AU367" t="str">
        <f t="shared" si="43"/>
        <v>--</v>
      </c>
    </row>
    <row r="368" spans="1:47" x14ac:dyDescent="0.25">
      <c r="A368" t="str">
        <f t="shared" si="38"/>
        <v>U2-H9</v>
      </c>
      <c r="B368" t="str">
        <f t="shared" si="39"/>
        <v>A10</v>
      </c>
      <c r="C368" t="str">
        <f t="shared" si="40"/>
        <v>U2-A10</v>
      </c>
      <c r="D368" t="str">
        <f t="shared" si="41"/>
        <v>U2-H9</v>
      </c>
      <c r="E368" t="s">
        <v>403</v>
      </c>
      <c r="F368" t="s">
        <v>665</v>
      </c>
      <c r="G368" t="s">
        <v>574</v>
      </c>
      <c r="N368" s="97"/>
      <c r="AT368" t="str">
        <f t="shared" si="42"/>
        <v>A10</v>
      </c>
      <c r="AU368" t="str">
        <f t="shared" si="43"/>
        <v>--</v>
      </c>
    </row>
    <row r="369" spans="1:47" x14ac:dyDescent="0.25">
      <c r="A369" t="str">
        <f t="shared" si="38"/>
        <v>U2-J1</v>
      </c>
      <c r="B369" t="str">
        <f t="shared" si="39"/>
        <v>GND</v>
      </c>
      <c r="C369" t="str">
        <f t="shared" si="40"/>
        <v>U2-GND</v>
      </c>
      <c r="D369" t="str">
        <f t="shared" si="41"/>
        <v>U2-J1</v>
      </c>
      <c r="E369" t="s">
        <v>403</v>
      </c>
      <c r="F369" t="s">
        <v>168</v>
      </c>
      <c r="G369" t="s">
        <v>324</v>
      </c>
      <c r="N369" s="97"/>
      <c r="AT369" t="str">
        <f t="shared" si="42"/>
        <v>GND</v>
      </c>
      <c r="AU369" t="str">
        <f t="shared" si="43"/>
        <v>--</v>
      </c>
    </row>
    <row r="370" spans="1:47" x14ac:dyDescent="0.25">
      <c r="A370" t="str">
        <f t="shared" si="38"/>
        <v>U2-J2</v>
      </c>
      <c r="B370" t="str">
        <f t="shared" si="39"/>
        <v>A5</v>
      </c>
      <c r="C370" t="str">
        <f t="shared" si="40"/>
        <v>U2-A5</v>
      </c>
      <c r="D370" t="str">
        <f t="shared" si="41"/>
        <v>U2-J2</v>
      </c>
      <c r="E370" t="s">
        <v>403</v>
      </c>
      <c r="F370" t="s">
        <v>184</v>
      </c>
      <c r="G370" t="s">
        <v>581</v>
      </c>
      <c r="N370" s="97"/>
      <c r="AT370" t="str">
        <f t="shared" si="42"/>
        <v>A5</v>
      </c>
      <c r="AU370" t="str">
        <f t="shared" si="43"/>
        <v>--</v>
      </c>
    </row>
    <row r="371" spans="1:47" x14ac:dyDescent="0.25">
      <c r="A371" t="str">
        <f t="shared" si="38"/>
        <v>U2-J3</v>
      </c>
      <c r="B371" t="str">
        <f t="shared" si="39"/>
        <v>A4</v>
      </c>
      <c r="C371" t="str">
        <f t="shared" si="40"/>
        <v>U2-A4</v>
      </c>
      <c r="D371" t="str">
        <f t="shared" si="41"/>
        <v>U2-J3</v>
      </c>
      <c r="E371" t="s">
        <v>403</v>
      </c>
      <c r="F371" t="s">
        <v>185</v>
      </c>
      <c r="G371" t="s">
        <v>580</v>
      </c>
      <c r="N371" s="97"/>
      <c r="AT371" t="str">
        <f t="shared" si="42"/>
        <v>A4</v>
      </c>
      <c r="AU371" t="str">
        <f t="shared" si="43"/>
        <v>--</v>
      </c>
    </row>
    <row r="372" spans="1:47" x14ac:dyDescent="0.25">
      <c r="A372" t="str">
        <f t="shared" si="38"/>
        <v>U2-J7</v>
      </c>
      <c r="B372" t="str">
        <f t="shared" si="39"/>
        <v>A3</v>
      </c>
      <c r="C372" t="str">
        <f t="shared" si="40"/>
        <v>U2-A3</v>
      </c>
      <c r="D372" t="str">
        <f t="shared" si="41"/>
        <v>U2-J7</v>
      </c>
      <c r="E372" t="s">
        <v>403</v>
      </c>
      <c r="F372" t="s">
        <v>673</v>
      </c>
      <c r="G372" t="s">
        <v>579</v>
      </c>
      <c r="N372" s="97"/>
      <c r="AT372" t="str">
        <f t="shared" si="42"/>
        <v>A3</v>
      </c>
      <c r="AU372" t="str">
        <f t="shared" si="43"/>
        <v>--</v>
      </c>
    </row>
    <row r="373" spans="1:47" x14ac:dyDescent="0.25">
      <c r="A373" t="str">
        <f t="shared" si="38"/>
        <v>U2-J8</v>
      </c>
      <c r="B373" t="str">
        <f t="shared" si="39"/>
        <v>A2</v>
      </c>
      <c r="C373" t="str">
        <f t="shared" si="40"/>
        <v>U2-A2</v>
      </c>
      <c r="D373" t="str">
        <f t="shared" si="41"/>
        <v>U2-J8</v>
      </c>
      <c r="E373" t="s">
        <v>403</v>
      </c>
      <c r="F373" t="s">
        <v>676</v>
      </c>
      <c r="G373" t="s">
        <v>578</v>
      </c>
      <c r="N373" s="97"/>
      <c r="AT373" t="str">
        <f t="shared" si="42"/>
        <v>A2</v>
      </c>
      <c r="AU373" t="str">
        <f t="shared" si="43"/>
        <v>--</v>
      </c>
    </row>
    <row r="374" spans="1:47" x14ac:dyDescent="0.25">
      <c r="A374" t="str">
        <f t="shared" si="38"/>
        <v>U2-J9</v>
      </c>
      <c r="B374" t="str">
        <f t="shared" si="39"/>
        <v>3.3V</v>
      </c>
      <c r="C374" t="str">
        <f t="shared" si="40"/>
        <v>U2-3.3V</v>
      </c>
      <c r="D374" t="str">
        <f t="shared" si="41"/>
        <v>U2-J9</v>
      </c>
      <c r="E374" t="s">
        <v>403</v>
      </c>
      <c r="F374" t="s">
        <v>188</v>
      </c>
      <c r="G374" t="s">
        <v>291</v>
      </c>
      <c r="N374" s="97"/>
      <c r="AT374" t="str">
        <f t="shared" si="42"/>
        <v>3.3V</v>
      </c>
      <c r="AU374" t="str">
        <f t="shared" si="43"/>
        <v>--</v>
      </c>
    </row>
    <row r="375" spans="1:47" x14ac:dyDescent="0.25">
      <c r="A375" t="str">
        <f t="shared" si="38"/>
        <v>U3-1</v>
      </c>
      <c r="B375" t="str">
        <f t="shared" si="39"/>
        <v>EECS</v>
      </c>
      <c r="C375" t="str">
        <f t="shared" si="40"/>
        <v>U3-EECS</v>
      </c>
      <c r="D375" t="str">
        <f t="shared" si="41"/>
        <v>U3-1</v>
      </c>
      <c r="E375" t="s">
        <v>404</v>
      </c>
      <c r="F375">
        <v>1</v>
      </c>
      <c r="G375" t="s">
        <v>341</v>
      </c>
      <c r="N375" s="97"/>
      <c r="AT375" t="str">
        <f t="shared" si="42"/>
        <v>EECS</v>
      </c>
      <c r="AU375" t="str">
        <f t="shared" si="43"/>
        <v>--</v>
      </c>
    </row>
    <row r="376" spans="1:47" x14ac:dyDescent="0.25">
      <c r="A376" t="str">
        <f t="shared" si="38"/>
        <v>U3-2</v>
      </c>
      <c r="B376" t="str">
        <f t="shared" si="39"/>
        <v>VCORE</v>
      </c>
      <c r="C376" t="str">
        <f t="shared" si="40"/>
        <v>U3-VCORE</v>
      </c>
      <c r="D376" t="str">
        <f t="shared" si="41"/>
        <v>U3-2</v>
      </c>
      <c r="E376" t="s">
        <v>404</v>
      </c>
      <c r="F376">
        <v>2</v>
      </c>
      <c r="G376" t="s">
        <v>395</v>
      </c>
      <c r="N376" s="97"/>
      <c r="AT376" t="str">
        <f t="shared" si="42"/>
        <v>VCORE</v>
      </c>
      <c r="AU376" t="str">
        <f t="shared" si="43"/>
        <v>--</v>
      </c>
    </row>
    <row r="377" spans="1:47" x14ac:dyDescent="0.25">
      <c r="A377" t="str">
        <f t="shared" si="38"/>
        <v>U3-3</v>
      </c>
      <c r="B377" t="str">
        <f t="shared" si="39"/>
        <v>NetR19_2</v>
      </c>
      <c r="C377" t="str">
        <f t="shared" si="40"/>
        <v>U3-NetR19_2</v>
      </c>
      <c r="D377" t="str">
        <f t="shared" si="41"/>
        <v>U3-3</v>
      </c>
      <c r="E377" t="s">
        <v>404</v>
      </c>
      <c r="F377">
        <v>3</v>
      </c>
      <c r="G377" t="s">
        <v>384</v>
      </c>
      <c r="N377" s="97"/>
      <c r="AT377" t="str">
        <f t="shared" si="42"/>
        <v>NetR17_1</v>
      </c>
      <c r="AU377" t="str">
        <f t="shared" si="43"/>
        <v>R19</v>
      </c>
    </row>
    <row r="378" spans="1:47" x14ac:dyDescent="0.25">
      <c r="A378" t="str">
        <f t="shared" si="38"/>
        <v>U3-4</v>
      </c>
      <c r="B378" t="str">
        <f t="shared" si="39"/>
        <v>NetU3_4</v>
      </c>
      <c r="C378" t="str">
        <f t="shared" si="40"/>
        <v>U3-NetU3_4</v>
      </c>
      <c r="D378" t="str">
        <f t="shared" si="41"/>
        <v>U3-4</v>
      </c>
      <c r="E378" t="s">
        <v>404</v>
      </c>
      <c r="F378">
        <v>4</v>
      </c>
      <c r="G378" t="s">
        <v>405</v>
      </c>
      <c r="N378" s="97"/>
      <c r="AT378" t="str">
        <f t="shared" si="42"/>
        <v>NetU3_4</v>
      </c>
      <c r="AU378" t="str">
        <f t="shared" si="43"/>
        <v>--</v>
      </c>
    </row>
    <row r="379" spans="1:47" x14ac:dyDescent="0.25">
      <c r="A379" t="str">
        <f t="shared" si="38"/>
        <v>U3-5</v>
      </c>
      <c r="B379" t="str">
        <f t="shared" si="39"/>
        <v>NetC1_1</v>
      </c>
      <c r="C379" t="str">
        <f t="shared" si="40"/>
        <v>U3-NetC1_1</v>
      </c>
      <c r="D379" t="str">
        <f t="shared" si="41"/>
        <v>U3-5</v>
      </c>
      <c r="E379" t="s">
        <v>404</v>
      </c>
      <c r="F379">
        <v>5</v>
      </c>
      <c r="G379" t="s">
        <v>370</v>
      </c>
      <c r="N379" s="97"/>
      <c r="AT379" t="str">
        <f t="shared" si="42"/>
        <v>NetC1_1</v>
      </c>
      <c r="AU379" t="str">
        <f t="shared" si="43"/>
        <v>--</v>
      </c>
    </row>
    <row r="380" spans="1:47" x14ac:dyDescent="0.25">
      <c r="A380" t="str">
        <f t="shared" si="38"/>
        <v>U3-6</v>
      </c>
      <c r="B380" t="str">
        <f t="shared" si="39"/>
        <v>NetR1_2</v>
      </c>
      <c r="C380" t="str">
        <f t="shared" si="40"/>
        <v>U3-NetR1_2</v>
      </c>
      <c r="D380" t="str">
        <f t="shared" si="41"/>
        <v>U3-6</v>
      </c>
      <c r="E380" t="s">
        <v>404</v>
      </c>
      <c r="F380">
        <v>6</v>
      </c>
      <c r="G380" t="s">
        <v>385</v>
      </c>
      <c r="N380" s="97"/>
      <c r="AT380" t="str">
        <f t="shared" si="42"/>
        <v>NetR1_2</v>
      </c>
      <c r="AU380" t="str">
        <f t="shared" si="43"/>
        <v>--</v>
      </c>
    </row>
    <row r="381" spans="1:47" x14ac:dyDescent="0.25">
      <c r="A381" t="str">
        <f t="shared" si="38"/>
        <v>U3-7</v>
      </c>
      <c r="B381" t="str">
        <f t="shared" si="39"/>
        <v>D_N</v>
      </c>
      <c r="C381" t="str">
        <f t="shared" si="40"/>
        <v>U3-D_N</v>
      </c>
      <c r="D381" t="str">
        <f t="shared" si="41"/>
        <v>U3-7</v>
      </c>
      <c r="E381" t="s">
        <v>404</v>
      </c>
      <c r="F381">
        <v>7</v>
      </c>
      <c r="G381" t="s">
        <v>337</v>
      </c>
      <c r="N381" s="97"/>
      <c r="AT381" t="str">
        <f t="shared" si="42"/>
        <v>D_N</v>
      </c>
      <c r="AU381" t="str">
        <f t="shared" si="43"/>
        <v>--</v>
      </c>
    </row>
    <row r="382" spans="1:47" x14ac:dyDescent="0.25">
      <c r="A382" t="str">
        <f t="shared" si="38"/>
        <v>U3-8</v>
      </c>
      <c r="B382" t="str">
        <f t="shared" si="39"/>
        <v>D_P</v>
      </c>
      <c r="C382" t="str">
        <f t="shared" si="40"/>
        <v>U3-D_P</v>
      </c>
      <c r="D382" t="str">
        <f t="shared" si="41"/>
        <v>U3-8</v>
      </c>
      <c r="E382" t="s">
        <v>404</v>
      </c>
      <c r="F382">
        <v>8</v>
      </c>
      <c r="G382" t="s">
        <v>338</v>
      </c>
      <c r="N382" s="97"/>
      <c r="AT382" t="str">
        <f t="shared" si="42"/>
        <v>D_P</v>
      </c>
      <c r="AU382" t="str">
        <f t="shared" si="43"/>
        <v>--</v>
      </c>
    </row>
    <row r="383" spans="1:47" x14ac:dyDescent="0.25">
      <c r="A383" t="str">
        <f t="shared" si="38"/>
        <v>U3-9</v>
      </c>
      <c r="B383" t="str">
        <f t="shared" si="39"/>
        <v>NetC19_1</v>
      </c>
      <c r="C383" t="str">
        <f t="shared" si="40"/>
        <v>U3-NetC19_1</v>
      </c>
      <c r="D383" t="str">
        <f t="shared" si="41"/>
        <v>U3-9</v>
      </c>
      <c r="E383" t="s">
        <v>404</v>
      </c>
      <c r="F383">
        <v>9</v>
      </c>
      <c r="G383" t="s">
        <v>369</v>
      </c>
      <c r="N383" s="97"/>
      <c r="AT383" t="str">
        <f t="shared" si="42"/>
        <v>NetC19_1</v>
      </c>
      <c r="AU383" t="str">
        <f t="shared" si="43"/>
        <v>--</v>
      </c>
    </row>
    <row r="384" spans="1:47" x14ac:dyDescent="0.25">
      <c r="A384" t="str">
        <f t="shared" si="38"/>
        <v>U3-10</v>
      </c>
      <c r="B384" t="str">
        <f t="shared" si="39"/>
        <v>GND</v>
      </c>
      <c r="C384" t="str">
        <f t="shared" si="40"/>
        <v>U3-GND</v>
      </c>
      <c r="D384" t="str">
        <f t="shared" si="41"/>
        <v>U3-10</v>
      </c>
      <c r="E384" t="s">
        <v>404</v>
      </c>
      <c r="F384">
        <v>10</v>
      </c>
      <c r="G384" t="s">
        <v>324</v>
      </c>
      <c r="N384" s="97"/>
      <c r="AT384" t="str">
        <f t="shared" si="42"/>
        <v>GND</v>
      </c>
      <c r="AU384" t="str">
        <f t="shared" si="43"/>
        <v>--</v>
      </c>
    </row>
    <row r="385" spans="1:47" x14ac:dyDescent="0.25">
      <c r="A385" t="str">
        <f t="shared" si="38"/>
        <v>U3-11</v>
      </c>
      <c r="B385" t="str">
        <f t="shared" si="39"/>
        <v>NetR2_2</v>
      </c>
      <c r="C385" t="str">
        <f t="shared" si="40"/>
        <v>U3-NetR2_2</v>
      </c>
      <c r="D385" t="str">
        <f t="shared" si="41"/>
        <v>U3-11</v>
      </c>
      <c r="E385" t="s">
        <v>404</v>
      </c>
      <c r="F385">
        <v>11</v>
      </c>
      <c r="G385" t="s">
        <v>390</v>
      </c>
      <c r="N385" s="97"/>
      <c r="AT385" t="str">
        <f t="shared" si="42"/>
        <v>NetR2_2</v>
      </c>
      <c r="AU385" t="str">
        <f t="shared" si="43"/>
        <v>--</v>
      </c>
    </row>
    <row r="386" spans="1:47" x14ac:dyDescent="0.25">
      <c r="A386" t="str">
        <f t="shared" si="38"/>
        <v>U3-12</v>
      </c>
      <c r="B386" t="str">
        <f t="shared" si="39"/>
        <v>TCK</v>
      </c>
      <c r="C386" t="str">
        <f t="shared" si="40"/>
        <v>U3-TCK</v>
      </c>
      <c r="D386" t="str">
        <f t="shared" si="41"/>
        <v>U3-12</v>
      </c>
      <c r="E386" t="s">
        <v>404</v>
      </c>
      <c r="F386">
        <v>12</v>
      </c>
      <c r="G386" t="s">
        <v>329</v>
      </c>
      <c r="N386" s="97"/>
      <c r="AT386" t="str">
        <f t="shared" si="42"/>
        <v>TCK</v>
      </c>
      <c r="AU386" t="str">
        <f t="shared" si="43"/>
        <v>--</v>
      </c>
    </row>
    <row r="387" spans="1:47" x14ac:dyDescent="0.25">
      <c r="A387" t="str">
        <f t="shared" si="38"/>
        <v>U3-13</v>
      </c>
      <c r="B387" t="str">
        <f t="shared" si="39"/>
        <v>TDI</v>
      </c>
      <c r="C387" t="str">
        <f t="shared" si="40"/>
        <v>U3-TDI</v>
      </c>
      <c r="D387" t="str">
        <f t="shared" si="41"/>
        <v>U3-13</v>
      </c>
      <c r="E387" t="s">
        <v>404</v>
      </c>
      <c r="F387">
        <v>13</v>
      </c>
      <c r="G387" t="s">
        <v>331</v>
      </c>
      <c r="N387" s="97"/>
      <c r="AT387" t="str">
        <f t="shared" si="42"/>
        <v>TDI</v>
      </c>
      <c r="AU387" t="str">
        <f t="shared" si="43"/>
        <v>--</v>
      </c>
    </row>
    <row r="388" spans="1:47" x14ac:dyDescent="0.25">
      <c r="A388" t="str">
        <f t="shared" si="38"/>
        <v>U3-14</v>
      </c>
      <c r="B388" t="str">
        <f t="shared" si="39"/>
        <v>TDO</v>
      </c>
      <c r="C388" t="str">
        <f t="shared" si="40"/>
        <v>U3-TDO</v>
      </c>
      <c r="D388" t="str">
        <f t="shared" si="41"/>
        <v>U3-14</v>
      </c>
      <c r="E388" t="s">
        <v>404</v>
      </c>
      <c r="F388">
        <v>14</v>
      </c>
      <c r="G388" t="s">
        <v>330</v>
      </c>
      <c r="N388" s="97"/>
      <c r="AT388" t="str">
        <f t="shared" si="42"/>
        <v>TDO</v>
      </c>
      <c r="AU388" t="str">
        <f t="shared" si="43"/>
        <v>--</v>
      </c>
    </row>
    <row r="389" spans="1:47" x14ac:dyDescent="0.25">
      <c r="A389" t="str">
        <f t="shared" si="38"/>
        <v>U3-15</v>
      </c>
      <c r="B389" t="str">
        <f t="shared" si="39"/>
        <v>TMS</v>
      </c>
      <c r="C389" t="str">
        <f t="shared" si="40"/>
        <v>U3-TMS</v>
      </c>
      <c r="D389" t="str">
        <f t="shared" si="41"/>
        <v>U3-15</v>
      </c>
      <c r="E389" t="s">
        <v>404</v>
      </c>
      <c r="F389">
        <v>15</v>
      </c>
      <c r="G389" t="s">
        <v>332</v>
      </c>
      <c r="N389" s="97"/>
      <c r="AT389" t="str">
        <f t="shared" si="42"/>
        <v>TMS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U3-16</v>
      </c>
      <c r="B390" t="str">
        <f t="shared" ref="B390:B453" si="45">IF(OR(E390=$A$2,E390=$B$2,E390=$C$2,E390=$D$2),"--",G390)</f>
        <v>3.3V</v>
      </c>
      <c r="C390" t="str">
        <f t="shared" ref="C390:C453" si="46">$E390&amp;"-"&amp;$G390</f>
        <v>U3-3.3V</v>
      </c>
      <c r="D390" t="str">
        <f t="shared" ref="D390:D453" si="47">A390</f>
        <v>U3-16</v>
      </c>
      <c r="E390" t="s">
        <v>404</v>
      </c>
      <c r="F390">
        <v>16</v>
      </c>
      <c r="G390" t="s">
        <v>291</v>
      </c>
      <c r="N390" s="97"/>
      <c r="AT390" t="str">
        <f t="shared" ref="AT390:AT453" si="48">IF(IF(COUNTIF($AO$6:$AQ$150,B390)&gt;0,"---","--")="---",VLOOKUP(B390,$AO$6:$AQ$150,3,0),B390)</f>
        <v>3.3V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U3-17</v>
      </c>
      <c r="B391" t="str">
        <f t="shared" si="45"/>
        <v>ADBUS4</v>
      </c>
      <c r="C391" t="str">
        <f t="shared" si="46"/>
        <v>U3-ADBUS4</v>
      </c>
      <c r="D391" t="str">
        <f t="shared" si="47"/>
        <v>U3-17</v>
      </c>
      <c r="E391" t="s">
        <v>404</v>
      </c>
      <c r="F391">
        <v>17</v>
      </c>
      <c r="G391" t="s">
        <v>801</v>
      </c>
      <c r="N391" s="97"/>
      <c r="AT391" t="str">
        <f t="shared" si="48"/>
        <v>ADBUS4</v>
      </c>
      <c r="AU391" t="str">
        <f t="shared" si="49"/>
        <v>--</v>
      </c>
    </row>
    <row r="392" spans="1:47" x14ac:dyDescent="0.25">
      <c r="A392" t="str">
        <f t="shared" si="44"/>
        <v>U3-18</v>
      </c>
      <c r="B392" t="str">
        <f t="shared" si="45"/>
        <v>NetU3_18</v>
      </c>
      <c r="C392" t="str">
        <f t="shared" si="46"/>
        <v>U3-NetU3_18</v>
      </c>
      <c r="D392" t="str">
        <f t="shared" si="47"/>
        <v>U3-18</v>
      </c>
      <c r="E392" t="s">
        <v>404</v>
      </c>
      <c r="F392">
        <v>18</v>
      </c>
      <c r="G392" t="s">
        <v>407</v>
      </c>
      <c r="N392" s="97"/>
      <c r="AT392" t="str">
        <f t="shared" si="48"/>
        <v>NetU3_18</v>
      </c>
      <c r="AU392" t="str">
        <f t="shared" si="49"/>
        <v>--</v>
      </c>
    </row>
    <row r="393" spans="1:47" x14ac:dyDescent="0.25">
      <c r="A393" t="str">
        <f t="shared" si="44"/>
        <v>U3-19</v>
      </c>
      <c r="B393" t="str">
        <f t="shared" si="45"/>
        <v>NetU3_19</v>
      </c>
      <c r="C393" t="str">
        <f t="shared" si="46"/>
        <v>U3-NetU3_19</v>
      </c>
      <c r="D393" t="str">
        <f t="shared" si="47"/>
        <v>U3-19</v>
      </c>
      <c r="E393" t="s">
        <v>404</v>
      </c>
      <c r="F393">
        <v>19</v>
      </c>
      <c r="G393" t="s">
        <v>408</v>
      </c>
      <c r="N393" s="97"/>
      <c r="AT393" t="str">
        <f t="shared" si="48"/>
        <v>NetU3_19</v>
      </c>
      <c r="AU393" t="str">
        <f t="shared" si="49"/>
        <v>--</v>
      </c>
    </row>
    <row r="394" spans="1:47" x14ac:dyDescent="0.25">
      <c r="A394" t="str">
        <f t="shared" si="44"/>
        <v>U3-20</v>
      </c>
      <c r="B394" t="str">
        <f t="shared" si="45"/>
        <v>ADBUS7</v>
      </c>
      <c r="C394" t="str">
        <f t="shared" si="46"/>
        <v>U3-ADBUS7</v>
      </c>
      <c r="D394" t="str">
        <f t="shared" si="47"/>
        <v>U3-20</v>
      </c>
      <c r="E394" t="s">
        <v>404</v>
      </c>
      <c r="F394">
        <v>20</v>
      </c>
      <c r="G394" t="s">
        <v>802</v>
      </c>
      <c r="N394" s="97"/>
      <c r="AT394" t="str">
        <f t="shared" si="48"/>
        <v>ADBUS7</v>
      </c>
      <c r="AU394" t="str">
        <f t="shared" si="49"/>
        <v>--</v>
      </c>
    </row>
    <row r="395" spans="1:47" x14ac:dyDescent="0.25">
      <c r="A395" t="str">
        <f t="shared" si="44"/>
        <v>U3-21</v>
      </c>
      <c r="B395" t="str">
        <f t="shared" si="45"/>
        <v>GND</v>
      </c>
      <c r="C395" t="str">
        <f t="shared" si="46"/>
        <v>U3-GND</v>
      </c>
      <c r="D395" t="str">
        <f t="shared" si="47"/>
        <v>U3-21</v>
      </c>
      <c r="E395" t="s">
        <v>404</v>
      </c>
      <c r="F395">
        <v>21</v>
      </c>
      <c r="G395" t="s">
        <v>324</v>
      </c>
      <c r="N395" s="97"/>
      <c r="AT395" t="str">
        <f t="shared" si="48"/>
        <v>GND</v>
      </c>
      <c r="AU395" t="str">
        <f t="shared" si="49"/>
        <v>--</v>
      </c>
    </row>
    <row r="396" spans="1:47" x14ac:dyDescent="0.25">
      <c r="A396" t="str">
        <f t="shared" si="44"/>
        <v>U3-22</v>
      </c>
      <c r="B396" t="str">
        <f t="shared" si="45"/>
        <v>NetU3_22</v>
      </c>
      <c r="C396" t="str">
        <f t="shared" si="46"/>
        <v>U3-NetU3_22</v>
      </c>
      <c r="D396" t="str">
        <f t="shared" si="47"/>
        <v>U3-22</v>
      </c>
      <c r="E396" t="s">
        <v>404</v>
      </c>
      <c r="F396">
        <v>22</v>
      </c>
      <c r="G396" t="s">
        <v>410</v>
      </c>
      <c r="N396" s="97"/>
      <c r="AT396" t="str">
        <f t="shared" si="48"/>
        <v>NetU3_22</v>
      </c>
      <c r="AU396" t="str">
        <f t="shared" si="49"/>
        <v>--</v>
      </c>
    </row>
    <row r="397" spans="1:47" x14ac:dyDescent="0.25">
      <c r="A397" t="str">
        <f t="shared" si="44"/>
        <v>U3-23</v>
      </c>
      <c r="B397" t="str">
        <f t="shared" si="45"/>
        <v>NetU3_23</v>
      </c>
      <c r="C397" t="str">
        <f t="shared" si="46"/>
        <v>U3-NetU3_23</v>
      </c>
      <c r="D397" t="str">
        <f t="shared" si="47"/>
        <v>U3-23</v>
      </c>
      <c r="E397" t="s">
        <v>404</v>
      </c>
      <c r="F397">
        <v>23</v>
      </c>
      <c r="G397" t="s">
        <v>411</v>
      </c>
      <c r="N397" s="97"/>
      <c r="AT397" t="str">
        <f t="shared" si="48"/>
        <v>NetU3_23</v>
      </c>
      <c r="AU397" t="str">
        <f t="shared" si="49"/>
        <v>--</v>
      </c>
    </row>
    <row r="398" spans="1:47" x14ac:dyDescent="0.25">
      <c r="A398" t="str">
        <f t="shared" si="44"/>
        <v>U3-24</v>
      </c>
      <c r="B398" t="str">
        <f t="shared" si="45"/>
        <v>NetU3_24</v>
      </c>
      <c r="C398" t="str">
        <f t="shared" si="46"/>
        <v>U3-NetU3_24</v>
      </c>
      <c r="D398" t="str">
        <f t="shared" si="47"/>
        <v>U3-24</v>
      </c>
      <c r="E398" t="s">
        <v>404</v>
      </c>
      <c r="F398">
        <v>24</v>
      </c>
      <c r="G398" t="s">
        <v>412</v>
      </c>
      <c r="N398" s="97"/>
      <c r="AT398" t="str">
        <f t="shared" si="48"/>
        <v>NetU3_24</v>
      </c>
      <c r="AU398" t="str">
        <f t="shared" si="49"/>
        <v>--</v>
      </c>
    </row>
    <row r="399" spans="1:47" x14ac:dyDescent="0.25">
      <c r="A399" t="str">
        <f t="shared" si="44"/>
        <v>U3-25</v>
      </c>
      <c r="B399" t="str">
        <f t="shared" si="45"/>
        <v>NetU3_25</v>
      </c>
      <c r="C399" t="str">
        <f t="shared" si="46"/>
        <v>U3-NetU3_25</v>
      </c>
      <c r="D399" t="str">
        <f t="shared" si="47"/>
        <v>U3-25</v>
      </c>
      <c r="E399" t="s">
        <v>404</v>
      </c>
      <c r="F399">
        <v>25</v>
      </c>
      <c r="G399" t="s">
        <v>413</v>
      </c>
      <c r="N399" s="97"/>
      <c r="AT399" t="str">
        <f t="shared" si="48"/>
        <v>NetU3_25</v>
      </c>
      <c r="AU399" t="str">
        <f t="shared" si="49"/>
        <v>--</v>
      </c>
    </row>
    <row r="400" spans="1:47" x14ac:dyDescent="0.25">
      <c r="A400" t="str">
        <f t="shared" si="44"/>
        <v>U3-26</v>
      </c>
      <c r="B400" t="str">
        <f t="shared" si="45"/>
        <v>NetU3_26</v>
      </c>
      <c r="C400" t="str">
        <f t="shared" si="46"/>
        <v>U3-NetU3_26</v>
      </c>
      <c r="D400" t="str">
        <f t="shared" si="47"/>
        <v>U3-26</v>
      </c>
      <c r="E400" t="s">
        <v>404</v>
      </c>
      <c r="F400">
        <v>26</v>
      </c>
      <c r="G400" t="s">
        <v>414</v>
      </c>
      <c r="N400" s="97"/>
      <c r="AT400" t="str">
        <f t="shared" si="48"/>
        <v>NetU3_26</v>
      </c>
      <c r="AU400" t="str">
        <f t="shared" si="49"/>
        <v>--</v>
      </c>
    </row>
    <row r="401" spans="1:47" x14ac:dyDescent="0.25">
      <c r="A401" t="str">
        <f t="shared" si="44"/>
        <v>U3-27</v>
      </c>
      <c r="B401" t="str">
        <f t="shared" si="45"/>
        <v>NetU3_27</v>
      </c>
      <c r="C401" t="str">
        <f t="shared" si="46"/>
        <v>U3-NetU3_27</v>
      </c>
      <c r="D401" t="str">
        <f t="shared" si="47"/>
        <v>U3-27</v>
      </c>
      <c r="E401" t="s">
        <v>404</v>
      </c>
      <c r="F401">
        <v>27</v>
      </c>
      <c r="G401" t="s">
        <v>415</v>
      </c>
      <c r="N401" s="97"/>
      <c r="AT401" t="str">
        <f t="shared" si="48"/>
        <v>NetU3_27</v>
      </c>
      <c r="AU401" t="str">
        <f t="shared" si="49"/>
        <v>--</v>
      </c>
    </row>
    <row r="402" spans="1:47" x14ac:dyDescent="0.25">
      <c r="A402" t="str">
        <f t="shared" si="44"/>
        <v>U3-28</v>
      </c>
      <c r="B402" t="str">
        <f t="shared" si="45"/>
        <v>NetU3_28</v>
      </c>
      <c r="C402" t="str">
        <f t="shared" si="46"/>
        <v>U3-NetU3_28</v>
      </c>
      <c r="D402" t="str">
        <f t="shared" si="47"/>
        <v>U3-28</v>
      </c>
      <c r="E402" t="s">
        <v>404</v>
      </c>
      <c r="F402">
        <v>28</v>
      </c>
      <c r="G402" t="s">
        <v>416</v>
      </c>
      <c r="N402" s="97"/>
      <c r="AT402" t="str">
        <f t="shared" si="48"/>
        <v>NetU3_28</v>
      </c>
      <c r="AU402" t="str">
        <f t="shared" si="49"/>
        <v>--</v>
      </c>
    </row>
    <row r="403" spans="1:47" x14ac:dyDescent="0.25">
      <c r="A403" t="str">
        <f t="shared" si="44"/>
        <v>U3-29</v>
      </c>
      <c r="B403" t="str">
        <f t="shared" si="45"/>
        <v>NetU3_29</v>
      </c>
      <c r="C403" t="str">
        <f t="shared" si="46"/>
        <v>U3-NetU3_29</v>
      </c>
      <c r="D403" t="str">
        <f t="shared" si="47"/>
        <v>U3-29</v>
      </c>
      <c r="E403" t="s">
        <v>404</v>
      </c>
      <c r="F403">
        <v>29</v>
      </c>
      <c r="G403" t="s">
        <v>417</v>
      </c>
      <c r="N403" s="97"/>
      <c r="AT403" t="str">
        <f t="shared" si="48"/>
        <v>NetU3_29</v>
      </c>
      <c r="AU403" t="str">
        <f t="shared" si="49"/>
        <v>--</v>
      </c>
    </row>
    <row r="404" spans="1:47" x14ac:dyDescent="0.25">
      <c r="A404" t="str">
        <f t="shared" si="44"/>
        <v>U3-30</v>
      </c>
      <c r="B404" t="str">
        <f t="shared" si="45"/>
        <v>NetU3_30</v>
      </c>
      <c r="C404" t="str">
        <f t="shared" si="46"/>
        <v>U3-NetU3_30</v>
      </c>
      <c r="D404" t="str">
        <f t="shared" si="47"/>
        <v>U3-30</v>
      </c>
      <c r="E404" t="s">
        <v>404</v>
      </c>
      <c r="F404">
        <v>30</v>
      </c>
      <c r="G404" t="s">
        <v>418</v>
      </c>
      <c r="N404" s="97"/>
      <c r="AT404" t="str">
        <f t="shared" si="48"/>
        <v>NetU3_30</v>
      </c>
      <c r="AU404" t="str">
        <f t="shared" si="49"/>
        <v>--</v>
      </c>
    </row>
    <row r="405" spans="1:47" x14ac:dyDescent="0.25">
      <c r="A405" t="str">
        <f t="shared" si="44"/>
        <v>U3-31</v>
      </c>
      <c r="B405" t="str">
        <f t="shared" si="45"/>
        <v>VCORE</v>
      </c>
      <c r="C405" t="str">
        <f t="shared" si="46"/>
        <v>U3-VCORE</v>
      </c>
      <c r="D405" t="str">
        <f t="shared" si="47"/>
        <v>U3-31</v>
      </c>
      <c r="E405" t="s">
        <v>404</v>
      </c>
      <c r="F405">
        <v>31</v>
      </c>
      <c r="G405" t="s">
        <v>395</v>
      </c>
      <c r="N405" s="97"/>
      <c r="AT405" t="str">
        <f t="shared" si="48"/>
        <v>VCORE</v>
      </c>
      <c r="AU405" t="str">
        <f t="shared" si="49"/>
        <v>--</v>
      </c>
    </row>
    <row r="406" spans="1:47" x14ac:dyDescent="0.25">
      <c r="A406" t="str">
        <f t="shared" si="44"/>
        <v>U3-32</v>
      </c>
      <c r="B406" t="str">
        <f t="shared" si="45"/>
        <v>BDBUS0</v>
      </c>
      <c r="C406" t="str">
        <f t="shared" si="46"/>
        <v>U3-BDBUS0</v>
      </c>
      <c r="D406" t="str">
        <f t="shared" si="47"/>
        <v>U3-32</v>
      </c>
      <c r="E406" t="s">
        <v>404</v>
      </c>
      <c r="F406">
        <v>32</v>
      </c>
      <c r="G406" t="s">
        <v>303</v>
      </c>
      <c r="N406" s="97"/>
      <c r="AT406" t="str">
        <f t="shared" si="48"/>
        <v>BDBUS0</v>
      </c>
      <c r="AU406" t="str">
        <f t="shared" si="49"/>
        <v>--</v>
      </c>
    </row>
    <row r="407" spans="1:47" x14ac:dyDescent="0.25">
      <c r="A407" t="str">
        <f t="shared" si="44"/>
        <v>U3-33</v>
      </c>
      <c r="B407" t="str">
        <f t="shared" si="45"/>
        <v>BDBUS1</v>
      </c>
      <c r="C407" t="str">
        <f t="shared" si="46"/>
        <v>U3-BDBUS1</v>
      </c>
      <c r="D407" t="str">
        <f t="shared" si="47"/>
        <v>U3-33</v>
      </c>
      <c r="E407" t="s">
        <v>404</v>
      </c>
      <c r="F407">
        <v>33</v>
      </c>
      <c r="G407" t="s">
        <v>305</v>
      </c>
      <c r="N407" s="97"/>
      <c r="AT407" t="str">
        <f t="shared" si="48"/>
        <v>BDBUS1</v>
      </c>
      <c r="AU407" t="str">
        <f t="shared" si="49"/>
        <v>--</v>
      </c>
    </row>
    <row r="408" spans="1:47" x14ac:dyDescent="0.25">
      <c r="A408" t="str">
        <f t="shared" si="44"/>
        <v>U3-34</v>
      </c>
      <c r="B408" t="str">
        <f t="shared" si="45"/>
        <v>BDBUS2</v>
      </c>
      <c r="C408" t="str">
        <f t="shared" si="46"/>
        <v>U3-BDBUS2</v>
      </c>
      <c r="D408" t="str">
        <f t="shared" si="47"/>
        <v>U3-34</v>
      </c>
      <c r="E408" t="s">
        <v>404</v>
      </c>
      <c r="F408">
        <v>34</v>
      </c>
      <c r="G408" t="s">
        <v>307</v>
      </c>
      <c r="N408" s="97"/>
      <c r="AT408" t="str">
        <f t="shared" si="48"/>
        <v>BDBUS2</v>
      </c>
      <c r="AU408" t="str">
        <f t="shared" si="49"/>
        <v>--</v>
      </c>
    </row>
    <row r="409" spans="1:47" x14ac:dyDescent="0.25">
      <c r="A409" t="str">
        <f t="shared" si="44"/>
        <v>U3-35</v>
      </c>
      <c r="B409" t="str">
        <f t="shared" si="45"/>
        <v>BDBUS3</v>
      </c>
      <c r="C409" t="str">
        <f t="shared" si="46"/>
        <v>U3-BDBUS3</v>
      </c>
      <c r="D409" t="str">
        <f t="shared" si="47"/>
        <v>U3-35</v>
      </c>
      <c r="E409" t="s">
        <v>404</v>
      </c>
      <c r="F409">
        <v>35</v>
      </c>
      <c r="G409" t="s">
        <v>309</v>
      </c>
      <c r="N409" s="97"/>
      <c r="AT409" t="str">
        <f t="shared" si="48"/>
        <v>BDBUS3</v>
      </c>
      <c r="AU409" t="str">
        <f t="shared" si="49"/>
        <v>--</v>
      </c>
    </row>
    <row r="410" spans="1:47" x14ac:dyDescent="0.25">
      <c r="A410" t="str">
        <f t="shared" si="44"/>
        <v>U3-36</v>
      </c>
      <c r="B410" t="str">
        <f t="shared" si="45"/>
        <v>3.3V</v>
      </c>
      <c r="C410" t="str">
        <f t="shared" si="46"/>
        <v>U3-3.3V</v>
      </c>
      <c r="D410" t="str">
        <f t="shared" si="47"/>
        <v>U3-36</v>
      </c>
      <c r="E410" t="s">
        <v>404</v>
      </c>
      <c r="F410">
        <v>36</v>
      </c>
      <c r="G410" t="s">
        <v>291</v>
      </c>
      <c r="N410" s="97"/>
      <c r="AT410" t="str">
        <f t="shared" si="48"/>
        <v>3.3V</v>
      </c>
      <c r="AU410" t="str">
        <f t="shared" si="49"/>
        <v>--</v>
      </c>
    </row>
    <row r="411" spans="1:47" x14ac:dyDescent="0.25">
      <c r="A411" t="str">
        <f t="shared" si="44"/>
        <v>U3-37</v>
      </c>
      <c r="B411" t="str">
        <f t="shared" si="45"/>
        <v>BDBUS4</v>
      </c>
      <c r="C411" t="str">
        <f t="shared" si="46"/>
        <v>U3-BDBUS4</v>
      </c>
      <c r="D411" t="str">
        <f t="shared" si="47"/>
        <v>U3-37</v>
      </c>
      <c r="E411" t="s">
        <v>404</v>
      </c>
      <c r="F411">
        <v>37</v>
      </c>
      <c r="G411" t="s">
        <v>311</v>
      </c>
      <c r="N411" s="97"/>
      <c r="AT411" t="str">
        <f t="shared" si="48"/>
        <v>BDBUS4</v>
      </c>
      <c r="AU411" t="str">
        <f t="shared" si="49"/>
        <v>--</v>
      </c>
    </row>
    <row r="412" spans="1:47" x14ac:dyDescent="0.25">
      <c r="A412" t="str">
        <f t="shared" si="44"/>
        <v>U3-38</v>
      </c>
      <c r="B412" t="str">
        <f t="shared" si="45"/>
        <v>BDBUS5</v>
      </c>
      <c r="C412" t="str">
        <f t="shared" si="46"/>
        <v>U3-BDBUS5</v>
      </c>
      <c r="D412" t="str">
        <f t="shared" si="47"/>
        <v>U3-38</v>
      </c>
      <c r="E412" t="s">
        <v>404</v>
      </c>
      <c r="F412">
        <v>38</v>
      </c>
      <c r="G412" t="s">
        <v>313</v>
      </c>
      <c r="N412" s="97"/>
      <c r="AT412" t="str">
        <f t="shared" si="48"/>
        <v>BDBUS5</v>
      </c>
      <c r="AU412" t="str">
        <f t="shared" si="49"/>
        <v>--</v>
      </c>
    </row>
    <row r="413" spans="1:47" x14ac:dyDescent="0.25">
      <c r="A413" t="str">
        <f t="shared" si="44"/>
        <v>U3-39</v>
      </c>
      <c r="B413" t="str">
        <f t="shared" si="45"/>
        <v>NetU3_39</v>
      </c>
      <c r="C413" t="str">
        <f t="shared" si="46"/>
        <v>U3-NetU3_39</v>
      </c>
      <c r="D413" t="str">
        <f t="shared" si="47"/>
        <v>U3-39</v>
      </c>
      <c r="E413" t="s">
        <v>404</v>
      </c>
      <c r="F413">
        <v>39</v>
      </c>
      <c r="G413" t="s">
        <v>419</v>
      </c>
      <c r="N413" s="97"/>
      <c r="AT413" t="str">
        <f t="shared" si="48"/>
        <v>NetU3_39</v>
      </c>
      <c r="AU413" t="str">
        <f t="shared" si="49"/>
        <v>--</v>
      </c>
    </row>
    <row r="414" spans="1:47" x14ac:dyDescent="0.25">
      <c r="A414" t="str">
        <f t="shared" si="44"/>
        <v>U3-40</v>
      </c>
      <c r="B414" t="str">
        <f t="shared" si="45"/>
        <v>NetU3_40</v>
      </c>
      <c r="C414" t="str">
        <f t="shared" si="46"/>
        <v>U3-NetU3_40</v>
      </c>
      <c r="D414" t="str">
        <f t="shared" si="47"/>
        <v>U3-40</v>
      </c>
      <c r="E414" t="s">
        <v>404</v>
      </c>
      <c r="F414">
        <v>40</v>
      </c>
      <c r="G414" t="s">
        <v>420</v>
      </c>
      <c r="N414" s="97"/>
      <c r="AT414" t="str">
        <f t="shared" si="48"/>
        <v>NetU3_40</v>
      </c>
      <c r="AU414" t="str">
        <f t="shared" si="49"/>
        <v>--</v>
      </c>
    </row>
    <row r="415" spans="1:47" x14ac:dyDescent="0.25">
      <c r="A415" t="str">
        <f t="shared" si="44"/>
        <v>U3-41</v>
      </c>
      <c r="B415" t="str">
        <f t="shared" si="45"/>
        <v>GND</v>
      </c>
      <c r="C415" t="str">
        <f t="shared" si="46"/>
        <v>U3-GND</v>
      </c>
      <c r="D415" t="str">
        <f t="shared" si="47"/>
        <v>U3-41</v>
      </c>
      <c r="E415" t="s">
        <v>404</v>
      </c>
      <c r="F415">
        <v>41</v>
      </c>
      <c r="G415" t="s">
        <v>324</v>
      </c>
      <c r="N415" s="97"/>
      <c r="AT415" t="str">
        <f t="shared" si="48"/>
        <v>GND</v>
      </c>
      <c r="AU415" t="str">
        <f t="shared" si="49"/>
        <v>--</v>
      </c>
    </row>
    <row r="416" spans="1:47" x14ac:dyDescent="0.25">
      <c r="A416" t="str">
        <f t="shared" si="44"/>
        <v>U3-42</v>
      </c>
      <c r="B416" t="str">
        <f t="shared" si="45"/>
        <v>NetU3_42</v>
      </c>
      <c r="C416" t="str">
        <f t="shared" si="46"/>
        <v>U3-NetU3_42</v>
      </c>
      <c r="D416" t="str">
        <f t="shared" si="47"/>
        <v>U3-42</v>
      </c>
      <c r="E416" t="s">
        <v>404</v>
      </c>
      <c r="F416">
        <v>42</v>
      </c>
      <c r="G416" t="s">
        <v>421</v>
      </c>
      <c r="N416" s="97"/>
      <c r="AT416" t="str">
        <f t="shared" si="48"/>
        <v>NetU3_42</v>
      </c>
      <c r="AU416" t="str">
        <f t="shared" si="49"/>
        <v>--</v>
      </c>
    </row>
    <row r="417" spans="1:47" x14ac:dyDescent="0.25">
      <c r="A417" t="str">
        <f t="shared" si="44"/>
        <v>U3-43</v>
      </c>
      <c r="B417" t="str">
        <f t="shared" si="45"/>
        <v>VCORE</v>
      </c>
      <c r="C417" t="str">
        <f t="shared" si="46"/>
        <v>U3-VCORE</v>
      </c>
      <c r="D417" t="str">
        <f t="shared" si="47"/>
        <v>U3-43</v>
      </c>
      <c r="E417" t="s">
        <v>404</v>
      </c>
      <c r="F417">
        <v>43</v>
      </c>
      <c r="G417" t="s">
        <v>395</v>
      </c>
      <c r="N417" s="97"/>
      <c r="AT417" t="str">
        <f t="shared" si="48"/>
        <v>VCORE</v>
      </c>
      <c r="AU417" t="str">
        <f t="shared" si="49"/>
        <v>--</v>
      </c>
    </row>
    <row r="418" spans="1:47" x14ac:dyDescent="0.25">
      <c r="A418" t="str">
        <f t="shared" si="44"/>
        <v>U3-44</v>
      </c>
      <c r="B418" t="str">
        <f t="shared" si="45"/>
        <v>3.3V</v>
      </c>
      <c r="C418" t="str">
        <f t="shared" si="46"/>
        <v>U3-3.3V</v>
      </c>
      <c r="D418" t="str">
        <f t="shared" si="47"/>
        <v>U3-44</v>
      </c>
      <c r="E418" t="s">
        <v>404</v>
      </c>
      <c r="F418">
        <v>44</v>
      </c>
      <c r="G418" t="s">
        <v>291</v>
      </c>
      <c r="N418" s="97"/>
      <c r="AT418" t="str">
        <f t="shared" si="48"/>
        <v>3.3V</v>
      </c>
      <c r="AU418" t="str">
        <f t="shared" si="49"/>
        <v>--</v>
      </c>
    </row>
    <row r="419" spans="1:47" x14ac:dyDescent="0.25">
      <c r="A419" t="str">
        <f t="shared" si="44"/>
        <v>U3-45</v>
      </c>
      <c r="B419" t="str">
        <f t="shared" si="45"/>
        <v>GND</v>
      </c>
      <c r="C419" t="str">
        <f t="shared" si="46"/>
        <v>U3-GND</v>
      </c>
      <c r="D419" t="str">
        <f t="shared" si="47"/>
        <v>U3-45</v>
      </c>
      <c r="E419" t="s">
        <v>404</v>
      </c>
      <c r="F419">
        <v>45</v>
      </c>
      <c r="G419" t="s">
        <v>324</v>
      </c>
      <c r="N419" s="97"/>
      <c r="AT419" t="str">
        <f t="shared" si="48"/>
        <v>GND</v>
      </c>
      <c r="AU419" t="str">
        <f t="shared" si="49"/>
        <v>--</v>
      </c>
    </row>
    <row r="420" spans="1:47" x14ac:dyDescent="0.25">
      <c r="A420" t="str">
        <f t="shared" si="44"/>
        <v>U3-46</v>
      </c>
      <c r="B420" t="str">
        <f t="shared" si="45"/>
        <v>NetU3_46</v>
      </c>
      <c r="C420" t="str">
        <f t="shared" si="46"/>
        <v>U3-NetU3_46</v>
      </c>
      <c r="D420" t="str">
        <f t="shared" si="47"/>
        <v>U3-46</v>
      </c>
      <c r="E420" t="s">
        <v>404</v>
      </c>
      <c r="F420">
        <v>46</v>
      </c>
      <c r="G420" t="s">
        <v>422</v>
      </c>
      <c r="N420" s="97"/>
      <c r="AT420" t="str">
        <f t="shared" si="48"/>
        <v>NetU3_46</v>
      </c>
      <c r="AU420" t="str">
        <f t="shared" si="49"/>
        <v>--</v>
      </c>
    </row>
    <row r="421" spans="1:47" x14ac:dyDescent="0.25">
      <c r="A421" t="str">
        <f t="shared" si="44"/>
        <v>U3-47</v>
      </c>
      <c r="B421" t="str">
        <f t="shared" si="45"/>
        <v>NetU3_47</v>
      </c>
      <c r="C421" t="str">
        <f t="shared" si="46"/>
        <v>U3-NetU3_47</v>
      </c>
      <c r="D421" t="str">
        <f t="shared" si="47"/>
        <v>U3-47</v>
      </c>
      <c r="E421" t="s">
        <v>404</v>
      </c>
      <c r="F421">
        <v>47</v>
      </c>
      <c r="G421" t="s">
        <v>423</v>
      </c>
      <c r="N421" s="97"/>
      <c r="AT421" t="str">
        <f t="shared" si="48"/>
        <v>NetU3_47</v>
      </c>
      <c r="AU421" t="str">
        <f t="shared" si="49"/>
        <v>--</v>
      </c>
    </row>
    <row r="422" spans="1:47" x14ac:dyDescent="0.25">
      <c r="A422" t="str">
        <f t="shared" si="44"/>
        <v>U3-48</v>
      </c>
      <c r="B422" t="str">
        <f t="shared" si="45"/>
        <v>NetU3_48</v>
      </c>
      <c r="C422" t="str">
        <f t="shared" si="46"/>
        <v>U3-NetU3_48</v>
      </c>
      <c r="D422" t="str">
        <f t="shared" si="47"/>
        <v>U3-48</v>
      </c>
      <c r="E422" t="s">
        <v>404</v>
      </c>
      <c r="F422">
        <v>48</v>
      </c>
      <c r="G422" t="s">
        <v>424</v>
      </c>
      <c r="N422" s="97"/>
      <c r="AT422" t="str">
        <f t="shared" si="48"/>
        <v>NetU3_48</v>
      </c>
      <c r="AU422" t="str">
        <f t="shared" si="49"/>
        <v>--</v>
      </c>
    </row>
    <row r="423" spans="1:47" x14ac:dyDescent="0.25">
      <c r="A423" t="str">
        <f t="shared" si="44"/>
        <v>U3-49</v>
      </c>
      <c r="B423" t="str">
        <f t="shared" si="45"/>
        <v>NetU3_49</v>
      </c>
      <c r="C423" t="str">
        <f t="shared" si="46"/>
        <v>U3-NetU3_49</v>
      </c>
      <c r="D423" t="str">
        <f t="shared" si="47"/>
        <v>U3-49</v>
      </c>
      <c r="E423" t="s">
        <v>404</v>
      </c>
      <c r="F423">
        <v>49</v>
      </c>
      <c r="G423" t="s">
        <v>425</v>
      </c>
      <c r="N423" s="97"/>
      <c r="AT423" t="str">
        <f t="shared" si="48"/>
        <v>NetU3_49</v>
      </c>
      <c r="AU423" t="str">
        <f t="shared" si="49"/>
        <v>--</v>
      </c>
    </row>
    <row r="424" spans="1:47" x14ac:dyDescent="0.25">
      <c r="A424" t="str">
        <f t="shared" si="44"/>
        <v>U3-50</v>
      </c>
      <c r="B424" t="str">
        <f t="shared" si="45"/>
        <v>3.3V</v>
      </c>
      <c r="C424" t="str">
        <f t="shared" si="46"/>
        <v>U3-3.3V</v>
      </c>
      <c r="D424" t="str">
        <f t="shared" si="47"/>
        <v>U3-50</v>
      </c>
      <c r="E424" t="s">
        <v>404</v>
      </c>
      <c r="F424">
        <v>50</v>
      </c>
      <c r="G424" t="s">
        <v>291</v>
      </c>
      <c r="N424" s="97"/>
      <c r="AT424" t="str">
        <f t="shared" si="48"/>
        <v>3.3V</v>
      </c>
      <c r="AU424" t="str">
        <f t="shared" si="49"/>
        <v>--</v>
      </c>
    </row>
    <row r="425" spans="1:47" x14ac:dyDescent="0.25">
      <c r="A425" t="str">
        <f t="shared" si="44"/>
        <v>U3-51</v>
      </c>
      <c r="B425" t="str">
        <f t="shared" si="45"/>
        <v>NetU3_51</v>
      </c>
      <c r="C425" t="str">
        <f t="shared" si="46"/>
        <v>U3-NetU3_51</v>
      </c>
      <c r="D425" t="str">
        <f t="shared" si="47"/>
        <v>U3-51</v>
      </c>
      <c r="E425" t="s">
        <v>404</v>
      </c>
      <c r="F425">
        <v>51</v>
      </c>
      <c r="G425" t="s">
        <v>426</v>
      </c>
      <c r="N425" s="97"/>
      <c r="AT425" t="str">
        <f t="shared" si="48"/>
        <v>NetU3_51</v>
      </c>
      <c r="AU425" t="str">
        <f t="shared" si="49"/>
        <v>--</v>
      </c>
    </row>
    <row r="426" spans="1:47" x14ac:dyDescent="0.25">
      <c r="A426" t="str">
        <f t="shared" si="44"/>
        <v>U3-52</v>
      </c>
      <c r="B426" t="str">
        <f t="shared" si="45"/>
        <v>NetU3_52</v>
      </c>
      <c r="C426" t="str">
        <f t="shared" si="46"/>
        <v>U3-NetU3_52</v>
      </c>
      <c r="D426" t="str">
        <f t="shared" si="47"/>
        <v>U3-52</v>
      </c>
      <c r="E426" t="s">
        <v>404</v>
      </c>
      <c r="F426">
        <v>52</v>
      </c>
      <c r="G426" t="s">
        <v>427</v>
      </c>
      <c r="N426" s="97"/>
      <c r="AT426" t="str">
        <f t="shared" si="48"/>
        <v>NetU3_52</v>
      </c>
      <c r="AU426" t="str">
        <f t="shared" si="49"/>
        <v>--</v>
      </c>
    </row>
    <row r="427" spans="1:47" x14ac:dyDescent="0.25">
      <c r="A427" t="str">
        <f t="shared" si="44"/>
        <v>U3-53</v>
      </c>
      <c r="B427" t="str">
        <f t="shared" si="45"/>
        <v>NetU3_53</v>
      </c>
      <c r="C427" t="str">
        <f t="shared" si="46"/>
        <v>U3-NetU3_53</v>
      </c>
      <c r="D427" t="str">
        <f t="shared" si="47"/>
        <v>U3-53</v>
      </c>
      <c r="E427" t="s">
        <v>404</v>
      </c>
      <c r="F427">
        <v>53</v>
      </c>
      <c r="G427" t="s">
        <v>428</v>
      </c>
      <c r="N427" s="97"/>
      <c r="AT427" t="str">
        <f t="shared" si="48"/>
        <v>NetU3_53</v>
      </c>
      <c r="AU427" t="str">
        <f t="shared" si="49"/>
        <v>--</v>
      </c>
    </row>
    <row r="428" spans="1:47" x14ac:dyDescent="0.25">
      <c r="A428" t="str">
        <f t="shared" si="44"/>
        <v>U3-54</v>
      </c>
      <c r="B428" t="str">
        <f t="shared" si="45"/>
        <v>NetU3_54</v>
      </c>
      <c r="C428" t="str">
        <f t="shared" si="46"/>
        <v>U3-NetU3_54</v>
      </c>
      <c r="D428" t="str">
        <f t="shared" si="47"/>
        <v>U3-54</v>
      </c>
      <c r="E428" t="s">
        <v>404</v>
      </c>
      <c r="F428">
        <v>54</v>
      </c>
      <c r="G428" t="s">
        <v>429</v>
      </c>
      <c r="N428" s="97"/>
      <c r="AT428" t="str">
        <f t="shared" si="48"/>
        <v>NetU3_54</v>
      </c>
      <c r="AU428" t="str">
        <f t="shared" si="49"/>
        <v>--</v>
      </c>
    </row>
    <row r="429" spans="1:47" x14ac:dyDescent="0.25">
      <c r="A429" t="str">
        <f t="shared" si="44"/>
        <v>U3-55</v>
      </c>
      <c r="B429" t="str">
        <f t="shared" si="45"/>
        <v>EEDATA</v>
      </c>
      <c r="C429" t="str">
        <f t="shared" si="46"/>
        <v>U3-EEDATA</v>
      </c>
      <c r="D429" t="str">
        <f t="shared" si="47"/>
        <v>U3-55</v>
      </c>
      <c r="E429" t="s">
        <v>404</v>
      </c>
      <c r="F429">
        <v>55</v>
      </c>
      <c r="G429" t="s">
        <v>343</v>
      </c>
      <c r="N429" s="97"/>
      <c r="AT429" t="str">
        <f t="shared" si="48"/>
        <v>NetR4_1</v>
      </c>
      <c r="AU429" t="str">
        <f t="shared" si="49"/>
        <v>R7</v>
      </c>
    </row>
    <row r="430" spans="1:47" x14ac:dyDescent="0.25">
      <c r="A430" t="str">
        <f t="shared" si="44"/>
        <v>U3-56</v>
      </c>
      <c r="B430" t="str">
        <f t="shared" si="45"/>
        <v>EECLK</v>
      </c>
      <c r="C430" t="str">
        <f t="shared" si="46"/>
        <v>U3-EECLK</v>
      </c>
      <c r="D430" t="str">
        <f t="shared" si="47"/>
        <v>U3-56</v>
      </c>
      <c r="E430" t="s">
        <v>404</v>
      </c>
      <c r="F430">
        <v>56</v>
      </c>
      <c r="G430" t="s">
        <v>339</v>
      </c>
      <c r="N430" s="97"/>
      <c r="AT430" t="str">
        <f t="shared" si="48"/>
        <v>EECLK</v>
      </c>
      <c r="AU430" t="str">
        <f t="shared" si="49"/>
        <v>--</v>
      </c>
    </row>
    <row r="431" spans="1:47" x14ac:dyDescent="0.25">
      <c r="A431" t="str">
        <f t="shared" si="44"/>
        <v>U3-57</v>
      </c>
      <c r="B431" t="str">
        <f t="shared" si="45"/>
        <v>GND</v>
      </c>
      <c r="C431" t="str">
        <f t="shared" si="46"/>
        <v>U3-GND</v>
      </c>
      <c r="D431" t="str">
        <f t="shared" si="47"/>
        <v>U3-57</v>
      </c>
      <c r="E431" t="s">
        <v>404</v>
      </c>
      <c r="F431">
        <v>57</v>
      </c>
      <c r="G431" t="s">
        <v>324</v>
      </c>
      <c r="N431" s="97"/>
      <c r="AT431" t="str">
        <f t="shared" si="48"/>
        <v>GND</v>
      </c>
      <c r="AU431" t="str">
        <f t="shared" si="49"/>
        <v>--</v>
      </c>
    </row>
    <row r="432" spans="1:47" x14ac:dyDescent="0.25">
      <c r="A432" t="str">
        <f t="shared" si="44"/>
        <v>U4-1</v>
      </c>
      <c r="B432" t="str">
        <f t="shared" si="45"/>
        <v>3.3V</v>
      </c>
      <c r="C432" t="str">
        <f t="shared" si="46"/>
        <v>U4-3.3V</v>
      </c>
      <c r="D432" t="str">
        <f t="shared" si="47"/>
        <v>U4-1</v>
      </c>
      <c r="E432" t="s">
        <v>430</v>
      </c>
      <c r="F432">
        <v>1</v>
      </c>
      <c r="G432" t="s">
        <v>291</v>
      </c>
      <c r="N432" s="97"/>
      <c r="AT432" t="str">
        <f t="shared" si="48"/>
        <v>3.3V</v>
      </c>
      <c r="AU432" t="str">
        <f t="shared" si="49"/>
        <v>--</v>
      </c>
    </row>
    <row r="433" spans="1:47" x14ac:dyDescent="0.25">
      <c r="A433" t="str">
        <f t="shared" si="44"/>
        <v>U4-2</v>
      </c>
      <c r="B433" t="str">
        <f t="shared" si="45"/>
        <v>NetU4_2</v>
      </c>
      <c r="C433" t="str">
        <f t="shared" si="46"/>
        <v>U4-NetU4_2</v>
      </c>
      <c r="D433" t="str">
        <f t="shared" si="47"/>
        <v>U4-2</v>
      </c>
      <c r="E433" t="s">
        <v>430</v>
      </c>
      <c r="F433">
        <v>2</v>
      </c>
      <c r="G433" t="s">
        <v>770</v>
      </c>
      <c r="N433" s="97"/>
      <c r="AT433" t="str">
        <f t="shared" si="48"/>
        <v>NetU4_2</v>
      </c>
      <c r="AU433" t="str">
        <f t="shared" si="49"/>
        <v>--</v>
      </c>
    </row>
    <row r="434" spans="1:47" x14ac:dyDescent="0.25">
      <c r="A434" t="str">
        <f t="shared" si="44"/>
        <v>U4-3</v>
      </c>
      <c r="B434" t="str">
        <f t="shared" si="45"/>
        <v>NetU4_3</v>
      </c>
      <c r="C434" t="str">
        <f t="shared" si="46"/>
        <v>U4-NetU4_3</v>
      </c>
      <c r="D434" t="str">
        <f t="shared" si="47"/>
        <v>U4-3</v>
      </c>
      <c r="E434" t="s">
        <v>430</v>
      </c>
      <c r="F434">
        <v>3</v>
      </c>
      <c r="G434" t="s">
        <v>771</v>
      </c>
      <c r="N434" s="97"/>
      <c r="AT434" t="str">
        <f t="shared" si="48"/>
        <v>NetU4_3</v>
      </c>
      <c r="AU434" t="str">
        <f t="shared" si="49"/>
        <v>--</v>
      </c>
    </row>
    <row r="435" spans="1:47" x14ac:dyDescent="0.25">
      <c r="A435" t="str">
        <f t="shared" si="44"/>
        <v>U4-4</v>
      </c>
      <c r="B435" t="str">
        <f t="shared" si="45"/>
        <v>SEN_SPC</v>
      </c>
      <c r="C435" t="str">
        <f t="shared" si="46"/>
        <v>U4-SEN_SPC</v>
      </c>
      <c r="D435" t="str">
        <f t="shared" si="47"/>
        <v>U4-4</v>
      </c>
      <c r="E435" t="s">
        <v>430</v>
      </c>
      <c r="F435">
        <v>4</v>
      </c>
      <c r="G435" t="s">
        <v>672</v>
      </c>
      <c r="N435" s="97"/>
      <c r="AT435" t="str">
        <f t="shared" si="48"/>
        <v>SEN_SPC</v>
      </c>
      <c r="AU435" t="str">
        <f t="shared" si="49"/>
        <v>--</v>
      </c>
    </row>
    <row r="436" spans="1:47" x14ac:dyDescent="0.25">
      <c r="A436" t="str">
        <f t="shared" si="44"/>
        <v>U4-5</v>
      </c>
      <c r="B436" t="str">
        <f t="shared" si="45"/>
        <v>GND</v>
      </c>
      <c r="C436" t="str">
        <f t="shared" si="46"/>
        <v>U4-GND</v>
      </c>
      <c r="D436" t="str">
        <f t="shared" si="47"/>
        <v>U4-5</v>
      </c>
      <c r="E436" t="s">
        <v>430</v>
      </c>
      <c r="F436">
        <v>5</v>
      </c>
      <c r="G436" t="s">
        <v>324</v>
      </c>
      <c r="N436" s="97"/>
      <c r="AT436" t="str">
        <f t="shared" si="48"/>
        <v>GND</v>
      </c>
      <c r="AU436" t="str">
        <f t="shared" si="49"/>
        <v>--</v>
      </c>
    </row>
    <row r="437" spans="1:47" x14ac:dyDescent="0.25">
      <c r="A437" t="str">
        <f t="shared" si="44"/>
        <v>U4-6</v>
      </c>
      <c r="B437" t="str">
        <f t="shared" si="45"/>
        <v>SEN_SDI</v>
      </c>
      <c r="C437" t="str">
        <f t="shared" si="46"/>
        <v>U4-SEN_SDI</v>
      </c>
      <c r="D437" t="str">
        <f t="shared" si="47"/>
        <v>U4-6</v>
      </c>
      <c r="E437" t="s">
        <v>430</v>
      </c>
      <c r="F437">
        <v>6</v>
      </c>
      <c r="G437" t="s">
        <v>674</v>
      </c>
      <c r="N437" s="97"/>
      <c r="AT437" t="str">
        <f t="shared" si="48"/>
        <v>SEN_SDI</v>
      </c>
      <c r="AU437" t="str">
        <f t="shared" si="49"/>
        <v>--</v>
      </c>
    </row>
    <row r="438" spans="1:47" x14ac:dyDescent="0.25">
      <c r="A438" t="str">
        <f t="shared" si="44"/>
        <v>U4-7</v>
      </c>
      <c r="B438" t="str">
        <f t="shared" si="45"/>
        <v>SEN_SDO</v>
      </c>
      <c r="C438" t="str">
        <f t="shared" si="46"/>
        <v>U4-SEN_SDO</v>
      </c>
      <c r="D438" t="str">
        <f t="shared" si="47"/>
        <v>U4-7</v>
      </c>
      <c r="E438" t="s">
        <v>430</v>
      </c>
      <c r="F438">
        <v>7</v>
      </c>
      <c r="G438" t="s">
        <v>684</v>
      </c>
      <c r="N438" s="97"/>
      <c r="AT438" t="str">
        <f t="shared" si="48"/>
        <v>SEN_SDO</v>
      </c>
      <c r="AU438" t="str">
        <f t="shared" si="49"/>
        <v>--</v>
      </c>
    </row>
    <row r="439" spans="1:47" x14ac:dyDescent="0.25">
      <c r="A439" t="str">
        <f t="shared" si="44"/>
        <v>U4-8</v>
      </c>
      <c r="B439" t="str">
        <f t="shared" si="45"/>
        <v>SEN_CS</v>
      </c>
      <c r="C439" t="str">
        <f t="shared" si="46"/>
        <v>U4-SEN_CS</v>
      </c>
      <c r="D439" t="str">
        <f t="shared" si="47"/>
        <v>U4-8</v>
      </c>
      <c r="E439" t="s">
        <v>430</v>
      </c>
      <c r="F439">
        <v>8</v>
      </c>
      <c r="G439" t="s">
        <v>678</v>
      </c>
      <c r="N439" s="97"/>
      <c r="AT439" t="str">
        <f t="shared" si="48"/>
        <v>SEN_CS</v>
      </c>
      <c r="AU439" t="str">
        <f t="shared" si="49"/>
        <v>--</v>
      </c>
    </row>
    <row r="440" spans="1:47" x14ac:dyDescent="0.25">
      <c r="A440" t="str">
        <f t="shared" si="44"/>
        <v>U4-9</v>
      </c>
      <c r="B440" t="str">
        <f t="shared" si="45"/>
        <v>SEN_INT2</v>
      </c>
      <c r="C440" t="str">
        <f t="shared" si="46"/>
        <v>U4-SEN_INT2</v>
      </c>
      <c r="D440" t="str">
        <f t="shared" si="47"/>
        <v>U4-9</v>
      </c>
      <c r="E440" t="s">
        <v>430</v>
      </c>
      <c r="F440">
        <v>9</v>
      </c>
      <c r="G440" t="s">
        <v>681</v>
      </c>
      <c r="N440" s="97"/>
      <c r="AT440" t="str">
        <f t="shared" si="48"/>
        <v>SEN_INT2</v>
      </c>
      <c r="AU440" t="str">
        <f t="shared" si="49"/>
        <v>--</v>
      </c>
    </row>
    <row r="441" spans="1:47" x14ac:dyDescent="0.25">
      <c r="A441" t="str">
        <f t="shared" si="44"/>
        <v>U4-10</v>
      </c>
      <c r="B441" t="str">
        <f t="shared" si="45"/>
        <v>GND</v>
      </c>
      <c r="C441" t="str">
        <f t="shared" si="46"/>
        <v>U4-GND</v>
      </c>
      <c r="D441" t="str">
        <f t="shared" si="47"/>
        <v>U4-10</v>
      </c>
      <c r="E441" t="s">
        <v>430</v>
      </c>
      <c r="F441">
        <v>10</v>
      </c>
      <c r="G441" t="s">
        <v>324</v>
      </c>
      <c r="N441" s="97"/>
      <c r="AT441" t="str">
        <f t="shared" si="48"/>
        <v>GND</v>
      </c>
      <c r="AU441" t="str">
        <f t="shared" si="49"/>
        <v>--</v>
      </c>
    </row>
    <row r="442" spans="1:47" x14ac:dyDescent="0.25">
      <c r="A442" t="str">
        <f t="shared" si="44"/>
        <v>U4-11</v>
      </c>
      <c r="B442" t="str">
        <f t="shared" si="45"/>
        <v>SEN_INT1</v>
      </c>
      <c r="C442" t="str">
        <f t="shared" si="46"/>
        <v>U4-SEN_INT1</v>
      </c>
      <c r="D442" t="str">
        <f t="shared" si="47"/>
        <v>U4-11</v>
      </c>
      <c r="E442" t="s">
        <v>430</v>
      </c>
      <c r="F442">
        <v>11</v>
      </c>
      <c r="G442" t="s">
        <v>671</v>
      </c>
      <c r="N442" s="97"/>
      <c r="AT442" t="str">
        <f t="shared" si="48"/>
        <v>SEN_INT1</v>
      </c>
      <c r="AU442" t="str">
        <f t="shared" si="49"/>
        <v>--</v>
      </c>
    </row>
    <row r="443" spans="1:47" x14ac:dyDescent="0.25">
      <c r="A443" t="str">
        <f t="shared" si="44"/>
        <v>U4-12</v>
      </c>
      <c r="B443" t="str">
        <f t="shared" si="45"/>
        <v>GND</v>
      </c>
      <c r="C443" t="str">
        <f t="shared" si="46"/>
        <v>U4-GND</v>
      </c>
      <c r="D443" t="str">
        <f t="shared" si="47"/>
        <v>U4-12</v>
      </c>
      <c r="E443" t="s">
        <v>430</v>
      </c>
      <c r="F443">
        <v>12</v>
      </c>
      <c r="G443" t="s">
        <v>324</v>
      </c>
      <c r="N443" s="97"/>
      <c r="AT443" t="str">
        <f t="shared" si="48"/>
        <v>GND</v>
      </c>
      <c r="AU443" t="str">
        <f t="shared" si="49"/>
        <v>--</v>
      </c>
    </row>
    <row r="444" spans="1:47" x14ac:dyDescent="0.25">
      <c r="A444" t="str">
        <f t="shared" si="44"/>
        <v>U4-13</v>
      </c>
      <c r="B444" t="str">
        <f t="shared" si="45"/>
        <v>ADC3</v>
      </c>
      <c r="C444" t="str">
        <f t="shared" si="46"/>
        <v>U4-ADC3</v>
      </c>
      <c r="D444" t="str">
        <f t="shared" si="47"/>
        <v>U4-13</v>
      </c>
      <c r="E444" t="s">
        <v>430</v>
      </c>
      <c r="F444">
        <v>13</v>
      </c>
      <c r="G444" t="s">
        <v>786</v>
      </c>
      <c r="N444" s="97"/>
      <c r="AT444" t="str">
        <f t="shared" si="48"/>
        <v>ADC3</v>
      </c>
      <c r="AU444" t="str">
        <f t="shared" si="49"/>
        <v>--</v>
      </c>
    </row>
    <row r="445" spans="1:47" x14ac:dyDescent="0.25">
      <c r="A445" t="str">
        <f t="shared" si="44"/>
        <v>U4-14</v>
      </c>
      <c r="B445" t="str">
        <f t="shared" si="45"/>
        <v>3.3V</v>
      </c>
      <c r="C445" t="str">
        <f t="shared" si="46"/>
        <v>U4-3.3V</v>
      </c>
      <c r="D445" t="str">
        <f t="shared" si="47"/>
        <v>U4-14</v>
      </c>
      <c r="E445" t="s">
        <v>430</v>
      </c>
      <c r="F445">
        <v>14</v>
      </c>
      <c r="G445" t="s">
        <v>291</v>
      </c>
      <c r="N445" s="97"/>
      <c r="AT445" t="str">
        <f t="shared" si="48"/>
        <v>3.3V</v>
      </c>
      <c r="AU445" t="str">
        <f t="shared" si="49"/>
        <v>--</v>
      </c>
    </row>
    <row r="446" spans="1:47" x14ac:dyDescent="0.25">
      <c r="A446" t="str">
        <f t="shared" si="44"/>
        <v>U4-15</v>
      </c>
      <c r="B446" t="str">
        <f t="shared" si="45"/>
        <v>ADC2</v>
      </c>
      <c r="C446" t="str">
        <f t="shared" si="46"/>
        <v>U4-ADC2</v>
      </c>
      <c r="D446" t="str">
        <f t="shared" si="47"/>
        <v>U4-15</v>
      </c>
      <c r="E446" t="s">
        <v>430</v>
      </c>
      <c r="F446">
        <v>15</v>
      </c>
      <c r="G446" t="s">
        <v>785</v>
      </c>
      <c r="N446" s="97"/>
      <c r="AT446" t="str">
        <f t="shared" si="48"/>
        <v>ADC2</v>
      </c>
      <c r="AU446" t="str">
        <f t="shared" si="49"/>
        <v>--</v>
      </c>
    </row>
    <row r="447" spans="1:47" x14ac:dyDescent="0.25">
      <c r="A447" t="str">
        <f t="shared" si="44"/>
        <v>U4-16</v>
      </c>
      <c r="B447" t="str">
        <f t="shared" si="45"/>
        <v>ADC1</v>
      </c>
      <c r="C447" t="str">
        <f t="shared" si="46"/>
        <v>U4-ADC1</v>
      </c>
      <c r="D447" t="str">
        <f t="shared" si="47"/>
        <v>U4-16</v>
      </c>
      <c r="E447" t="s">
        <v>430</v>
      </c>
      <c r="F447">
        <v>16</v>
      </c>
      <c r="G447" t="s">
        <v>784</v>
      </c>
      <c r="N447" s="97"/>
      <c r="AT447" t="str">
        <f t="shared" si="48"/>
        <v>ADC1</v>
      </c>
      <c r="AU447" t="str">
        <f t="shared" si="49"/>
        <v>--</v>
      </c>
    </row>
    <row r="448" spans="1:47" x14ac:dyDescent="0.25">
      <c r="A448" t="str">
        <f t="shared" si="44"/>
        <v>U5-1</v>
      </c>
      <c r="B448" t="str">
        <f t="shared" si="45"/>
        <v>AS_nCS</v>
      </c>
      <c r="C448" t="str">
        <f t="shared" si="46"/>
        <v>U5-AS_nCS</v>
      </c>
      <c r="D448" t="str">
        <f t="shared" si="47"/>
        <v>U5-1</v>
      </c>
      <c r="E448" t="s">
        <v>528</v>
      </c>
      <c r="F448">
        <v>1</v>
      </c>
      <c r="G448" t="s">
        <v>830</v>
      </c>
      <c r="N448" s="97"/>
      <c r="AT448" t="str">
        <f t="shared" si="48"/>
        <v>AS_nCS</v>
      </c>
      <c r="AU448" t="str">
        <f t="shared" si="49"/>
        <v>--</v>
      </c>
    </row>
    <row r="449" spans="1:47" x14ac:dyDescent="0.25">
      <c r="A449" t="str">
        <f t="shared" si="44"/>
        <v>U5-2</v>
      </c>
      <c r="B449" t="str">
        <f t="shared" si="45"/>
        <v>AS_DATA</v>
      </c>
      <c r="C449" t="str">
        <f t="shared" si="46"/>
        <v>U5-AS_DATA</v>
      </c>
      <c r="D449" t="str">
        <f t="shared" si="47"/>
        <v>U5-2</v>
      </c>
      <c r="E449" t="s">
        <v>528</v>
      </c>
      <c r="F449">
        <v>2</v>
      </c>
      <c r="G449" t="s">
        <v>804</v>
      </c>
      <c r="N449" s="97"/>
      <c r="AT449" t="str">
        <f t="shared" si="48"/>
        <v>AS_DATA0</v>
      </c>
      <c r="AU449" t="str">
        <f t="shared" si="49"/>
        <v>R42</v>
      </c>
    </row>
    <row r="450" spans="1:47" x14ac:dyDescent="0.25">
      <c r="A450" t="str">
        <f t="shared" si="44"/>
        <v>U5-3</v>
      </c>
      <c r="B450" t="str">
        <f t="shared" si="45"/>
        <v>3.3V</v>
      </c>
      <c r="C450" t="str">
        <f t="shared" si="46"/>
        <v>U5-3.3V</v>
      </c>
      <c r="D450" t="str">
        <f t="shared" si="47"/>
        <v>U5-3</v>
      </c>
      <c r="E450" t="s">
        <v>528</v>
      </c>
      <c r="F450">
        <v>3</v>
      </c>
      <c r="G450" t="s">
        <v>291</v>
      </c>
      <c r="N450" s="97"/>
      <c r="AT450" t="str">
        <f t="shared" si="48"/>
        <v>3.3V</v>
      </c>
      <c r="AU450" t="str">
        <f t="shared" si="49"/>
        <v>--</v>
      </c>
    </row>
    <row r="451" spans="1:47" x14ac:dyDescent="0.25">
      <c r="A451" t="str">
        <f t="shared" si="44"/>
        <v>U5-4</v>
      </c>
      <c r="B451" t="str">
        <f t="shared" si="45"/>
        <v>GND</v>
      </c>
      <c r="C451" t="str">
        <f t="shared" si="46"/>
        <v>U5-GND</v>
      </c>
      <c r="D451" t="str">
        <f t="shared" si="47"/>
        <v>U5-4</v>
      </c>
      <c r="E451" t="s">
        <v>528</v>
      </c>
      <c r="F451">
        <v>4</v>
      </c>
      <c r="G451" t="s">
        <v>324</v>
      </c>
      <c r="N451" s="97"/>
      <c r="AT451" t="str">
        <f t="shared" si="48"/>
        <v>GND</v>
      </c>
      <c r="AU451" t="str">
        <f t="shared" si="49"/>
        <v>--</v>
      </c>
    </row>
    <row r="452" spans="1:47" x14ac:dyDescent="0.25">
      <c r="A452" t="str">
        <f t="shared" si="44"/>
        <v>U5-5</v>
      </c>
      <c r="B452" t="str">
        <f t="shared" si="45"/>
        <v>AS_ASDO</v>
      </c>
      <c r="C452" t="str">
        <f t="shared" si="46"/>
        <v>U5-AS_ASDO</v>
      </c>
      <c r="D452" t="str">
        <f t="shared" si="47"/>
        <v>U5-5</v>
      </c>
      <c r="E452" t="s">
        <v>528</v>
      </c>
      <c r="F452">
        <v>5</v>
      </c>
      <c r="G452" t="s">
        <v>803</v>
      </c>
      <c r="N452" s="97"/>
      <c r="AT452" t="str">
        <f t="shared" si="48"/>
        <v>AS_ASDO</v>
      </c>
      <c r="AU452" t="str">
        <f t="shared" si="49"/>
        <v>--</v>
      </c>
    </row>
    <row r="453" spans="1:47" x14ac:dyDescent="0.25">
      <c r="A453" t="str">
        <f t="shared" si="44"/>
        <v>U5-6</v>
      </c>
      <c r="B453" t="str">
        <f t="shared" si="45"/>
        <v>AS_DCLK</v>
      </c>
      <c r="C453" t="str">
        <f t="shared" si="46"/>
        <v>U5-AS_DCLK</v>
      </c>
      <c r="D453" t="str">
        <f t="shared" si="47"/>
        <v>U5-6</v>
      </c>
      <c r="E453" t="s">
        <v>528</v>
      </c>
      <c r="F453">
        <v>6</v>
      </c>
      <c r="G453" t="s">
        <v>806</v>
      </c>
      <c r="N453" s="97"/>
      <c r="AT453" t="str">
        <f t="shared" si="48"/>
        <v>AS_DCLK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U5-7</v>
      </c>
      <c r="B454" t="str">
        <f t="shared" ref="B454:B517" si="51">IF(OR(E454=$A$2,E454=$B$2,E454=$C$2,E454=$D$2),"--",G454)</f>
        <v>3.3V</v>
      </c>
      <c r="C454" t="str">
        <f t="shared" ref="C454:C517" si="52">$E454&amp;"-"&amp;$G454</f>
        <v>U5-3.3V</v>
      </c>
      <c r="D454" t="str">
        <f t="shared" ref="D454:D517" si="53">A454</f>
        <v>U5-7</v>
      </c>
      <c r="E454" t="s">
        <v>528</v>
      </c>
      <c r="F454">
        <v>7</v>
      </c>
      <c r="G454" t="s">
        <v>291</v>
      </c>
      <c r="N454" s="97"/>
      <c r="AT454" t="str">
        <f t="shared" ref="AT454:AT517" si="54">IF(IF(COUNTIF($AO$6:$AQ$150,B454)&gt;0,"---","--")="---",VLOOKUP(B454,$AO$6:$AQ$150,3,0),B454)</f>
        <v>3.3V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U5-8</v>
      </c>
      <c r="B455" t="str">
        <f t="shared" si="51"/>
        <v>3.3V</v>
      </c>
      <c r="C455" t="str">
        <f t="shared" si="52"/>
        <v>U5-3.3V</v>
      </c>
      <c r="D455" t="str">
        <f t="shared" si="53"/>
        <v>U5-8</v>
      </c>
      <c r="E455" t="s">
        <v>528</v>
      </c>
      <c r="F455">
        <v>8</v>
      </c>
      <c r="G455" t="s">
        <v>291</v>
      </c>
      <c r="N455" s="97"/>
      <c r="AT455" t="str">
        <f t="shared" si="54"/>
        <v>3.3V</v>
      </c>
      <c r="AU455" t="str">
        <f t="shared" si="55"/>
        <v>--</v>
      </c>
    </row>
    <row r="456" spans="1:47" x14ac:dyDescent="0.25">
      <c r="A456" t="str">
        <f t="shared" si="50"/>
        <v>U6-1</v>
      </c>
      <c r="B456" t="str">
        <f t="shared" si="51"/>
        <v>3.3V</v>
      </c>
      <c r="C456" t="str">
        <f t="shared" si="52"/>
        <v>U6-3.3V</v>
      </c>
      <c r="D456" t="str">
        <f t="shared" si="53"/>
        <v>U6-1</v>
      </c>
      <c r="E456" t="s">
        <v>435</v>
      </c>
      <c r="F456">
        <v>1</v>
      </c>
      <c r="G456" t="s">
        <v>291</v>
      </c>
      <c r="N456" s="97"/>
      <c r="AT456" t="str">
        <f t="shared" si="54"/>
        <v>3.3V</v>
      </c>
      <c r="AU456" t="str">
        <f t="shared" si="55"/>
        <v>--</v>
      </c>
    </row>
    <row r="457" spans="1:47" x14ac:dyDescent="0.25">
      <c r="A457" t="str">
        <f t="shared" si="50"/>
        <v>U6-2</v>
      </c>
      <c r="B457" t="str">
        <f t="shared" si="51"/>
        <v>GND</v>
      </c>
      <c r="C457" t="str">
        <f t="shared" si="52"/>
        <v>U6-GND</v>
      </c>
      <c r="D457" t="str">
        <f t="shared" si="53"/>
        <v>U6-2</v>
      </c>
      <c r="E457" t="s">
        <v>435</v>
      </c>
      <c r="F457">
        <v>2</v>
      </c>
      <c r="G457" t="s">
        <v>324</v>
      </c>
      <c r="N457" s="97"/>
      <c r="AT457" t="str">
        <f t="shared" si="54"/>
        <v>GND</v>
      </c>
      <c r="AU457" t="str">
        <f t="shared" si="55"/>
        <v>--</v>
      </c>
    </row>
    <row r="458" spans="1:47" x14ac:dyDescent="0.25">
      <c r="A458" t="str">
        <f t="shared" si="50"/>
        <v>U6-3</v>
      </c>
      <c r="B458" t="str">
        <f t="shared" si="51"/>
        <v>CLK_X</v>
      </c>
      <c r="C458" t="str">
        <f t="shared" si="52"/>
        <v>U6-CLK_X</v>
      </c>
      <c r="D458" t="str">
        <f t="shared" si="53"/>
        <v>U6-3</v>
      </c>
      <c r="E458" t="s">
        <v>435</v>
      </c>
      <c r="F458">
        <v>3</v>
      </c>
      <c r="G458" t="s">
        <v>317</v>
      </c>
      <c r="N458" s="97"/>
      <c r="AT458" t="str">
        <f t="shared" si="54"/>
        <v>CLK_X</v>
      </c>
      <c r="AU458" t="str">
        <f t="shared" si="55"/>
        <v>--</v>
      </c>
    </row>
    <row r="459" spans="1:47" x14ac:dyDescent="0.25">
      <c r="A459" t="str">
        <f t="shared" si="50"/>
        <v>U6-4</v>
      </c>
      <c r="B459" t="str">
        <f t="shared" si="51"/>
        <v>3.3V</v>
      </c>
      <c r="C459" t="str">
        <f t="shared" si="52"/>
        <v>U6-3.3V</v>
      </c>
      <c r="D459" t="str">
        <f t="shared" si="53"/>
        <v>U6-4</v>
      </c>
      <c r="E459" t="s">
        <v>435</v>
      </c>
      <c r="F459">
        <v>4</v>
      </c>
      <c r="G459" t="s">
        <v>291</v>
      </c>
      <c r="N459" s="97"/>
      <c r="AT459" t="str">
        <f t="shared" si="54"/>
        <v>3.3V</v>
      </c>
      <c r="AU459" t="str">
        <f t="shared" si="55"/>
        <v>--</v>
      </c>
    </row>
    <row r="460" spans="1:47" x14ac:dyDescent="0.25">
      <c r="A460" t="str">
        <f t="shared" si="50"/>
        <v>U7-1</v>
      </c>
      <c r="B460" t="str">
        <f t="shared" si="51"/>
        <v>3.3V</v>
      </c>
      <c r="C460" t="str">
        <f t="shared" si="52"/>
        <v>U7-3.3V</v>
      </c>
      <c r="D460" t="str">
        <f t="shared" si="53"/>
        <v>U7-1</v>
      </c>
      <c r="E460" t="s">
        <v>436</v>
      </c>
      <c r="F460">
        <v>1</v>
      </c>
      <c r="G460" t="s">
        <v>291</v>
      </c>
      <c r="N460" s="97"/>
      <c r="AT460" t="str">
        <f t="shared" si="54"/>
        <v>3.3V</v>
      </c>
      <c r="AU460" t="str">
        <f t="shared" si="55"/>
        <v>--</v>
      </c>
    </row>
    <row r="461" spans="1:47" x14ac:dyDescent="0.25">
      <c r="A461" t="str">
        <f t="shared" si="50"/>
        <v>U7-2</v>
      </c>
      <c r="B461" t="str">
        <f t="shared" si="51"/>
        <v>GND</v>
      </c>
      <c r="C461" t="str">
        <f t="shared" si="52"/>
        <v>U7-GND</v>
      </c>
      <c r="D461" t="str">
        <f t="shared" si="53"/>
        <v>U7-2</v>
      </c>
      <c r="E461" t="s">
        <v>436</v>
      </c>
      <c r="F461">
        <v>2</v>
      </c>
      <c r="G461" t="s">
        <v>324</v>
      </c>
      <c r="N461" s="97"/>
      <c r="AT461" t="str">
        <f t="shared" si="54"/>
        <v>GND</v>
      </c>
      <c r="AU461" t="str">
        <f t="shared" si="55"/>
        <v>--</v>
      </c>
    </row>
    <row r="462" spans="1:47" x14ac:dyDescent="0.25">
      <c r="A462" t="str">
        <f t="shared" si="50"/>
        <v>U7-3</v>
      </c>
      <c r="B462" t="str">
        <f t="shared" si="51"/>
        <v>NetR17_1</v>
      </c>
      <c r="C462" t="str">
        <f t="shared" si="52"/>
        <v>U7-NetR17_1</v>
      </c>
      <c r="D462" t="str">
        <f t="shared" si="53"/>
        <v>U7-3</v>
      </c>
      <c r="E462" t="s">
        <v>436</v>
      </c>
      <c r="F462">
        <v>3</v>
      </c>
      <c r="G462" t="s">
        <v>382</v>
      </c>
      <c r="N462" s="97"/>
      <c r="AT462" t="str">
        <f t="shared" si="54"/>
        <v>CLK12M</v>
      </c>
      <c r="AU462" t="str">
        <f t="shared" si="55"/>
        <v>R17</v>
      </c>
    </row>
    <row r="463" spans="1:47" x14ac:dyDescent="0.25">
      <c r="A463" t="str">
        <f t="shared" si="50"/>
        <v>U7-4</v>
      </c>
      <c r="B463" t="str">
        <f t="shared" si="51"/>
        <v>3.3V</v>
      </c>
      <c r="C463" t="str">
        <f t="shared" si="52"/>
        <v>U7-3.3V</v>
      </c>
      <c r="D463" t="str">
        <f t="shared" si="53"/>
        <v>U7-4</v>
      </c>
      <c r="E463" t="s">
        <v>436</v>
      </c>
      <c r="F463">
        <v>4</v>
      </c>
      <c r="G463" t="s">
        <v>291</v>
      </c>
      <c r="N463" s="97"/>
      <c r="AT463" t="str">
        <f t="shared" si="54"/>
        <v>3.3V</v>
      </c>
      <c r="AU463" t="str">
        <f t="shared" si="55"/>
        <v>--</v>
      </c>
    </row>
    <row r="464" spans="1:47" x14ac:dyDescent="0.25">
      <c r="A464" t="str">
        <f t="shared" si="50"/>
        <v>U8-1</v>
      </c>
      <c r="B464" t="str">
        <f t="shared" si="51"/>
        <v>NetU8_1</v>
      </c>
      <c r="C464" t="str">
        <f t="shared" si="52"/>
        <v>U8-NetU8_1</v>
      </c>
      <c r="D464" t="str">
        <f t="shared" si="53"/>
        <v>U8-1</v>
      </c>
      <c r="E464" t="s">
        <v>437</v>
      </c>
      <c r="F464">
        <v>1</v>
      </c>
      <c r="G464" t="s">
        <v>438</v>
      </c>
      <c r="N464" s="97"/>
      <c r="AT464" t="str">
        <f t="shared" si="54"/>
        <v>NetU8_1</v>
      </c>
      <c r="AU464" t="str">
        <f t="shared" si="55"/>
        <v>--</v>
      </c>
    </row>
    <row r="465" spans="1:47" x14ac:dyDescent="0.25">
      <c r="A465" t="str">
        <f t="shared" si="50"/>
        <v>U8-2</v>
      </c>
      <c r="B465" t="str">
        <f t="shared" si="51"/>
        <v>GND</v>
      </c>
      <c r="C465" t="str">
        <f t="shared" si="52"/>
        <v>U8-GND</v>
      </c>
      <c r="D465" t="str">
        <f t="shared" si="53"/>
        <v>U8-2</v>
      </c>
      <c r="E465" t="s">
        <v>437</v>
      </c>
      <c r="F465">
        <v>2</v>
      </c>
      <c r="G465" t="s">
        <v>324</v>
      </c>
      <c r="N465" s="97"/>
      <c r="AT465" t="str">
        <f t="shared" si="54"/>
        <v>GND</v>
      </c>
      <c r="AU465" t="str">
        <f t="shared" si="55"/>
        <v>--</v>
      </c>
    </row>
    <row r="466" spans="1:47" x14ac:dyDescent="0.25">
      <c r="A466" t="str">
        <f t="shared" si="50"/>
        <v>U8-3</v>
      </c>
      <c r="B466" t="str">
        <f t="shared" si="51"/>
        <v>GND</v>
      </c>
      <c r="C466" t="str">
        <f t="shared" si="52"/>
        <v>U8-GND</v>
      </c>
      <c r="D466" t="str">
        <f t="shared" si="53"/>
        <v>U8-3</v>
      </c>
      <c r="E466" t="s">
        <v>437</v>
      </c>
      <c r="F466">
        <v>3</v>
      </c>
      <c r="G466" t="s">
        <v>324</v>
      </c>
      <c r="N466" s="97"/>
      <c r="AT466" t="str">
        <f t="shared" si="54"/>
        <v>GND</v>
      </c>
      <c r="AU466" t="str">
        <f t="shared" si="55"/>
        <v>--</v>
      </c>
    </row>
    <row r="467" spans="1:47" x14ac:dyDescent="0.25">
      <c r="A467" t="str">
        <f t="shared" si="50"/>
        <v>U8-4</v>
      </c>
      <c r="B467" t="str">
        <f t="shared" si="51"/>
        <v>NetU8_4</v>
      </c>
      <c r="C467" t="str">
        <f t="shared" si="52"/>
        <v>U8-NetU8_4</v>
      </c>
      <c r="D467" t="str">
        <f t="shared" si="53"/>
        <v>U8-4</v>
      </c>
      <c r="E467" t="s">
        <v>437</v>
      </c>
      <c r="F467">
        <v>4</v>
      </c>
      <c r="G467" t="s">
        <v>439</v>
      </c>
      <c r="N467" s="97"/>
      <c r="AT467" t="str">
        <f t="shared" si="54"/>
        <v>NetU8_4</v>
      </c>
      <c r="AU467" t="str">
        <f t="shared" si="55"/>
        <v>--</v>
      </c>
    </row>
    <row r="468" spans="1:47" x14ac:dyDescent="0.25">
      <c r="A468" t="str">
        <f t="shared" si="50"/>
        <v>U8-5</v>
      </c>
      <c r="B468" t="str">
        <f t="shared" si="51"/>
        <v>3.3V</v>
      </c>
      <c r="C468" t="str">
        <f t="shared" si="52"/>
        <v>U8-3.3V</v>
      </c>
      <c r="D468" t="str">
        <f t="shared" si="53"/>
        <v>U8-5</v>
      </c>
      <c r="E468" t="s">
        <v>437</v>
      </c>
      <c r="F468">
        <v>5</v>
      </c>
      <c r="G468" t="s">
        <v>291</v>
      </c>
      <c r="N468" s="97"/>
      <c r="AT468" t="str">
        <f t="shared" si="54"/>
        <v>3.3V</v>
      </c>
      <c r="AU468" t="str">
        <f t="shared" si="55"/>
        <v>--</v>
      </c>
    </row>
    <row r="469" spans="1:47" x14ac:dyDescent="0.25">
      <c r="A469" t="str">
        <f t="shared" si="50"/>
        <v>U8-6</v>
      </c>
      <c r="B469" t="str">
        <f t="shared" si="51"/>
        <v>GND</v>
      </c>
      <c r="C469" t="str">
        <f t="shared" si="52"/>
        <v>U8-GND</v>
      </c>
      <c r="D469" t="str">
        <f t="shared" si="53"/>
        <v>U8-6</v>
      </c>
      <c r="E469" t="s">
        <v>437</v>
      </c>
      <c r="F469">
        <v>6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U8-7</v>
      </c>
      <c r="B470" t="str">
        <f t="shared" si="51"/>
        <v>3.3V</v>
      </c>
      <c r="C470" t="str">
        <f t="shared" si="52"/>
        <v>U8-3.3V</v>
      </c>
      <c r="D470" t="str">
        <f t="shared" si="53"/>
        <v>U8-7</v>
      </c>
      <c r="E470" t="s">
        <v>437</v>
      </c>
      <c r="F470">
        <v>7</v>
      </c>
      <c r="G470" t="s">
        <v>291</v>
      </c>
      <c r="N470" s="97"/>
      <c r="AT470" t="str">
        <f t="shared" si="54"/>
        <v>3.3V</v>
      </c>
      <c r="AU470" t="str">
        <f t="shared" si="55"/>
        <v>--</v>
      </c>
    </row>
    <row r="471" spans="1:47" x14ac:dyDescent="0.25">
      <c r="A471" t="str">
        <f t="shared" si="50"/>
        <v>U8-8</v>
      </c>
      <c r="B471" t="str">
        <f t="shared" si="51"/>
        <v>3.3V</v>
      </c>
      <c r="C471" t="str">
        <f t="shared" si="52"/>
        <v>U8-3.3V</v>
      </c>
      <c r="D471" t="str">
        <f t="shared" si="53"/>
        <v>U8-8</v>
      </c>
      <c r="E471" t="s">
        <v>437</v>
      </c>
      <c r="F471">
        <v>8</v>
      </c>
      <c r="G471" t="s">
        <v>291</v>
      </c>
      <c r="N471" s="97"/>
      <c r="AT471" t="str">
        <f t="shared" si="54"/>
        <v>3.3V</v>
      </c>
      <c r="AU471" t="str">
        <f t="shared" si="55"/>
        <v>--</v>
      </c>
    </row>
    <row r="472" spans="1:47" x14ac:dyDescent="0.25">
      <c r="A472" t="str">
        <f t="shared" si="50"/>
        <v>U8-9</v>
      </c>
      <c r="B472" t="str">
        <f t="shared" si="51"/>
        <v>GND</v>
      </c>
      <c r="C472" t="str">
        <f t="shared" si="52"/>
        <v>U8-GND</v>
      </c>
      <c r="D472" t="str">
        <f t="shared" si="53"/>
        <v>U8-9</v>
      </c>
      <c r="E472" t="s">
        <v>437</v>
      </c>
      <c r="F472">
        <v>9</v>
      </c>
      <c r="G472" t="s">
        <v>324</v>
      </c>
      <c r="N472" s="97"/>
      <c r="AT472" t="str">
        <f t="shared" si="54"/>
        <v>GND</v>
      </c>
      <c r="AU472" t="str">
        <f t="shared" si="55"/>
        <v>--</v>
      </c>
    </row>
    <row r="473" spans="1:47" x14ac:dyDescent="0.25">
      <c r="A473" t="str">
        <f t="shared" si="50"/>
        <v>U8-10</v>
      </c>
      <c r="B473" t="str">
        <f t="shared" si="51"/>
        <v>GND</v>
      </c>
      <c r="C473" t="str">
        <f t="shared" si="52"/>
        <v>U8-GND</v>
      </c>
      <c r="D473" t="str">
        <f t="shared" si="53"/>
        <v>U8-10</v>
      </c>
      <c r="E473" t="s">
        <v>437</v>
      </c>
      <c r="F473">
        <v>10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U8-11</v>
      </c>
      <c r="B474" t="str">
        <f t="shared" si="51"/>
        <v>GND</v>
      </c>
      <c r="C474" t="str">
        <f t="shared" si="52"/>
        <v>U8-GND</v>
      </c>
      <c r="D474" t="str">
        <f t="shared" si="53"/>
        <v>U8-11</v>
      </c>
      <c r="E474" t="s">
        <v>437</v>
      </c>
      <c r="F474">
        <v>11</v>
      </c>
      <c r="G474" t="s">
        <v>324</v>
      </c>
      <c r="N474" s="97"/>
      <c r="AT474" t="str">
        <f t="shared" si="54"/>
        <v>GND</v>
      </c>
      <c r="AU474" t="str">
        <f t="shared" si="55"/>
        <v>--</v>
      </c>
    </row>
    <row r="475" spans="1:47" x14ac:dyDescent="0.25">
      <c r="A475" t="str">
        <f t="shared" si="50"/>
        <v>U8-12</v>
      </c>
      <c r="B475" t="str">
        <f t="shared" si="51"/>
        <v>NetR6_2</v>
      </c>
      <c r="C475" t="str">
        <f t="shared" si="52"/>
        <v>U8-NetR6_2</v>
      </c>
      <c r="D475" t="str">
        <f t="shared" si="53"/>
        <v>U8-12</v>
      </c>
      <c r="E475" t="s">
        <v>437</v>
      </c>
      <c r="F475">
        <v>12</v>
      </c>
      <c r="G475" t="s">
        <v>393</v>
      </c>
      <c r="N475" s="97"/>
      <c r="AT475" t="str">
        <f t="shared" si="54"/>
        <v>NetR6_2</v>
      </c>
      <c r="AU475" t="str">
        <f t="shared" si="55"/>
        <v>--</v>
      </c>
    </row>
    <row r="476" spans="1:47" x14ac:dyDescent="0.25">
      <c r="A476" t="str">
        <f t="shared" si="50"/>
        <v>U8-13</v>
      </c>
      <c r="B476" t="str">
        <f t="shared" si="51"/>
        <v>NetR6_2</v>
      </c>
      <c r="C476" t="str">
        <f t="shared" si="52"/>
        <v>U8-NetR6_2</v>
      </c>
      <c r="D476" t="str">
        <f t="shared" si="53"/>
        <v>U8-13</v>
      </c>
      <c r="E476" t="s">
        <v>437</v>
      </c>
      <c r="F476">
        <v>13</v>
      </c>
      <c r="G476" t="s">
        <v>393</v>
      </c>
      <c r="N476" s="97"/>
      <c r="AT476" t="str">
        <f t="shared" si="54"/>
        <v>NetR6_2</v>
      </c>
      <c r="AU476" t="str">
        <f t="shared" si="55"/>
        <v>--</v>
      </c>
    </row>
    <row r="477" spans="1:47" x14ac:dyDescent="0.25">
      <c r="A477" t="str">
        <f t="shared" si="50"/>
        <v>U8-14</v>
      </c>
      <c r="B477" t="str">
        <f t="shared" si="51"/>
        <v>5V</v>
      </c>
      <c r="C477" t="str">
        <f t="shared" si="52"/>
        <v>U8-5V</v>
      </c>
      <c r="D477" t="str">
        <f t="shared" si="53"/>
        <v>U8-14</v>
      </c>
      <c r="E477" t="s">
        <v>437</v>
      </c>
      <c r="F477">
        <v>14</v>
      </c>
      <c r="G477" t="s">
        <v>293</v>
      </c>
      <c r="N477" s="97"/>
      <c r="AT477" t="str">
        <f t="shared" si="54"/>
        <v>5V</v>
      </c>
      <c r="AU477" t="str">
        <f t="shared" si="55"/>
        <v>--</v>
      </c>
    </row>
    <row r="478" spans="1:47" x14ac:dyDescent="0.25">
      <c r="A478" t="str">
        <f t="shared" si="50"/>
        <v>U8-15</v>
      </c>
      <c r="B478" t="str">
        <f t="shared" si="51"/>
        <v>NetU8_15</v>
      </c>
      <c r="C478" t="str">
        <f t="shared" si="52"/>
        <v>U8-NetU8_15</v>
      </c>
      <c r="D478" t="str">
        <f t="shared" si="53"/>
        <v>U8-15</v>
      </c>
      <c r="E478" t="s">
        <v>437</v>
      </c>
      <c r="F478">
        <v>15</v>
      </c>
      <c r="G478" t="s">
        <v>440</v>
      </c>
      <c r="N478" s="97"/>
      <c r="AT478" t="str">
        <f t="shared" si="54"/>
        <v>NetU8_15</v>
      </c>
      <c r="AU478" t="str">
        <f t="shared" si="55"/>
        <v>--</v>
      </c>
    </row>
    <row r="479" spans="1:47" x14ac:dyDescent="0.25">
      <c r="A479" t="str">
        <f t="shared" si="50"/>
        <v>U8-16</v>
      </c>
      <c r="B479" t="str">
        <f t="shared" si="51"/>
        <v>NetU8_16</v>
      </c>
      <c r="C479" t="str">
        <f t="shared" si="52"/>
        <v>U8-NetU8_16</v>
      </c>
      <c r="D479" t="str">
        <f t="shared" si="53"/>
        <v>U8-16</v>
      </c>
      <c r="E479" t="s">
        <v>437</v>
      </c>
      <c r="F479">
        <v>16</v>
      </c>
      <c r="G479" t="s">
        <v>441</v>
      </c>
      <c r="N479" s="97"/>
      <c r="AT479" t="str">
        <f t="shared" si="54"/>
        <v>NetU8_16</v>
      </c>
      <c r="AU479" t="str">
        <f t="shared" si="55"/>
        <v>--</v>
      </c>
    </row>
    <row r="480" spans="1:47" x14ac:dyDescent="0.25">
      <c r="A480" t="str">
        <f t="shared" si="50"/>
        <v>U9-1</v>
      </c>
      <c r="B480" t="str">
        <f t="shared" si="51"/>
        <v>EECS</v>
      </c>
      <c r="C480" t="str">
        <f t="shared" si="52"/>
        <v>U9-EECS</v>
      </c>
      <c r="D480" t="str">
        <f t="shared" si="53"/>
        <v>U9-1</v>
      </c>
      <c r="E480" t="s">
        <v>442</v>
      </c>
      <c r="F480">
        <v>1</v>
      </c>
      <c r="G480" t="s">
        <v>341</v>
      </c>
      <c r="N480" s="97"/>
      <c r="AT480" t="str">
        <f t="shared" si="54"/>
        <v>EECS</v>
      </c>
      <c r="AU480" t="str">
        <f t="shared" si="55"/>
        <v>--</v>
      </c>
    </row>
    <row r="481" spans="1:47" x14ac:dyDescent="0.25">
      <c r="A481" t="str">
        <f t="shared" si="50"/>
        <v>U9-2</v>
      </c>
      <c r="B481" t="str">
        <f t="shared" si="51"/>
        <v>EECLK</v>
      </c>
      <c r="C481" t="str">
        <f t="shared" si="52"/>
        <v>U9-EECLK</v>
      </c>
      <c r="D481" t="str">
        <f t="shared" si="53"/>
        <v>U9-2</v>
      </c>
      <c r="E481" t="s">
        <v>442</v>
      </c>
      <c r="F481">
        <v>2</v>
      </c>
      <c r="G481" t="s">
        <v>339</v>
      </c>
      <c r="N481" s="97"/>
      <c r="AT481" t="str">
        <f t="shared" si="54"/>
        <v>EECLK</v>
      </c>
      <c r="AU481" t="str">
        <f t="shared" si="55"/>
        <v>--</v>
      </c>
    </row>
    <row r="482" spans="1:47" x14ac:dyDescent="0.25">
      <c r="A482" t="str">
        <f t="shared" si="50"/>
        <v>U9-3</v>
      </c>
      <c r="B482" t="str">
        <f t="shared" si="51"/>
        <v>EEDATA</v>
      </c>
      <c r="C482" t="str">
        <f t="shared" si="52"/>
        <v>U9-EEDATA</v>
      </c>
      <c r="D482" t="str">
        <f t="shared" si="53"/>
        <v>U9-3</v>
      </c>
      <c r="E482" t="s">
        <v>442</v>
      </c>
      <c r="F482">
        <v>3</v>
      </c>
      <c r="G482" t="s">
        <v>343</v>
      </c>
      <c r="N482" s="97"/>
      <c r="AT482" t="str">
        <f t="shared" si="54"/>
        <v>NetR4_1</v>
      </c>
      <c r="AU482" t="str">
        <f t="shared" si="55"/>
        <v>R7</v>
      </c>
    </row>
    <row r="483" spans="1:47" x14ac:dyDescent="0.25">
      <c r="A483" t="str">
        <f t="shared" si="50"/>
        <v>U9-4</v>
      </c>
      <c r="B483" t="str">
        <f t="shared" si="51"/>
        <v>NetR4_1</v>
      </c>
      <c r="C483" t="str">
        <f t="shared" si="52"/>
        <v>U9-NetR4_1</v>
      </c>
      <c r="D483" t="str">
        <f t="shared" si="53"/>
        <v>U9-4</v>
      </c>
      <c r="E483" t="s">
        <v>442</v>
      </c>
      <c r="F483">
        <v>4</v>
      </c>
      <c r="G483" t="s">
        <v>392</v>
      </c>
      <c r="N483" s="97"/>
      <c r="AT483" t="str">
        <f t="shared" si="54"/>
        <v>EEDATA</v>
      </c>
      <c r="AU483" t="str">
        <f t="shared" si="55"/>
        <v>R7</v>
      </c>
    </row>
    <row r="484" spans="1:47" x14ac:dyDescent="0.25">
      <c r="A484" t="str">
        <f t="shared" si="50"/>
        <v>U9-5</v>
      </c>
      <c r="B484" t="str">
        <f t="shared" si="51"/>
        <v>GND</v>
      </c>
      <c r="C484" t="str">
        <f t="shared" si="52"/>
        <v>U9-GND</v>
      </c>
      <c r="D484" t="str">
        <f t="shared" si="53"/>
        <v>U9-5</v>
      </c>
      <c r="E484" t="s">
        <v>442</v>
      </c>
      <c r="F484">
        <v>5</v>
      </c>
      <c r="G484" t="s">
        <v>324</v>
      </c>
      <c r="N484" s="97"/>
      <c r="AT484" t="str">
        <f t="shared" si="54"/>
        <v>GND</v>
      </c>
      <c r="AU484" t="str">
        <f t="shared" si="55"/>
        <v>--</v>
      </c>
    </row>
    <row r="485" spans="1:47" x14ac:dyDescent="0.25">
      <c r="A485" t="str">
        <f t="shared" si="50"/>
        <v>U9-6</v>
      </c>
      <c r="B485" t="str">
        <f t="shared" si="51"/>
        <v>3.3V</v>
      </c>
      <c r="C485" t="str">
        <f t="shared" si="52"/>
        <v>U9-3.3V</v>
      </c>
      <c r="D485" t="str">
        <f t="shared" si="53"/>
        <v>U9-6</v>
      </c>
      <c r="E485" t="s">
        <v>442</v>
      </c>
      <c r="F485">
        <v>6</v>
      </c>
      <c r="G485" t="s">
        <v>291</v>
      </c>
      <c r="N485" s="97"/>
      <c r="AT485" t="str">
        <f t="shared" si="54"/>
        <v>3.3V</v>
      </c>
      <c r="AU485" t="str">
        <f t="shared" si="55"/>
        <v>--</v>
      </c>
    </row>
    <row r="486" spans="1:47" x14ac:dyDescent="0.25">
      <c r="A486" t="str">
        <f t="shared" si="50"/>
        <v>U9-7</v>
      </c>
      <c r="B486" t="str">
        <f t="shared" si="51"/>
        <v>NetU9_7</v>
      </c>
      <c r="C486" t="str">
        <f t="shared" si="52"/>
        <v>U9-NetU9_7</v>
      </c>
      <c r="D486" t="str">
        <f t="shared" si="53"/>
        <v>U9-7</v>
      </c>
      <c r="E486" t="s">
        <v>442</v>
      </c>
      <c r="F486">
        <v>7</v>
      </c>
      <c r="G486" t="s">
        <v>443</v>
      </c>
      <c r="N486" s="97"/>
      <c r="AT486" t="str">
        <f t="shared" si="54"/>
        <v>NetU9_7</v>
      </c>
      <c r="AU486" t="str">
        <f t="shared" si="55"/>
        <v>--</v>
      </c>
    </row>
    <row r="487" spans="1:47" x14ac:dyDescent="0.25">
      <c r="A487" t="str">
        <f t="shared" si="50"/>
        <v>U9-8</v>
      </c>
      <c r="B487" t="str">
        <f t="shared" si="51"/>
        <v>3.3V</v>
      </c>
      <c r="C487" t="str">
        <f t="shared" si="52"/>
        <v>U9-3.3V</v>
      </c>
      <c r="D487" t="str">
        <f t="shared" si="53"/>
        <v>U9-8</v>
      </c>
      <c r="E487" t="s">
        <v>442</v>
      </c>
      <c r="F487">
        <v>8</v>
      </c>
      <c r="G487" t="s">
        <v>291</v>
      </c>
      <c r="N487" s="97"/>
      <c r="AT487" t="str">
        <f t="shared" si="54"/>
        <v>3.3V</v>
      </c>
      <c r="AU487" t="str">
        <f t="shared" si="55"/>
        <v>--</v>
      </c>
    </row>
    <row r="488" spans="1:47" x14ac:dyDescent="0.25">
      <c r="A488" t="str">
        <f t="shared" si="50"/>
        <v>U9-9</v>
      </c>
      <c r="B488" t="str">
        <f t="shared" si="51"/>
        <v>NetU9_9</v>
      </c>
      <c r="C488" t="str">
        <f t="shared" si="52"/>
        <v>U9-NetU9_9</v>
      </c>
      <c r="D488" t="str">
        <f t="shared" si="53"/>
        <v>U9-9</v>
      </c>
      <c r="E488" t="s">
        <v>442</v>
      </c>
      <c r="F488">
        <v>9</v>
      </c>
      <c r="G488" t="s">
        <v>799</v>
      </c>
      <c r="N488" s="97"/>
      <c r="AT488" t="str">
        <f t="shared" si="54"/>
        <v>NetU9_9</v>
      </c>
      <c r="AU488" t="str">
        <f t="shared" si="55"/>
        <v>--</v>
      </c>
    </row>
    <row r="489" spans="1:47" x14ac:dyDescent="0.25">
      <c r="A489" t="str">
        <f t="shared" si="50"/>
        <v>U10-1</v>
      </c>
      <c r="B489" t="str">
        <f t="shared" si="51"/>
        <v>NetU10_1</v>
      </c>
      <c r="C489" t="str">
        <f t="shared" si="52"/>
        <v>U10-NetU10_1</v>
      </c>
      <c r="D489" t="str">
        <f t="shared" si="53"/>
        <v>U10-1</v>
      </c>
      <c r="E489" t="s">
        <v>926</v>
      </c>
      <c r="F489">
        <v>1</v>
      </c>
      <c r="G489" t="s">
        <v>927</v>
      </c>
      <c r="N489" s="97"/>
      <c r="AT489" t="str">
        <f t="shared" si="54"/>
        <v>NetU10_1</v>
      </c>
      <c r="AU489" t="str">
        <f t="shared" si="55"/>
        <v>--</v>
      </c>
    </row>
    <row r="490" spans="1:47" x14ac:dyDescent="0.25">
      <c r="A490" t="str">
        <f t="shared" si="50"/>
        <v>U10-2</v>
      </c>
      <c r="B490" t="str">
        <f t="shared" si="51"/>
        <v>GND</v>
      </c>
      <c r="C490" t="str">
        <f t="shared" si="52"/>
        <v>U10-GND</v>
      </c>
      <c r="D490" t="str">
        <f t="shared" si="53"/>
        <v>U10-2</v>
      </c>
      <c r="E490" t="s">
        <v>926</v>
      </c>
      <c r="F490">
        <v>2</v>
      </c>
      <c r="G490" t="s">
        <v>324</v>
      </c>
      <c r="N490" s="97"/>
      <c r="AT490" t="str">
        <f t="shared" si="54"/>
        <v>GND</v>
      </c>
      <c r="AU490" t="str">
        <f t="shared" si="55"/>
        <v>--</v>
      </c>
    </row>
    <row r="491" spans="1:47" x14ac:dyDescent="0.25">
      <c r="A491" t="str">
        <f t="shared" si="50"/>
        <v>U10-3</v>
      </c>
      <c r="B491" t="str">
        <f t="shared" si="51"/>
        <v>GND</v>
      </c>
      <c r="C491" t="str">
        <f t="shared" si="52"/>
        <v>U10-GND</v>
      </c>
      <c r="D491" t="str">
        <f t="shared" si="53"/>
        <v>U10-3</v>
      </c>
      <c r="E491" t="s">
        <v>926</v>
      </c>
      <c r="F491">
        <v>3</v>
      </c>
      <c r="G491" t="s">
        <v>324</v>
      </c>
      <c r="N491" s="97"/>
      <c r="AT491" t="str">
        <f t="shared" si="54"/>
        <v>GND</v>
      </c>
      <c r="AU491" t="str">
        <f t="shared" si="55"/>
        <v>--</v>
      </c>
    </row>
    <row r="492" spans="1:47" x14ac:dyDescent="0.25">
      <c r="A492" t="str">
        <f t="shared" si="50"/>
        <v>U10-4</v>
      </c>
      <c r="B492" t="str">
        <f t="shared" si="51"/>
        <v>NetC33_2</v>
      </c>
      <c r="C492" t="str">
        <f t="shared" si="52"/>
        <v>U10-NetC33_2</v>
      </c>
      <c r="D492" t="str">
        <f t="shared" si="53"/>
        <v>U10-4</v>
      </c>
      <c r="E492" t="s">
        <v>926</v>
      </c>
      <c r="F492">
        <v>4</v>
      </c>
      <c r="G492" t="s">
        <v>848</v>
      </c>
      <c r="N492" s="97"/>
      <c r="AT492" t="str">
        <f t="shared" si="54"/>
        <v>VCCINT</v>
      </c>
      <c r="AU492" t="str">
        <f t="shared" si="55"/>
        <v>C33</v>
      </c>
    </row>
    <row r="493" spans="1:47" x14ac:dyDescent="0.25">
      <c r="A493" t="str">
        <f t="shared" si="50"/>
        <v>U10-5</v>
      </c>
      <c r="B493" t="str">
        <f t="shared" si="51"/>
        <v>VCCINT</v>
      </c>
      <c r="C493" t="str">
        <f t="shared" si="52"/>
        <v>U10-VCCINT</v>
      </c>
      <c r="D493" t="str">
        <f t="shared" si="53"/>
        <v>U10-5</v>
      </c>
      <c r="E493" t="s">
        <v>926</v>
      </c>
      <c r="F493">
        <v>5</v>
      </c>
      <c r="G493" t="s">
        <v>839</v>
      </c>
      <c r="N493" s="97"/>
      <c r="AT493" t="str">
        <f t="shared" si="54"/>
        <v>NetC33_2</v>
      </c>
      <c r="AU493" t="str">
        <f t="shared" si="55"/>
        <v>C33</v>
      </c>
    </row>
    <row r="494" spans="1:47" x14ac:dyDescent="0.25">
      <c r="A494" t="str">
        <f t="shared" si="50"/>
        <v>U10-6</v>
      </c>
      <c r="B494" t="str">
        <f t="shared" si="51"/>
        <v>GND</v>
      </c>
      <c r="C494" t="str">
        <f t="shared" si="52"/>
        <v>U10-GND</v>
      </c>
      <c r="D494" t="str">
        <f t="shared" si="53"/>
        <v>U10-6</v>
      </c>
      <c r="E494" t="s">
        <v>926</v>
      </c>
      <c r="F494">
        <v>6</v>
      </c>
      <c r="G494" t="s">
        <v>324</v>
      </c>
      <c r="N494" s="97"/>
      <c r="AT494" t="str">
        <f t="shared" si="54"/>
        <v>GND</v>
      </c>
      <c r="AU494" t="str">
        <f t="shared" si="55"/>
        <v>--</v>
      </c>
    </row>
    <row r="495" spans="1:47" x14ac:dyDescent="0.25">
      <c r="A495" t="str">
        <f t="shared" si="50"/>
        <v>U10-7</v>
      </c>
      <c r="B495" t="str">
        <f t="shared" si="51"/>
        <v>VCCINT</v>
      </c>
      <c r="C495" t="str">
        <f t="shared" si="52"/>
        <v>U10-VCCINT</v>
      </c>
      <c r="D495" t="str">
        <f t="shared" si="53"/>
        <v>U10-7</v>
      </c>
      <c r="E495" t="s">
        <v>926</v>
      </c>
      <c r="F495">
        <v>7</v>
      </c>
      <c r="G495" t="s">
        <v>839</v>
      </c>
      <c r="N495" s="97"/>
      <c r="AT495" t="str">
        <f t="shared" si="54"/>
        <v>NetC33_2</v>
      </c>
      <c r="AU495" t="str">
        <f t="shared" si="55"/>
        <v>C33</v>
      </c>
    </row>
    <row r="496" spans="1:47" x14ac:dyDescent="0.25">
      <c r="A496" t="str">
        <f t="shared" si="50"/>
        <v>U10-8</v>
      </c>
      <c r="B496" t="str">
        <f t="shared" si="51"/>
        <v>VCCINT</v>
      </c>
      <c r="C496" t="str">
        <f t="shared" si="52"/>
        <v>U10-VCCINT</v>
      </c>
      <c r="D496" t="str">
        <f t="shared" si="53"/>
        <v>U10-8</v>
      </c>
      <c r="E496" t="s">
        <v>926</v>
      </c>
      <c r="F496">
        <v>8</v>
      </c>
      <c r="G496" t="s">
        <v>839</v>
      </c>
      <c r="N496" s="97"/>
      <c r="AT496" t="str">
        <f t="shared" si="54"/>
        <v>NetC33_2</v>
      </c>
      <c r="AU496" t="str">
        <f t="shared" si="55"/>
        <v>C33</v>
      </c>
    </row>
    <row r="497" spans="1:47" x14ac:dyDescent="0.25">
      <c r="A497" t="str">
        <f t="shared" si="50"/>
        <v>U10-9</v>
      </c>
      <c r="B497" t="str">
        <f t="shared" si="51"/>
        <v>NetR38_1</v>
      </c>
      <c r="C497" t="str">
        <f t="shared" si="52"/>
        <v>U10-NetR38_1</v>
      </c>
      <c r="D497" t="str">
        <f t="shared" si="53"/>
        <v>U10-9</v>
      </c>
      <c r="E497" t="s">
        <v>926</v>
      </c>
      <c r="F497">
        <v>9</v>
      </c>
      <c r="G497" t="s">
        <v>852</v>
      </c>
      <c r="N497" s="97"/>
      <c r="AT497" t="str">
        <f t="shared" si="54"/>
        <v>NetR38_1</v>
      </c>
      <c r="AU497" t="str">
        <f t="shared" si="55"/>
        <v>--</v>
      </c>
    </row>
    <row r="498" spans="1:47" x14ac:dyDescent="0.25">
      <c r="A498" t="str">
        <f t="shared" si="50"/>
        <v>U10-10</v>
      </c>
      <c r="B498" t="str">
        <f t="shared" si="51"/>
        <v>5V</v>
      </c>
      <c r="C498" t="str">
        <f t="shared" si="52"/>
        <v>U10-5V</v>
      </c>
      <c r="D498" t="str">
        <f t="shared" si="53"/>
        <v>U10-10</v>
      </c>
      <c r="E498" t="s">
        <v>926</v>
      </c>
      <c r="F498">
        <v>10</v>
      </c>
      <c r="G498" t="s">
        <v>293</v>
      </c>
      <c r="N498" s="97"/>
      <c r="AT498" t="str">
        <f t="shared" si="54"/>
        <v>5V</v>
      </c>
      <c r="AU498" t="str">
        <f t="shared" si="55"/>
        <v>--</v>
      </c>
    </row>
    <row r="499" spans="1:47" x14ac:dyDescent="0.25">
      <c r="A499" t="str">
        <f t="shared" si="50"/>
        <v>U10-11</v>
      </c>
      <c r="B499" t="str">
        <f t="shared" si="51"/>
        <v>NetR43_1</v>
      </c>
      <c r="C499" t="str">
        <f t="shared" si="52"/>
        <v>U10-NetR43_1</v>
      </c>
      <c r="D499" t="str">
        <f t="shared" si="53"/>
        <v>U10-11</v>
      </c>
      <c r="E499" t="s">
        <v>926</v>
      </c>
      <c r="F499">
        <v>11</v>
      </c>
      <c r="G499" t="s">
        <v>854</v>
      </c>
      <c r="N499" s="97"/>
      <c r="AT499" t="str">
        <f t="shared" si="54"/>
        <v>NetR43_1</v>
      </c>
      <c r="AU499" t="str">
        <f t="shared" si="55"/>
        <v>--</v>
      </c>
    </row>
    <row r="500" spans="1:47" x14ac:dyDescent="0.25">
      <c r="A500" t="str">
        <f t="shared" si="50"/>
        <v>U10-12</v>
      </c>
      <c r="B500" t="str">
        <f t="shared" si="51"/>
        <v>NetR41_2</v>
      </c>
      <c r="C500" t="str">
        <f t="shared" si="52"/>
        <v>U10-NetR41_2</v>
      </c>
      <c r="D500" t="str">
        <f t="shared" si="53"/>
        <v>U10-12</v>
      </c>
      <c r="E500" t="s">
        <v>926</v>
      </c>
      <c r="F500">
        <v>12</v>
      </c>
      <c r="G500" t="s">
        <v>853</v>
      </c>
      <c r="N500" s="97"/>
      <c r="AT500" t="str">
        <f t="shared" si="54"/>
        <v>NetR41_2</v>
      </c>
      <c r="AU500" t="str">
        <f t="shared" si="55"/>
        <v>--</v>
      </c>
    </row>
    <row r="501" spans="1:47" x14ac:dyDescent="0.25">
      <c r="A501" t="str">
        <f t="shared" si="50"/>
        <v>U10-13</v>
      </c>
      <c r="B501" t="str">
        <f t="shared" si="51"/>
        <v>NetR41_2</v>
      </c>
      <c r="C501" t="str">
        <f t="shared" si="52"/>
        <v>U10-NetR41_2</v>
      </c>
      <c r="D501" t="str">
        <f t="shared" si="53"/>
        <v>U10-13</v>
      </c>
      <c r="E501" t="s">
        <v>926</v>
      </c>
      <c r="F501">
        <v>13</v>
      </c>
      <c r="G501" t="s">
        <v>853</v>
      </c>
      <c r="N501" s="97"/>
      <c r="AT501" t="str">
        <f t="shared" si="54"/>
        <v>NetR41_2</v>
      </c>
      <c r="AU501" t="str">
        <f t="shared" si="55"/>
        <v>--</v>
      </c>
    </row>
    <row r="502" spans="1:47" x14ac:dyDescent="0.25">
      <c r="A502" t="str">
        <f t="shared" si="50"/>
        <v>U10-14</v>
      </c>
      <c r="B502" t="str">
        <f t="shared" si="51"/>
        <v>5V</v>
      </c>
      <c r="C502" t="str">
        <f t="shared" si="52"/>
        <v>U10-5V</v>
      </c>
      <c r="D502" t="str">
        <f t="shared" si="53"/>
        <v>U10-14</v>
      </c>
      <c r="E502" t="s">
        <v>926</v>
      </c>
      <c r="F502">
        <v>14</v>
      </c>
      <c r="G502" t="s">
        <v>293</v>
      </c>
      <c r="N502" s="97"/>
      <c r="AT502" t="str">
        <f t="shared" si="54"/>
        <v>5V</v>
      </c>
      <c r="AU502" t="str">
        <f t="shared" si="55"/>
        <v>--</v>
      </c>
    </row>
    <row r="503" spans="1:47" x14ac:dyDescent="0.25">
      <c r="A503" t="str">
        <f t="shared" si="50"/>
        <v>U10-15</v>
      </c>
      <c r="B503" t="str">
        <f t="shared" si="51"/>
        <v>NetU10_15</v>
      </c>
      <c r="C503" t="str">
        <f t="shared" si="52"/>
        <v>U10-NetU10_15</v>
      </c>
      <c r="D503" t="str">
        <f t="shared" si="53"/>
        <v>U10-15</v>
      </c>
      <c r="E503" t="s">
        <v>926</v>
      </c>
      <c r="F503">
        <v>15</v>
      </c>
      <c r="G503" t="s">
        <v>928</v>
      </c>
      <c r="N503" s="97"/>
      <c r="AT503" t="str">
        <f t="shared" si="54"/>
        <v>NetU10_15</v>
      </c>
      <c r="AU503" t="str">
        <f t="shared" si="55"/>
        <v>--</v>
      </c>
    </row>
    <row r="504" spans="1:47" x14ac:dyDescent="0.25">
      <c r="A504" t="str">
        <f t="shared" si="50"/>
        <v>U10-16</v>
      </c>
      <c r="B504" t="str">
        <f t="shared" si="51"/>
        <v>NetU10_16</v>
      </c>
      <c r="C504" t="str">
        <f t="shared" si="52"/>
        <v>U10-NetU10_16</v>
      </c>
      <c r="D504" t="str">
        <f t="shared" si="53"/>
        <v>U10-16</v>
      </c>
      <c r="E504" t="s">
        <v>926</v>
      </c>
      <c r="F504">
        <v>16</v>
      </c>
      <c r="G504" t="s">
        <v>929</v>
      </c>
      <c r="N504" s="97"/>
      <c r="AT504" t="str">
        <f t="shared" si="54"/>
        <v>NetU10_16</v>
      </c>
      <c r="AU504" t="str">
        <f t="shared" si="55"/>
        <v>--</v>
      </c>
    </row>
    <row r="505" spans="1:47" x14ac:dyDescent="0.25">
      <c r="A505" t="str">
        <f t="shared" si="50"/>
        <v>U11-1</v>
      </c>
      <c r="B505" t="str">
        <f t="shared" si="51"/>
        <v>3.3V</v>
      </c>
      <c r="C505" t="str">
        <f t="shared" si="52"/>
        <v>U11-3.3V</v>
      </c>
      <c r="D505" t="str">
        <f t="shared" si="53"/>
        <v>U11-1</v>
      </c>
      <c r="E505" t="s">
        <v>930</v>
      </c>
      <c r="F505">
        <v>1</v>
      </c>
      <c r="G505" t="s">
        <v>291</v>
      </c>
      <c r="N505" s="97"/>
      <c r="AT505" t="str">
        <f t="shared" si="54"/>
        <v>3.3V</v>
      </c>
      <c r="AU505" t="str">
        <f t="shared" si="55"/>
        <v>--</v>
      </c>
    </row>
    <row r="506" spans="1:47" x14ac:dyDescent="0.25">
      <c r="A506" t="str">
        <f t="shared" si="50"/>
        <v>U11-2</v>
      </c>
      <c r="B506" t="str">
        <f t="shared" si="51"/>
        <v>GND</v>
      </c>
      <c r="C506" t="str">
        <f t="shared" si="52"/>
        <v>U11-GND</v>
      </c>
      <c r="D506" t="str">
        <f t="shared" si="53"/>
        <v>U11-2</v>
      </c>
      <c r="E506" t="s">
        <v>930</v>
      </c>
      <c r="F506">
        <v>2</v>
      </c>
      <c r="G506" t="s">
        <v>324</v>
      </c>
      <c r="N506" s="97"/>
      <c r="AT506" t="str">
        <f t="shared" si="54"/>
        <v>GND</v>
      </c>
      <c r="AU506" t="str">
        <f t="shared" si="55"/>
        <v>--</v>
      </c>
    </row>
    <row r="507" spans="1:47" x14ac:dyDescent="0.25">
      <c r="A507" t="str">
        <f t="shared" si="50"/>
        <v>U11-3</v>
      </c>
      <c r="B507" t="str">
        <f t="shared" si="51"/>
        <v>3.3V</v>
      </c>
      <c r="C507" t="str">
        <f t="shared" si="52"/>
        <v>U11-3.3V</v>
      </c>
      <c r="D507" t="str">
        <f t="shared" si="53"/>
        <v>U11-3</v>
      </c>
      <c r="E507" t="s">
        <v>930</v>
      </c>
      <c r="F507">
        <v>3</v>
      </c>
      <c r="G507" t="s">
        <v>291</v>
      </c>
      <c r="N507" s="97"/>
      <c r="AT507" t="str">
        <f t="shared" si="54"/>
        <v>3.3V</v>
      </c>
      <c r="AU507" t="str">
        <f t="shared" si="55"/>
        <v>--</v>
      </c>
    </row>
    <row r="508" spans="1:47" x14ac:dyDescent="0.25">
      <c r="A508" t="str">
        <f t="shared" si="50"/>
        <v>U11-4</v>
      </c>
      <c r="B508" t="str">
        <f t="shared" si="51"/>
        <v>NetU11_4</v>
      </c>
      <c r="C508" t="str">
        <f t="shared" si="52"/>
        <v>U11-NetU11_4</v>
      </c>
      <c r="D508" t="str">
        <f t="shared" si="53"/>
        <v>U11-4</v>
      </c>
      <c r="E508" t="s">
        <v>930</v>
      </c>
      <c r="F508">
        <v>4</v>
      </c>
      <c r="G508" t="s">
        <v>931</v>
      </c>
      <c r="N508" s="97"/>
      <c r="AT508" t="str">
        <f t="shared" si="54"/>
        <v>NetU11_4</v>
      </c>
      <c r="AU508" t="str">
        <f t="shared" si="55"/>
        <v>--</v>
      </c>
    </row>
    <row r="509" spans="1:47" x14ac:dyDescent="0.25">
      <c r="A509" t="str">
        <f t="shared" si="50"/>
        <v>U11-5</v>
      </c>
      <c r="B509" t="str">
        <f t="shared" si="51"/>
        <v>2.5V</v>
      </c>
      <c r="C509" t="str">
        <f t="shared" si="52"/>
        <v>U11-2.5V</v>
      </c>
      <c r="D509" t="str">
        <f t="shared" si="53"/>
        <v>U11-5</v>
      </c>
      <c r="E509" t="s">
        <v>930</v>
      </c>
      <c r="F509">
        <v>5</v>
      </c>
      <c r="G509" t="s">
        <v>800</v>
      </c>
      <c r="N509" s="97"/>
      <c r="AT509" t="str">
        <f t="shared" si="54"/>
        <v>2.5V</v>
      </c>
      <c r="AU509" t="str">
        <f t="shared" si="55"/>
        <v>--</v>
      </c>
    </row>
    <row r="510" spans="1:47" x14ac:dyDescent="0.25">
      <c r="A510" t="str">
        <f t="shared" si="50"/>
        <v>C1-1</v>
      </c>
      <c r="B510" t="str">
        <f t="shared" si="51"/>
        <v>NetC1_1</v>
      </c>
      <c r="C510" t="str">
        <f t="shared" si="52"/>
        <v>C1-NetC1_1</v>
      </c>
      <c r="D510" t="str">
        <f t="shared" si="53"/>
        <v>C1-1</v>
      </c>
      <c r="E510" t="s">
        <v>444</v>
      </c>
      <c r="F510">
        <v>1</v>
      </c>
      <c r="G510" t="s">
        <v>370</v>
      </c>
      <c r="N510" s="97"/>
      <c r="AT510" t="str">
        <f t="shared" si="54"/>
        <v>NetC1_1</v>
      </c>
      <c r="AU510" t="str">
        <f t="shared" si="55"/>
        <v>--</v>
      </c>
    </row>
    <row r="511" spans="1:47" x14ac:dyDescent="0.25">
      <c r="A511" t="str">
        <f t="shared" si="50"/>
        <v>C1-2</v>
      </c>
      <c r="B511" t="str">
        <f t="shared" si="51"/>
        <v>GND</v>
      </c>
      <c r="C511" t="str">
        <f t="shared" si="52"/>
        <v>C1-GND</v>
      </c>
      <c r="D511" t="str">
        <f t="shared" si="53"/>
        <v>C1-2</v>
      </c>
      <c r="E511" t="s">
        <v>444</v>
      </c>
      <c r="F511">
        <v>2</v>
      </c>
      <c r="G511" t="s">
        <v>324</v>
      </c>
      <c r="N511" s="97"/>
      <c r="AT511" t="str">
        <f t="shared" si="54"/>
        <v>GND</v>
      </c>
      <c r="AU511" t="str">
        <f t="shared" si="55"/>
        <v>--</v>
      </c>
    </row>
    <row r="512" spans="1:47" x14ac:dyDescent="0.25">
      <c r="A512" t="str">
        <f t="shared" si="50"/>
        <v>C2-1</v>
      </c>
      <c r="B512" t="str">
        <f t="shared" si="51"/>
        <v>3.3V</v>
      </c>
      <c r="C512" t="str">
        <f t="shared" si="52"/>
        <v>C2-3.3V</v>
      </c>
      <c r="D512" t="str">
        <f t="shared" si="53"/>
        <v>C2-1</v>
      </c>
      <c r="E512" t="s">
        <v>445</v>
      </c>
      <c r="F512">
        <v>1</v>
      </c>
      <c r="G512" t="s">
        <v>291</v>
      </c>
      <c r="N512" s="97"/>
      <c r="AT512" t="str">
        <f t="shared" si="54"/>
        <v>3.3V</v>
      </c>
      <c r="AU512" t="str">
        <f t="shared" si="55"/>
        <v>--</v>
      </c>
    </row>
    <row r="513" spans="1:47" x14ac:dyDescent="0.25">
      <c r="A513" t="str">
        <f t="shared" si="50"/>
        <v>C2-2</v>
      </c>
      <c r="B513" t="str">
        <f t="shared" si="51"/>
        <v>GND</v>
      </c>
      <c r="C513" t="str">
        <f t="shared" si="52"/>
        <v>C2-GND</v>
      </c>
      <c r="D513" t="str">
        <f t="shared" si="53"/>
        <v>C2-2</v>
      </c>
      <c r="E513" t="s">
        <v>445</v>
      </c>
      <c r="F513">
        <v>2</v>
      </c>
      <c r="G513" t="s">
        <v>324</v>
      </c>
      <c r="N513" s="97"/>
      <c r="AT513" t="str">
        <f t="shared" si="54"/>
        <v>GND</v>
      </c>
      <c r="AU513" t="str">
        <f t="shared" si="55"/>
        <v>--</v>
      </c>
    </row>
    <row r="514" spans="1:47" x14ac:dyDescent="0.25">
      <c r="A514" t="str">
        <f t="shared" si="50"/>
        <v>C3-1</v>
      </c>
      <c r="B514" t="str">
        <f t="shared" si="51"/>
        <v>VCCINT</v>
      </c>
      <c r="C514" t="str">
        <f t="shared" si="52"/>
        <v>C3-VCCINT</v>
      </c>
      <c r="D514" t="str">
        <f t="shared" si="53"/>
        <v>C3-1</v>
      </c>
      <c r="E514" t="s">
        <v>446</v>
      </c>
      <c r="F514">
        <v>1</v>
      </c>
      <c r="G514" t="s">
        <v>839</v>
      </c>
      <c r="N514" s="97"/>
      <c r="AT514" t="str">
        <f t="shared" si="54"/>
        <v>NetC33_2</v>
      </c>
      <c r="AU514" t="str">
        <f t="shared" si="55"/>
        <v>C33</v>
      </c>
    </row>
    <row r="515" spans="1:47" x14ac:dyDescent="0.25">
      <c r="A515" t="str">
        <f t="shared" si="50"/>
        <v>C3-2</v>
      </c>
      <c r="B515" t="str">
        <f t="shared" si="51"/>
        <v>GND</v>
      </c>
      <c r="C515" t="str">
        <f t="shared" si="52"/>
        <v>C3-GND</v>
      </c>
      <c r="D515" t="str">
        <f t="shared" si="53"/>
        <v>C3-2</v>
      </c>
      <c r="E515" t="s">
        <v>446</v>
      </c>
      <c r="F515">
        <v>2</v>
      </c>
      <c r="G515" t="s">
        <v>324</v>
      </c>
      <c r="N515" s="97"/>
      <c r="AT515" t="str">
        <f t="shared" si="54"/>
        <v>GND</v>
      </c>
      <c r="AU515" t="str">
        <f t="shared" si="55"/>
        <v>--</v>
      </c>
    </row>
    <row r="516" spans="1:47" x14ac:dyDescent="0.25">
      <c r="A516" t="str">
        <f t="shared" si="50"/>
        <v>C4-1</v>
      </c>
      <c r="B516" t="str">
        <f t="shared" si="51"/>
        <v>VCCINT</v>
      </c>
      <c r="C516" t="str">
        <f t="shared" si="52"/>
        <v>C4-VCCINT</v>
      </c>
      <c r="D516" t="str">
        <f t="shared" si="53"/>
        <v>C4-1</v>
      </c>
      <c r="E516" t="s">
        <v>447</v>
      </c>
      <c r="F516">
        <v>1</v>
      </c>
      <c r="G516" t="s">
        <v>839</v>
      </c>
      <c r="N516" s="97"/>
      <c r="AT516" t="str">
        <f t="shared" si="54"/>
        <v>NetC33_2</v>
      </c>
      <c r="AU516" t="str">
        <f t="shared" si="55"/>
        <v>C33</v>
      </c>
    </row>
    <row r="517" spans="1:47" x14ac:dyDescent="0.25">
      <c r="A517" t="str">
        <f t="shared" si="50"/>
        <v>C4-2</v>
      </c>
      <c r="B517" t="str">
        <f t="shared" si="51"/>
        <v>GND</v>
      </c>
      <c r="C517" t="str">
        <f t="shared" si="52"/>
        <v>C4-GND</v>
      </c>
      <c r="D517" t="str">
        <f t="shared" si="53"/>
        <v>C4-2</v>
      </c>
      <c r="E517" t="s">
        <v>447</v>
      </c>
      <c r="F517">
        <v>2</v>
      </c>
      <c r="G517" t="s">
        <v>324</v>
      </c>
      <c r="N517" s="97"/>
      <c r="AT517" t="str">
        <f t="shared" si="54"/>
        <v>GND</v>
      </c>
      <c r="AU517" t="str">
        <f t="shared" si="55"/>
        <v>--</v>
      </c>
    </row>
    <row r="518" spans="1:47" x14ac:dyDescent="0.25">
      <c r="A518" t="str">
        <f t="shared" ref="A518:A581" si="56">$E518&amp;"-"&amp;$F518</f>
        <v>C5-1</v>
      </c>
      <c r="B518" t="str">
        <f t="shared" ref="B518:B581" si="57">IF(OR(E518=$A$2,E518=$B$2,E518=$C$2,E518=$D$2),"--",G518)</f>
        <v>VCORE</v>
      </c>
      <c r="C518" t="str">
        <f t="shared" ref="C518:C581" si="58">$E518&amp;"-"&amp;$G518</f>
        <v>C5-VCORE</v>
      </c>
      <c r="D518" t="str">
        <f t="shared" ref="D518:D581" si="59">A518</f>
        <v>C5-1</v>
      </c>
      <c r="E518" t="s">
        <v>448</v>
      </c>
      <c r="F518">
        <v>1</v>
      </c>
      <c r="G518" t="s">
        <v>395</v>
      </c>
      <c r="N518" s="97"/>
      <c r="AT518" t="str">
        <f t="shared" ref="AT518:AT581" si="60">IF(IF(COUNTIF($AO$6:$AQ$150,B518)&gt;0,"---","--")="---",VLOOKUP(B518,$AO$6:$AQ$150,3,0),B518)</f>
        <v>VCORE</v>
      </c>
      <c r="AU518" t="str">
        <f t="shared" ref="AU518:AU581" si="61">IF(IF(COUNTIF($AO$6:$AQ$150,B518)&gt;0,"---","--")="---",VLOOKUP(B518,$AO$6:$AQ$150,2,0),"--")</f>
        <v>--</v>
      </c>
    </row>
    <row r="519" spans="1:47" x14ac:dyDescent="0.25">
      <c r="A519" t="str">
        <f t="shared" si="56"/>
        <v>C5-2</v>
      </c>
      <c r="B519" t="str">
        <f t="shared" si="57"/>
        <v>GND</v>
      </c>
      <c r="C519" t="str">
        <f t="shared" si="58"/>
        <v>C5-GND</v>
      </c>
      <c r="D519" t="str">
        <f t="shared" si="59"/>
        <v>C5-2</v>
      </c>
      <c r="E519" t="s">
        <v>448</v>
      </c>
      <c r="F519">
        <v>2</v>
      </c>
      <c r="G519" t="s">
        <v>324</v>
      </c>
      <c r="N519" s="97"/>
      <c r="AT519" t="str">
        <f t="shared" si="60"/>
        <v>GND</v>
      </c>
      <c r="AU519" t="str">
        <f t="shared" si="61"/>
        <v>--</v>
      </c>
    </row>
    <row r="520" spans="1:47" x14ac:dyDescent="0.25">
      <c r="A520" t="str">
        <f t="shared" si="56"/>
        <v>C6-1</v>
      </c>
      <c r="B520" t="str">
        <f t="shared" si="57"/>
        <v>VCORE</v>
      </c>
      <c r="C520" t="str">
        <f t="shared" si="58"/>
        <v>C6-VCORE</v>
      </c>
      <c r="D520" t="str">
        <f t="shared" si="59"/>
        <v>C6-1</v>
      </c>
      <c r="E520" t="s">
        <v>449</v>
      </c>
      <c r="F520">
        <v>1</v>
      </c>
      <c r="G520" t="s">
        <v>395</v>
      </c>
      <c r="N520" s="97"/>
      <c r="AT520" t="str">
        <f t="shared" si="60"/>
        <v>VCORE</v>
      </c>
      <c r="AU520" t="str">
        <f t="shared" si="61"/>
        <v>--</v>
      </c>
    </row>
    <row r="521" spans="1:47" x14ac:dyDescent="0.25">
      <c r="A521" t="str">
        <f t="shared" si="56"/>
        <v>C6-2</v>
      </c>
      <c r="B521" t="str">
        <f t="shared" si="57"/>
        <v>GND</v>
      </c>
      <c r="C521" t="str">
        <f t="shared" si="58"/>
        <v>C6-GND</v>
      </c>
      <c r="D521" t="str">
        <f t="shared" si="59"/>
        <v>C6-2</v>
      </c>
      <c r="E521" t="s">
        <v>449</v>
      </c>
      <c r="F521">
        <v>2</v>
      </c>
      <c r="G521" t="s">
        <v>324</v>
      </c>
      <c r="N521" s="97"/>
      <c r="AT521" t="str">
        <f t="shared" si="60"/>
        <v>GND</v>
      </c>
      <c r="AU521" t="str">
        <f t="shared" si="61"/>
        <v>--</v>
      </c>
    </row>
    <row r="522" spans="1:47" x14ac:dyDescent="0.25">
      <c r="A522" t="str">
        <f t="shared" si="56"/>
        <v>C7-1</v>
      </c>
      <c r="B522" t="str">
        <f t="shared" si="57"/>
        <v>GND</v>
      </c>
      <c r="C522" t="str">
        <f t="shared" si="58"/>
        <v>C7-GND</v>
      </c>
      <c r="D522" t="str">
        <f t="shared" si="59"/>
        <v>C7-1</v>
      </c>
      <c r="E522" t="s">
        <v>450</v>
      </c>
      <c r="F522">
        <v>1</v>
      </c>
      <c r="G522" t="s">
        <v>324</v>
      </c>
      <c r="N522" s="97"/>
      <c r="AT522" t="str">
        <f t="shared" si="60"/>
        <v>GND</v>
      </c>
      <c r="AU522" t="str">
        <f t="shared" si="61"/>
        <v>--</v>
      </c>
    </row>
    <row r="523" spans="1:47" x14ac:dyDescent="0.25">
      <c r="A523" t="str">
        <f t="shared" si="56"/>
        <v>C7-2</v>
      </c>
      <c r="B523" t="str">
        <f t="shared" si="57"/>
        <v>NetC7_2</v>
      </c>
      <c r="C523" t="str">
        <f t="shared" si="58"/>
        <v>C7-NetC7_2</v>
      </c>
      <c r="D523" t="str">
        <f t="shared" si="59"/>
        <v>C7-2</v>
      </c>
      <c r="E523" t="s">
        <v>450</v>
      </c>
      <c r="F523">
        <v>2</v>
      </c>
      <c r="G523" t="s">
        <v>371</v>
      </c>
      <c r="N523" s="97"/>
      <c r="AT523" t="str">
        <f t="shared" si="60"/>
        <v>NetC7_2</v>
      </c>
      <c r="AU523" t="str">
        <f t="shared" si="61"/>
        <v>--</v>
      </c>
    </row>
    <row r="524" spans="1:47" x14ac:dyDescent="0.25">
      <c r="A524" t="str">
        <f t="shared" si="56"/>
        <v>C8-1</v>
      </c>
      <c r="B524" t="str">
        <f t="shared" si="57"/>
        <v>3.3V</v>
      </c>
      <c r="C524" t="str">
        <f t="shared" si="58"/>
        <v>C8-3.3V</v>
      </c>
      <c r="D524" t="str">
        <f t="shared" si="59"/>
        <v>C8-1</v>
      </c>
      <c r="E524" t="s">
        <v>451</v>
      </c>
      <c r="F524">
        <v>1</v>
      </c>
      <c r="G524" t="s">
        <v>291</v>
      </c>
      <c r="N524" s="97"/>
      <c r="AT524" t="str">
        <f t="shared" si="60"/>
        <v>3.3V</v>
      </c>
      <c r="AU524" t="str">
        <f t="shared" si="61"/>
        <v>--</v>
      </c>
    </row>
    <row r="525" spans="1:47" x14ac:dyDescent="0.25">
      <c r="A525" t="str">
        <f t="shared" si="56"/>
        <v>C8-2</v>
      </c>
      <c r="B525" t="str">
        <f t="shared" si="57"/>
        <v>GND</v>
      </c>
      <c r="C525" t="str">
        <f t="shared" si="58"/>
        <v>C8-GND</v>
      </c>
      <c r="D525" t="str">
        <f t="shared" si="59"/>
        <v>C8-2</v>
      </c>
      <c r="E525" t="s">
        <v>451</v>
      </c>
      <c r="F525">
        <v>2</v>
      </c>
      <c r="G525" t="s">
        <v>324</v>
      </c>
      <c r="N525" s="97"/>
      <c r="AT525" t="str">
        <f t="shared" si="60"/>
        <v>GND</v>
      </c>
      <c r="AU525" t="str">
        <f t="shared" si="61"/>
        <v>--</v>
      </c>
    </row>
    <row r="526" spans="1:47" x14ac:dyDescent="0.25">
      <c r="A526" t="str">
        <f t="shared" si="56"/>
        <v>C9-1</v>
      </c>
      <c r="B526" t="str">
        <f t="shared" si="57"/>
        <v>3.3V</v>
      </c>
      <c r="C526" t="str">
        <f t="shared" si="58"/>
        <v>C9-3.3V</v>
      </c>
      <c r="D526" t="str">
        <f t="shared" si="59"/>
        <v>C9-1</v>
      </c>
      <c r="E526" t="s">
        <v>452</v>
      </c>
      <c r="F526">
        <v>1</v>
      </c>
      <c r="G526" t="s">
        <v>291</v>
      </c>
      <c r="N526" s="97"/>
      <c r="AT526" t="str">
        <f t="shared" si="60"/>
        <v>3.3V</v>
      </c>
      <c r="AU526" t="str">
        <f t="shared" si="61"/>
        <v>--</v>
      </c>
    </row>
    <row r="527" spans="1:47" x14ac:dyDescent="0.25">
      <c r="A527" t="str">
        <f t="shared" si="56"/>
        <v>C9-2</v>
      </c>
      <c r="B527" t="str">
        <f t="shared" si="57"/>
        <v>GND</v>
      </c>
      <c r="C527" t="str">
        <f t="shared" si="58"/>
        <v>C9-GND</v>
      </c>
      <c r="D527" t="str">
        <f t="shared" si="59"/>
        <v>C9-2</v>
      </c>
      <c r="E527" t="s">
        <v>452</v>
      </c>
      <c r="F527">
        <v>2</v>
      </c>
      <c r="G527" t="s">
        <v>324</v>
      </c>
      <c r="N527" s="97"/>
      <c r="AT527" t="str">
        <f t="shared" si="60"/>
        <v>GND</v>
      </c>
      <c r="AU527" t="str">
        <f t="shared" si="61"/>
        <v>--</v>
      </c>
    </row>
    <row r="528" spans="1:47" x14ac:dyDescent="0.25">
      <c r="A528" t="str">
        <f t="shared" si="56"/>
        <v>C10-1</v>
      </c>
      <c r="B528" t="str">
        <f t="shared" si="57"/>
        <v>VCCINT</v>
      </c>
      <c r="C528" t="str">
        <f t="shared" si="58"/>
        <v>C10-VCCINT</v>
      </c>
      <c r="D528" t="str">
        <f t="shared" si="59"/>
        <v>C10-1</v>
      </c>
      <c r="E528" t="s">
        <v>453</v>
      </c>
      <c r="F528">
        <v>1</v>
      </c>
      <c r="G528" t="s">
        <v>839</v>
      </c>
      <c r="N528" s="97"/>
      <c r="AT528" t="str">
        <f t="shared" si="60"/>
        <v>NetC33_2</v>
      </c>
      <c r="AU528" t="str">
        <f t="shared" si="61"/>
        <v>C33</v>
      </c>
    </row>
    <row r="529" spans="1:47" x14ac:dyDescent="0.25">
      <c r="A529" t="str">
        <f t="shared" si="56"/>
        <v>C10-2</v>
      </c>
      <c r="B529" t="str">
        <f t="shared" si="57"/>
        <v>GND</v>
      </c>
      <c r="C529" t="str">
        <f t="shared" si="58"/>
        <v>C10-GND</v>
      </c>
      <c r="D529" t="str">
        <f t="shared" si="59"/>
        <v>C10-2</v>
      </c>
      <c r="E529" t="s">
        <v>453</v>
      </c>
      <c r="F529">
        <v>2</v>
      </c>
      <c r="G529" t="s">
        <v>324</v>
      </c>
      <c r="N529" s="97"/>
      <c r="AT529" t="str">
        <f t="shared" si="60"/>
        <v>GND</v>
      </c>
      <c r="AU529" t="str">
        <f t="shared" si="61"/>
        <v>--</v>
      </c>
    </row>
    <row r="530" spans="1:47" x14ac:dyDescent="0.25">
      <c r="A530" t="str">
        <f t="shared" si="56"/>
        <v>C11-1</v>
      </c>
      <c r="B530" t="str">
        <f t="shared" si="57"/>
        <v>GND</v>
      </c>
      <c r="C530" t="str">
        <f t="shared" si="58"/>
        <v>C11-GND</v>
      </c>
      <c r="D530" t="str">
        <f t="shared" si="59"/>
        <v>C11-1</v>
      </c>
      <c r="E530" t="s">
        <v>454</v>
      </c>
      <c r="F530">
        <v>1</v>
      </c>
      <c r="G530" t="s">
        <v>324</v>
      </c>
      <c r="N530" s="97"/>
      <c r="AT530" t="str">
        <f t="shared" si="60"/>
        <v>GND</v>
      </c>
      <c r="AU530" t="str">
        <f t="shared" si="61"/>
        <v>--</v>
      </c>
    </row>
    <row r="531" spans="1:47" x14ac:dyDescent="0.25">
      <c r="A531" t="str">
        <f t="shared" si="56"/>
        <v>C11-2</v>
      </c>
      <c r="B531" t="str">
        <f t="shared" si="57"/>
        <v>3.3V</v>
      </c>
      <c r="C531" t="str">
        <f t="shared" si="58"/>
        <v>C11-3.3V</v>
      </c>
      <c r="D531" t="str">
        <f t="shared" si="59"/>
        <v>C11-2</v>
      </c>
      <c r="E531" t="s">
        <v>454</v>
      </c>
      <c r="F531">
        <v>2</v>
      </c>
      <c r="G531" t="s">
        <v>291</v>
      </c>
      <c r="N531" s="97"/>
      <c r="AT531" t="str">
        <f t="shared" si="60"/>
        <v>3.3V</v>
      </c>
      <c r="AU531" t="str">
        <f t="shared" si="61"/>
        <v>--</v>
      </c>
    </row>
    <row r="532" spans="1:47" x14ac:dyDescent="0.25">
      <c r="A532" t="str">
        <f t="shared" si="56"/>
        <v>C12-1</v>
      </c>
      <c r="B532" t="str">
        <f t="shared" si="57"/>
        <v>GND</v>
      </c>
      <c r="C532" t="str">
        <f t="shared" si="58"/>
        <v>C12-GND</v>
      </c>
      <c r="D532" t="str">
        <f t="shared" si="59"/>
        <v>C12-1</v>
      </c>
      <c r="E532" t="s">
        <v>455</v>
      </c>
      <c r="F532">
        <v>1</v>
      </c>
      <c r="G532" t="s">
        <v>324</v>
      </c>
      <c r="N532" s="97"/>
      <c r="AT532" t="str">
        <f t="shared" si="60"/>
        <v>GND</v>
      </c>
      <c r="AU532" t="str">
        <f t="shared" si="61"/>
        <v>--</v>
      </c>
    </row>
    <row r="533" spans="1:47" x14ac:dyDescent="0.25">
      <c r="A533" t="str">
        <f t="shared" si="56"/>
        <v>C12-2</v>
      </c>
      <c r="B533" t="str">
        <f t="shared" si="57"/>
        <v>VCORE</v>
      </c>
      <c r="C533" t="str">
        <f t="shared" si="58"/>
        <v>C12-VCORE</v>
      </c>
      <c r="D533" t="str">
        <f t="shared" si="59"/>
        <v>C12-2</v>
      </c>
      <c r="E533" t="s">
        <v>455</v>
      </c>
      <c r="F533">
        <v>2</v>
      </c>
      <c r="G533" t="s">
        <v>395</v>
      </c>
      <c r="N533" s="97"/>
      <c r="AT533" t="str">
        <f t="shared" si="60"/>
        <v>VCORE</v>
      </c>
      <c r="AU533" t="str">
        <f t="shared" si="61"/>
        <v>--</v>
      </c>
    </row>
    <row r="534" spans="1:47" x14ac:dyDescent="0.25">
      <c r="A534" t="str">
        <f t="shared" si="56"/>
        <v>C13-1</v>
      </c>
      <c r="B534" t="str">
        <f t="shared" si="57"/>
        <v>GND</v>
      </c>
      <c r="C534" t="str">
        <f t="shared" si="58"/>
        <v>C13-GND</v>
      </c>
      <c r="D534" t="str">
        <f t="shared" si="59"/>
        <v>C13-1</v>
      </c>
      <c r="E534" t="s">
        <v>456</v>
      </c>
      <c r="F534">
        <v>1</v>
      </c>
      <c r="G534" t="s">
        <v>324</v>
      </c>
      <c r="N534" s="97"/>
      <c r="AT534" t="str">
        <f t="shared" si="60"/>
        <v>GND</v>
      </c>
      <c r="AU534" t="str">
        <f t="shared" si="61"/>
        <v>--</v>
      </c>
    </row>
    <row r="535" spans="1:47" x14ac:dyDescent="0.25">
      <c r="A535" t="str">
        <f t="shared" si="56"/>
        <v>C13-2</v>
      </c>
      <c r="B535" t="str">
        <f t="shared" si="57"/>
        <v>USB_VBUS</v>
      </c>
      <c r="C535" t="str">
        <f t="shared" si="58"/>
        <v>C13-USB_VBUS</v>
      </c>
      <c r="D535" t="str">
        <f t="shared" si="59"/>
        <v>C13-2</v>
      </c>
      <c r="E535" t="s">
        <v>456</v>
      </c>
      <c r="F535">
        <v>2</v>
      </c>
      <c r="G535" t="s">
        <v>350</v>
      </c>
      <c r="N535" s="97"/>
      <c r="AT535" t="str">
        <f t="shared" si="60"/>
        <v>USB_VBUS</v>
      </c>
      <c r="AU535" t="str">
        <f t="shared" si="61"/>
        <v>--</v>
      </c>
    </row>
    <row r="536" spans="1:47" x14ac:dyDescent="0.25">
      <c r="A536" t="str">
        <f t="shared" si="56"/>
        <v>C14-1</v>
      </c>
      <c r="B536" t="str">
        <f t="shared" si="57"/>
        <v>3.3V</v>
      </c>
      <c r="C536" t="str">
        <f t="shared" si="58"/>
        <v>C14-3.3V</v>
      </c>
      <c r="D536" t="str">
        <f t="shared" si="59"/>
        <v>C14-1</v>
      </c>
      <c r="E536" t="s">
        <v>457</v>
      </c>
      <c r="F536">
        <v>1</v>
      </c>
      <c r="G536" t="s">
        <v>291</v>
      </c>
      <c r="N536" s="97"/>
      <c r="AT536" t="str">
        <f t="shared" si="60"/>
        <v>3.3V</v>
      </c>
      <c r="AU536" t="str">
        <f t="shared" si="61"/>
        <v>--</v>
      </c>
    </row>
    <row r="537" spans="1:47" x14ac:dyDescent="0.25">
      <c r="A537" t="str">
        <f t="shared" si="56"/>
        <v>C14-2</v>
      </c>
      <c r="B537" t="str">
        <f t="shared" si="57"/>
        <v>GND</v>
      </c>
      <c r="C537" t="str">
        <f t="shared" si="58"/>
        <v>C14-GND</v>
      </c>
      <c r="D537" t="str">
        <f t="shared" si="59"/>
        <v>C14-2</v>
      </c>
      <c r="E537" t="s">
        <v>457</v>
      </c>
      <c r="F537">
        <v>2</v>
      </c>
      <c r="G537" t="s">
        <v>324</v>
      </c>
      <c r="N537" s="97"/>
      <c r="AT537" t="str">
        <f t="shared" si="60"/>
        <v>GND</v>
      </c>
      <c r="AU537" t="str">
        <f t="shared" si="61"/>
        <v>--</v>
      </c>
    </row>
    <row r="538" spans="1:47" x14ac:dyDescent="0.25">
      <c r="A538" t="str">
        <f t="shared" si="56"/>
        <v>C15-1</v>
      </c>
      <c r="B538" t="str">
        <f t="shared" si="57"/>
        <v>NetC15_1</v>
      </c>
      <c r="C538" t="str">
        <f t="shared" si="58"/>
        <v>C15-NetC15_1</v>
      </c>
      <c r="D538" t="str">
        <f t="shared" si="59"/>
        <v>C15-1</v>
      </c>
      <c r="E538" t="s">
        <v>458</v>
      </c>
      <c r="F538">
        <v>1</v>
      </c>
      <c r="G538" t="s">
        <v>636</v>
      </c>
      <c r="N538" s="97"/>
      <c r="AT538" t="str">
        <f t="shared" si="60"/>
        <v>AREF</v>
      </c>
      <c r="AU538" t="str">
        <f t="shared" si="61"/>
        <v>R18</v>
      </c>
    </row>
    <row r="539" spans="1:47" x14ac:dyDescent="0.25">
      <c r="A539" t="str">
        <f t="shared" si="56"/>
        <v>C15-2</v>
      </c>
      <c r="B539" t="str">
        <f t="shared" si="57"/>
        <v>GND</v>
      </c>
      <c r="C539" t="str">
        <f t="shared" si="58"/>
        <v>C15-GND</v>
      </c>
      <c r="D539" t="str">
        <f t="shared" si="59"/>
        <v>C15-2</v>
      </c>
      <c r="E539" t="s">
        <v>458</v>
      </c>
      <c r="F539">
        <v>2</v>
      </c>
      <c r="G539" t="s">
        <v>324</v>
      </c>
      <c r="N539" s="97"/>
      <c r="AT539" t="str">
        <f t="shared" si="60"/>
        <v>GND</v>
      </c>
      <c r="AU539" t="str">
        <f t="shared" si="61"/>
        <v>--</v>
      </c>
    </row>
    <row r="540" spans="1:47" x14ac:dyDescent="0.25">
      <c r="A540" t="str">
        <f t="shared" si="56"/>
        <v>C16-1</v>
      </c>
      <c r="B540" t="str">
        <f t="shared" si="57"/>
        <v>3.3V</v>
      </c>
      <c r="C540" t="str">
        <f t="shared" si="58"/>
        <v>C16-3.3V</v>
      </c>
      <c r="D540" t="str">
        <f t="shared" si="59"/>
        <v>C16-1</v>
      </c>
      <c r="E540" t="s">
        <v>459</v>
      </c>
      <c r="F540">
        <v>1</v>
      </c>
      <c r="G540" t="s">
        <v>291</v>
      </c>
      <c r="N540" s="97"/>
      <c r="AT540" t="str">
        <f t="shared" si="60"/>
        <v>3.3V</v>
      </c>
      <c r="AU540" t="str">
        <f t="shared" si="61"/>
        <v>--</v>
      </c>
    </row>
    <row r="541" spans="1:47" x14ac:dyDescent="0.25">
      <c r="A541" t="str">
        <f t="shared" si="56"/>
        <v>C16-2</v>
      </c>
      <c r="B541" t="str">
        <f t="shared" si="57"/>
        <v>GND</v>
      </c>
      <c r="C541" t="str">
        <f t="shared" si="58"/>
        <v>C16-GND</v>
      </c>
      <c r="D541" t="str">
        <f t="shared" si="59"/>
        <v>C16-2</v>
      </c>
      <c r="E541" t="s">
        <v>459</v>
      </c>
      <c r="F541">
        <v>2</v>
      </c>
      <c r="G541" t="s">
        <v>324</v>
      </c>
      <c r="N541" s="97"/>
      <c r="AT541" t="str">
        <f t="shared" si="60"/>
        <v>GND</v>
      </c>
      <c r="AU541" t="str">
        <f t="shared" si="61"/>
        <v>--</v>
      </c>
    </row>
    <row r="542" spans="1:47" x14ac:dyDescent="0.25">
      <c r="A542" t="str">
        <f t="shared" si="56"/>
        <v>C17-1</v>
      </c>
      <c r="B542" t="str">
        <f t="shared" si="57"/>
        <v>NetC1_1</v>
      </c>
      <c r="C542" t="str">
        <f t="shared" si="58"/>
        <v>C17-NetC1_1</v>
      </c>
      <c r="D542" t="str">
        <f t="shared" si="59"/>
        <v>C17-1</v>
      </c>
      <c r="E542" t="s">
        <v>460</v>
      </c>
      <c r="F542">
        <v>1</v>
      </c>
      <c r="G542" t="s">
        <v>370</v>
      </c>
      <c r="N542" s="97"/>
      <c r="AT542" t="str">
        <f t="shared" si="60"/>
        <v>NetC1_1</v>
      </c>
      <c r="AU542" t="str">
        <f t="shared" si="61"/>
        <v>--</v>
      </c>
    </row>
    <row r="543" spans="1:47" x14ac:dyDescent="0.25">
      <c r="A543" t="str">
        <f t="shared" si="56"/>
        <v>C17-2</v>
      </c>
      <c r="B543" t="str">
        <f t="shared" si="57"/>
        <v>GND</v>
      </c>
      <c r="C543" t="str">
        <f t="shared" si="58"/>
        <v>C17-GND</v>
      </c>
      <c r="D543" t="str">
        <f t="shared" si="59"/>
        <v>C17-2</v>
      </c>
      <c r="E543" t="s">
        <v>460</v>
      </c>
      <c r="F543">
        <v>2</v>
      </c>
      <c r="G543" t="s">
        <v>324</v>
      </c>
      <c r="N543" s="97"/>
      <c r="AT543" t="str">
        <f t="shared" si="60"/>
        <v>GND</v>
      </c>
      <c r="AU543" t="str">
        <f t="shared" si="61"/>
        <v>--</v>
      </c>
    </row>
    <row r="544" spans="1:47" x14ac:dyDescent="0.25">
      <c r="A544" t="str">
        <f t="shared" si="56"/>
        <v>C18-1</v>
      </c>
      <c r="B544" t="str">
        <f t="shared" si="57"/>
        <v>3.3V</v>
      </c>
      <c r="C544" t="str">
        <f t="shared" si="58"/>
        <v>C18-3.3V</v>
      </c>
      <c r="D544" t="str">
        <f t="shared" si="59"/>
        <v>C18-1</v>
      </c>
      <c r="E544" t="s">
        <v>461</v>
      </c>
      <c r="F544">
        <v>1</v>
      </c>
      <c r="G544" t="s">
        <v>291</v>
      </c>
      <c r="N544" s="97"/>
      <c r="AT544" t="str">
        <f t="shared" si="60"/>
        <v>3.3V</v>
      </c>
      <c r="AU544" t="str">
        <f t="shared" si="61"/>
        <v>--</v>
      </c>
    </row>
    <row r="545" spans="1:47" x14ac:dyDescent="0.25">
      <c r="A545" t="str">
        <f t="shared" si="56"/>
        <v>C18-2</v>
      </c>
      <c r="B545" t="str">
        <f t="shared" si="57"/>
        <v>GND</v>
      </c>
      <c r="C545" t="str">
        <f t="shared" si="58"/>
        <v>C18-GND</v>
      </c>
      <c r="D545" t="str">
        <f t="shared" si="59"/>
        <v>C18-2</v>
      </c>
      <c r="E545" t="s">
        <v>461</v>
      </c>
      <c r="F545">
        <v>2</v>
      </c>
      <c r="G545" t="s">
        <v>324</v>
      </c>
      <c r="N545" s="97"/>
      <c r="AT545" t="str">
        <f t="shared" si="60"/>
        <v>GND</v>
      </c>
      <c r="AU545" t="str">
        <f t="shared" si="61"/>
        <v>--</v>
      </c>
    </row>
    <row r="546" spans="1:47" x14ac:dyDescent="0.25">
      <c r="A546" t="str">
        <f t="shared" si="56"/>
        <v>C19-1</v>
      </c>
      <c r="B546" t="str">
        <f t="shared" si="57"/>
        <v>NetC19_1</v>
      </c>
      <c r="C546" t="str">
        <f t="shared" si="58"/>
        <v>C19-NetC19_1</v>
      </c>
      <c r="D546" t="str">
        <f t="shared" si="59"/>
        <v>C19-1</v>
      </c>
      <c r="E546" t="s">
        <v>462</v>
      </c>
      <c r="F546">
        <v>1</v>
      </c>
      <c r="G546" t="s">
        <v>369</v>
      </c>
      <c r="N546" s="97"/>
      <c r="AT546" t="str">
        <f t="shared" si="60"/>
        <v>NetC19_1</v>
      </c>
      <c r="AU546" t="str">
        <f t="shared" si="61"/>
        <v>--</v>
      </c>
    </row>
    <row r="547" spans="1:47" x14ac:dyDescent="0.25">
      <c r="A547" t="str">
        <f t="shared" si="56"/>
        <v>C19-2</v>
      </c>
      <c r="B547" t="str">
        <f t="shared" si="57"/>
        <v>GND</v>
      </c>
      <c r="C547" t="str">
        <f t="shared" si="58"/>
        <v>C19-GND</v>
      </c>
      <c r="D547" t="str">
        <f t="shared" si="59"/>
        <v>C19-2</v>
      </c>
      <c r="E547" t="s">
        <v>462</v>
      </c>
      <c r="F547">
        <v>2</v>
      </c>
      <c r="G547" t="s">
        <v>324</v>
      </c>
      <c r="N547" s="97"/>
      <c r="AT547" t="str">
        <f t="shared" si="60"/>
        <v>GND</v>
      </c>
      <c r="AU547" t="str">
        <f t="shared" si="61"/>
        <v>--</v>
      </c>
    </row>
    <row r="548" spans="1:47" x14ac:dyDescent="0.25">
      <c r="A548" t="str">
        <f t="shared" si="56"/>
        <v>C20-1</v>
      </c>
      <c r="B548" t="str">
        <f t="shared" si="57"/>
        <v>NetC19_1</v>
      </c>
      <c r="C548" t="str">
        <f t="shared" si="58"/>
        <v>C20-NetC19_1</v>
      </c>
      <c r="D548" t="str">
        <f t="shared" si="59"/>
        <v>C20-1</v>
      </c>
      <c r="E548" t="s">
        <v>463</v>
      </c>
      <c r="F548">
        <v>1</v>
      </c>
      <c r="G548" t="s">
        <v>369</v>
      </c>
      <c r="N548" s="97"/>
      <c r="AT548" t="str">
        <f t="shared" si="60"/>
        <v>NetC19_1</v>
      </c>
      <c r="AU548" t="str">
        <f t="shared" si="61"/>
        <v>--</v>
      </c>
    </row>
    <row r="549" spans="1:47" x14ac:dyDescent="0.25">
      <c r="A549" t="str">
        <f t="shared" si="56"/>
        <v>C20-2</v>
      </c>
      <c r="B549" t="str">
        <f t="shared" si="57"/>
        <v>GND</v>
      </c>
      <c r="C549" t="str">
        <f t="shared" si="58"/>
        <v>C20-GND</v>
      </c>
      <c r="D549" t="str">
        <f t="shared" si="59"/>
        <v>C20-2</v>
      </c>
      <c r="E549" t="s">
        <v>463</v>
      </c>
      <c r="F549">
        <v>2</v>
      </c>
      <c r="G549" t="s">
        <v>324</v>
      </c>
      <c r="N549" s="97"/>
      <c r="AT549" t="str">
        <f t="shared" si="60"/>
        <v>GND</v>
      </c>
      <c r="AU549" t="str">
        <f t="shared" si="61"/>
        <v>--</v>
      </c>
    </row>
    <row r="550" spans="1:47" x14ac:dyDescent="0.25">
      <c r="A550" t="str">
        <f t="shared" si="56"/>
        <v>C21-1</v>
      </c>
      <c r="B550" t="str">
        <f t="shared" si="57"/>
        <v>3.3V</v>
      </c>
      <c r="C550" t="str">
        <f t="shared" si="58"/>
        <v>C21-3.3V</v>
      </c>
      <c r="D550" t="str">
        <f t="shared" si="59"/>
        <v>C21-1</v>
      </c>
      <c r="E550" t="s">
        <v>464</v>
      </c>
      <c r="F550">
        <v>1</v>
      </c>
      <c r="G550" t="s">
        <v>291</v>
      </c>
      <c r="N550" s="97"/>
      <c r="AT550" t="str">
        <f t="shared" si="60"/>
        <v>3.3V</v>
      </c>
      <c r="AU550" t="str">
        <f t="shared" si="61"/>
        <v>--</v>
      </c>
    </row>
    <row r="551" spans="1:47" x14ac:dyDescent="0.25">
      <c r="A551" t="str">
        <f t="shared" si="56"/>
        <v>C21-2</v>
      </c>
      <c r="B551" t="str">
        <f t="shared" si="57"/>
        <v>GND</v>
      </c>
      <c r="C551" t="str">
        <f t="shared" si="58"/>
        <v>C21-GND</v>
      </c>
      <c r="D551" t="str">
        <f t="shared" si="59"/>
        <v>C21-2</v>
      </c>
      <c r="E551" t="s">
        <v>464</v>
      </c>
      <c r="F551">
        <v>2</v>
      </c>
      <c r="G551" t="s">
        <v>324</v>
      </c>
      <c r="N551" s="97"/>
      <c r="AT551" t="str">
        <f t="shared" si="60"/>
        <v>GND</v>
      </c>
      <c r="AU551" t="str">
        <f t="shared" si="61"/>
        <v>--</v>
      </c>
    </row>
    <row r="552" spans="1:47" x14ac:dyDescent="0.25">
      <c r="A552" t="str">
        <f t="shared" si="56"/>
        <v>C22-1</v>
      </c>
      <c r="B552" t="str">
        <f t="shared" si="57"/>
        <v>3.3V</v>
      </c>
      <c r="C552" t="str">
        <f t="shared" si="58"/>
        <v>C22-3.3V</v>
      </c>
      <c r="D552" t="str">
        <f t="shared" si="59"/>
        <v>C22-1</v>
      </c>
      <c r="E552" t="s">
        <v>465</v>
      </c>
      <c r="F552">
        <v>1</v>
      </c>
      <c r="G552" t="s">
        <v>291</v>
      </c>
      <c r="N552" s="97"/>
      <c r="AT552" t="str">
        <f t="shared" si="60"/>
        <v>3.3V</v>
      </c>
      <c r="AU552" t="str">
        <f t="shared" si="61"/>
        <v>--</v>
      </c>
    </row>
    <row r="553" spans="1:47" x14ac:dyDescent="0.25">
      <c r="A553" t="str">
        <f t="shared" si="56"/>
        <v>C22-2</v>
      </c>
      <c r="B553" t="str">
        <f t="shared" si="57"/>
        <v>GND</v>
      </c>
      <c r="C553" t="str">
        <f t="shared" si="58"/>
        <v>C22-GND</v>
      </c>
      <c r="D553" t="str">
        <f t="shared" si="59"/>
        <v>C22-2</v>
      </c>
      <c r="E553" t="s">
        <v>465</v>
      </c>
      <c r="F553">
        <v>2</v>
      </c>
      <c r="G553" t="s">
        <v>324</v>
      </c>
      <c r="N553" s="97"/>
      <c r="AT553" t="str">
        <f t="shared" si="60"/>
        <v>GND</v>
      </c>
      <c r="AU553" t="str">
        <f t="shared" si="61"/>
        <v>--</v>
      </c>
    </row>
    <row r="554" spans="1:47" x14ac:dyDescent="0.25">
      <c r="A554" t="str">
        <f t="shared" si="56"/>
        <v>C23-1</v>
      </c>
      <c r="B554" t="str">
        <f t="shared" si="57"/>
        <v>3.3V</v>
      </c>
      <c r="C554" t="str">
        <f t="shared" si="58"/>
        <v>C23-3.3V</v>
      </c>
      <c r="D554" t="str">
        <f t="shared" si="59"/>
        <v>C23-1</v>
      </c>
      <c r="E554" t="s">
        <v>466</v>
      </c>
      <c r="F554">
        <v>1</v>
      </c>
      <c r="G554" t="s">
        <v>291</v>
      </c>
      <c r="N554" s="97"/>
      <c r="AT554" t="str">
        <f t="shared" si="60"/>
        <v>3.3V</v>
      </c>
      <c r="AU554" t="str">
        <f t="shared" si="61"/>
        <v>--</v>
      </c>
    </row>
    <row r="555" spans="1:47" x14ac:dyDescent="0.25">
      <c r="A555" t="str">
        <f t="shared" si="56"/>
        <v>C23-2</v>
      </c>
      <c r="B555" t="str">
        <f t="shared" si="57"/>
        <v>GND</v>
      </c>
      <c r="C555" t="str">
        <f t="shared" si="58"/>
        <v>C23-GND</v>
      </c>
      <c r="D555" t="str">
        <f t="shared" si="59"/>
        <v>C23-2</v>
      </c>
      <c r="E555" t="s">
        <v>466</v>
      </c>
      <c r="F555">
        <v>2</v>
      </c>
      <c r="G555" t="s">
        <v>324</v>
      </c>
      <c r="N555" s="97"/>
      <c r="AT555" t="str">
        <f t="shared" si="60"/>
        <v>GND</v>
      </c>
      <c r="AU555" t="str">
        <f t="shared" si="61"/>
        <v>--</v>
      </c>
    </row>
    <row r="556" spans="1:47" x14ac:dyDescent="0.25">
      <c r="A556" t="str">
        <f t="shared" si="56"/>
        <v>C24-1</v>
      </c>
      <c r="B556" t="str">
        <f t="shared" si="57"/>
        <v>3.3V</v>
      </c>
      <c r="C556" t="str">
        <f t="shared" si="58"/>
        <v>C24-3.3V</v>
      </c>
      <c r="D556" t="str">
        <f t="shared" si="59"/>
        <v>C24-1</v>
      </c>
      <c r="E556" t="s">
        <v>467</v>
      </c>
      <c r="F556">
        <v>1</v>
      </c>
      <c r="G556" t="s">
        <v>291</v>
      </c>
      <c r="N556" s="97"/>
      <c r="AT556" t="str">
        <f t="shared" si="60"/>
        <v>3.3V</v>
      </c>
      <c r="AU556" t="str">
        <f t="shared" si="61"/>
        <v>--</v>
      </c>
    </row>
    <row r="557" spans="1:47" x14ac:dyDescent="0.25">
      <c r="A557" t="str">
        <f t="shared" si="56"/>
        <v>C24-2</v>
      </c>
      <c r="B557" t="str">
        <f t="shared" si="57"/>
        <v>GND</v>
      </c>
      <c r="C557" t="str">
        <f t="shared" si="58"/>
        <v>C24-GND</v>
      </c>
      <c r="D557" t="str">
        <f t="shared" si="59"/>
        <v>C24-2</v>
      </c>
      <c r="E557" t="s">
        <v>467</v>
      </c>
      <c r="F557">
        <v>2</v>
      </c>
      <c r="G557" t="s">
        <v>324</v>
      </c>
      <c r="N557" s="97"/>
      <c r="AT557" t="str">
        <f t="shared" si="60"/>
        <v>GND</v>
      </c>
      <c r="AU557" t="str">
        <f t="shared" si="61"/>
        <v>--</v>
      </c>
    </row>
    <row r="558" spans="1:47" x14ac:dyDescent="0.25">
      <c r="A558" t="str">
        <f t="shared" si="56"/>
        <v>C25-1</v>
      </c>
      <c r="B558" t="str">
        <f t="shared" si="57"/>
        <v>nCONFIG</v>
      </c>
      <c r="C558" t="str">
        <f t="shared" si="58"/>
        <v>C25-nCONFIG</v>
      </c>
      <c r="D558" t="str">
        <f t="shared" si="59"/>
        <v>C25-1</v>
      </c>
      <c r="E558" t="s">
        <v>468</v>
      </c>
      <c r="F558">
        <v>1</v>
      </c>
      <c r="G558" t="s">
        <v>640</v>
      </c>
      <c r="N558" s="97"/>
      <c r="AT558" t="str">
        <f t="shared" si="60"/>
        <v>RESET</v>
      </c>
      <c r="AU558" t="str">
        <f t="shared" si="61"/>
        <v>R26</v>
      </c>
    </row>
    <row r="559" spans="1:47" x14ac:dyDescent="0.25">
      <c r="A559" t="str">
        <f t="shared" si="56"/>
        <v>C25-2</v>
      </c>
      <c r="B559" t="str">
        <f t="shared" si="57"/>
        <v>GND</v>
      </c>
      <c r="C559" t="str">
        <f t="shared" si="58"/>
        <v>C25-GND</v>
      </c>
      <c r="D559" t="str">
        <f t="shared" si="59"/>
        <v>C25-2</v>
      </c>
      <c r="E559" t="s">
        <v>468</v>
      </c>
      <c r="F559">
        <v>2</v>
      </c>
      <c r="G559" t="s">
        <v>324</v>
      </c>
      <c r="N559" s="97"/>
      <c r="AT559" t="str">
        <f t="shared" si="60"/>
        <v>GND</v>
      </c>
      <c r="AU559" t="str">
        <f t="shared" si="61"/>
        <v>--</v>
      </c>
    </row>
    <row r="560" spans="1:47" x14ac:dyDescent="0.25">
      <c r="A560" t="str">
        <f t="shared" si="56"/>
        <v>C26-1</v>
      </c>
      <c r="B560" t="str">
        <f t="shared" si="57"/>
        <v>GND</v>
      </c>
      <c r="C560" t="str">
        <f t="shared" si="58"/>
        <v>C26-GND</v>
      </c>
      <c r="D560" t="str">
        <f t="shared" si="59"/>
        <v>C26-1</v>
      </c>
      <c r="E560" t="s">
        <v>469</v>
      </c>
      <c r="F560">
        <v>1</v>
      </c>
      <c r="G560" t="s">
        <v>324</v>
      </c>
      <c r="N560" s="97"/>
      <c r="AT560" t="str">
        <f t="shared" si="60"/>
        <v>GND</v>
      </c>
      <c r="AU560" t="str">
        <f t="shared" si="61"/>
        <v>--</v>
      </c>
    </row>
    <row r="561" spans="1:47" x14ac:dyDescent="0.25">
      <c r="A561" t="str">
        <f t="shared" si="56"/>
        <v>C26-2</v>
      </c>
      <c r="B561" t="str">
        <f t="shared" si="57"/>
        <v>3.3V</v>
      </c>
      <c r="C561" t="str">
        <f t="shared" si="58"/>
        <v>C26-3.3V</v>
      </c>
      <c r="D561" t="str">
        <f t="shared" si="59"/>
        <v>C26-2</v>
      </c>
      <c r="E561" t="s">
        <v>469</v>
      </c>
      <c r="F561">
        <v>2</v>
      </c>
      <c r="G561" t="s">
        <v>291</v>
      </c>
      <c r="N561" s="97"/>
      <c r="AT561" t="str">
        <f t="shared" si="60"/>
        <v>3.3V</v>
      </c>
      <c r="AU561" t="str">
        <f t="shared" si="61"/>
        <v>--</v>
      </c>
    </row>
    <row r="562" spans="1:47" x14ac:dyDescent="0.25">
      <c r="A562" t="str">
        <f t="shared" si="56"/>
        <v>C27-1</v>
      </c>
      <c r="B562" t="str">
        <f t="shared" si="57"/>
        <v>3.3V</v>
      </c>
      <c r="C562" t="str">
        <f t="shared" si="58"/>
        <v>C27-3.3V</v>
      </c>
      <c r="D562" t="str">
        <f t="shared" si="59"/>
        <v>C27-1</v>
      </c>
      <c r="E562" t="s">
        <v>470</v>
      </c>
      <c r="F562">
        <v>1</v>
      </c>
      <c r="G562" t="s">
        <v>291</v>
      </c>
      <c r="N562" s="97"/>
      <c r="AT562" t="str">
        <f t="shared" si="60"/>
        <v>3.3V</v>
      </c>
      <c r="AU562" t="str">
        <f t="shared" si="61"/>
        <v>--</v>
      </c>
    </row>
    <row r="563" spans="1:47" x14ac:dyDescent="0.25">
      <c r="A563" t="str">
        <f t="shared" si="56"/>
        <v>C27-2</v>
      </c>
      <c r="B563" t="str">
        <f t="shared" si="57"/>
        <v>GND</v>
      </c>
      <c r="C563" t="str">
        <f t="shared" si="58"/>
        <v>C27-GND</v>
      </c>
      <c r="D563" t="str">
        <f t="shared" si="59"/>
        <v>C27-2</v>
      </c>
      <c r="E563" t="s">
        <v>470</v>
      </c>
      <c r="F563">
        <v>2</v>
      </c>
      <c r="G563" t="s">
        <v>324</v>
      </c>
      <c r="N563" s="97"/>
      <c r="AT563" t="str">
        <f t="shared" si="60"/>
        <v>GND</v>
      </c>
      <c r="AU563" t="str">
        <f t="shared" si="61"/>
        <v>--</v>
      </c>
    </row>
    <row r="564" spans="1:47" x14ac:dyDescent="0.25">
      <c r="A564" t="str">
        <f t="shared" si="56"/>
        <v>C28-1</v>
      </c>
      <c r="B564" t="str">
        <f t="shared" si="57"/>
        <v>3.3V</v>
      </c>
      <c r="C564" t="str">
        <f t="shared" si="58"/>
        <v>C28-3.3V</v>
      </c>
      <c r="D564" t="str">
        <f t="shared" si="59"/>
        <v>C28-1</v>
      </c>
      <c r="E564" t="s">
        <v>471</v>
      </c>
      <c r="F564">
        <v>1</v>
      </c>
      <c r="G564" t="s">
        <v>291</v>
      </c>
      <c r="N564" s="97"/>
      <c r="AT564" t="str">
        <f t="shared" si="60"/>
        <v>3.3V</v>
      </c>
      <c r="AU564" t="str">
        <f t="shared" si="61"/>
        <v>--</v>
      </c>
    </row>
    <row r="565" spans="1:47" x14ac:dyDescent="0.25">
      <c r="A565" t="str">
        <f t="shared" si="56"/>
        <v>C28-2</v>
      </c>
      <c r="B565" t="str">
        <f t="shared" si="57"/>
        <v>GND</v>
      </c>
      <c r="C565" t="str">
        <f t="shared" si="58"/>
        <v>C28-GND</v>
      </c>
      <c r="D565" t="str">
        <f t="shared" si="59"/>
        <v>C28-2</v>
      </c>
      <c r="E565" t="s">
        <v>471</v>
      </c>
      <c r="F565">
        <v>2</v>
      </c>
      <c r="G565" t="s">
        <v>324</v>
      </c>
      <c r="N565" s="97"/>
      <c r="AT565" t="str">
        <f t="shared" si="60"/>
        <v>GND</v>
      </c>
      <c r="AU565" t="str">
        <f t="shared" si="61"/>
        <v>--</v>
      </c>
    </row>
    <row r="566" spans="1:47" x14ac:dyDescent="0.25">
      <c r="A566" t="str">
        <f t="shared" si="56"/>
        <v>C29-1</v>
      </c>
      <c r="B566" t="str">
        <f t="shared" si="57"/>
        <v>GND</v>
      </c>
      <c r="C566" t="str">
        <f t="shared" si="58"/>
        <v>C29-GND</v>
      </c>
      <c r="D566" t="str">
        <f t="shared" si="59"/>
        <v>C29-1</v>
      </c>
      <c r="E566" t="s">
        <v>472</v>
      </c>
      <c r="F566">
        <v>1</v>
      </c>
      <c r="G566" t="s">
        <v>324</v>
      </c>
      <c r="N566" s="97"/>
      <c r="AT566" t="str">
        <f t="shared" si="60"/>
        <v>GND</v>
      </c>
      <c r="AU566" t="str">
        <f t="shared" si="61"/>
        <v>--</v>
      </c>
    </row>
    <row r="567" spans="1:47" x14ac:dyDescent="0.25">
      <c r="A567" t="str">
        <f t="shared" si="56"/>
        <v>C29-2</v>
      </c>
      <c r="B567" t="str">
        <f t="shared" si="57"/>
        <v>3.3V</v>
      </c>
      <c r="C567" t="str">
        <f t="shared" si="58"/>
        <v>C29-3.3V</v>
      </c>
      <c r="D567" t="str">
        <f t="shared" si="59"/>
        <v>C29-2</v>
      </c>
      <c r="E567" t="s">
        <v>472</v>
      </c>
      <c r="F567">
        <v>2</v>
      </c>
      <c r="G567" t="s">
        <v>291</v>
      </c>
      <c r="N567" s="97"/>
      <c r="AT567" t="str">
        <f t="shared" si="60"/>
        <v>3.3V</v>
      </c>
      <c r="AU567" t="str">
        <f t="shared" si="61"/>
        <v>--</v>
      </c>
    </row>
    <row r="568" spans="1:47" x14ac:dyDescent="0.25">
      <c r="A568" t="str">
        <f t="shared" si="56"/>
        <v>C30-1</v>
      </c>
      <c r="B568" t="str">
        <f t="shared" si="57"/>
        <v>3.3V</v>
      </c>
      <c r="C568" t="str">
        <f t="shared" si="58"/>
        <v>C30-3.3V</v>
      </c>
      <c r="D568" t="str">
        <f t="shared" si="59"/>
        <v>C30-1</v>
      </c>
      <c r="E568" t="s">
        <v>473</v>
      </c>
      <c r="F568">
        <v>1</v>
      </c>
      <c r="G568" t="s">
        <v>291</v>
      </c>
      <c r="N568" s="97"/>
      <c r="AT568" t="str">
        <f t="shared" si="60"/>
        <v>3.3V</v>
      </c>
      <c r="AU568" t="str">
        <f t="shared" si="61"/>
        <v>--</v>
      </c>
    </row>
    <row r="569" spans="1:47" x14ac:dyDescent="0.25">
      <c r="A569" t="str">
        <f t="shared" si="56"/>
        <v>C30-2</v>
      </c>
      <c r="B569" t="str">
        <f t="shared" si="57"/>
        <v>GND</v>
      </c>
      <c r="C569" t="str">
        <f t="shared" si="58"/>
        <v>C30-GND</v>
      </c>
      <c r="D569" t="str">
        <f t="shared" si="59"/>
        <v>C30-2</v>
      </c>
      <c r="E569" t="s">
        <v>473</v>
      </c>
      <c r="F569">
        <v>2</v>
      </c>
      <c r="G569" t="s">
        <v>324</v>
      </c>
      <c r="N569" s="97"/>
      <c r="AT569" t="str">
        <f t="shared" si="60"/>
        <v>GND</v>
      </c>
      <c r="AU569" t="str">
        <f t="shared" si="61"/>
        <v>--</v>
      </c>
    </row>
    <row r="570" spans="1:47" x14ac:dyDescent="0.25">
      <c r="A570" t="str">
        <f t="shared" si="56"/>
        <v>C31-1</v>
      </c>
      <c r="B570" t="str">
        <f t="shared" si="57"/>
        <v>5V</v>
      </c>
      <c r="C570" t="str">
        <f t="shared" si="58"/>
        <v>C31-5V</v>
      </c>
      <c r="D570" t="str">
        <f t="shared" si="59"/>
        <v>C31-1</v>
      </c>
      <c r="E570" t="s">
        <v>474</v>
      </c>
      <c r="F570">
        <v>1</v>
      </c>
      <c r="G570" t="s">
        <v>293</v>
      </c>
      <c r="N570" s="97"/>
      <c r="AT570" t="str">
        <f t="shared" si="60"/>
        <v>5V</v>
      </c>
      <c r="AU570" t="str">
        <f t="shared" si="61"/>
        <v>--</v>
      </c>
    </row>
    <row r="571" spans="1:47" x14ac:dyDescent="0.25">
      <c r="A571" t="str">
        <f t="shared" si="56"/>
        <v>C31-2</v>
      </c>
      <c r="B571" t="str">
        <f t="shared" si="57"/>
        <v>GND</v>
      </c>
      <c r="C571" t="str">
        <f t="shared" si="58"/>
        <v>C31-GND</v>
      </c>
      <c r="D571" t="str">
        <f t="shared" si="59"/>
        <v>C31-2</v>
      </c>
      <c r="E571" t="s">
        <v>474</v>
      </c>
      <c r="F571">
        <v>2</v>
      </c>
      <c r="G571" t="s">
        <v>324</v>
      </c>
      <c r="N571" s="97"/>
      <c r="AT571" t="str">
        <f t="shared" si="60"/>
        <v>GND</v>
      </c>
      <c r="AU571" t="str">
        <f t="shared" si="61"/>
        <v>--</v>
      </c>
    </row>
    <row r="572" spans="1:47" x14ac:dyDescent="0.25">
      <c r="A572" t="str">
        <f t="shared" si="56"/>
        <v>C32-1</v>
      </c>
      <c r="B572" t="str">
        <f t="shared" si="57"/>
        <v>GND</v>
      </c>
      <c r="C572" t="str">
        <f t="shared" si="58"/>
        <v>C32-GND</v>
      </c>
      <c r="D572" t="str">
        <f t="shared" si="59"/>
        <v>C32-1</v>
      </c>
      <c r="E572" t="s">
        <v>773</v>
      </c>
      <c r="F572">
        <v>1</v>
      </c>
      <c r="G572" t="s">
        <v>324</v>
      </c>
      <c r="N572" s="97"/>
      <c r="AT572" t="str">
        <f t="shared" si="60"/>
        <v>GND</v>
      </c>
      <c r="AU572" t="str">
        <f t="shared" si="61"/>
        <v>--</v>
      </c>
    </row>
    <row r="573" spans="1:47" x14ac:dyDescent="0.25">
      <c r="A573" t="str">
        <f t="shared" si="56"/>
        <v>C32-2</v>
      </c>
      <c r="B573" t="str">
        <f t="shared" si="57"/>
        <v>3.3V</v>
      </c>
      <c r="C573" t="str">
        <f t="shared" si="58"/>
        <v>C32-3.3V</v>
      </c>
      <c r="D573" t="str">
        <f t="shared" si="59"/>
        <v>C32-2</v>
      </c>
      <c r="E573" t="s">
        <v>773</v>
      </c>
      <c r="F573">
        <v>2</v>
      </c>
      <c r="G573" t="s">
        <v>291</v>
      </c>
      <c r="N573" s="97"/>
      <c r="AT573" t="str">
        <f t="shared" si="60"/>
        <v>3.3V</v>
      </c>
      <c r="AU573" t="str">
        <f t="shared" si="61"/>
        <v>--</v>
      </c>
    </row>
    <row r="574" spans="1:47" x14ac:dyDescent="0.25">
      <c r="A574" t="str">
        <f t="shared" si="56"/>
        <v>C33-1</v>
      </c>
      <c r="B574" t="str">
        <f t="shared" si="57"/>
        <v>VCCINT</v>
      </c>
      <c r="C574" t="str">
        <f t="shared" si="58"/>
        <v>C33-VCCINT</v>
      </c>
      <c r="D574" t="str">
        <f t="shared" si="59"/>
        <v>C33-1</v>
      </c>
      <c r="E574" t="s">
        <v>932</v>
      </c>
      <c r="F574">
        <v>1</v>
      </c>
      <c r="G574" t="s">
        <v>839</v>
      </c>
      <c r="N574" s="97"/>
      <c r="AT574" t="str">
        <f t="shared" si="60"/>
        <v>NetC33_2</v>
      </c>
      <c r="AU574" t="str">
        <f t="shared" si="61"/>
        <v>C33</v>
      </c>
    </row>
    <row r="575" spans="1:47" x14ac:dyDescent="0.25">
      <c r="A575" t="str">
        <f t="shared" si="56"/>
        <v>C33-2</v>
      </c>
      <c r="B575" t="str">
        <f t="shared" si="57"/>
        <v>NetC33_2</v>
      </c>
      <c r="C575" t="str">
        <f t="shared" si="58"/>
        <v>C33-NetC33_2</v>
      </c>
      <c r="D575" t="str">
        <f t="shared" si="59"/>
        <v>C33-2</v>
      </c>
      <c r="E575" t="s">
        <v>932</v>
      </c>
      <c r="F575">
        <v>2</v>
      </c>
      <c r="G575" t="s">
        <v>848</v>
      </c>
      <c r="N575" s="97"/>
      <c r="AT575" t="str">
        <f t="shared" si="60"/>
        <v>VCCINT</v>
      </c>
      <c r="AU575" t="str">
        <f t="shared" si="61"/>
        <v>C33</v>
      </c>
    </row>
    <row r="576" spans="1:47" x14ac:dyDescent="0.25">
      <c r="A576" t="str">
        <f t="shared" si="56"/>
        <v>C34-1</v>
      </c>
      <c r="B576" t="str">
        <f t="shared" si="57"/>
        <v>3.3V</v>
      </c>
      <c r="C576" t="str">
        <f t="shared" si="58"/>
        <v>C34-3.3V</v>
      </c>
      <c r="D576" t="str">
        <f t="shared" si="59"/>
        <v>C34-1</v>
      </c>
      <c r="E576" t="s">
        <v>774</v>
      </c>
      <c r="F576">
        <v>1</v>
      </c>
      <c r="G576" t="s">
        <v>291</v>
      </c>
      <c r="N576" s="97"/>
      <c r="AT576" t="str">
        <f t="shared" si="60"/>
        <v>3.3V</v>
      </c>
      <c r="AU576" t="str">
        <f t="shared" si="61"/>
        <v>--</v>
      </c>
    </row>
    <row r="577" spans="1:47" x14ac:dyDescent="0.25">
      <c r="A577" t="str">
        <f t="shared" si="56"/>
        <v>C34-2</v>
      </c>
      <c r="B577" t="str">
        <f t="shared" si="57"/>
        <v>GND</v>
      </c>
      <c r="C577" t="str">
        <f t="shared" si="58"/>
        <v>C34-GND</v>
      </c>
      <c r="D577" t="str">
        <f t="shared" si="59"/>
        <v>C34-2</v>
      </c>
      <c r="E577" t="s">
        <v>774</v>
      </c>
      <c r="F577">
        <v>2</v>
      </c>
      <c r="G577" t="s">
        <v>324</v>
      </c>
      <c r="N577" s="97"/>
      <c r="AT577" t="str">
        <f t="shared" si="60"/>
        <v>GND</v>
      </c>
      <c r="AU577" t="str">
        <f t="shared" si="61"/>
        <v>--</v>
      </c>
    </row>
    <row r="578" spans="1:47" x14ac:dyDescent="0.25">
      <c r="A578" t="str">
        <f t="shared" si="56"/>
        <v>C35-1</v>
      </c>
      <c r="B578" t="str">
        <f t="shared" si="57"/>
        <v>VCCINT</v>
      </c>
      <c r="C578" t="str">
        <f t="shared" si="58"/>
        <v>C35-VCCINT</v>
      </c>
      <c r="D578" t="str">
        <f t="shared" si="59"/>
        <v>C35-1</v>
      </c>
      <c r="E578" t="s">
        <v>933</v>
      </c>
      <c r="F578">
        <v>1</v>
      </c>
      <c r="G578" t="s">
        <v>839</v>
      </c>
      <c r="N578" s="97"/>
      <c r="AT578" t="str">
        <f t="shared" si="60"/>
        <v>NetC33_2</v>
      </c>
      <c r="AU578" t="str">
        <f t="shared" si="61"/>
        <v>C33</v>
      </c>
    </row>
    <row r="579" spans="1:47" x14ac:dyDescent="0.25">
      <c r="A579" t="str">
        <f t="shared" si="56"/>
        <v>C35-2</v>
      </c>
      <c r="B579" t="str">
        <f t="shared" si="57"/>
        <v>GND</v>
      </c>
      <c r="C579" t="str">
        <f t="shared" si="58"/>
        <v>C35-GND</v>
      </c>
      <c r="D579" t="str">
        <f t="shared" si="59"/>
        <v>C35-2</v>
      </c>
      <c r="E579" t="s">
        <v>933</v>
      </c>
      <c r="F579">
        <v>2</v>
      </c>
      <c r="G579" t="s">
        <v>324</v>
      </c>
      <c r="N579" s="97"/>
      <c r="AT579" t="str">
        <f t="shared" si="60"/>
        <v>GND</v>
      </c>
      <c r="AU579" t="str">
        <f t="shared" si="61"/>
        <v>--</v>
      </c>
    </row>
    <row r="580" spans="1:47" x14ac:dyDescent="0.25">
      <c r="A580" t="str">
        <f t="shared" si="56"/>
        <v>C36-1</v>
      </c>
      <c r="B580" t="str">
        <f t="shared" si="57"/>
        <v>3.3V</v>
      </c>
      <c r="C580" t="str">
        <f t="shared" si="58"/>
        <v>C36-3.3V</v>
      </c>
      <c r="D580" t="str">
        <f t="shared" si="59"/>
        <v>C36-1</v>
      </c>
      <c r="E580" t="s">
        <v>934</v>
      </c>
      <c r="F580">
        <v>1</v>
      </c>
      <c r="G580" t="s">
        <v>291</v>
      </c>
      <c r="N580" s="97"/>
      <c r="AT580" t="str">
        <f t="shared" si="60"/>
        <v>3.3V</v>
      </c>
      <c r="AU580" t="str">
        <f t="shared" si="61"/>
        <v>--</v>
      </c>
    </row>
    <row r="581" spans="1:47" x14ac:dyDescent="0.25">
      <c r="A581" t="str">
        <f t="shared" si="56"/>
        <v>C36-2</v>
      </c>
      <c r="B581" t="str">
        <f t="shared" si="57"/>
        <v>GND</v>
      </c>
      <c r="C581" t="str">
        <f t="shared" si="58"/>
        <v>C36-GND</v>
      </c>
      <c r="D581" t="str">
        <f t="shared" si="59"/>
        <v>C36-2</v>
      </c>
      <c r="E581" t="s">
        <v>934</v>
      </c>
      <c r="F581">
        <v>2</v>
      </c>
      <c r="G581" t="s">
        <v>324</v>
      </c>
      <c r="N581" s="97"/>
      <c r="AT581" t="str">
        <f t="shared" si="60"/>
        <v>GND</v>
      </c>
      <c r="AU581" t="str">
        <f t="shared" si="61"/>
        <v>--</v>
      </c>
    </row>
    <row r="582" spans="1:47" x14ac:dyDescent="0.25">
      <c r="A582" t="str">
        <f t="shared" ref="A582:A645" si="62">$E582&amp;"-"&amp;$F582</f>
        <v>C37-1</v>
      </c>
      <c r="B582" t="str">
        <f t="shared" ref="B582:B645" si="63">IF(OR(E582=$A$2,E582=$B$2,E582=$C$2,E582=$D$2),"--",G582)</f>
        <v>2.5V</v>
      </c>
      <c r="C582" t="str">
        <f t="shared" ref="C582:C645" si="64">$E582&amp;"-"&amp;$G582</f>
        <v>C37-2.5V</v>
      </c>
      <c r="D582" t="str">
        <f t="shared" ref="D582:D645" si="65">A582</f>
        <v>C37-1</v>
      </c>
      <c r="E582" t="s">
        <v>935</v>
      </c>
      <c r="F582">
        <v>1</v>
      </c>
      <c r="G582" t="s">
        <v>800</v>
      </c>
      <c r="N582" s="97"/>
      <c r="AT582" t="str">
        <f t="shared" ref="AT582:AT645" si="66">IF(IF(COUNTIF($AO$6:$AQ$150,B582)&gt;0,"---","--")="---",VLOOKUP(B582,$AO$6:$AQ$150,3,0),B582)</f>
        <v>2.5V</v>
      </c>
      <c r="AU582" t="str">
        <f t="shared" ref="AU582:AU645" si="67">IF(IF(COUNTIF($AO$6:$AQ$150,B582)&gt;0,"---","--")="---",VLOOKUP(B582,$AO$6:$AQ$150,2,0),"--")</f>
        <v>--</v>
      </c>
    </row>
    <row r="583" spans="1:47" x14ac:dyDescent="0.25">
      <c r="A583" t="str">
        <f t="shared" si="62"/>
        <v>C37-2</v>
      </c>
      <c r="B583" t="str">
        <f t="shared" si="63"/>
        <v>GND</v>
      </c>
      <c r="C583" t="str">
        <f t="shared" si="64"/>
        <v>C37-GND</v>
      </c>
      <c r="D583" t="str">
        <f t="shared" si="65"/>
        <v>C37-2</v>
      </c>
      <c r="E583" t="s">
        <v>935</v>
      </c>
      <c r="F583">
        <v>2</v>
      </c>
      <c r="G583" t="s">
        <v>324</v>
      </c>
      <c r="N583" s="97"/>
      <c r="AT583" t="str">
        <f t="shared" si="66"/>
        <v>GND</v>
      </c>
      <c r="AU583" t="str">
        <f t="shared" si="67"/>
        <v>--</v>
      </c>
    </row>
    <row r="584" spans="1:47" x14ac:dyDescent="0.25">
      <c r="A584" t="str">
        <f t="shared" si="62"/>
        <v>C38-1</v>
      </c>
      <c r="B584" t="str">
        <f t="shared" si="63"/>
        <v>VCCINT</v>
      </c>
      <c r="C584" t="str">
        <f t="shared" si="64"/>
        <v>C38-VCCINT</v>
      </c>
      <c r="D584" t="str">
        <f t="shared" si="65"/>
        <v>C38-1</v>
      </c>
      <c r="E584" t="s">
        <v>936</v>
      </c>
      <c r="F584">
        <v>1</v>
      </c>
      <c r="G584" t="s">
        <v>839</v>
      </c>
      <c r="N584" s="97"/>
      <c r="AT584" t="str">
        <f t="shared" si="66"/>
        <v>NetC33_2</v>
      </c>
      <c r="AU584" t="str">
        <f t="shared" si="67"/>
        <v>C33</v>
      </c>
    </row>
    <row r="585" spans="1:47" x14ac:dyDescent="0.25">
      <c r="A585" t="str">
        <f t="shared" si="62"/>
        <v>C38-2</v>
      </c>
      <c r="B585" t="str">
        <f t="shared" si="63"/>
        <v>GND</v>
      </c>
      <c r="C585" t="str">
        <f t="shared" si="64"/>
        <v>C38-GND</v>
      </c>
      <c r="D585" t="str">
        <f t="shared" si="65"/>
        <v>C38-2</v>
      </c>
      <c r="E585" t="s">
        <v>936</v>
      </c>
      <c r="F585">
        <v>2</v>
      </c>
      <c r="G585" t="s">
        <v>324</v>
      </c>
      <c r="N585" s="97"/>
      <c r="AT585" t="str">
        <f t="shared" si="66"/>
        <v>GND</v>
      </c>
      <c r="AU585" t="str">
        <f t="shared" si="67"/>
        <v>--</v>
      </c>
    </row>
    <row r="586" spans="1:47" x14ac:dyDescent="0.25">
      <c r="A586" t="str">
        <f t="shared" si="62"/>
        <v>C39-1</v>
      </c>
      <c r="B586" t="str">
        <f t="shared" si="63"/>
        <v>VCCINT</v>
      </c>
      <c r="C586" t="str">
        <f t="shared" si="64"/>
        <v>C39-VCCINT</v>
      </c>
      <c r="D586" t="str">
        <f t="shared" si="65"/>
        <v>C39-1</v>
      </c>
      <c r="E586" t="s">
        <v>937</v>
      </c>
      <c r="F586">
        <v>1</v>
      </c>
      <c r="G586" t="s">
        <v>839</v>
      </c>
      <c r="N586" s="97"/>
      <c r="AT586" t="str">
        <f t="shared" si="66"/>
        <v>NetC33_2</v>
      </c>
      <c r="AU586" t="str">
        <f t="shared" si="67"/>
        <v>C33</v>
      </c>
    </row>
    <row r="587" spans="1:47" x14ac:dyDescent="0.25">
      <c r="A587" t="str">
        <f t="shared" si="62"/>
        <v>C39-2</v>
      </c>
      <c r="B587" t="str">
        <f t="shared" si="63"/>
        <v>GND</v>
      </c>
      <c r="C587" t="str">
        <f t="shared" si="64"/>
        <v>C39-GND</v>
      </c>
      <c r="D587" t="str">
        <f t="shared" si="65"/>
        <v>C39-2</v>
      </c>
      <c r="E587" t="s">
        <v>937</v>
      </c>
      <c r="F587">
        <v>2</v>
      </c>
      <c r="G587" t="s">
        <v>324</v>
      </c>
      <c r="N587" s="97"/>
      <c r="AT587" t="str">
        <f t="shared" si="66"/>
        <v>GND</v>
      </c>
      <c r="AU587" t="str">
        <f t="shared" si="67"/>
        <v>--</v>
      </c>
    </row>
    <row r="588" spans="1:47" x14ac:dyDescent="0.25">
      <c r="A588" t="str">
        <f t="shared" si="62"/>
        <v>C40-1</v>
      </c>
      <c r="B588" t="str">
        <f t="shared" si="63"/>
        <v>VCCINT</v>
      </c>
      <c r="C588" t="str">
        <f t="shared" si="64"/>
        <v>C40-VCCINT</v>
      </c>
      <c r="D588" t="str">
        <f t="shared" si="65"/>
        <v>C40-1</v>
      </c>
      <c r="E588" t="s">
        <v>938</v>
      </c>
      <c r="F588">
        <v>1</v>
      </c>
      <c r="G588" t="s">
        <v>839</v>
      </c>
      <c r="N588" s="97"/>
      <c r="AT588" t="str">
        <f t="shared" si="66"/>
        <v>NetC33_2</v>
      </c>
      <c r="AU588" t="str">
        <f t="shared" si="67"/>
        <v>C33</v>
      </c>
    </row>
    <row r="589" spans="1:47" x14ac:dyDescent="0.25">
      <c r="A589" t="str">
        <f t="shared" si="62"/>
        <v>C40-2</v>
      </c>
      <c r="B589" t="str">
        <f t="shared" si="63"/>
        <v>GND</v>
      </c>
      <c r="C589" t="str">
        <f t="shared" si="64"/>
        <v>C40-GND</v>
      </c>
      <c r="D589" t="str">
        <f t="shared" si="65"/>
        <v>C40-2</v>
      </c>
      <c r="E589" t="s">
        <v>938</v>
      </c>
      <c r="F589">
        <v>2</v>
      </c>
      <c r="G589" t="s">
        <v>324</v>
      </c>
      <c r="N589" s="97"/>
      <c r="AT589" t="str">
        <f t="shared" si="66"/>
        <v>GND</v>
      </c>
      <c r="AU589" t="str">
        <f t="shared" si="67"/>
        <v>--</v>
      </c>
    </row>
    <row r="590" spans="1:47" x14ac:dyDescent="0.25">
      <c r="A590" t="str">
        <f t="shared" si="62"/>
        <v>C41-1</v>
      </c>
      <c r="B590" t="str">
        <f t="shared" si="63"/>
        <v>VCCINT</v>
      </c>
      <c r="C590" t="str">
        <f t="shared" si="64"/>
        <v>C41-VCCINT</v>
      </c>
      <c r="D590" t="str">
        <f t="shared" si="65"/>
        <v>C41-1</v>
      </c>
      <c r="E590" t="s">
        <v>939</v>
      </c>
      <c r="F590">
        <v>1</v>
      </c>
      <c r="G590" t="s">
        <v>839</v>
      </c>
      <c r="N590" s="97"/>
      <c r="AT590" t="str">
        <f t="shared" si="66"/>
        <v>NetC33_2</v>
      </c>
      <c r="AU590" t="str">
        <f t="shared" si="67"/>
        <v>C33</v>
      </c>
    </row>
    <row r="591" spans="1:47" x14ac:dyDescent="0.25">
      <c r="A591" t="str">
        <f t="shared" si="62"/>
        <v>C41-2</v>
      </c>
      <c r="B591" t="str">
        <f t="shared" si="63"/>
        <v>GND</v>
      </c>
      <c r="C591" t="str">
        <f t="shared" si="64"/>
        <v>C41-GND</v>
      </c>
      <c r="D591" t="str">
        <f t="shared" si="65"/>
        <v>C41-2</v>
      </c>
      <c r="E591" t="s">
        <v>939</v>
      </c>
      <c r="F591">
        <v>2</v>
      </c>
      <c r="G591" t="s">
        <v>324</v>
      </c>
      <c r="N591" s="97"/>
      <c r="AT591" t="str">
        <f t="shared" si="66"/>
        <v>GND</v>
      </c>
      <c r="AU591" t="str">
        <f t="shared" si="67"/>
        <v>--</v>
      </c>
    </row>
    <row r="592" spans="1:47" x14ac:dyDescent="0.25">
      <c r="A592" t="str">
        <f t="shared" si="62"/>
        <v>C42-1</v>
      </c>
      <c r="B592" t="str">
        <f t="shared" si="63"/>
        <v>VCCINT</v>
      </c>
      <c r="C592" t="str">
        <f t="shared" si="64"/>
        <v>C42-VCCINT</v>
      </c>
      <c r="D592" t="str">
        <f t="shared" si="65"/>
        <v>C42-1</v>
      </c>
      <c r="E592" t="s">
        <v>940</v>
      </c>
      <c r="F592">
        <v>1</v>
      </c>
      <c r="G592" t="s">
        <v>839</v>
      </c>
      <c r="N592" s="97"/>
      <c r="AT592" t="str">
        <f t="shared" si="66"/>
        <v>NetC33_2</v>
      </c>
      <c r="AU592" t="str">
        <f t="shared" si="67"/>
        <v>C33</v>
      </c>
    </row>
    <row r="593" spans="1:47" x14ac:dyDescent="0.25">
      <c r="A593" t="str">
        <f t="shared" si="62"/>
        <v>C42-2</v>
      </c>
      <c r="B593" t="str">
        <f t="shared" si="63"/>
        <v>GND</v>
      </c>
      <c r="C593" t="str">
        <f t="shared" si="64"/>
        <v>C42-GND</v>
      </c>
      <c r="D593" t="str">
        <f t="shared" si="65"/>
        <v>C42-2</v>
      </c>
      <c r="E593" t="s">
        <v>940</v>
      </c>
      <c r="F593">
        <v>2</v>
      </c>
      <c r="G593" t="s">
        <v>324</v>
      </c>
      <c r="N593" s="97"/>
      <c r="AT593" t="str">
        <f t="shared" si="66"/>
        <v>GND</v>
      </c>
      <c r="AU593" t="str">
        <f t="shared" si="67"/>
        <v>--</v>
      </c>
    </row>
    <row r="594" spans="1:47" x14ac:dyDescent="0.25">
      <c r="A594" t="str">
        <f t="shared" si="62"/>
        <v>C43-1</v>
      </c>
      <c r="B594" t="str">
        <f t="shared" si="63"/>
        <v>VCCA</v>
      </c>
      <c r="C594" t="str">
        <f t="shared" si="64"/>
        <v>C43-VCCA</v>
      </c>
      <c r="D594" t="str">
        <f t="shared" si="65"/>
        <v>C43-1</v>
      </c>
      <c r="E594" t="s">
        <v>941</v>
      </c>
      <c r="F594">
        <v>1</v>
      </c>
      <c r="G594" t="s">
        <v>838</v>
      </c>
      <c r="N594" s="97"/>
      <c r="AT594" t="str">
        <f t="shared" si="66"/>
        <v>VCCA</v>
      </c>
      <c r="AU594" t="str">
        <f t="shared" si="67"/>
        <v>--</v>
      </c>
    </row>
    <row r="595" spans="1:47" x14ac:dyDescent="0.25">
      <c r="A595" t="str">
        <f t="shared" si="62"/>
        <v>C43-2</v>
      </c>
      <c r="B595" t="str">
        <f t="shared" si="63"/>
        <v>GND</v>
      </c>
      <c r="C595" t="str">
        <f t="shared" si="64"/>
        <v>C43-GND</v>
      </c>
      <c r="D595" t="str">
        <f t="shared" si="65"/>
        <v>C43-2</v>
      </c>
      <c r="E595" t="s">
        <v>941</v>
      </c>
      <c r="F595">
        <v>2</v>
      </c>
      <c r="G595" t="s">
        <v>324</v>
      </c>
      <c r="N595" s="97"/>
      <c r="AT595" t="str">
        <f t="shared" si="66"/>
        <v>GND</v>
      </c>
      <c r="AU595" t="str">
        <f t="shared" si="67"/>
        <v>--</v>
      </c>
    </row>
    <row r="596" spans="1:47" x14ac:dyDescent="0.25">
      <c r="A596" t="str">
        <f t="shared" si="62"/>
        <v>C44-1</v>
      </c>
      <c r="B596" t="str">
        <f t="shared" si="63"/>
        <v>VCCA</v>
      </c>
      <c r="C596" t="str">
        <f t="shared" si="64"/>
        <v>C44-VCCA</v>
      </c>
      <c r="D596" t="str">
        <f t="shared" si="65"/>
        <v>C44-1</v>
      </c>
      <c r="E596" t="s">
        <v>942</v>
      </c>
      <c r="F596">
        <v>1</v>
      </c>
      <c r="G596" t="s">
        <v>838</v>
      </c>
      <c r="N596" s="97"/>
      <c r="AT596" t="str">
        <f t="shared" si="66"/>
        <v>VCCA</v>
      </c>
      <c r="AU596" t="str">
        <f t="shared" si="67"/>
        <v>--</v>
      </c>
    </row>
    <row r="597" spans="1:47" x14ac:dyDescent="0.25">
      <c r="A597" t="str">
        <f t="shared" si="62"/>
        <v>C44-2</v>
      </c>
      <c r="B597" t="str">
        <f t="shared" si="63"/>
        <v>GND</v>
      </c>
      <c r="C597" t="str">
        <f t="shared" si="64"/>
        <v>C44-GND</v>
      </c>
      <c r="D597" t="str">
        <f t="shared" si="65"/>
        <v>C44-2</v>
      </c>
      <c r="E597" t="s">
        <v>942</v>
      </c>
      <c r="F597">
        <v>2</v>
      </c>
      <c r="G597" t="s">
        <v>324</v>
      </c>
      <c r="N597" s="97"/>
      <c r="AT597" t="str">
        <f t="shared" si="66"/>
        <v>GND</v>
      </c>
      <c r="AU597" t="str">
        <f t="shared" si="67"/>
        <v>--</v>
      </c>
    </row>
    <row r="598" spans="1:47" x14ac:dyDescent="0.25">
      <c r="A598" t="str">
        <f t="shared" si="62"/>
        <v>C45-1</v>
      </c>
      <c r="B598" t="str">
        <f t="shared" si="63"/>
        <v>VCCD</v>
      </c>
      <c r="C598" t="str">
        <f t="shared" si="64"/>
        <v>C45-VCCD</v>
      </c>
      <c r="D598" t="str">
        <f t="shared" si="65"/>
        <v>C45-1</v>
      </c>
      <c r="E598" t="s">
        <v>943</v>
      </c>
      <c r="F598">
        <v>1</v>
      </c>
      <c r="G598" t="s">
        <v>831</v>
      </c>
      <c r="N598" s="97"/>
      <c r="AT598" t="str">
        <f t="shared" si="66"/>
        <v>VCCD</v>
      </c>
      <c r="AU598" t="str">
        <f t="shared" si="67"/>
        <v>--</v>
      </c>
    </row>
    <row r="599" spans="1:47" x14ac:dyDescent="0.25">
      <c r="A599" t="str">
        <f t="shared" si="62"/>
        <v>C45-2</v>
      </c>
      <c r="B599" t="str">
        <f t="shared" si="63"/>
        <v>GND</v>
      </c>
      <c r="C599" t="str">
        <f t="shared" si="64"/>
        <v>C45-GND</v>
      </c>
      <c r="D599" t="str">
        <f t="shared" si="65"/>
        <v>C45-2</v>
      </c>
      <c r="E599" t="s">
        <v>943</v>
      </c>
      <c r="F599">
        <v>2</v>
      </c>
      <c r="G599" t="s">
        <v>324</v>
      </c>
      <c r="N599" s="97"/>
      <c r="AT599" t="str">
        <f t="shared" si="66"/>
        <v>GND</v>
      </c>
      <c r="AU599" t="str">
        <f t="shared" si="67"/>
        <v>--</v>
      </c>
    </row>
    <row r="600" spans="1:47" x14ac:dyDescent="0.25">
      <c r="A600" t="str">
        <f t="shared" si="62"/>
        <v>C46-1</v>
      </c>
      <c r="B600" t="str">
        <f t="shared" si="63"/>
        <v>VCCD</v>
      </c>
      <c r="C600" t="str">
        <f t="shared" si="64"/>
        <v>C46-VCCD</v>
      </c>
      <c r="D600" t="str">
        <f t="shared" si="65"/>
        <v>C46-1</v>
      </c>
      <c r="E600" t="s">
        <v>944</v>
      </c>
      <c r="F600">
        <v>1</v>
      </c>
      <c r="G600" t="s">
        <v>831</v>
      </c>
      <c r="N600" s="97"/>
      <c r="AT600" t="str">
        <f t="shared" si="66"/>
        <v>VCCD</v>
      </c>
      <c r="AU600" t="str">
        <f t="shared" si="67"/>
        <v>--</v>
      </c>
    </row>
    <row r="601" spans="1:47" x14ac:dyDescent="0.25">
      <c r="A601" t="str">
        <f t="shared" si="62"/>
        <v>C46-2</v>
      </c>
      <c r="B601" t="str">
        <f t="shared" si="63"/>
        <v>GND</v>
      </c>
      <c r="C601" t="str">
        <f t="shared" si="64"/>
        <v>C46-GND</v>
      </c>
      <c r="D601" t="str">
        <f t="shared" si="65"/>
        <v>C46-2</v>
      </c>
      <c r="E601" t="s">
        <v>944</v>
      </c>
      <c r="F601">
        <v>2</v>
      </c>
      <c r="G601" t="s">
        <v>324</v>
      </c>
      <c r="N601" s="97"/>
      <c r="AT601" t="str">
        <f t="shared" si="66"/>
        <v>GND</v>
      </c>
      <c r="AU601" t="str">
        <f t="shared" si="67"/>
        <v>--</v>
      </c>
    </row>
    <row r="602" spans="1:47" x14ac:dyDescent="0.25">
      <c r="A602" t="str">
        <f t="shared" si="62"/>
        <v>C47-1</v>
      </c>
      <c r="B602" t="str">
        <f t="shared" si="63"/>
        <v>5V</v>
      </c>
      <c r="C602" t="str">
        <f t="shared" si="64"/>
        <v>C47-5V</v>
      </c>
      <c r="D602" t="str">
        <f t="shared" si="65"/>
        <v>C47-1</v>
      </c>
      <c r="E602" t="s">
        <v>775</v>
      </c>
      <c r="F602">
        <v>1</v>
      </c>
      <c r="G602" t="s">
        <v>293</v>
      </c>
      <c r="N602" s="97"/>
      <c r="AT602" t="str">
        <f t="shared" si="66"/>
        <v>5V</v>
      </c>
      <c r="AU602" t="str">
        <f t="shared" si="67"/>
        <v>--</v>
      </c>
    </row>
    <row r="603" spans="1:47" x14ac:dyDescent="0.25">
      <c r="A603" t="str">
        <f t="shared" si="62"/>
        <v>C47-2</v>
      </c>
      <c r="B603" t="str">
        <f t="shared" si="63"/>
        <v>GND</v>
      </c>
      <c r="C603" t="str">
        <f t="shared" si="64"/>
        <v>C47-GND</v>
      </c>
      <c r="D603" t="str">
        <f t="shared" si="65"/>
        <v>C47-2</v>
      </c>
      <c r="E603" t="s">
        <v>775</v>
      </c>
      <c r="F603">
        <v>2</v>
      </c>
      <c r="G603" t="s">
        <v>324</v>
      </c>
      <c r="N603" s="97"/>
      <c r="AT603" t="str">
        <f t="shared" si="66"/>
        <v>GND</v>
      </c>
      <c r="AU603" t="str">
        <f t="shared" si="67"/>
        <v>--</v>
      </c>
    </row>
    <row r="604" spans="1:47" x14ac:dyDescent="0.25">
      <c r="A604" t="str">
        <f t="shared" si="62"/>
        <v>C48-1</v>
      </c>
      <c r="B604" t="str">
        <f t="shared" si="63"/>
        <v>3.3V</v>
      </c>
      <c r="C604" t="str">
        <f t="shared" si="64"/>
        <v>C48-3.3V</v>
      </c>
      <c r="D604" t="str">
        <f t="shared" si="65"/>
        <v>C48-1</v>
      </c>
      <c r="E604" t="s">
        <v>945</v>
      </c>
      <c r="F604">
        <v>1</v>
      </c>
      <c r="G604" t="s">
        <v>291</v>
      </c>
      <c r="N604" s="97"/>
      <c r="AT604" t="str">
        <f t="shared" si="66"/>
        <v>3.3V</v>
      </c>
      <c r="AU604" t="str">
        <f t="shared" si="67"/>
        <v>--</v>
      </c>
    </row>
    <row r="605" spans="1:47" x14ac:dyDescent="0.25">
      <c r="A605" t="str">
        <f t="shared" si="62"/>
        <v>C48-2</v>
      </c>
      <c r="B605" t="str">
        <f t="shared" si="63"/>
        <v>GND</v>
      </c>
      <c r="C605" t="str">
        <f t="shared" si="64"/>
        <v>C48-GND</v>
      </c>
      <c r="D605" t="str">
        <f t="shared" si="65"/>
        <v>C48-2</v>
      </c>
      <c r="E605" t="s">
        <v>945</v>
      </c>
      <c r="F605">
        <v>2</v>
      </c>
      <c r="G605" t="s">
        <v>324</v>
      </c>
      <c r="N605" s="97"/>
      <c r="AT605" t="str">
        <f t="shared" si="66"/>
        <v>GND</v>
      </c>
      <c r="AU605" t="str">
        <f t="shared" si="67"/>
        <v>--</v>
      </c>
    </row>
    <row r="606" spans="1:47" x14ac:dyDescent="0.25">
      <c r="A606" t="str">
        <f t="shared" si="62"/>
        <v>C49-1</v>
      </c>
      <c r="B606" t="str">
        <f t="shared" si="63"/>
        <v>3.3V</v>
      </c>
      <c r="C606" t="str">
        <f t="shared" si="64"/>
        <v>C49-3.3V</v>
      </c>
      <c r="D606" t="str">
        <f t="shared" si="65"/>
        <v>C49-1</v>
      </c>
      <c r="E606" t="s">
        <v>946</v>
      </c>
      <c r="F606">
        <v>1</v>
      </c>
      <c r="G606" t="s">
        <v>291</v>
      </c>
      <c r="N606" s="97"/>
      <c r="AT606" t="str">
        <f t="shared" si="66"/>
        <v>3.3V</v>
      </c>
      <c r="AU606" t="str">
        <f t="shared" si="67"/>
        <v>--</v>
      </c>
    </row>
    <row r="607" spans="1:47" x14ac:dyDescent="0.25">
      <c r="A607" t="str">
        <f t="shared" si="62"/>
        <v>C49-2</v>
      </c>
      <c r="B607" t="str">
        <f t="shared" si="63"/>
        <v>GND</v>
      </c>
      <c r="C607" t="str">
        <f t="shared" si="64"/>
        <v>C49-GND</v>
      </c>
      <c r="D607" t="str">
        <f t="shared" si="65"/>
        <v>C49-2</v>
      </c>
      <c r="E607" t="s">
        <v>946</v>
      </c>
      <c r="F607">
        <v>2</v>
      </c>
      <c r="G607" t="s">
        <v>324</v>
      </c>
      <c r="N607" s="97"/>
      <c r="AT607" t="str">
        <f t="shared" si="66"/>
        <v>GND</v>
      </c>
      <c r="AU607" t="str">
        <f t="shared" si="67"/>
        <v>--</v>
      </c>
    </row>
    <row r="608" spans="1:47" x14ac:dyDescent="0.25">
      <c r="A608" t="str">
        <f t="shared" si="62"/>
        <v>C50-1</v>
      </c>
      <c r="B608" t="str">
        <f t="shared" si="63"/>
        <v>3.3V</v>
      </c>
      <c r="C608" t="str">
        <f t="shared" si="64"/>
        <v>C50-3.3V</v>
      </c>
      <c r="D608" t="str">
        <f t="shared" si="65"/>
        <v>C50-1</v>
      </c>
      <c r="E608" t="s">
        <v>947</v>
      </c>
      <c r="F608">
        <v>1</v>
      </c>
      <c r="G608" t="s">
        <v>291</v>
      </c>
      <c r="N608" s="97"/>
      <c r="AT608" t="str">
        <f t="shared" si="66"/>
        <v>3.3V</v>
      </c>
      <c r="AU608" t="str">
        <f t="shared" si="67"/>
        <v>--</v>
      </c>
    </row>
    <row r="609" spans="1:47" x14ac:dyDescent="0.25">
      <c r="A609" t="str">
        <f t="shared" si="62"/>
        <v>C50-2</v>
      </c>
      <c r="B609" t="str">
        <f t="shared" si="63"/>
        <v>GND</v>
      </c>
      <c r="C609" t="str">
        <f t="shared" si="64"/>
        <v>C50-GND</v>
      </c>
      <c r="D609" t="str">
        <f t="shared" si="65"/>
        <v>C50-2</v>
      </c>
      <c r="E609" t="s">
        <v>947</v>
      </c>
      <c r="F609">
        <v>2</v>
      </c>
      <c r="G609" t="s">
        <v>324</v>
      </c>
      <c r="N609" s="97"/>
      <c r="AT609" t="str">
        <f t="shared" si="66"/>
        <v>GND</v>
      </c>
      <c r="AU609" t="str">
        <f t="shared" si="67"/>
        <v>--</v>
      </c>
    </row>
    <row r="610" spans="1:47" x14ac:dyDescent="0.25">
      <c r="A610" t="str">
        <f t="shared" si="62"/>
        <v>C51-1</v>
      </c>
      <c r="B610" t="str">
        <f t="shared" si="63"/>
        <v>3.3V</v>
      </c>
      <c r="C610" t="str">
        <f t="shared" si="64"/>
        <v>C51-3.3V</v>
      </c>
      <c r="D610" t="str">
        <f t="shared" si="65"/>
        <v>C51-1</v>
      </c>
      <c r="E610" t="s">
        <v>948</v>
      </c>
      <c r="F610">
        <v>1</v>
      </c>
      <c r="G610" t="s">
        <v>291</v>
      </c>
      <c r="N610" s="97"/>
      <c r="AT610" t="str">
        <f t="shared" si="66"/>
        <v>3.3V</v>
      </c>
      <c r="AU610" t="str">
        <f t="shared" si="67"/>
        <v>--</v>
      </c>
    </row>
    <row r="611" spans="1:47" x14ac:dyDescent="0.25">
      <c r="A611" t="str">
        <f t="shared" si="62"/>
        <v>C51-2</v>
      </c>
      <c r="B611" t="str">
        <f t="shared" si="63"/>
        <v>GND</v>
      </c>
      <c r="C611" t="str">
        <f t="shared" si="64"/>
        <v>C51-GND</v>
      </c>
      <c r="D611" t="str">
        <f t="shared" si="65"/>
        <v>C51-2</v>
      </c>
      <c r="E611" t="s">
        <v>948</v>
      </c>
      <c r="F611">
        <v>2</v>
      </c>
      <c r="G611" t="s">
        <v>324</v>
      </c>
      <c r="N611" s="97"/>
      <c r="AT611" t="str">
        <f t="shared" si="66"/>
        <v>GND</v>
      </c>
      <c r="AU611" t="str">
        <f t="shared" si="67"/>
        <v>--</v>
      </c>
    </row>
    <row r="612" spans="1:47" x14ac:dyDescent="0.25">
      <c r="A612" t="str">
        <f t="shared" si="62"/>
        <v>C52-1</v>
      </c>
      <c r="B612" t="str">
        <f t="shared" si="63"/>
        <v>VCCINT</v>
      </c>
      <c r="C612" t="str">
        <f t="shared" si="64"/>
        <v>C52-VCCINT</v>
      </c>
      <c r="D612" t="str">
        <f t="shared" si="65"/>
        <v>C52-1</v>
      </c>
      <c r="E612" t="s">
        <v>949</v>
      </c>
      <c r="F612">
        <v>1</v>
      </c>
      <c r="G612" t="s">
        <v>839</v>
      </c>
      <c r="N612" s="97"/>
      <c r="AT612" t="str">
        <f t="shared" si="66"/>
        <v>NetC33_2</v>
      </c>
      <c r="AU612" t="str">
        <f t="shared" si="67"/>
        <v>C33</v>
      </c>
    </row>
    <row r="613" spans="1:47" x14ac:dyDescent="0.25">
      <c r="A613" t="str">
        <f t="shared" si="62"/>
        <v>C52-2</v>
      </c>
      <c r="B613" t="str">
        <f t="shared" si="63"/>
        <v>GND</v>
      </c>
      <c r="C613" t="str">
        <f t="shared" si="64"/>
        <v>C52-GND</v>
      </c>
      <c r="D613" t="str">
        <f t="shared" si="65"/>
        <v>C52-2</v>
      </c>
      <c r="E613" t="s">
        <v>949</v>
      </c>
      <c r="F613">
        <v>2</v>
      </c>
      <c r="G613" t="s">
        <v>324</v>
      </c>
      <c r="N613" s="97"/>
      <c r="AT613" t="str">
        <f t="shared" si="66"/>
        <v>GND</v>
      </c>
      <c r="AU613" t="str">
        <f t="shared" si="67"/>
        <v>--</v>
      </c>
    </row>
    <row r="614" spans="1:47" x14ac:dyDescent="0.25">
      <c r="A614" t="str">
        <f t="shared" si="62"/>
        <v>C53-1</v>
      </c>
      <c r="B614" t="str">
        <f t="shared" si="63"/>
        <v>VCCINT</v>
      </c>
      <c r="C614" t="str">
        <f t="shared" si="64"/>
        <v>C53-VCCINT</v>
      </c>
      <c r="D614" t="str">
        <f t="shared" si="65"/>
        <v>C53-1</v>
      </c>
      <c r="E614" t="s">
        <v>950</v>
      </c>
      <c r="F614">
        <v>1</v>
      </c>
      <c r="G614" t="s">
        <v>839</v>
      </c>
      <c r="N614" s="97"/>
      <c r="AT614" t="str">
        <f t="shared" si="66"/>
        <v>NetC33_2</v>
      </c>
      <c r="AU614" t="str">
        <f t="shared" si="67"/>
        <v>C33</v>
      </c>
    </row>
    <row r="615" spans="1:47" x14ac:dyDescent="0.25">
      <c r="A615" t="str">
        <f t="shared" si="62"/>
        <v>C53-2</v>
      </c>
      <c r="B615" t="str">
        <f t="shared" si="63"/>
        <v>GND</v>
      </c>
      <c r="C615" t="str">
        <f t="shared" si="64"/>
        <v>C53-GND</v>
      </c>
      <c r="D615" t="str">
        <f t="shared" si="65"/>
        <v>C53-2</v>
      </c>
      <c r="E615" t="s">
        <v>950</v>
      </c>
      <c r="F615">
        <v>2</v>
      </c>
      <c r="G615" t="s">
        <v>324</v>
      </c>
      <c r="N615" s="97"/>
      <c r="AT615" t="str">
        <f t="shared" si="66"/>
        <v>GND</v>
      </c>
      <c r="AU615" t="str">
        <f t="shared" si="67"/>
        <v>--</v>
      </c>
    </row>
    <row r="616" spans="1:47" x14ac:dyDescent="0.25">
      <c r="A616" t="str">
        <f t="shared" si="62"/>
        <v>C54-1</v>
      </c>
      <c r="B616" t="str">
        <f t="shared" si="63"/>
        <v>VCCINT</v>
      </c>
      <c r="C616" t="str">
        <f t="shared" si="64"/>
        <v>C54-VCCINT</v>
      </c>
      <c r="D616" t="str">
        <f t="shared" si="65"/>
        <v>C54-1</v>
      </c>
      <c r="E616" t="s">
        <v>951</v>
      </c>
      <c r="F616">
        <v>1</v>
      </c>
      <c r="G616" t="s">
        <v>839</v>
      </c>
      <c r="N616" s="97"/>
      <c r="AT616" t="str">
        <f t="shared" si="66"/>
        <v>NetC33_2</v>
      </c>
      <c r="AU616" t="str">
        <f t="shared" si="67"/>
        <v>C33</v>
      </c>
    </row>
    <row r="617" spans="1:47" x14ac:dyDescent="0.25">
      <c r="A617" t="str">
        <f t="shared" si="62"/>
        <v>C54-2</v>
      </c>
      <c r="B617" t="str">
        <f t="shared" si="63"/>
        <v>GND</v>
      </c>
      <c r="C617" t="str">
        <f t="shared" si="64"/>
        <v>C54-GND</v>
      </c>
      <c r="D617" t="str">
        <f t="shared" si="65"/>
        <v>C54-2</v>
      </c>
      <c r="E617" t="s">
        <v>951</v>
      </c>
      <c r="F617">
        <v>2</v>
      </c>
      <c r="G617" t="s">
        <v>324</v>
      </c>
      <c r="N617" s="97"/>
      <c r="AT617" t="str">
        <f t="shared" si="66"/>
        <v>GND</v>
      </c>
      <c r="AU617" t="str">
        <f t="shared" si="67"/>
        <v>--</v>
      </c>
    </row>
    <row r="618" spans="1:47" x14ac:dyDescent="0.25">
      <c r="A618" t="str">
        <f t="shared" si="62"/>
        <v>C55-1</v>
      </c>
      <c r="B618" t="str">
        <f t="shared" si="63"/>
        <v>VCCINT</v>
      </c>
      <c r="C618" t="str">
        <f t="shared" si="64"/>
        <v>C55-VCCINT</v>
      </c>
      <c r="D618" t="str">
        <f t="shared" si="65"/>
        <v>C55-1</v>
      </c>
      <c r="E618" t="s">
        <v>952</v>
      </c>
      <c r="F618">
        <v>1</v>
      </c>
      <c r="G618" t="s">
        <v>839</v>
      </c>
      <c r="N618" s="97"/>
      <c r="AT618" t="str">
        <f t="shared" si="66"/>
        <v>NetC33_2</v>
      </c>
      <c r="AU618" t="str">
        <f t="shared" si="67"/>
        <v>C33</v>
      </c>
    </row>
    <row r="619" spans="1:47" x14ac:dyDescent="0.25">
      <c r="A619" t="str">
        <f t="shared" si="62"/>
        <v>C55-2</v>
      </c>
      <c r="B619" t="str">
        <f t="shared" si="63"/>
        <v>GND</v>
      </c>
      <c r="C619" t="str">
        <f t="shared" si="64"/>
        <v>C55-GND</v>
      </c>
      <c r="D619" t="str">
        <f t="shared" si="65"/>
        <v>C55-2</v>
      </c>
      <c r="E619" t="s">
        <v>952</v>
      </c>
      <c r="F619">
        <v>2</v>
      </c>
      <c r="G619" t="s">
        <v>324</v>
      </c>
      <c r="N619" s="97"/>
      <c r="AT619" t="str">
        <f t="shared" si="66"/>
        <v>GND</v>
      </c>
      <c r="AU619" t="str">
        <f t="shared" si="67"/>
        <v>--</v>
      </c>
    </row>
    <row r="620" spans="1:47" x14ac:dyDescent="0.25">
      <c r="A620" t="str">
        <f t="shared" si="62"/>
        <v>C101-1</v>
      </c>
      <c r="B620" t="str">
        <f t="shared" si="63"/>
        <v>3.3V</v>
      </c>
      <c r="C620" t="str">
        <f t="shared" si="64"/>
        <v>C101-3.3V</v>
      </c>
      <c r="D620" t="str">
        <f t="shared" si="65"/>
        <v>C101-1</v>
      </c>
      <c r="E620" t="s">
        <v>475</v>
      </c>
      <c r="F620">
        <v>1</v>
      </c>
      <c r="G620" t="s">
        <v>291</v>
      </c>
      <c r="N620" s="97"/>
      <c r="AT620" t="str">
        <f t="shared" si="66"/>
        <v>3.3V</v>
      </c>
      <c r="AU620" t="str">
        <f t="shared" si="67"/>
        <v>--</v>
      </c>
    </row>
    <row r="621" spans="1:47" x14ac:dyDescent="0.25">
      <c r="A621" t="str">
        <f t="shared" si="62"/>
        <v>C101-2</v>
      </c>
      <c r="B621" t="str">
        <f t="shared" si="63"/>
        <v>GND</v>
      </c>
      <c r="C621" t="str">
        <f t="shared" si="64"/>
        <v>C101-GND</v>
      </c>
      <c r="D621" t="str">
        <f t="shared" si="65"/>
        <v>C101-2</v>
      </c>
      <c r="E621" t="s">
        <v>475</v>
      </c>
      <c r="F621">
        <v>2</v>
      </c>
      <c r="G621" t="s">
        <v>324</v>
      </c>
      <c r="N621" s="97"/>
      <c r="AT621" t="str">
        <f t="shared" si="66"/>
        <v>GND</v>
      </c>
      <c r="AU621" t="str">
        <f t="shared" si="67"/>
        <v>--</v>
      </c>
    </row>
    <row r="622" spans="1:47" x14ac:dyDescent="0.25">
      <c r="A622" t="str">
        <f t="shared" si="62"/>
        <v>D1-A</v>
      </c>
      <c r="B622" t="str">
        <f t="shared" si="63"/>
        <v>NetD1_A</v>
      </c>
      <c r="C622" t="str">
        <f t="shared" si="64"/>
        <v>D1-NetD1_A</v>
      </c>
      <c r="D622" t="str">
        <f t="shared" si="65"/>
        <v>D1-A</v>
      </c>
      <c r="E622" t="s">
        <v>300</v>
      </c>
      <c r="F622" t="s">
        <v>476</v>
      </c>
      <c r="G622" t="s">
        <v>373</v>
      </c>
      <c r="N622" s="97"/>
      <c r="AT622" t="str">
        <f t="shared" si="66"/>
        <v>NetD1_A</v>
      </c>
      <c r="AU622" t="str">
        <f t="shared" si="67"/>
        <v>--</v>
      </c>
    </row>
    <row r="623" spans="1:47" x14ac:dyDescent="0.25">
      <c r="A623" t="str">
        <f t="shared" si="62"/>
        <v>D1-K</v>
      </c>
      <c r="B623" t="str">
        <f t="shared" si="63"/>
        <v>GND</v>
      </c>
      <c r="C623" t="str">
        <f t="shared" si="64"/>
        <v>D1-GND</v>
      </c>
      <c r="D623" t="str">
        <f t="shared" si="65"/>
        <v>D1-K</v>
      </c>
      <c r="E623" t="s">
        <v>300</v>
      </c>
      <c r="F623" t="s">
        <v>477</v>
      </c>
      <c r="G623" t="s">
        <v>324</v>
      </c>
      <c r="N623" s="97"/>
      <c r="AT623" t="str">
        <f t="shared" si="66"/>
        <v>GND</v>
      </c>
      <c r="AU623" t="str">
        <f t="shared" si="67"/>
        <v>--</v>
      </c>
    </row>
    <row r="624" spans="1:47" x14ac:dyDescent="0.25">
      <c r="A624" t="str">
        <f t="shared" si="62"/>
        <v>D2-A</v>
      </c>
      <c r="B624" t="str">
        <f t="shared" si="63"/>
        <v>NetD2_A</v>
      </c>
      <c r="C624" t="str">
        <f t="shared" si="64"/>
        <v>D2-NetD2_A</v>
      </c>
      <c r="D624" t="str">
        <f t="shared" si="65"/>
        <v>D2-A</v>
      </c>
      <c r="E624" t="s">
        <v>301</v>
      </c>
      <c r="F624" t="s">
        <v>476</v>
      </c>
      <c r="G624" t="s">
        <v>374</v>
      </c>
      <c r="N624" s="97"/>
      <c r="AT624" t="str">
        <f t="shared" si="66"/>
        <v>LED1</v>
      </c>
      <c r="AU624" t="str">
        <f t="shared" si="67"/>
        <v>R9</v>
      </c>
    </row>
    <row r="625" spans="1:47" x14ac:dyDescent="0.25">
      <c r="A625" t="str">
        <f t="shared" si="62"/>
        <v>D2-K</v>
      </c>
      <c r="B625" t="str">
        <f t="shared" si="63"/>
        <v>GND</v>
      </c>
      <c r="C625" t="str">
        <f t="shared" si="64"/>
        <v>D2-GND</v>
      </c>
      <c r="D625" t="str">
        <f t="shared" si="65"/>
        <v>D2-K</v>
      </c>
      <c r="E625" t="s">
        <v>301</v>
      </c>
      <c r="F625" t="s">
        <v>477</v>
      </c>
      <c r="G625" t="s">
        <v>324</v>
      </c>
      <c r="N625" s="97"/>
      <c r="AT625" t="str">
        <f t="shared" si="66"/>
        <v>GND</v>
      </c>
      <c r="AU625" t="str">
        <f t="shared" si="67"/>
        <v>--</v>
      </c>
    </row>
    <row r="626" spans="1:47" x14ac:dyDescent="0.25">
      <c r="A626" t="str">
        <f t="shared" si="62"/>
        <v>D3-A</v>
      </c>
      <c r="B626" t="str">
        <f t="shared" si="63"/>
        <v>NetD3_A</v>
      </c>
      <c r="C626" t="str">
        <f t="shared" si="64"/>
        <v>D3-NetD3_A</v>
      </c>
      <c r="D626" t="str">
        <f t="shared" si="65"/>
        <v>D3-A</v>
      </c>
      <c r="E626" t="s">
        <v>302</v>
      </c>
      <c r="F626" t="s">
        <v>476</v>
      </c>
      <c r="G626" t="s">
        <v>375</v>
      </c>
      <c r="N626" s="97"/>
      <c r="AT626" t="str">
        <f t="shared" si="66"/>
        <v>LED2</v>
      </c>
      <c r="AU626" t="str">
        <f t="shared" si="67"/>
        <v>R10</v>
      </c>
    </row>
    <row r="627" spans="1:47" x14ac:dyDescent="0.25">
      <c r="A627" t="str">
        <f t="shared" si="62"/>
        <v>D3-K</v>
      </c>
      <c r="B627" t="str">
        <f t="shared" si="63"/>
        <v>GND</v>
      </c>
      <c r="C627" t="str">
        <f t="shared" si="64"/>
        <v>D3-GND</v>
      </c>
      <c r="D627" t="str">
        <f t="shared" si="65"/>
        <v>D3-K</v>
      </c>
      <c r="E627" t="s">
        <v>302</v>
      </c>
      <c r="F627" t="s">
        <v>477</v>
      </c>
      <c r="G627" t="s">
        <v>324</v>
      </c>
      <c r="N627" s="97"/>
      <c r="AT627" t="str">
        <f t="shared" si="66"/>
        <v>GND</v>
      </c>
      <c r="AU627" t="str">
        <f t="shared" si="67"/>
        <v>--</v>
      </c>
    </row>
    <row r="628" spans="1:47" x14ac:dyDescent="0.25">
      <c r="A628" t="str">
        <f t="shared" si="62"/>
        <v>D4-A</v>
      </c>
      <c r="B628" t="str">
        <f t="shared" si="63"/>
        <v>NetD4_A</v>
      </c>
      <c r="C628" t="str">
        <f t="shared" si="64"/>
        <v>D4-NetD4_A</v>
      </c>
      <c r="D628" t="str">
        <f t="shared" si="65"/>
        <v>D4-A</v>
      </c>
      <c r="E628" t="s">
        <v>304</v>
      </c>
      <c r="F628" t="s">
        <v>476</v>
      </c>
      <c r="G628" t="s">
        <v>376</v>
      </c>
      <c r="N628" s="97"/>
      <c r="AT628" t="str">
        <f t="shared" si="66"/>
        <v>LED3</v>
      </c>
      <c r="AU628" t="str">
        <f t="shared" si="67"/>
        <v>R11</v>
      </c>
    </row>
    <row r="629" spans="1:47" x14ac:dyDescent="0.25">
      <c r="A629" t="str">
        <f t="shared" si="62"/>
        <v>D4-K</v>
      </c>
      <c r="B629" t="str">
        <f t="shared" si="63"/>
        <v>GND</v>
      </c>
      <c r="C629" t="str">
        <f t="shared" si="64"/>
        <v>D4-GND</v>
      </c>
      <c r="D629" t="str">
        <f t="shared" si="65"/>
        <v>D4-K</v>
      </c>
      <c r="E629" t="s">
        <v>304</v>
      </c>
      <c r="F629" t="s">
        <v>477</v>
      </c>
      <c r="G629" t="s">
        <v>324</v>
      </c>
      <c r="N629" s="97"/>
      <c r="AT629" t="str">
        <f t="shared" si="66"/>
        <v>GND</v>
      </c>
      <c r="AU629" t="str">
        <f t="shared" si="67"/>
        <v>--</v>
      </c>
    </row>
    <row r="630" spans="1:47" x14ac:dyDescent="0.25">
      <c r="A630" t="str">
        <f t="shared" si="62"/>
        <v>D5-A</v>
      </c>
      <c r="B630" t="str">
        <f t="shared" si="63"/>
        <v>NetD5_A</v>
      </c>
      <c r="C630" t="str">
        <f t="shared" si="64"/>
        <v>D5-NetD5_A</v>
      </c>
      <c r="D630" t="str">
        <f t="shared" si="65"/>
        <v>D5-A</v>
      </c>
      <c r="E630" t="s">
        <v>306</v>
      </c>
      <c r="F630" t="s">
        <v>476</v>
      </c>
      <c r="G630" t="s">
        <v>377</v>
      </c>
      <c r="N630" s="97"/>
      <c r="AT630" t="str">
        <f t="shared" si="66"/>
        <v>LED4</v>
      </c>
      <c r="AU630" t="str">
        <f t="shared" si="67"/>
        <v>R12</v>
      </c>
    </row>
    <row r="631" spans="1:47" x14ac:dyDescent="0.25">
      <c r="A631" t="str">
        <f t="shared" si="62"/>
        <v>D5-K</v>
      </c>
      <c r="B631" t="str">
        <f t="shared" si="63"/>
        <v>GND</v>
      </c>
      <c r="C631" t="str">
        <f t="shared" si="64"/>
        <v>D5-GND</v>
      </c>
      <c r="D631" t="str">
        <f t="shared" si="65"/>
        <v>D5-K</v>
      </c>
      <c r="E631" t="s">
        <v>306</v>
      </c>
      <c r="F631" t="s">
        <v>477</v>
      </c>
      <c r="G631" t="s">
        <v>324</v>
      </c>
      <c r="N631" s="97"/>
      <c r="AT631" t="str">
        <f t="shared" si="66"/>
        <v>GND</v>
      </c>
      <c r="AU631" t="str">
        <f t="shared" si="67"/>
        <v>--</v>
      </c>
    </row>
    <row r="632" spans="1:47" x14ac:dyDescent="0.25">
      <c r="A632" t="str">
        <f t="shared" si="62"/>
        <v>D6-A</v>
      </c>
      <c r="B632" t="str">
        <f t="shared" si="63"/>
        <v>NetD6_A</v>
      </c>
      <c r="C632" t="str">
        <f t="shared" si="64"/>
        <v>D6-NetD6_A</v>
      </c>
      <c r="D632" t="str">
        <f t="shared" si="65"/>
        <v>D6-A</v>
      </c>
      <c r="E632" t="s">
        <v>308</v>
      </c>
      <c r="F632" t="s">
        <v>476</v>
      </c>
      <c r="G632" t="s">
        <v>378</v>
      </c>
      <c r="N632" s="97"/>
      <c r="AT632" t="str">
        <f t="shared" si="66"/>
        <v>LED5</v>
      </c>
      <c r="AU632" t="str">
        <f t="shared" si="67"/>
        <v>R13</v>
      </c>
    </row>
    <row r="633" spans="1:47" x14ac:dyDescent="0.25">
      <c r="A633" t="str">
        <f t="shared" si="62"/>
        <v>D6-K</v>
      </c>
      <c r="B633" t="str">
        <f t="shared" si="63"/>
        <v>GND</v>
      </c>
      <c r="C633" t="str">
        <f t="shared" si="64"/>
        <v>D6-GND</v>
      </c>
      <c r="D633" t="str">
        <f t="shared" si="65"/>
        <v>D6-K</v>
      </c>
      <c r="E633" t="s">
        <v>308</v>
      </c>
      <c r="F633" t="s">
        <v>477</v>
      </c>
      <c r="G633" t="s">
        <v>324</v>
      </c>
      <c r="N633" s="97"/>
      <c r="AT633" t="str">
        <f t="shared" si="66"/>
        <v>GND</v>
      </c>
      <c r="AU633" t="str">
        <f t="shared" si="67"/>
        <v>--</v>
      </c>
    </row>
    <row r="634" spans="1:47" x14ac:dyDescent="0.25">
      <c r="A634" t="str">
        <f t="shared" si="62"/>
        <v>D7-A</v>
      </c>
      <c r="B634" t="str">
        <f t="shared" si="63"/>
        <v>NetD7_A</v>
      </c>
      <c r="C634" t="str">
        <f t="shared" si="64"/>
        <v>D7-NetD7_A</v>
      </c>
      <c r="D634" t="str">
        <f t="shared" si="65"/>
        <v>D7-A</v>
      </c>
      <c r="E634" t="s">
        <v>310</v>
      </c>
      <c r="F634" t="s">
        <v>476</v>
      </c>
      <c r="G634" t="s">
        <v>379</v>
      </c>
      <c r="N634" s="97"/>
      <c r="AT634" t="str">
        <f t="shared" si="66"/>
        <v>LED6</v>
      </c>
      <c r="AU634" t="str">
        <f t="shared" si="67"/>
        <v>R14</v>
      </c>
    </row>
    <row r="635" spans="1:47" x14ac:dyDescent="0.25">
      <c r="A635" t="str">
        <f t="shared" si="62"/>
        <v>D7-K</v>
      </c>
      <c r="B635" t="str">
        <f t="shared" si="63"/>
        <v>GND</v>
      </c>
      <c r="C635" t="str">
        <f t="shared" si="64"/>
        <v>D7-GND</v>
      </c>
      <c r="D635" t="str">
        <f t="shared" si="65"/>
        <v>D7-K</v>
      </c>
      <c r="E635" t="s">
        <v>310</v>
      </c>
      <c r="F635" t="s">
        <v>477</v>
      </c>
      <c r="G635" t="s">
        <v>324</v>
      </c>
      <c r="N635" s="97"/>
      <c r="AT635" t="str">
        <f t="shared" si="66"/>
        <v>GND</v>
      </c>
      <c r="AU635" t="str">
        <f t="shared" si="67"/>
        <v>--</v>
      </c>
    </row>
    <row r="636" spans="1:47" x14ac:dyDescent="0.25">
      <c r="A636" t="str">
        <f t="shared" si="62"/>
        <v>D8-A</v>
      </c>
      <c r="B636" t="str">
        <f t="shared" si="63"/>
        <v>NetD8_A</v>
      </c>
      <c r="C636" t="str">
        <f t="shared" si="64"/>
        <v>D8-NetD8_A</v>
      </c>
      <c r="D636" t="str">
        <f t="shared" si="65"/>
        <v>D8-A</v>
      </c>
      <c r="E636" t="s">
        <v>312</v>
      </c>
      <c r="F636" t="s">
        <v>476</v>
      </c>
      <c r="G636" t="s">
        <v>380</v>
      </c>
      <c r="N636" s="97"/>
      <c r="AT636" t="str">
        <f t="shared" si="66"/>
        <v>LED7</v>
      </c>
      <c r="AU636" t="str">
        <f t="shared" si="67"/>
        <v>R15</v>
      </c>
    </row>
    <row r="637" spans="1:47" x14ac:dyDescent="0.25">
      <c r="A637" t="str">
        <f t="shared" si="62"/>
        <v>D8-K</v>
      </c>
      <c r="B637" t="str">
        <f t="shared" si="63"/>
        <v>GND</v>
      </c>
      <c r="C637" t="str">
        <f t="shared" si="64"/>
        <v>D8-GND</v>
      </c>
      <c r="D637" t="str">
        <f t="shared" si="65"/>
        <v>D8-K</v>
      </c>
      <c r="E637" t="s">
        <v>312</v>
      </c>
      <c r="F637" t="s">
        <v>477</v>
      </c>
      <c r="G637" t="s">
        <v>324</v>
      </c>
      <c r="N637" s="97"/>
      <c r="AT637" t="str">
        <f t="shared" si="66"/>
        <v>GND</v>
      </c>
      <c r="AU637" t="str">
        <f t="shared" si="67"/>
        <v>--</v>
      </c>
    </row>
    <row r="638" spans="1:47" x14ac:dyDescent="0.25">
      <c r="A638" t="str">
        <f t="shared" si="62"/>
        <v>D9-A</v>
      </c>
      <c r="B638" t="str">
        <f t="shared" si="63"/>
        <v>NetD9_A</v>
      </c>
      <c r="C638" t="str">
        <f t="shared" si="64"/>
        <v>D9-NetD9_A</v>
      </c>
      <c r="D638" t="str">
        <f t="shared" si="65"/>
        <v>D9-A</v>
      </c>
      <c r="E638" t="s">
        <v>314</v>
      </c>
      <c r="F638" t="s">
        <v>476</v>
      </c>
      <c r="G638" t="s">
        <v>381</v>
      </c>
      <c r="N638" s="97"/>
      <c r="AT638" t="str">
        <f t="shared" si="66"/>
        <v>LED8</v>
      </c>
      <c r="AU638" t="str">
        <f t="shared" si="67"/>
        <v>R16</v>
      </c>
    </row>
    <row r="639" spans="1:47" x14ac:dyDescent="0.25">
      <c r="A639" t="str">
        <f t="shared" si="62"/>
        <v>D9-K</v>
      </c>
      <c r="B639" t="str">
        <f t="shared" si="63"/>
        <v>GND</v>
      </c>
      <c r="C639" t="str">
        <f t="shared" si="64"/>
        <v>D9-GND</v>
      </c>
      <c r="D639" t="str">
        <f t="shared" si="65"/>
        <v>D9-K</v>
      </c>
      <c r="E639" t="s">
        <v>314</v>
      </c>
      <c r="F639" t="s">
        <v>477</v>
      </c>
      <c r="G639" t="s">
        <v>324</v>
      </c>
      <c r="N639" s="97"/>
      <c r="AT639" t="str">
        <f t="shared" si="66"/>
        <v>GND</v>
      </c>
      <c r="AU639" t="str">
        <f t="shared" si="67"/>
        <v>--</v>
      </c>
    </row>
    <row r="640" spans="1:47" x14ac:dyDescent="0.25">
      <c r="A640" t="str">
        <f t="shared" si="62"/>
        <v>D10-A</v>
      </c>
      <c r="B640" t="str">
        <f t="shared" si="63"/>
        <v>NetD10_A</v>
      </c>
      <c r="C640" t="str">
        <f t="shared" si="64"/>
        <v>D10-NetD10_A</v>
      </c>
      <c r="D640" t="str">
        <f t="shared" si="65"/>
        <v>D10-A</v>
      </c>
      <c r="E640" t="s">
        <v>316</v>
      </c>
      <c r="F640" t="s">
        <v>476</v>
      </c>
      <c r="G640" t="s">
        <v>372</v>
      </c>
      <c r="N640" s="97"/>
      <c r="AT640" t="str">
        <f t="shared" si="66"/>
        <v>NetD10_A</v>
      </c>
      <c r="AU640" t="str">
        <f t="shared" si="67"/>
        <v>--</v>
      </c>
    </row>
    <row r="641" spans="1:47" x14ac:dyDescent="0.25">
      <c r="A641" t="str">
        <f t="shared" si="62"/>
        <v>D10-K</v>
      </c>
      <c r="B641" t="str">
        <f t="shared" si="63"/>
        <v>CONF_DONE</v>
      </c>
      <c r="C641" t="str">
        <f t="shared" si="64"/>
        <v>D10-CONF_DONE</v>
      </c>
      <c r="D641" t="str">
        <f t="shared" si="65"/>
        <v>D10-K</v>
      </c>
      <c r="E641" t="s">
        <v>316</v>
      </c>
      <c r="F641" t="s">
        <v>477</v>
      </c>
      <c r="G641" t="s">
        <v>319</v>
      </c>
      <c r="N641" s="97"/>
      <c r="AT641" t="str">
        <f t="shared" si="66"/>
        <v>CONF_DONE</v>
      </c>
      <c r="AU641" t="str">
        <f t="shared" si="67"/>
        <v>--</v>
      </c>
    </row>
    <row r="642" spans="1:47" x14ac:dyDescent="0.25">
      <c r="A642" t="str">
        <f t="shared" si="62"/>
        <v>H1-1</v>
      </c>
      <c r="B642" t="str">
        <f t="shared" si="63"/>
        <v>NetH1_1</v>
      </c>
      <c r="C642" t="str">
        <f t="shared" si="64"/>
        <v>H1-NetH1_1</v>
      </c>
      <c r="D642" t="str">
        <f t="shared" si="65"/>
        <v>H1-1</v>
      </c>
      <c r="E642" t="s">
        <v>478</v>
      </c>
      <c r="F642">
        <v>1</v>
      </c>
      <c r="G642" t="s">
        <v>479</v>
      </c>
      <c r="N642" s="97"/>
      <c r="AT642" t="str">
        <f t="shared" si="66"/>
        <v>NetH1_1</v>
      </c>
      <c r="AU642" t="str">
        <f t="shared" si="67"/>
        <v>--</v>
      </c>
    </row>
    <row r="643" spans="1:47" x14ac:dyDescent="0.25">
      <c r="A643" t="str">
        <f t="shared" si="62"/>
        <v>H2-1</v>
      </c>
      <c r="B643" t="str">
        <f t="shared" si="63"/>
        <v>NetH2_1</v>
      </c>
      <c r="C643" t="str">
        <f t="shared" si="64"/>
        <v>H2-NetH2_1</v>
      </c>
      <c r="D643" t="str">
        <f t="shared" si="65"/>
        <v>H2-1</v>
      </c>
      <c r="E643" t="s">
        <v>480</v>
      </c>
      <c r="F643">
        <v>1</v>
      </c>
      <c r="G643" t="s">
        <v>481</v>
      </c>
      <c r="N643" s="97"/>
      <c r="AT643" t="str">
        <f t="shared" si="66"/>
        <v>NetH2_1</v>
      </c>
      <c r="AU643" t="str">
        <f t="shared" si="67"/>
        <v>--</v>
      </c>
    </row>
    <row r="644" spans="1:47" x14ac:dyDescent="0.25">
      <c r="A644" t="str">
        <f t="shared" si="62"/>
        <v>H3-1</v>
      </c>
      <c r="B644" t="str">
        <f t="shared" si="63"/>
        <v>NetH3_1</v>
      </c>
      <c r="C644" t="str">
        <f t="shared" si="64"/>
        <v>H3-NetH3_1</v>
      </c>
      <c r="D644" t="str">
        <f t="shared" si="65"/>
        <v>H3-1</v>
      </c>
      <c r="E644" t="s">
        <v>482</v>
      </c>
      <c r="F644">
        <v>1</v>
      </c>
      <c r="G644" t="s">
        <v>483</v>
      </c>
      <c r="N644" s="97"/>
      <c r="AT644" t="str">
        <f t="shared" si="66"/>
        <v>NetH3_1</v>
      </c>
      <c r="AU644" t="str">
        <f t="shared" si="67"/>
        <v>--</v>
      </c>
    </row>
    <row r="645" spans="1:47" x14ac:dyDescent="0.25">
      <c r="A645" t="str">
        <f t="shared" si="62"/>
        <v>H4-1</v>
      </c>
      <c r="B645" t="str">
        <f t="shared" si="63"/>
        <v>NetH4_1</v>
      </c>
      <c r="C645" t="str">
        <f t="shared" si="64"/>
        <v>H4-NetH4_1</v>
      </c>
      <c r="D645" t="str">
        <f t="shared" si="65"/>
        <v>H4-1</v>
      </c>
      <c r="E645" t="s">
        <v>484</v>
      </c>
      <c r="F645">
        <v>1</v>
      </c>
      <c r="G645" t="s">
        <v>485</v>
      </c>
      <c r="N645" s="97"/>
      <c r="AT645" t="str">
        <f t="shared" si="66"/>
        <v>NetH4_1</v>
      </c>
      <c r="AU645" t="str">
        <f t="shared" si="67"/>
        <v>--</v>
      </c>
    </row>
    <row r="646" spans="1:47" x14ac:dyDescent="0.25">
      <c r="A646" t="str">
        <f t="shared" ref="A646:A709" si="68">$E646&amp;"-"&amp;$F646</f>
        <v>L1-1</v>
      </c>
      <c r="B646" t="str">
        <f t="shared" ref="B646:B709" si="69">IF(OR(E646=$A$2,E646=$B$2,E646=$C$2,E646=$D$2),"--",G646)</f>
        <v>NetC1_1</v>
      </c>
      <c r="C646" t="str">
        <f t="shared" ref="C646:C709" si="70">$E646&amp;"-"&amp;$G646</f>
        <v>L1-NetC1_1</v>
      </c>
      <c r="D646" t="str">
        <f t="shared" ref="D646:D709" si="71">A646</f>
        <v>L1-1</v>
      </c>
      <c r="E646" t="s">
        <v>486</v>
      </c>
      <c r="F646">
        <v>1</v>
      </c>
      <c r="G646" t="s">
        <v>370</v>
      </c>
      <c r="N646" s="97"/>
      <c r="AT646" t="str">
        <f t="shared" ref="AT646:AT709" si="72">IF(IF(COUNTIF($AO$6:$AQ$150,B646)&gt;0,"---","--")="---",VLOOKUP(B646,$AO$6:$AQ$150,3,0),B646)</f>
        <v>NetC1_1</v>
      </c>
      <c r="AU646" t="str">
        <f t="shared" ref="AU646:AU709" si="73">IF(IF(COUNTIF($AO$6:$AQ$150,B646)&gt;0,"---","--")="---",VLOOKUP(B646,$AO$6:$AQ$150,2,0),"--")</f>
        <v>--</v>
      </c>
    </row>
    <row r="647" spans="1:47" x14ac:dyDescent="0.25">
      <c r="A647" t="str">
        <f t="shared" si="68"/>
        <v>L1-2</v>
      </c>
      <c r="B647" t="str">
        <f t="shared" si="69"/>
        <v>3.3V</v>
      </c>
      <c r="C647" t="str">
        <f t="shared" si="70"/>
        <v>L1-3.3V</v>
      </c>
      <c r="D647" t="str">
        <f t="shared" si="71"/>
        <v>L1-2</v>
      </c>
      <c r="E647" t="s">
        <v>486</v>
      </c>
      <c r="F647">
        <v>2</v>
      </c>
      <c r="G647" t="s">
        <v>291</v>
      </c>
      <c r="N647" s="97"/>
      <c r="AT647" t="str">
        <f t="shared" si="72"/>
        <v>3.3V</v>
      </c>
      <c r="AU647" t="str">
        <f t="shared" si="73"/>
        <v>--</v>
      </c>
    </row>
    <row r="648" spans="1:47" x14ac:dyDescent="0.25">
      <c r="A648" t="str">
        <f t="shared" si="68"/>
        <v>L2-1</v>
      </c>
      <c r="B648" t="str">
        <f t="shared" si="69"/>
        <v>NetC19_1</v>
      </c>
      <c r="C648" t="str">
        <f t="shared" si="70"/>
        <v>L2-NetC19_1</v>
      </c>
      <c r="D648" t="str">
        <f t="shared" si="71"/>
        <v>L2-1</v>
      </c>
      <c r="E648" t="s">
        <v>487</v>
      </c>
      <c r="F648">
        <v>1</v>
      </c>
      <c r="G648" t="s">
        <v>369</v>
      </c>
      <c r="N648" s="97"/>
      <c r="AT648" t="str">
        <f t="shared" si="72"/>
        <v>NetC19_1</v>
      </c>
      <c r="AU648" t="str">
        <f t="shared" si="73"/>
        <v>--</v>
      </c>
    </row>
    <row r="649" spans="1:47" x14ac:dyDescent="0.25">
      <c r="A649" t="str">
        <f t="shared" si="68"/>
        <v>L2-2</v>
      </c>
      <c r="B649" t="str">
        <f t="shared" si="69"/>
        <v>3.3V</v>
      </c>
      <c r="C649" t="str">
        <f t="shared" si="70"/>
        <v>L2-3.3V</v>
      </c>
      <c r="D649" t="str">
        <f t="shared" si="71"/>
        <v>L2-2</v>
      </c>
      <c r="E649" t="s">
        <v>487</v>
      </c>
      <c r="F649">
        <v>2</v>
      </c>
      <c r="G649" t="s">
        <v>291</v>
      </c>
      <c r="N649" s="97"/>
      <c r="AT649" t="str">
        <f t="shared" si="72"/>
        <v>3.3V</v>
      </c>
      <c r="AU649" t="str">
        <f t="shared" si="73"/>
        <v>--</v>
      </c>
    </row>
    <row r="650" spans="1:47" x14ac:dyDescent="0.25">
      <c r="A650" t="str">
        <f t="shared" si="68"/>
        <v>L3-1</v>
      </c>
      <c r="B650" t="str">
        <f t="shared" si="69"/>
        <v>VCCA</v>
      </c>
      <c r="C650" t="str">
        <f t="shared" si="70"/>
        <v>L3-VCCA</v>
      </c>
      <c r="D650" t="str">
        <f t="shared" si="71"/>
        <v>L3-1</v>
      </c>
      <c r="E650" t="s">
        <v>701</v>
      </c>
      <c r="F650">
        <v>1</v>
      </c>
      <c r="G650" t="s">
        <v>838</v>
      </c>
      <c r="N650" s="97"/>
      <c r="AT650" t="str">
        <f t="shared" si="72"/>
        <v>VCCA</v>
      </c>
      <c r="AU650" t="str">
        <f t="shared" si="73"/>
        <v>--</v>
      </c>
    </row>
    <row r="651" spans="1:47" x14ac:dyDescent="0.25">
      <c r="A651" t="str">
        <f t="shared" si="68"/>
        <v>L3-2</v>
      </c>
      <c r="B651" t="str">
        <f t="shared" si="69"/>
        <v>2.5V</v>
      </c>
      <c r="C651" t="str">
        <f t="shared" si="70"/>
        <v>L3-2.5V</v>
      </c>
      <c r="D651" t="str">
        <f t="shared" si="71"/>
        <v>L3-2</v>
      </c>
      <c r="E651" t="s">
        <v>701</v>
      </c>
      <c r="F651">
        <v>2</v>
      </c>
      <c r="G651" t="s">
        <v>800</v>
      </c>
      <c r="N651" s="97"/>
      <c r="AT651" t="str">
        <f t="shared" si="72"/>
        <v>2.5V</v>
      </c>
      <c r="AU651" t="str">
        <f t="shared" si="73"/>
        <v>--</v>
      </c>
    </row>
    <row r="652" spans="1:47" x14ac:dyDescent="0.25">
      <c r="A652" t="str">
        <f t="shared" si="68"/>
        <v>L4-1</v>
      </c>
      <c r="B652" t="str">
        <f t="shared" si="69"/>
        <v>VCCD</v>
      </c>
      <c r="C652" t="str">
        <f t="shared" si="70"/>
        <v>L4-VCCD</v>
      </c>
      <c r="D652" t="str">
        <f t="shared" si="71"/>
        <v>L4-1</v>
      </c>
      <c r="E652" t="s">
        <v>702</v>
      </c>
      <c r="F652">
        <v>1</v>
      </c>
      <c r="G652" t="s">
        <v>831</v>
      </c>
      <c r="N652" s="97"/>
      <c r="AT652" t="str">
        <f t="shared" si="72"/>
        <v>VCCD</v>
      </c>
      <c r="AU652" t="str">
        <f t="shared" si="73"/>
        <v>--</v>
      </c>
    </row>
    <row r="653" spans="1:47" x14ac:dyDescent="0.25">
      <c r="A653" t="str">
        <f t="shared" si="68"/>
        <v>L4-2</v>
      </c>
      <c r="B653" t="str">
        <f t="shared" si="69"/>
        <v>VCCINT</v>
      </c>
      <c r="C653" t="str">
        <f t="shared" si="70"/>
        <v>L4-VCCINT</v>
      </c>
      <c r="D653" t="str">
        <f t="shared" si="71"/>
        <v>L4-2</v>
      </c>
      <c r="E653" t="s">
        <v>702</v>
      </c>
      <c r="F653">
        <v>2</v>
      </c>
      <c r="G653" t="s">
        <v>839</v>
      </c>
      <c r="N653" s="97"/>
      <c r="AT653" t="str">
        <f t="shared" si="72"/>
        <v>NetC33_2</v>
      </c>
      <c r="AU653" t="str">
        <f t="shared" si="73"/>
        <v>C33</v>
      </c>
    </row>
    <row r="654" spans="1:47" x14ac:dyDescent="0.25">
      <c r="A654" t="str">
        <f t="shared" si="68"/>
        <v>R1-1</v>
      </c>
      <c r="B654" t="str">
        <f t="shared" si="69"/>
        <v>GND</v>
      </c>
      <c r="C654" t="str">
        <f t="shared" si="70"/>
        <v>R1-GND</v>
      </c>
      <c r="D654" t="str">
        <f t="shared" si="71"/>
        <v>R1-1</v>
      </c>
      <c r="E654" t="s">
        <v>488</v>
      </c>
      <c r="F654">
        <v>1</v>
      </c>
      <c r="G654" t="s">
        <v>324</v>
      </c>
      <c r="N654" s="97"/>
      <c r="AT654" t="str">
        <f t="shared" si="72"/>
        <v>GND</v>
      </c>
      <c r="AU654" t="str">
        <f t="shared" si="73"/>
        <v>--</v>
      </c>
    </row>
    <row r="655" spans="1:47" x14ac:dyDescent="0.25">
      <c r="A655" t="str">
        <f t="shared" si="68"/>
        <v>R1-2</v>
      </c>
      <c r="B655" t="str">
        <f t="shared" si="69"/>
        <v>NetR1_2</v>
      </c>
      <c r="C655" t="str">
        <f t="shared" si="70"/>
        <v>R1-NetR1_2</v>
      </c>
      <c r="D655" t="str">
        <f t="shared" si="71"/>
        <v>R1-2</v>
      </c>
      <c r="E655" t="s">
        <v>488</v>
      </c>
      <c r="F655">
        <v>2</v>
      </c>
      <c r="G655" t="s">
        <v>385</v>
      </c>
      <c r="N655" s="97"/>
      <c r="AT655" t="str">
        <f t="shared" si="72"/>
        <v>NetR1_2</v>
      </c>
      <c r="AU655" t="str">
        <f t="shared" si="73"/>
        <v>--</v>
      </c>
    </row>
    <row r="656" spans="1:47" x14ac:dyDescent="0.25">
      <c r="A656" t="str">
        <f t="shared" si="68"/>
        <v>R2-1</v>
      </c>
      <c r="B656" t="str">
        <f t="shared" si="69"/>
        <v>3.3V</v>
      </c>
      <c r="C656" t="str">
        <f t="shared" si="70"/>
        <v>R2-3.3V</v>
      </c>
      <c r="D656" t="str">
        <f t="shared" si="71"/>
        <v>R2-1</v>
      </c>
      <c r="E656" t="s">
        <v>489</v>
      </c>
      <c r="F656">
        <v>1</v>
      </c>
      <c r="G656" t="s">
        <v>291</v>
      </c>
      <c r="N656" s="97"/>
      <c r="AT656" t="str">
        <f t="shared" si="72"/>
        <v>3.3V</v>
      </c>
      <c r="AU656" t="str">
        <f t="shared" si="73"/>
        <v>--</v>
      </c>
    </row>
    <row r="657" spans="1:47" x14ac:dyDescent="0.25">
      <c r="A657" t="str">
        <f t="shared" si="68"/>
        <v>R2-2</v>
      </c>
      <c r="B657" t="str">
        <f t="shared" si="69"/>
        <v>NetR2_2</v>
      </c>
      <c r="C657" t="str">
        <f t="shared" si="70"/>
        <v>R2-NetR2_2</v>
      </c>
      <c r="D657" t="str">
        <f t="shared" si="71"/>
        <v>R2-2</v>
      </c>
      <c r="E657" t="s">
        <v>489</v>
      </c>
      <c r="F657">
        <v>2</v>
      </c>
      <c r="G657" t="s">
        <v>390</v>
      </c>
      <c r="N657" s="97"/>
      <c r="AT657" t="str">
        <f t="shared" si="72"/>
        <v>NetR2_2</v>
      </c>
      <c r="AU657" t="str">
        <f t="shared" si="73"/>
        <v>--</v>
      </c>
    </row>
    <row r="658" spans="1:47" x14ac:dyDescent="0.25">
      <c r="A658" t="str">
        <f t="shared" si="68"/>
        <v>R3-1</v>
      </c>
      <c r="B658" t="str">
        <f t="shared" si="69"/>
        <v>DEVCLRn</v>
      </c>
      <c r="C658" t="str">
        <f t="shared" si="70"/>
        <v>R3-DEVCLRn</v>
      </c>
      <c r="D658" t="str">
        <f t="shared" si="71"/>
        <v>R3-1</v>
      </c>
      <c r="E658" t="s">
        <v>490</v>
      </c>
      <c r="F658">
        <v>1</v>
      </c>
      <c r="G658" t="s">
        <v>625</v>
      </c>
      <c r="N658" s="97"/>
      <c r="AT658" t="str">
        <f t="shared" si="72"/>
        <v>DEVCLRn</v>
      </c>
      <c r="AU658" t="str">
        <f t="shared" si="73"/>
        <v>--</v>
      </c>
    </row>
    <row r="659" spans="1:47" x14ac:dyDescent="0.25">
      <c r="A659" t="str">
        <f t="shared" si="68"/>
        <v>R3-2</v>
      </c>
      <c r="B659" t="str">
        <f t="shared" si="69"/>
        <v>3.3V</v>
      </c>
      <c r="C659" t="str">
        <f t="shared" si="70"/>
        <v>R3-3.3V</v>
      </c>
      <c r="D659" t="str">
        <f t="shared" si="71"/>
        <v>R3-2</v>
      </c>
      <c r="E659" t="s">
        <v>490</v>
      </c>
      <c r="F659">
        <v>2</v>
      </c>
      <c r="G659" t="s">
        <v>291</v>
      </c>
      <c r="N659" s="97"/>
      <c r="AT659" t="str">
        <f t="shared" si="72"/>
        <v>3.3V</v>
      </c>
      <c r="AU659" t="str">
        <f t="shared" si="73"/>
        <v>--</v>
      </c>
    </row>
    <row r="660" spans="1:47" x14ac:dyDescent="0.25">
      <c r="A660" t="str">
        <f t="shared" si="68"/>
        <v>R4-1</v>
      </c>
      <c r="B660" t="str">
        <f t="shared" si="69"/>
        <v>NetR4_1</v>
      </c>
      <c r="C660" t="str">
        <f t="shared" si="70"/>
        <v>R4-NetR4_1</v>
      </c>
      <c r="D660" t="str">
        <f t="shared" si="71"/>
        <v>R4-1</v>
      </c>
      <c r="E660" t="s">
        <v>491</v>
      </c>
      <c r="F660">
        <v>1</v>
      </c>
      <c r="G660" t="s">
        <v>392</v>
      </c>
      <c r="N660" s="97"/>
      <c r="AT660" t="str">
        <f t="shared" si="72"/>
        <v>EEDATA</v>
      </c>
      <c r="AU660" t="str">
        <f t="shared" si="73"/>
        <v>R7</v>
      </c>
    </row>
    <row r="661" spans="1:47" x14ac:dyDescent="0.25">
      <c r="A661" t="str">
        <f t="shared" si="68"/>
        <v>R4-2</v>
      </c>
      <c r="B661" t="str">
        <f t="shared" si="69"/>
        <v>3.3V</v>
      </c>
      <c r="C661" t="str">
        <f t="shared" si="70"/>
        <v>R4-3.3V</v>
      </c>
      <c r="D661" t="str">
        <f t="shared" si="71"/>
        <v>R4-2</v>
      </c>
      <c r="E661" t="s">
        <v>491</v>
      </c>
      <c r="F661">
        <v>2</v>
      </c>
      <c r="G661" t="s">
        <v>291</v>
      </c>
      <c r="N661" s="97"/>
      <c r="AT661" t="str">
        <f t="shared" si="72"/>
        <v>3.3V</v>
      </c>
      <c r="AU661" t="str">
        <f t="shared" si="73"/>
        <v>--</v>
      </c>
    </row>
    <row r="662" spans="1:47" x14ac:dyDescent="0.25">
      <c r="A662" t="str">
        <f t="shared" si="68"/>
        <v>R5-1</v>
      </c>
      <c r="B662" t="str">
        <f t="shared" si="69"/>
        <v>3.3V</v>
      </c>
      <c r="C662" t="str">
        <f t="shared" si="70"/>
        <v>R5-3.3V</v>
      </c>
      <c r="D662" t="str">
        <f t="shared" si="71"/>
        <v>R5-1</v>
      </c>
      <c r="E662" t="s">
        <v>492</v>
      </c>
      <c r="F662">
        <v>1</v>
      </c>
      <c r="G662" t="s">
        <v>291</v>
      </c>
      <c r="N662" s="97"/>
      <c r="AT662" t="str">
        <f t="shared" si="72"/>
        <v>3.3V</v>
      </c>
      <c r="AU662" t="str">
        <f t="shared" si="73"/>
        <v>--</v>
      </c>
    </row>
    <row r="663" spans="1:47" x14ac:dyDescent="0.25">
      <c r="A663" t="str">
        <f t="shared" si="68"/>
        <v>R5-2</v>
      </c>
      <c r="B663" t="str">
        <f t="shared" si="69"/>
        <v>INIT_DONE</v>
      </c>
      <c r="C663" t="str">
        <f t="shared" si="70"/>
        <v>R5-INIT_DONE</v>
      </c>
      <c r="D663" t="str">
        <f t="shared" si="71"/>
        <v>R5-2</v>
      </c>
      <c r="E663" t="s">
        <v>492</v>
      </c>
      <c r="F663">
        <v>2</v>
      </c>
      <c r="G663" t="s">
        <v>844</v>
      </c>
      <c r="N663" s="97"/>
      <c r="AT663" t="str">
        <f t="shared" si="72"/>
        <v>INIT_DONE</v>
      </c>
      <c r="AU663" t="str">
        <f t="shared" si="73"/>
        <v>--</v>
      </c>
    </row>
    <row r="664" spans="1:47" x14ac:dyDescent="0.25">
      <c r="A664" t="str">
        <f t="shared" si="68"/>
        <v>R6-1</v>
      </c>
      <c r="B664" t="str">
        <f t="shared" si="69"/>
        <v>5V</v>
      </c>
      <c r="C664" t="str">
        <f t="shared" si="70"/>
        <v>R6-5V</v>
      </c>
      <c r="D664" t="str">
        <f t="shared" si="71"/>
        <v>R6-1</v>
      </c>
      <c r="E664" t="s">
        <v>493</v>
      </c>
      <c r="F664">
        <v>1</v>
      </c>
      <c r="G664" t="s">
        <v>293</v>
      </c>
      <c r="N664" s="97"/>
      <c r="AT664" t="str">
        <f t="shared" si="72"/>
        <v>5V</v>
      </c>
      <c r="AU664" t="str">
        <f t="shared" si="73"/>
        <v>--</v>
      </c>
    </row>
    <row r="665" spans="1:47" x14ac:dyDescent="0.25">
      <c r="A665" t="str">
        <f t="shared" si="68"/>
        <v>R6-2</v>
      </c>
      <c r="B665" t="str">
        <f t="shared" si="69"/>
        <v>NetR6_2</v>
      </c>
      <c r="C665" t="str">
        <f t="shared" si="70"/>
        <v>R6-NetR6_2</v>
      </c>
      <c r="D665" t="str">
        <f t="shared" si="71"/>
        <v>R6-2</v>
      </c>
      <c r="E665" t="s">
        <v>493</v>
      </c>
      <c r="F665">
        <v>2</v>
      </c>
      <c r="G665" t="s">
        <v>393</v>
      </c>
      <c r="N665" s="97"/>
      <c r="AT665" t="str">
        <f t="shared" si="72"/>
        <v>NetR6_2</v>
      </c>
      <c r="AU665" t="str">
        <f t="shared" si="73"/>
        <v>--</v>
      </c>
    </row>
    <row r="666" spans="1:47" x14ac:dyDescent="0.25">
      <c r="A666" t="str">
        <f t="shared" si="68"/>
        <v>R7-1</v>
      </c>
      <c r="B666" t="str">
        <f t="shared" si="69"/>
        <v>EEDATA</v>
      </c>
      <c r="C666" t="str">
        <f t="shared" si="70"/>
        <v>R7-EEDATA</v>
      </c>
      <c r="D666" t="str">
        <f t="shared" si="71"/>
        <v>R7-1</v>
      </c>
      <c r="E666" t="s">
        <v>494</v>
      </c>
      <c r="F666">
        <v>1</v>
      </c>
      <c r="G666" t="s">
        <v>343</v>
      </c>
      <c r="N666" s="97"/>
      <c r="AT666" t="str">
        <f t="shared" si="72"/>
        <v>NetR4_1</v>
      </c>
      <c r="AU666" t="str">
        <f t="shared" si="73"/>
        <v>R7</v>
      </c>
    </row>
    <row r="667" spans="1:47" x14ac:dyDescent="0.25">
      <c r="A667" t="str">
        <f t="shared" si="68"/>
        <v>R7-2</v>
      </c>
      <c r="B667" t="str">
        <f t="shared" si="69"/>
        <v>NetR4_1</v>
      </c>
      <c r="C667" t="str">
        <f t="shared" si="70"/>
        <v>R7-NetR4_1</v>
      </c>
      <c r="D667" t="str">
        <f t="shared" si="71"/>
        <v>R7-2</v>
      </c>
      <c r="E667" t="s">
        <v>494</v>
      </c>
      <c r="F667">
        <v>2</v>
      </c>
      <c r="G667" t="s">
        <v>392</v>
      </c>
      <c r="N667" s="97"/>
      <c r="AT667" t="str">
        <f t="shared" si="72"/>
        <v>EEDATA</v>
      </c>
      <c r="AU667" t="str">
        <f t="shared" si="73"/>
        <v>R7</v>
      </c>
    </row>
    <row r="668" spans="1:47" x14ac:dyDescent="0.25">
      <c r="A668" t="str">
        <f t="shared" si="68"/>
        <v>R8-1</v>
      </c>
      <c r="B668" t="str">
        <f t="shared" si="69"/>
        <v>NetD10_A</v>
      </c>
      <c r="C668" t="str">
        <f t="shared" si="70"/>
        <v>R8-NetD10_A</v>
      </c>
      <c r="D668" t="str">
        <f t="shared" si="71"/>
        <v>R8-1</v>
      </c>
      <c r="E668" t="s">
        <v>495</v>
      </c>
      <c r="F668">
        <v>1</v>
      </c>
      <c r="G668" t="s">
        <v>372</v>
      </c>
      <c r="N668" s="97"/>
      <c r="AT668" t="str">
        <f t="shared" si="72"/>
        <v>NetD10_A</v>
      </c>
      <c r="AU668" t="str">
        <f t="shared" si="73"/>
        <v>--</v>
      </c>
    </row>
    <row r="669" spans="1:47" x14ac:dyDescent="0.25">
      <c r="A669" t="str">
        <f t="shared" si="68"/>
        <v>R8-2</v>
      </c>
      <c r="B669" t="str">
        <f t="shared" si="69"/>
        <v>3.3V</v>
      </c>
      <c r="C669" t="str">
        <f t="shared" si="70"/>
        <v>R8-3.3V</v>
      </c>
      <c r="D669" t="str">
        <f t="shared" si="71"/>
        <v>R8-2</v>
      </c>
      <c r="E669" t="s">
        <v>495</v>
      </c>
      <c r="F669">
        <v>2</v>
      </c>
      <c r="G669" t="s">
        <v>291</v>
      </c>
      <c r="N669" s="97"/>
      <c r="AT669" t="str">
        <f t="shared" si="72"/>
        <v>3.3V</v>
      </c>
      <c r="AU669" t="str">
        <f t="shared" si="73"/>
        <v>--</v>
      </c>
    </row>
    <row r="670" spans="1:47" x14ac:dyDescent="0.25">
      <c r="A670" t="str">
        <f t="shared" si="68"/>
        <v>R9-1</v>
      </c>
      <c r="B670" t="str">
        <f t="shared" si="69"/>
        <v>LED1</v>
      </c>
      <c r="C670" t="str">
        <f t="shared" si="70"/>
        <v>R9-LED1</v>
      </c>
      <c r="D670" t="str">
        <f t="shared" si="71"/>
        <v>R9-1</v>
      </c>
      <c r="E670" t="s">
        <v>496</v>
      </c>
      <c r="F670">
        <v>1</v>
      </c>
      <c r="G670" t="s">
        <v>354</v>
      </c>
      <c r="N670" s="97"/>
      <c r="AT670" t="str">
        <f t="shared" si="72"/>
        <v>NetD2_A</v>
      </c>
      <c r="AU670" t="str">
        <f t="shared" si="73"/>
        <v>R9</v>
      </c>
    </row>
    <row r="671" spans="1:47" x14ac:dyDescent="0.25">
      <c r="A671" t="str">
        <f t="shared" si="68"/>
        <v>R9-2</v>
      </c>
      <c r="B671" t="str">
        <f t="shared" si="69"/>
        <v>NetD2_A</v>
      </c>
      <c r="C671" t="str">
        <f t="shared" si="70"/>
        <v>R9-NetD2_A</v>
      </c>
      <c r="D671" t="str">
        <f t="shared" si="71"/>
        <v>R9-2</v>
      </c>
      <c r="E671" t="s">
        <v>496</v>
      </c>
      <c r="F671">
        <v>2</v>
      </c>
      <c r="G671" t="s">
        <v>374</v>
      </c>
      <c r="N671" s="97"/>
      <c r="AT671" t="str">
        <f t="shared" si="72"/>
        <v>LED1</v>
      </c>
      <c r="AU671" t="str">
        <f t="shared" si="73"/>
        <v>R9</v>
      </c>
    </row>
    <row r="672" spans="1:47" x14ac:dyDescent="0.25">
      <c r="A672" t="str">
        <f t="shared" si="68"/>
        <v>R10-1</v>
      </c>
      <c r="B672" t="str">
        <f t="shared" si="69"/>
        <v>LED2</v>
      </c>
      <c r="C672" t="str">
        <f t="shared" si="70"/>
        <v>R10-LED2</v>
      </c>
      <c r="D672" t="str">
        <f t="shared" si="71"/>
        <v>R10-1</v>
      </c>
      <c r="E672" t="s">
        <v>497</v>
      </c>
      <c r="F672">
        <v>1</v>
      </c>
      <c r="G672" t="s">
        <v>356</v>
      </c>
      <c r="N672" s="97"/>
      <c r="AT672" t="str">
        <f t="shared" si="72"/>
        <v>NetD3_A</v>
      </c>
      <c r="AU672" t="str">
        <f t="shared" si="73"/>
        <v>R10</v>
      </c>
    </row>
    <row r="673" spans="1:47" x14ac:dyDescent="0.25">
      <c r="A673" t="str">
        <f t="shared" si="68"/>
        <v>R10-2</v>
      </c>
      <c r="B673" t="str">
        <f t="shared" si="69"/>
        <v>NetD3_A</v>
      </c>
      <c r="C673" t="str">
        <f t="shared" si="70"/>
        <v>R10-NetD3_A</v>
      </c>
      <c r="D673" t="str">
        <f t="shared" si="71"/>
        <v>R10-2</v>
      </c>
      <c r="E673" t="s">
        <v>497</v>
      </c>
      <c r="F673">
        <v>2</v>
      </c>
      <c r="G673" t="s">
        <v>375</v>
      </c>
      <c r="N673" s="97"/>
      <c r="AT673" t="str">
        <f t="shared" si="72"/>
        <v>LED2</v>
      </c>
      <c r="AU673" t="str">
        <f t="shared" si="73"/>
        <v>R10</v>
      </c>
    </row>
    <row r="674" spans="1:47" x14ac:dyDescent="0.25">
      <c r="A674" t="str">
        <f t="shared" si="68"/>
        <v>R11-1</v>
      </c>
      <c r="B674" t="str">
        <f t="shared" si="69"/>
        <v>LED3</v>
      </c>
      <c r="C674" t="str">
        <f t="shared" si="70"/>
        <v>R11-LED3</v>
      </c>
      <c r="D674" t="str">
        <f t="shared" si="71"/>
        <v>R11-1</v>
      </c>
      <c r="E674" t="s">
        <v>498</v>
      </c>
      <c r="F674">
        <v>1</v>
      </c>
      <c r="G674" t="s">
        <v>358</v>
      </c>
      <c r="N674" s="97"/>
      <c r="AT674" t="str">
        <f t="shared" si="72"/>
        <v>NetD4_A</v>
      </c>
      <c r="AU674" t="str">
        <f t="shared" si="73"/>
        <v>R11</v>
      </c>
    </row>
    <row r="675" spans="1:47" x14ac:dyDescent="0.25">
      <c r="A675" t="str">
        <f t="shared" si="68"/>
        <v>R11-2</v>
      </c>
      <c r="B675" t="str">
        <f t="shared" si="69"/>
        <v>NetD4_A</v>
      </c>
      <c r="C675" t="str">
        <f t="shared" si="70"/>
        <v>R11-NetD4_A</v>
      </c>
      <c r="D675" t="str">
        <f t="shared" si="71"/>
        <v>R11-2</v>
      </c>
      <c r="E675" t="s">
        <v>498</v>
      </c>
      <c r="F675">
        <v>2</v>
      </c>
      <c r="G675" t="s">
        <v>376</v>
      </c>
      <c r="N675" s="97"/>
      <c r="AT675" t="str">
        <f t="shared" si="72"/>
        <v>LED3</v>
      </c>
      <c r="AU675" t="str">
        <f t="shared" si="73"/>
        <v>R11</v>
      </c>
    </row>
    <row r="676" spans="1:47" x14ac:dyDescent="0.25">
      <c r="A676" t="str">
        <f t="shared" si="68"/>
        <v>R12-1</v>
      </c>
      <c r="B676" t="str">
        <f t="shared" si="69"/>
        <v>LED4</v>
      </c>
      <c r="C676" t="str">
        <f t="shared" si="70"/>
        <v>R12-LED4</v>
      </c>
      <c r="D676" t="str">
        <f t="shared" si="71"/>
        <v>R12-1</v>
      </c>
      <c r="E676" t="s">
        <v>499</v>
      </c>
      <c r="F676">
        <v>1</v>
      </c>
      <c r="G676" t="s">
        <v>360</v>
      </c>
      <c r="N676" s="97"/>
      <c r="AT676" t="str">
        <f t="shared" si="72"/>
        <v>NetD5_A</v>
      </c>
      <c r="AU676" t="str">
        <f t="shared" si="73"/>
        <v>R12</v>
      </c>
    </row>
    <row r="677" spans="1:47" x14ac:dyDescent="0.25">
      <c r="A677" t="str">
        <f t="shared" si="68"/>
        <v>R12-2</v>
      </c>
      <c r="B677" t="str">
        <f t="shared" si="69"/>
        <v>NetD5_A</v>
      </c>
      <c r="C677" t="str">
        <f t="shared" si="70"/>
        <v>R12-NetD5_A</v>
      </c>
      <c r="D677" t="str">
        <f t="shared" si="71"/>
        <v>R12-2</v>
      </c>
      <c r="E677" t="s">
        <v>499</v>
      </c>
      <c r="F677">
        <v>2</v>
      </c>
      <c r="G677" t="s">
        <v>377</v>
      </c>
      <c r="N677" s="97"/>
      <c r="AT677" t="str">
        <f t="shared" si="72"/>
        <v>LED4</v>
      </c>
      <c r="AU677" t="str">
        <f t="shared" si="73"/>
        <v>R12</v>
      </c>
    </row>
    <row r="678" spans="1:47" x14ac:dyDescent="0.25">
      <c r="A678" t="str">
        <f t="shared" si="68"/>
        <v>R13-1</v>
      </c>
      <c r="B678" t="str">
        <f t="shared" si="69"/>
        <v>LED5</v>
      </c>
      <c r="C678" t="str">
        <f t="shared" si="70"/>
        <v>R13-LED5</v>
      </c>
      <c r="D678" t="str">
        <f t="shared" si="71"/>
        <v>R13-1</v>
      </c>
      <c r="E678" t="s">
        <v>500</v>
      </c>
      <c r="F678">
        <v>1</v>
      </c>
      <c r="G678" t="s">
        <v>362</v>
      </c>
      <c r="N678" s="97"/>
      <c r="AT678" t="str">
        <f t="shared" si="72"/>
        <v>NetD6_A</v>
      </c>
      <c r="AU678" t="str">
        <f t="shared" si="73"/>
        <v>R13</v>
      </c>
    </row>
    <row r="679" spans="1:47" x14ac:dyDescent="0.25">
      <c r="A679" t="str">
        <f t="shared" si="68"/>
        <v>R13-2</v>
      </c>
      <c r="B679" t="str">
        <f t="shared" si="69"/>
        <v>NetD6_A</v>
      </c>
      <c r="C679" t="str">
        <f t="shared" si="70"/>
        <v>R13-NetD6_A</v>
      </c>
      <c r="D679" t="str">
        <f t="shared" si="71"/>
        <v>R13-2</v>
      </c>
      <c r="E679" t="s">
        <v>500</v>
      </c>
      <c r="F679">
        <v>2</v>
      </c>
      <c r="G679" t="s">
        <v>378</v>
      </c>
      <c r="N679" s="97"/>
      <c r="AT679" t="str">
        <f t="shared" si="72"/>
        <v>LED5</v>
      </c>
      <c r="AU679" t="str">
        <f t="shared" si="73"/>
        <v>R13</v>
      </c>
    </row>
    <row r="680" spans="1:47" x14ac:dyDescent="0.25">
      <c r="A680" t="str">
        <f t="shared" si="68"/>
        <v>R14-1</v>
      </c>
      <c r="B680" t="str">
        <f t="shared" si="69"/>
        <v>LED6</v>
      </c>
      <c r="C680" t="str">
        <f t="shared" si="70"/>
        <v>R14-LED6</v>
      </c>
      <c r="D680" t="str">
        <f t="shared" si="71"/>
        <v>R14-1</v>
      </c>
      <c r="E680" t="s">
        <v>501</v>
      </c>
      <c r="F680">
        <v>1</v>
      </c>
      <c r="G680" t="s">
        <v>364</v>
      </c>
      <c r="N680" s="97"/>
      <c r="AT680" t="str">
        <f t="shared" si="72"/>
        <v>NetD7_A</v>
      </c>
      <c r="AU680" t="str">
        <f t="shared" si="73"/>
        <v>R14</v>
      </c>
    </row>
    <row r="681" spans="1:47" x14ac:dyDescent="0.25">
      <c r="A681" t="str">
        <f t="shared" si="68"/>
        <v>R14-2</v>
      </c>
      <c r="B681" t="str">
        <f t="shared" si="69"/>
        <v>NetD7_A</v>
      </c>
      <c r="C681" t="str">
        <f t="shared" si="70"/>
        <v>R14-NetD7_A</v>
      </c>
      <c r="D681" t="str">
        <f t="shared" si="71"/>
        <v>R14-2</v>
      </c>
      <c r="E681" t="s">
        <v>501</v>
      </c>
      <c r="F681">
        <v>2</v>
      </c>
      <c r="G681" t="s">
        <v>379</v>
      </c>
      <c r="N681" s="97"/>
      <c r="AT681" t="str">
        <f t="shared" si="72"/>
        <v>LED6</v>
      </c>
      <c r="AU681" t="str">
        <f t="shared" si="73"/>
        <v>R14</v>
      </c>
    </row>
    <row r="682" spans="1:47" x14ac:dyDescent="0.25">
      <c r="A682" t="str">
        <f t="shared" si="68"/>
        <v>R15-1</v>
      </c>
      <c r="B682" t="str">
        <f t="shared" si="69"/>
        <v>LED7</v>
      </c>
      <c r="C682" t="str">
        <f t="shared" si="70"/>
        <v>R15-LED7</v>
      </c>
      <c r="D682" t="str">
        <f t="shared" si="71"/>
        <v>R15-1</v>
      </c>
      <c r="E682" t="s">
        <v>502</v>
      </c>
      <c r="F682">
        <v>1</v>
      </c>
      <c r="G682" t="s">
        <v>366</v>
      </c>
      <c r="N682" s="97"/>
      <c r="AT682" t="str">
        <f t="shared" si="72"/>
        <v>NetD8_A</v>
      </c>
      <c r="AU682" t="str">
        <f t="shared" si="73"/>
        <v>R15</v>
      </c>
    </row>
    <row r="683" spans="1:47" x14ac:dyDescent="0.25">
      <c r="A683" t="str">
        <f t="shared" si="68"/>
        <v>R15-2</v>
      </c>
      <c r="B683" t="str">
        <f t="shared" si="69"/>
        <v>NetD8_A</v>
      </c>
      <c r="C683" t="str">
        <f t="shared" si="70"/>
        <v>R15-NetD8_A</v>
      </c>
      <c r="D683" t="str">
        <f t="shared" si="71"/>
        <v>R15-2</v>
      </c>
      <c r="E683" t="s">
        <v>502</v>
      </c>
      <c r="F683">
        <v>2</v>
      </c>
      <c r="G683" t="s">
        <v>380</v>
      </c>
      <c r="N683" s="97"/>
      <c r="AT683" t="str">
        <f t="shared" si="72"/>
        <v>LED7</v>
      </c>
      <c r="AU683" t="str">
        <f t="shared" si="73"/>
        <v>R15</v>
      </c>
    </row>
    <row r="684" spans="1:47" x14ac:dyDescent="0.25">
      <c r="A684" t="str">
        <f t="shared" si="68"/>
        <v>R16-1</v>
      </c>
      <c r="B684" t="str">
        <f t="shared" si="69"/>
        <v>LED8</v>
      </c>
      <c r="C684" t="str">
        <f t="shared" si="70"/>
        <v>R16-LED8</v>
      </c>
      <c r="D684" t="str">
        <f t="shared" si="71"/>
        <v>R16-1</v>
      </c>
      <c r="E684" t="s">
        <v>503</v>
      </c>
      <c r="F684">
        <v>1</v>
      </c>
      <c r="G684" t="s">
        <v>368</v>
      </c>
      <c r="N684" s="97"/>
      <c r="AT684" t="str">
        <f t="shared" si="72"/>
        <v>NetD9_A</v>
      </c>
      <c r="AU684" t="str">
        <f t="shared" si="73"/>
        <v>R16</v>
      </c>
    </row>
    <row r="685" spans="1:47" x14ac:dyDescent="0.25">
      <c r="A685" t="str">
        <f t="shared" si="68"/>
        <v>R16-2</v>
      </c>
      <c r="B685" t="str">
        <f t="shared" si="69"/>
        <v>NetD9_A</v>
      </c>
      <c r="C685" t="str">
        <f t="shared" si="70"/>
        <v>R16-NetD9_A</v>
      </c>
      <c r="D685" t="str">
        <f t="shared" si="71"/>
        <v>R16-2</v>
      </c>
      <c r="E685" t="s">
        <v>503</v>
      </c>
      <c r="F685">
        <v>2</v>
      </c>
      <c r="G685" t="s">
        <v>381</v>
      </c>
      <c r="N685" s="97"/>
      <c r="AT685" t="str">
        <f t="shared" si="72"/>
        <v>LED8</v>
      </c>
      <c r="AU685" t="str">
        <f t="shared" si="73"/>
        <v>R16</v>
      </c>
    </row>
    <row r="686" spans="1:47" x14ac:dyDescent="0.25">
      <c r="A686" t="str">
        <f t="shared" si="68"/>
        <v>R17-1</v>
      </c>
      <c r="B686" t="str">
        <f t="shared" si="69"/>
        <v>NetR17_1</v>
      </c>
      <c r="C686" t="str">
        <f t="shared" si="70"/>
        <v>R17-NetR17_1</v>
      </c>
      <c r="D686" t="str">
        <f t="shared" si="71"/>
        <v>R17-1</v>
      </c>
      <c r="E686" t="s">
        <v>504</v>
      </c>
      <c r="F686">
        <v>1</v>
      </c>
      <c r="G686" t="s">
        <v>382</v>
      </c>
      <c r="N686" s="97"/>
      <c r="AT686" t="str">
        <f t="shared" si="72"/>
        <v>CLK12M</v>
      </c>
      <c r="AU686" t="str">
        <f t="shared" si="73"/>
        <v>R17</v>
      </c>
    </row>
    <row r="687" spans="1:47" x14ac:dyDescent="0.25">
      <c r="A687" t="str">
        <f t="shared" si="68"/>
        <v>R17-2</v>
      </c>
      <c r="B687" t="str">
        <f t="shared" si="69"/>
        <v>CLK12M</v>
      </c>
      <c r="C687" t="str">
        <f t="shared" si="70"/>
        <v>R17-CLK12M</v>
      </c>
      <c r="D687" t="str">
        <f t="shared" si="71"/>
        <v>R17-2</v>
      </c>
      <c r="E687" t="s">
        <v>504</v>
      </c>
      <c r="F687">
        <v>2</v>
      </c>
      <c r="G687" t="s">
        <v>315</v>
      </c>
      <c r="N687" s="97"/>
      <c r="AT687" t="str">
        <f t="shared" si="72"/>
        <v>NetR17_1</v>
      </c>
      <c r="AU687" t="str">
        <f t="shared" si="73"/>
        <v>R17</v>
      </c>
    </row>
    <row r="688" spans="1:47" x14ac:dyDescent="0.25">
      <c r="A688" t="str">
        <f t="shared" si="68"/>
        <v>R18-1</v>
      </c>
      <c r="B688" t="str">
        <f t="shared" si="69"/>
        <v>AREF</v>
      </c>
      <c r="C688" t="str">
        <f t="shared" si="70"/>
        <v>R18-AREF</v>
      </c>
      <c r="D688" t="str">
        <f t="shared" si="71"/>
        <v>R18-1</v>
      </c>
      <c r="E688" t="s">
        <v>505</v>
      </c>
      <c r="F688">
        <v>1</v>
      </c>
      <c r="G688" t="s">
        <v>287</v>
      </c>
      <c r="N688" s="97"/>
      <c r="AT688" t="str">
        <f t="shared" si="72"/>
        <v>NetC15_1</v>
      </c>
      <c r="AU688" t="str">
        <f t="shared" si="73"/>
        <v>R18</v>
      </c>
    </row>
    <row r="689" spans="1:47" x14ac:dyDescent="0.25">
      <c r="A689" t="str">
        <f t="shared" si="68"/>
        <v>R18-2</v>
      </c>
      <c r="B689" t="str">
        <f t="shared" si="69"/>
        <v>NetC15_1</v>
      </c>
      <c r="C689" t="str">
        <f t="shared" si="70"/>
        <v>R18-NetC15_1</v>
      </c>
      <c r="D689" t="str">
        <f t="shared" si="71"/>
        <v>R18-2</v>
      </c>
      <c r="E689" t="s">
        <v>505</v>
      </c>
      <c r="F689">
        <v>2</v>
      </c>
      <c r="G689" t="s">
        <v>636</v>
      </c>
      <c r="N689" s="97"/>
      <c r="AT689" t="str">
        <f t="shared" si="72"/>
        <v>AREF</v>
      </c>
      <c r="AU689" t="str">
        <f t="shared" si="73"/>
        <v>R18</v>
      </c>
    </row>
    <row r="690" spans="1:47" x14ac:dyDescent="0.25">
      <c r="A690" t="str">
        <f t="shared" si="68"/>
        <v>R19-1</v>
      </c>
      <c r="B690" t="str">
        <f t="shared" si="69"/>
        <v>NetR17_1</v>
      </c>
      <c r="C690" t="str">
        <f t="shared" si="70"/>
        <v>R19-NetR17_1</v>
      </c>
      <c r="D690" t="str">
        <f t="shared" si="71"/>
        <v>R19-1</v>
      </c>
      <c r="E690" t="s">
        <v>506</v>
      </c>
      <c r="F690">
        <v>1</v>
      </c>
      <c r="G690" t="s">
        <v>382</v>
      </c>
      <c r="N690" s="97"/>
      <c r="AT690" t="str">
        <f t="shared" si="72"/>
        <v>CLK12M</v>
      </c>
      <c r="AU690" t="str">
        <f t="shared" si="73"/>
        <v>R17</v>
      </c>
    </row>
    <row r="691" spans="1:47" x14ac:dyDescent="0.25">
      <c r="A691" t="str">
        <f t="shared" si="68"/>
        <v>R19-2</v>
      </c>
      <c r="B691" t="str">
        <f t="shared" si="69"/>
        <v>NetR19_2</v>
      </c>
      <c r="C691" t="str">
        <f t="shared" si="70"/>
        <v>R19-NetR19_2</v>
      </c>
      <c r="D691" t="str">
        <f t="shared" si="71"/>
        <v>R19-2</v>
      </c>
      <c r="E691" t="s">
        <v>506</v>
      </c>
      <c r="F691">
        <v>2</v>
      </c>
      <c r="G691" t="s">
        <v>384</v>
      </c>
      <c r="N691" s="97"/>
      <c r="AT691" t="str">
        <f t="shared" si="72"/>
        <v>NetR17_1</v>
      </c>
      <c r="AU691" t="str">
        <f t="shared" si="73"/>
        <v>R19</v>
      </c>
    </row>
    <row r="692" spans="1:47" x14ac:dyDescent="0.25">
      <c r="A692" t="str">
        <f t="shared" si="68"/>
        <v>R20-1</v>
      </c>
      <c r="B692" t="str">
        <f t="shared" si="69"/>
        <v>3.3V</v>
      </c>
      <c r="C692" t="str">
        <f t="shared" si="70"/>
        <v>R20-3.3V</v>
      </c>
      <c r="D692" t="str">
        <f t="shared" si="71"/>
        <v>R20-1</v>
      </c>
      <c r="E692" t="s">
        <v>507</v>
      </c>
      <c r="F692">
        <v>1</v>
      </c>
      <c r="G692" t="s">
        <v>291</v>
      </c>
      <c r="N692" s="97"/>
      <c r="AT692" t="str">
        <f t="shared" si="72"/>
        <v>3.3V</v>
      </c>
      <c r="AU692" t="str">
        <f t="shared" si="73"/>
        <v>--</v>
      </c>
    </row>
    <row r="693" spans="1:47" x14ac:dyDescent="0.25">
      <c r="A693" t="str">
        <f t="shared" si="68"/>
        <v>R20-2</v>
      </c>
      <c r="B693" t="str">
        <f t="shared" si="69"/>
        <v>nCONFIG</v>
      </c>
      <c r="C693" t="str">
        <f t="shared" si="70"/>
        <v>R20-nCONFIG</v>
      </c>
      <c r="D693" t="str">
        <f t="shared" si="71"/>
        <v>R20-2</v>
      </c>
      <c r="E693" t="s">
        <v>507</v>
      </c>
      <c r="F693">
        <v>2</v>
      </c>
      <c r="G693" t="s">
        <v>640</v>
      </c>
      <c r="N693" s="97"/>
      <c r="AT693" t="str">
        <f t="shared" si="72"/>
        <v>RESET</v>
      </c>
      <c r="AU693" t="str">
        <f t="shared" si="73"/>
        <v>R26</v>
      </c>
    </row>
    <row r="694" spans="1:47" x14ac:dyDescent="0.25">
      <c r="A694" t="str">
        <f t="shared" si="68"/>
        <v>R23-1</v>
      </c>
      <c r="B694" t="str">
        <f t="shared" si="69"/>
        <v>NetD1_A</v>
      </c>
      <c r="C694" t="str">
        <f t="shared" si="70"/>
        <v>R23-NetD1_A</v>
      </c>
      <c r="D694" t="str">
        <f t="shared" si="71"/>
        <v>R23-1</v>
      </c>
      <c r="E694" t="s">
        <v>508</v>
      </c>
      <c r="F694">
        <v>1</v>
      </c>
      <c r="G694" t="s">
        <v>373</v>
      </c>
      <c r="N694" s="97"/>
      <c r="AT694" t="str">
        <f t="shared" si="72"/>
        <v>NetD1_A</v>
      </c>
      <c r="AU694" t="str">
        <f t="shared" si="73"/>
        <v>--</v>
      </c>
    </row>
    <row r="695" spans="1:47" x14ac:dyDescent="0.25">
      <c r="A695" t="str">
        <f t="shared" si="68"/>
        <v>R23-2</v>
      </c>
      <c r="B695" t="str">
        <f t="shared" si="69"/>
        <v>3.3V</v>
      </c>
      <c r="C695" t="str">
        <f t="shared" si="70"/>
        <v>R23-3.3V</v>
      </c>
      <c r="D695" t="str">
        <f t="shared" si="71"/>
        <v>R23-2</v>
      </c>
      <c r="E695" t="s">
        <v>508</v>
      </c>
      <c r="F695">
        <v>2</v>
      </c>
      <c r="G695" t="s">
        <v>291</v>
      </c>
      <c r="N695" s="97"/>
      <c r="AT695" t="str">
        <f t="shared" si="72"/>
        <v>3.3V</v>
      </c>
      <c r="AU695" t="str">
        <f t="shared" si="73"/>
        <v>--</v>
      </c>
    </row>
    <row r="696" spans="1:47" x14ac:dyDescent="0.25">
      <c r="A696" t="str">
        <f t="shared" si="68"/>
        <v>R24-1</v>
      </c>
      <c r="B696" t="str">
        <f t="shared" si="69"/>
        <v>D12</v>
      </c>
      <c r="C696" t="str">
        <f t="shared" si="70"/>
        <v>R24-D12</v>
      </c>
      <c r="D696" t="str">
        <f t="shared" si="71"/>
        <v>R24-1</v>
      </c>
      <c r="E696" t="s">
        <v>509</v>
      </c>
      <c r="F696">
        <v>1</v>
      </c>
      <c r="G696" t="s">
        <v>320</v>
      </c>
      <c r="N696" s="97"/>
      <c r="AT696" t="str">
        <f t="shared" si="72"/>
        <v>D12</v>
      </c>
      <c r="AU696" t="str">
        <f t="shared" si="73"/>
        <v>--</v>
      </c>
    </row>
    <row r="697" spans="1:47" x14ac:dyDescent="0.25">
      <c r="A697" t="str">
        <f t="shared" si="68"/>
        <v>R24-2</v>
      </c>
      <c r="B697" t="str">
        <f t="shared" si="69"/>
        <v>D12_R</v>
      </c>
      <c r="C697" t="str">
        <f t="shared" si="70"/>
        <v>R24-D12_R</v>
      </c>
      <c r="D697" t="str">
        <f t="shared" si="71"/>
        <v>R24-2</v>
      </c>
      <c r="E697" t="s">
        <v>509</v>
      </c>
      <c r="F697">
        <v>2</v>
      </c>
      <c r="G697" t="s">
        <v>327</v>
      </c>
      <c r="N697" s="97"/>
      <c r="AT697" t="str">
        <f t="shared" si="72"/>
        <v>D12_R</v>
      </c>
      <c r="AU697" t="str">
        <f t="shared" si="73"/>
        <v>--</v>
      </c>
    </row>
    <row r="698" spans="1:47" x14ac:dyDescent="0.25">
      <c r="A698" t="str">
        <f t="shared" si="68"/>
        <v>R25-1</v>
      </c>
      <c r="B698" t="str">
        <f t="shared" si="69"/>
        <v>D11</v>
      </c>
      <c r="C698" t="str">
        <f t="shared" si="70"/>
        <v>R25-D11</v>
      </c>
      <c r="D698" t="str">
        <f t="shared" si="71"/>
        <v>R25-1</v>
      </c>
      <c r="E698" t="s">
        <v>510</v>
      </c>
      <c r="F698">
        <v>1</v>
      </c>
      <c r="G698" t="s">
        <v>318</v>
      </c>
      <c r="N698" s="97"/>
      <c r="AT698" t="str">
        <f t="shared" si="72"/>
        <v>D11</v>
      </c>
      <c r="AU698" t="str">
        <f t="shared" si="73"/>
        <v>--</v>
      </c>
    </row>
    <row r="699" spans="1:47" x14ac:dyDescent="0.25">
      <c r="A699" t="str">
        <f t="shared" si="68"/>
        <v>R25-2</v>
      </c>
      <c r="B699" t="str">
        <f t="shared" si="69"/>
        <v>D11_R</v>
      </c>
      <c r="C699" t="str">
        <f t="shared" si="70"/>
        <v>R25-D11_R</v>
      </c>
      <c r="D699" t="str">
        <f t="shared" si="71"/>
        <v>R25-2</v>
      </c>
      <c r="E699" t="s">
        <v>510</v>
      </c>
      <c r="F699">
        <v>2</v>
      </c>
      <c r="G699" t="s">
        <v>325</v>
      </c>
      <c r="N699" s="97"/>
      <c r="AT699" t="str">
        <f t="shared" si="72"/>
        <v>D11_R</v>
      </c>
      <c r="AU699" t="str">
        <f t="shared" si="73"/>
        <v>--</v>
      </c>
    </row>
    <row r="700" spans="1:47" x14ac:dyDescent="0.25">
      <c r="A700" t="str">
        <f t="shared" si="68"/>
        <v>R26-1</v>
      </c>
      <c r="B700" t="str">
        <f t="shared" si="69"/>
        <v>RESET</v>
      </c>
      <c r="C700" t="str">
        <f t="shared" si="70"/>
        <v>R26-RESET</v>
      </c>
      <c r="D700" t="str">
        <f t="shared" si="71"/>
        <v>R26-1</v>
      </c>
      <c r="E700" t="s">
        <v>778</v>
      </c>
      <c r="F700">
        <v>1</v>
      </c>
      <c r="G700" t="s">
        <v>323</v>
      </c>
      <c r="N700" s="97"/>
      <c r="AT700" t="str">
        <f t="shared" si="72"/>
        <v>nCONFIG</v>
      </c>
      <c r="AU700" t="str">
        <f t="shared" si="73"/>
        <v>R26</v>
      </c>
    </row>
    <row r="701" spans="1:47" x14ac:dyDescent="0.25">
      <c r="A701" t="str">
        <f t="shared" si="68"/>
        <v>R26-2</v>
      </c>
      <c r="B701" t="str">
        <f t="shared" si="69"/>
        <v>nCONFIG</v>
      </c>
      <c r="C701" t="str">
        <f t="shared" si="70"/>
        <v>R26-nCONFIG</v>
      </c>
      <c r="D701" t="str">
        <f t="shared" si="71"/>
        <v>R26-2</v>
      </c>
      <c r="E701" t="s">
        <v>778</v>
      </c>
      <c r="F701">
        <v>2</v>
      </c>
      <c r="G701" t="s">
        <v>640</v>
      </c>
      <c r="N701" s="97"/>
      <c r="AT701" t="str">
        <f t="shared" si="72"/>
        <v>RESET</v>
      </c>
      <c r="AU701" t="str">
        <f t="shared" si="73"/>
        <v>R26</v>
      </c>
    </row>
    <row r="702" spans="1:47" x14ac:dyDescent="0.25">
      <c r="A702" t="str">
        <f t="shared" si="68"/>
        <v>R27-1</v>
      </c>
      <c r="B702" t="str">
        <f t="shared" si="69"/>
        <v>NetR27_1</v>
      </c>
      <c r="C702" t="str">
        <f t="shared" si="70"/>
        <v>R27-NetR27_1</v>
      </c>
      <c r="D702" t="str">
        <f t="shared" si="71"/>
        <v>R27-1</v>
      </c>
      <c r="E702" t="s">
        <v>511</v>
      </c>
      <c r="F702">
        <v>1</v>
      </c>
      <c r="G702" t="s">
        <v>386</v>
      </c>
      <c r="N702" s="97"/>
      <c r="AT702" t="str">
        <f t="shared" si="72"/>
        <v>NetR27_1</v>
      </c>
      <c r="AU702" t="str">
        <f t="shared" si="73"/>
        <v>--</v>
      </c>
    </row>
    <row r="703" spans="1:47" x14ac:dyDescent="0.25">
      <c r="A703" t="str">
        <f t="shared" si="68"/>
        <v>R27-2</v>
      </c>
      <c r="B703" t="str">
        <f t="shared" si="69"/>
        <v>NetR27_2</v>
      </c>
      <c r="C703" t="str">
        <f t="shared" si="70"/>
        <v>R27-NetR27_2</v>
      </c>
      <c r="D703" t="str">
        <f t="shared" si="71"/>
        <v>R27-2</v>
      </c>
      <c r="E703" t="s">
        <v>511</v>
      </c>
      <c r="F703">
        <v>2</v>
      </c>
      <c r="G703" t="s">
        <v>387</v>
      </c>
      <c r="N703" s="97"/>
      <c r="AT703" t="str">
        <f t="shared" si="72"/>
        <v>NetR27_2</v>
      </c>
      <c r="AU703" t="str">
        <f t="shared" si="73"/>
        <v>--</v>
      </c>
    </row>
    <row r="704" spans="1:47" x14ac:dyDescent="0.25">
      <c r="A704" t="str">
        <f t="shared" si="68"/>
        <v>R28-1</v>
      </c>
      <c r="B704" t="str">
        <f t="shared" si="69"/>
        <v>USB_VBUS</v>
      </c>
      <c r="C704" t="str">
        <f t="shared" si="70"/>
        <v>R28-USB_VBUS</v>
      </c>
      <c r="D704" t="str">
        <f t="shared" si="71"/>
        <v>R28-1</v>
      </c>
      <c r="E704" t="s">
        <v>512</v>
      </c>
      <c r="F704">
        <v>1</v>
      </c>
      <c r="G704" t="s">
        <v>350</v>
      </c>
      <c r="N704" s="97"/>
      <c r="AT704" t="str">
        <f t="shared" si="72"/>
        <v>USB_VBUS</v>
      </c>
      <c r="AU704" t="str">
        <f t="shared" si="73"/>
        <v>--</v>
      </c>
    </row>
    <row r="705" spans="1:47" x14ac:dyDescent="0.25">
      <c r="A705" t="str">
        <f t="shared" si="68"/>
        <v>R28-2</v>
      </c>
      <c r="B705" t="str">
        <f t="shared" si="69"/>
        <v>NetR28_2</v>
      </c>
      <c r="C705" t="str">
        <f t="shared" si="70"/>
        <v>R28-NetR28_2</v>
      </c>
      <c r="D705" t="str">
        <f t="shared" si="71"/>
        <v>R28-2</v>
      </c>
      <c r="E705" t="s">
        <v>512</v>
      </c>
      <c r="F705">
        <v>2</v>
      </c>
      <c r="G705" t="s">
        <v>388</v>
      </c>
      <c r="N705" s="97"/>
      <c r="AT705" t="str">
        <f t="shared" si="72"/>
        <v>NetR28_2</v>
      </c>
      <c r="AU705" t="str">
        <f t="shared" si="73"/>
        <v>--</v>
      </c>
    </row>
    <row r="706" spans="1:47" x14ac:dyDescent="0.25">
      <c r="A706" t="str">
        <f t="shared" si="68"/>
        <v>R29-1</v>
      </c>
      <c r="B706" t="str">
        <f t="shared" si="69"/>
        <v>NetR29_1</v>
      </c>
      <c r="C706" t="str">
        <f t="shared" si="70"/>
        <v>R29-NetR29_1</v>
      </c>
      <c r="D706" t="str">
        <f t="shared" si="71"/>
        <v>R29-1</v>
      </c>
      <c r="E706" t="s">
        <v>513</v>
      </c>
      <c r="F706">
        <v>1</v>
      </c>
      <c r="G706" t="s">
        <v>389</v>
      </c>
      <c r="N706" s="97"/>
      <c r="AT706" t="str">
        <f t="shared" si="72"/>
        <v>NetR29_1</v>
      </c>
      <c r="AU706" t="str">
        <f t="shared" si="73"/>
        <v>--</v>
      </c>
    </row>
    <row r="707" spans="1:47" x14ac:dyDescent="0.25">
      <c r="A707" t="str">
        <f t="shared" si="68"/>
        <v>R29-2</v>
      </c>
      <c r="B707" t="str">
        <f t="shared" si="69"/>
        <v>NetR28_2</v>
      </c>
      <c r="C707" t="str">
        <f t="shared" si="70"/>
        <v>R29-NetR28_2</v>
      </c>
      <c r="D707" t="str">
        <f t="shared" si="71"/>
        <v>R29-2</v>
      </c>
      <c r="E707" t="s">
        <v>513</v>
      </c>
      <c r="F707">
        <v>2</v>
      </c>
      <c r="G707" t="s">
        <v>388</v>
      </c>
      <c r="N707" s="97"/>
      <c r="AT707" t="str">
        <f t="shared" si="72"/>
        <v>NetR28_2</v>
      </c>
      <c r="AU707" t="str">
        <f t="shared" si="73"/>
        <v>--</v>
      </c>
    </row>
    <row r="708" spans="1:47" x14ac:dyDescent="0.25">
      <c r="A708" t="str">
        <f t="shared" si="68"/>
        <v>R30-1</v>
      </c>
      <c r="B708" t="str">
        <f t="shared" si="69"/>
        <v>NetR29_1</v>
      </c>
      <c r="C708" t="str">
        <f t="shared" si="70"/>
        <v>R30-NetR29_1</v>
      </c>
      <c r="D708" t="str">
        <f t="shared" si="71"/>
        <v>R30-1</v>
      </c>
      <c r="E708" t="s">
        <v>514</v>
      </c>
      <c r="F708">
        <v>1</v>
      </c>
      <c r="G708" t="s">
        <v>389</v>
      </c>
      <c r="N708" s="97"/>
      <c r="AT708" t="str">
        <f t="shared" si="72"/>
        <v>NetR29_1</v>
      </c>
      <c r="AU708" t="str">
        <f t="shared" si="73"/>
        <v>--</v>
      </c>
    </row>
    <row r="709" spans="1:47" x14ac:dyDescent="0.25">
      <c r="A709" t="str">
        <f t="shared" si="68"/>
        <v>R30-2</v>
      </c>
      <c r="B709" t="str">
        <f t="shared" si="69"/>
        <v>NetR30_2</v>
      </c>
      <c r="C709" t="str">
        <f t="shared" si="70"/>
        <v>R30-NetR30_2</v>
      </c>
      <c r="D709" t="str">
        <f t="shared" si="71"/>
        <v>R30-2</v>
      </c>
      <c r="E709" t="s">
        <v>514</v>
      </c>
      <c r="F709">
        <v>2</v>
      </c>
      <c r="G709" t="s">
        <v>391</v>
      </c>
      <c r="N709" s="97"/>
      <c r="AT709" t="str">
        <f t="shared" si="72"/>
        <v>NetR30_2</v>
      </c>
      <c r="AU709" t="str">
        <f t="shared" si="73"/>
        <v>--</v>
      </c>
    </row>
    <row r="710" spans="1:47" x14ac:dyDescent="0.25">
      <c r="A710" t="str">
        <f t="shared" ref="A710:A773" si="74">$E710&amp;"-"&amp;$F710</f>
        <v>R31-1</v>
      </c>
      <c r="B710" t="str">
        <f t="shared" ref="B710:B773" si="75">IF(OR(E710=$A$2,E710=$B$2,E710=$C$2,E710=$D$2),"--",G710)</f>
        <v>VIN</v>
      </c>
      <c r="C710" t="str">
        <f t="shared" ref="C710:C773" si="76">$E710&amp;"-"&amp;$G710</f>
        <v>R31-VIN</v>
      </c>
      <c r="D710" t="str">
        <f t="shared" ref="D710:D773" si="77">A710</f>
        <v>R31-1</v>
      </c>
      <c r="E710" t="s">
        <v>515</v>
      </c>
      <c r="F710">
        <v>1</v>
      </c>
      <c r="G710" t="s">
        <v>326</v>
      </c>
      <c r="N710" s="97"/>
      <c r="AT710" t="str">
        <f t="shared" ref="AT710:AT773" si="78">IF(IF(COUNTIF($AO$6:$AQ$150,B710)&gt;0,"---","--")="---",VLOOKUP(B710,$AO$6:$AQ$150,3,0),B710)</f>
        <v>VIN</v>
      </c>
      <c r="AU710" t="str">
        <f t="shared" ref="AU710:AU773" si="79">IF(IF(COUNTIF($AO$6:$AQ$150,B710)&gt;0,"---","--")="---",VLOOKUP(B710,$AO$6:$AQ$150,2,0),"--")</f>
        <v>--</v>
      </c>
    </row>
    <row r="711" spans="1:47" x14ac:dyDescent="0.25">
      <c r="A711" t="str">
        <f t="shared" si="74"/>
        <v>R31-2</v>
      </c>
      <c r="B711" t="str">
        <f t="shared" si="75"/>
        <v>NetC7_2</v>
      </c>
      <c r="C711" t="str">
        <f t="shared" si="76"/>
        <v>R31-NetC7_2</v>
      </c>
      <c r="D711" t="str">
        <f t="shared" si="77"/>
        <v>R31-2</v>
      </c>
      <c r="E711" t="s">
        <v>515</v>
      </c>
      <c r="F711">
        <v>2</v>
      </c>
      <c r="G711" t="s">
        <v>371</v>
      </c>
      <c r="N711" s="97"/>
      <c r="AT711" t="str">
        <f t="shared" si="78"/>
        <v>NetC7_2</v>
      </c>
      <c r="AU711" t="str">
        <f t="shared" si="79"/>
        <v>--</v>
      </c>
    </row>
    <row r="712" spans="1:47" x14ac:dyDescent="0.25">
      <c r="A712" t="str">
        <f t="shared" si="74"/>
        <v>R32-1</v>
      </c>
      <c r="B712" t="str">
        <f t="shared" si="75"/>
        <v>NetC7_2</v>
      </c>
      <c r="C712" t="str">
        <f t="shared" si="76"/>
        <v>R32-NetC7_2</v>
      </c>
      <c r="D712" t="str">
        <f t="shared" si="77"/>
        <v>R32-1</v>
      </c>
      <c r="E712" t="s">
        <v>516</v>
      </c>
      <c r="F712">
        <v>1</v>
      </c>
      <c r="G712" t="s">
        <v>371</v>
      </c>
      <c r="N712" s="97"/>
      <c r="AT712" t="str">
        <f t="shared" si="78"/>
        <v>NetC7_2</v>
      </c>
      <c r="AU712" t="str">
        <f t="shared" si="79"/>
        <v>--</v>
      </c>
    </row>
    <row r="713" spans="1:47" x14ac:dyDescent="0.25">
      <c r="A713" t="str">
        <f t="shared" si="74"/>
        <v>R32-2</v>
      </c>
      <c r="B713" t="str">
        <f t="shared" si="75"/>
        <v>GND</v>
      </c>
      <c r="C713" t="str">
        <f t="shared" si="76"/>
        <v>R32-GND</v>
      </c>
      <c r="D713" t="str">
        <f t="shared" si="77"/>
        <v>R32-2</v>
      </c>
      <c r="E713" t="s">
        <v>516</v>
      </c>
      <c r="F713">
        <v>2</v>
      </c>
      <c r="G713" t="s">
        <v>324</v>
      </c>
      <c r="N713" s="97"/>
      <c r="AT713" t="str">
        <f t="shared" si="78"/>
        <v>GND</v>
      </c>
      <c r="AU713" t="str">
        <f t="shared" si="79"/>
        <v>--</v>
      </c>
    </row>
    <row r="714" spans="1:47" x14ac:dyDescent="0.25">
      <c r="A714" t="str">
        <f t="shared" si="74"/>
        <v>R34-1</v>
      </c>
      <c r="B714" t="str">
        <f t="shared" si="75"/>
        <v>USER_BTN</v>
      </c>
      <c r="C714" t="str">
        <f t="shared" si="76"/>
        <v>R34-USER_BTN</v>
      </c>
      <c r="D714" t="str">
        <f t="shared" si="77"/>
        <v>R34-1</v>
      </c>
      <c r="E714" t="s">
        <v>780</v>
      </c>
      <c r="F714">
        <v>1</v>
      </c>
      <c r="G714" t="s">
        <v>394</v>
      </c>
      <c r="N714" s="97"/>
      <c r="AT714" t="str">
        <f t="shared" si="78"/>
        <v>USER_BTN</v>
      </c>
      <c r="AU714" t="str">
        <f t="shared" si="79"/>
        <v>--</v>
      </c>
    </row>
    <row r="715" spans="1:47" x14ac:dyDescent="0.25">
      <c r="A715" t="str">
        <f t="shared" si="74"/>
        <v>R34-2</v>
      </c>
      <c r="B715" t="str">
        <f t="shared" si="75"/>
        <v>3.3V</v>
      </c>
      <c r="C715" t="str">
        <f t="shared" si="76"/>
        <v>R34-3.3V</v>
      </c>
      <c r="D715" t="str">
        <f t="shared" si="77"/>
        <v>R34-2</v>
      </c>
      <c r="E715" t="s">
        <v>780</v>
      </c>
      <c r="F715">
        <v>2</v>
      </c>
      <c r="G715" t="s">
        <v>291</v>
      </c>
      <c r="N715" s="97"/>
      <c r="AT715" t="str">
        <f t="shared" si="78"/>
        <v>3.3V</v>
      </c>
      <c r="AU715" t="str">
        <f t="shared" si="79"/>
        <v>--</v>
      </c>
    </row>
    <row r="716" spans="1:47" x14ac:dyDescent="0.25">
      <c r="A716" t="str">
        <f t="shared" si="74"/>
        <v>R35-1</v>
      </c>
      <c r="B716" t="str">
        <f t="shared" si="75"/>
        <v>5V</v>
      </c>
      <c r="C716" t="str">
        <f t="shared" si="76"/>
        <v>R35-5V</v>
      </c>
      <c r="D716" t="str">
        <f t="shared" si="77"/>
        <v>R35-1</v>
      </c>
      <c r="E716" t="s">
        <v>796</v>
      </c>
      <c r="F716">
        <v>1</v>
      </c>
      <c r="G716" t="s">
        <v>293</v>
      </c>
      <c r="N716" s="97"/>
      <c r="AT716" t="str">
        <f t="shared" si="78"/>
        <v>5V</v>
      </c>
      <c r="AU716" t="str">
        <f t="shared" si="79"/>
        <v>--</v>
      </c>
    </row>
    <row r="717" spans="1:47" x14ac:dyDescent="0.25">
      <c r="A717" t="str">
        <f t="shared" si="74"/>
        <v>R35-2</v>
      </c>
      <c r="B717" t="str">
        <f t="shared" si="75"/>
        <v>ADC3</v>
      </c>
      <c r="C717" t="str">
        <f t="shared" si="76"/>
        <v>R35-ADC3</v>
      </c>
      <c r="D717" t="str">
        <f t="shared" si="77"/>
        <v>R35-2</v>
      </c>
      <c r="E717" t="s">
        <v>796</v>
      </c>
      <c r="F717">
        <v>2</v>
      </c>
      <c r="G717" t="s">
        <v>786</v>
      </c>
      <c r="N717" s="97"/>
      <c r="AT717" t="str">
        <f t="shared" si="78"/>
        <v>ADC3</v>
      </c>
      <c r="AU717" t="str">
        <f t="shared" si="79"/>
        <v>--</v>
      </c>
    </row>
    <row r="718" spans="1:47" x14ac:dyDescent="0.25">
      <c r="A718" t="str">
        <f t="shared" si="74"/>
        <v>R36-1</v>
      </c>
      <c r="B718" t="str">
        <f t="shared" si="75"/>
        <v>NetC33_2</v>
      </c>
      <c r="C718" t="str">
        <f t="shared" si="76"/>
        <v>R36-NetC33_2</v>
      </c>
      <c r="D718" t="str">
        <f t="shared" si="77"/>
        <v>R36-1</v>
      </c>
      <c r="E718" t="s">
        <v>953</v>
      </c>
      <c r="F718">
        <v>1</v>
      </c>
      <c r="G718" t="s">
        <v>848</v>
      </c>
      <c r="N718" s="97"/>
      <c r="AT718" t="str">
        <f t="shared" si="78"/>
        <v>VCCINT</v>
      </c>
      <c r="AU718" t="str">
        <f t="shared" si="79"/>
        <v>C33</v>
      </c>
    </row>
    <row r="719" spans="1:47" x14ac:dyDescent="0.25">
      <c r="A719" t="str">
        <f t="shared" si="74"/>
        <v>R36-2</v>
      </c>
      <c r="B719" t="str">
        <f t="shared" si="75"/>
        <v>VCCINT</v>
      </c>
      <c r="C719" t="str">
        <f t="shared" si="76"/>
        <v>R36-VCCINT</v>
      </c>
      <c r="D719" t="str">
        <f t="shared" si="77"/>
        <v>R36-2</v>
      </c>
      <c r="E719" t="s">
        <v>953</v>
      </c>
      <c r="F719">
        <v>2</v>
      </c>
      <c r="G719" t="s">
        <v>839</v>
      </c>
      <c r="N719" s="97"/>
      <c r="AT719" t="str">
        <f t="shared" si="78"/>
        <v>NetC33_2</v>
      </c>
      <c r="AU719" t="str">
        <f t="shared" si="79"/>
        <v>C33</v>
      </c>
    </row>
    <row r="720" spans="1:47" x14ac:dyDescent="0.25">
      <c r="A720" t="str">
        <f t="shared" si="74"/>
        <v>R37-1</v>
      </c>
      <c r="B720" t="str">
        <f t="shared" si="75"/>
        <v>ADC3</v>
      </c>
      <c r="C720" t="str">
        <f t="shared" si="76"/>
        <v>R37-ADC3</v>
      </c>
      <c r="D720" t="str">
        <f t="shared" si="77"/>
        <v>R37-1</v>
      </c>
      <c r="E720" t="s">
        <v>797</v>
      </c>
      <c r="F720">
        <v>1</v>
      </c>
      <c r="G720" t="s">
        <v>786</v>
      </c>
      <c r="N720" s="97"/>
      <c r="AT720" t="str">
        <f t="shared" si="78"/>
        <v>ADC3</v>
      </c>
      <c r="AU720" t="str">
        <f t="shared" si="79"/>
        <v>--</v>
      </c>
    </row>
    <row r="721" spans="1:47" x14ac:dyDescent="0.25">
      <c r="A721" t="str">
        <f t="shared" si="74"/>
        <v>R37-2</v>
      </c>
      <c r="B721" t="str">
        <f t="shared" si="75"/>
        <v>GND</v>
      </c>
      <c r="C721" t="str">
        <f t="shared" si="76"/>
        <v>R37-GND</v>
      </c>
      <c r="D721" t="str">
        <f t="shared" si="77"/>
        <v>R37-2</v>
      </c>
      <c r="E721" t="s">
        <v>797</v>
      </c>
      <c r="F721">
        <v>2</v>
      </c>
      <c r="G721" t="s">
        <v>324</v>
      </c>
      <c r="N721" s="97"/>
      <c r="AT721" t="str">
        <f t="shared" si="78"/>
        <v>GND</v>
      </c>
      <c r="AU721" t="str">
        <f t="shared" si="79"/>
        <v>--</v>
      </c>
    </row>
    <row r="722" spans="1:47" x14ac:dyDescent="0.25">
      <c r="A722" t="str">
        <f t="shared" si="74"/>
        <v>R38-1</v>
      </c>
      <c r="B722" t="str">
        <f t="shared" si="75"/>
        <v>NetR38_1</v>
      </c>
      <c r="C722" t="str">
        <f t="shared" si="76"/>
        <v>R38-NetR38_1</v>
      </c>
      <c r="D722" t="str">
        <f t="shared" si="77"/>
        <v>R38-1</v>
      </c>
      <c r="E722" t="s">
        <v>954</v>
      </c>
      <c r="F722">
        <v>1</v>
      </c>
      <c r="G722" t="s">
        <v>852</v>
      </c>
      <c r="N722" s="97"/>
      <c r="AT722" t="str">
        <f t="shared" si="78"/>
        <v>NetR38_1</v>
      </c>
      <c r="AU722" t="str">
        <f t="shared" si="79"/>
        <v>--</v>
      </c>
    </row>
    <row r="723" spans="1:47" x14ac:dyDescent="0.25">
      <c r="A723" t="str">
        <f t="shared" si="74"/>
        <v>R38-2</v>
      </c>
      <c r="B723" t="str">
        <f t="shared" si="75"/>
        <v>5V</v>
      </c>
      <c r="C723" t="str">
        <f t="shared" si="76"/>
        <v>R38-5V</v>
      </c>
      <c r="D723" t="str">
        <f t="shared" si="77"/>
        <v>R38-2</v>
      </c>
      <c r="E723" t="s">
        <v>954</v>
      </c>
      <c r="F723">
        <v>2</v>
      </c>
      <c r="G723" t="s">
        <v>293</v>
      </c>
      <c r="N723" s="97"/>
      <c r="AT723" t="str">
        <f t="shared" si="78"/>
        <v>5V</v>
      </c>
      <c r="AU723" t="str">
        <f t="shared" si="79"/>
        <v>--</v>
      </c>
    </row>
    <row r="724" spans="1:47" x14ac:dyDescent="0.25">
      <c r="A724" t="str">
        <f t="shared" si="74"/>
        <v>R39-1</v>
      </c>
      <c r="B724" t="str">
        <f t="shared" si="75"/>
        <v>NetC33_2</v>
      </c>
      <c r="C724" t="str">
        <f t="shared" si="76"/>
        <v>R39-NetC33_2</v>
      </c>
      <c r="D724" t="str">
        <f t="shared" si="77"/>
        <v>R39-1</v>
      </c>
      <c r="E724" t="s">
        <v>955</v>
      </c>
      <c r="F724">
        <v>1</v>
      </c>
      <c r="G724" t="s">
        <v>848</v>
      </c>
      <c r="N724" s="97"/>
      <c r="AT724" t="str">
        <f t="shared" si="78"/>
        <v>VCCINT</v>
      </c>
      <c r="AU724" t="str">
        <f t="shared" si="79"/>
        <v>C33</v>
      </c>
    </row>
    <row r="725" spans="1:47" x14ac:dyDescent="0.25">
      <c r="A725" t="str">
        <f t="shared" si="74"/>
        <v>R39-2</v>
      </c>
      <c r="B725" t="str">
        <f t="shared" si="75"/>
        <v>GND</v>
      </c>
      <c r="C725" t="str">
        <f t="shared" si="76"/>
        <v>R39-GND</v>
      </c>
      <c r="D725" t="str">
        <f t="shared" si="77"/>
        <v>R39-2</v>
      </c>
      <c r="E725" t="s">
        <v>955</v>
      </c>
      <c r="F725">
        <v>2</v>
      </c>
      <c r="G725" t="s">
        <v>324</v>
      </c>
      <c r="N725" s="97"/>
      <c r="AT725" t="str">
        <f t="shared" si="78"/>
        <v>GND</v>
      </c>
      <c r="AU725" t="str">
        <f t="shared" si="79"/>
        <v>--</v>
      </c>
    </row>
    <row r="726" spans="1:47" x14ac:dyDescent="0.25">
      <c r="A726" t="str">
        <f t="shared" si="74"/>
        <v>R40-1</v>
      </c>
      <c r="B726" t="str">
        <f t="shared" si="75"/>
        <v>GND</v>
      </c>
      <c r="C726" t="str">
        <f t="shared" si="76"/>
        <v>R40-GND</v>
      </c>
      <c r="D726" t="str">
        <f t="shared" si="77"/>
        <v>R40-1</v>
      </c>
      <c r="E726" t="s">
        <v>956</v>
      </c>
      <c r="F726">
        <v>1</v>
      </c>
      <c r="G726" t="s">
        <v>324</v>
      </c>
      <c r="N726" s="97"/>
      <c r="AT726" t="str">
        <f t="shared" si="78"/>
        <v>GND</v>
      </c>
      <c r="AU726" t="str">
        <f t="shared" si="79"/>
        <v>--</v>
      </c>
    </row>
    <row r="727" spans="1:47" x14ac:dyDescent="0.25">
      <c r="A727" t="str">
        <f t="shared" si="74"/>
        <v>R40-2</v>
      </c>
      <c r="B727" t="str">
        <f t="shared" si="75"/>
        <v>NetR38_1</v>
      </c>
      <c r="C727" t="str">
        <f t="shared" si="76"/>
        <v>R40-NetR38_1</v>
      </c>
      <c r="D727" t="str">
        <f t="shared" si="77"/>
        <v>R40-2</v>
      </c>
      <c r="E727" t="s">
        <v>956</v>
      </c>
      <c r="F727">
        <v>2</v>
      </c>
      <c r="G727" t="s">
        <v>852</v>
      </c>
      <c r="N727" s="97"/>
      <c r="AT727" t="str">
        <f t="shared" si="78"/>
        <v>NetR38_1</v>
      </c>
      <c r="AU727" t="str">
        <f t="shared" si="79"/>
        <v>--</v>
      </c>
    </row>
    <row r="728" spans="1:47" x14ac:dyDescent="0.25">
      <c r="A728" t="str">
        <f t="shared" si="74"/>
        <v>R41-1</v>
      </c>
      <c r="B728" t="str">
        <f t="shared" si="75"/>
        <v>5V</v>
      </c>
      <c r="C728" t="str">
        <f t="shared" si="76"/>
        <v>R41-5V</v>
      </c>
      <c r="D728" t="str">
        <f t="shared" si="77"/>
        <v>R41-1</v>
      </c>
      <c r="E728" t="s">
        <v>957</v>
      </c>
      <c r="F728">
        <v>1</v>
      </c>
      <c r="G728" t="s">
        <v>293</v>
      </c>
      <c r="N728" s="97"/>
      <c r="AT728" t="str">
        <f t="shared" si="78"/>
        <v>5V</v>
      </c>
      <c r="AU728" t="str">
        <f t="shared" si="79"/>
        <v>--</v>
      </c>
    </row>
    <row r="729" spans="1:47" x14ac:dyDescent="0.25">
      <c r="A729" t="str">
        <f t="shared" si="74"/>
        <v>R41-2</v>
      </c>
      <c r="B729" t="str">
        <f t="shared" si="75"/>
        <v>NetR41_2</v>
      </c>
      <c r="C729" t="str">
        <f t="shared" si="76"/>
        <v>R41-NetR41_2</v>
      </c>
      <c r="D729" t="str">
        <f t="shared" si="77"/>
        <v>R41-2</v>
      </c>
      <c r="E729" t="s">
        <v>957</v>
      </c>
      <c r="F729">
        <v>2</v>
      </c>
      <c r="G729" t="s">
        <v>853</v>
      </c>
      <c r="N729" s="97"/>
      <c r="AT729" t="str">
        <f t="shared" si="78"/>
        <v>NetR41_2</v>
      </c>
      <c r="AU729" t="str">
        <f t="shared" si="79"/>
        <v>--</v>
      </c>
    </row>
    <row r="730" spans="1:47" x14ac:dyDescent="0.25">
      <c r="A730" t="str">
        <f t="shared" si="74"/>
        <v>R42-1</v>
      </c>
      <c r="B730" t="str">
        <f t="shared" si="75"/>
        <v>AS_DATA0</v>
      </c>
      <c r="C730" t="str">
        <f t="shared" si="76"/>
        <v>R42-AS_DATA0</v>
      </c>
      <c r="D730" t="str">
        <f t="shared" si="77"/>
        <v>R42-1</v>
      </c>
      <c r="E730" t="s">
        <v>958</v>
      </c>
      <c r="F730">
        <v>1</v>
      </c>
      <c r="G730" t="s">
        <v>805</v>
      </c>
      <c r="N730" s="97"/>
      <c r="AT730" t="str">
        <f t="shared" si="78"/>
        <v>AS_DATA</v>
      </c>
      <c r="AU730" t="str">
        <f t="shared" si="79"/>
        <v>R42</v>
      </c>
    </row>
    <row r="731" spans="1:47" x14ac:dyDescent="0.25">
      <c r="A731" t="str">
        <f t="shared" si="74"/>
        <v>R42-2</v>
      </c>
      <c r="B731" t="str">
        <f t="shared" si="75"/>
        <v>AS_DATA</v>
      </c>
      <c r="C731" t="str">
        <f t="shared" si="76"/>
        <v>R42-AS_DATA</v>
      </c>
      <c r="D731" t="str">
        <f t="shared" si="77"/>
        <v>R42-2</v>
      </c>
      <c r="E731" t="s">
        <v>958</v>
      </c>
      <c r="F731">
        <v>2</v>
      </c>
      <c r="G731" t="s">
        <v>804</v>
      </c>
      <c r="N731" s="97"/>
      <c r="AT731" t="str">
        <f t="shared" si="78"/>
        <v>AS_DATA0</v>
      </c>
      <c r="AU731" t="str">
        <f t="shared" si="79"/>
        <v>R42</v>
      </c>
    </row>
    <row r="732" spans="1:47" x14ac:dyDescent="0.25">
      <c r="A732" t="str">
        <f t="shared" si="74"/>
        <v>R43-1</v>
      </c>
      <c r="B732" t="str">
        <f t="shared" si="75"/>
        <v>NetR43_1</v>
      </c>
      <c r="C732" t="str">
        <f t="shared" si="76"/>
        <v>R43-NetR43_1</v>
      </c>
      <c r="D732" t="str">
        <f t="shared" si="77"/>
        <v>R43-1</v>
      </c>
      <c r="E732" t="s">
        <v>959</v>
      </c>
      <c r="F732">
        <v>1</v>
      </c>
      <c r="G732" t="s">
        <v>854</v>
      </c>
      <c r="N732" s="97"/>
      <c r="AT732" t="str">
        <f t="shared" si="78"/>
        <v>NetR43_1</v>
      </c>
      <c r="AU732" t="str">
        <f t="shared" si="79"/>
        <v>--</v>
      </c>
    </row>
    <row r="733" spans="1:47" x14ac:dyDescent="0.25">
      <c r="A733" t="str">
        <f t="shared" si="74"/>
        <v>R43-2</v>
      </c>
      <c r="B733" t="str">
        <f t="shared" si="75"/>
        <v>5V</v>
      </c>
      <c r="C733" t="str">
        <f t="shared" si="76"/>
        <v>R43-5V</v>
      </c>
      <c r="D733" t="str">
        <f t="shared" si="77"/>
        <v>R43-2</v>
      </c>
      <c r="E733" t="s">
        <v>959</v>
      </c>
      <c r="F733">
        <v>2</v>
      </c>
      <c r="G733" t="s">
        <v>293</v>
      </c>
      <c r="N733" s="97"/>
      <c r="AT733" t="str">
        <f t="shared" si="78"/>
        <v>5V</v>
      </c>
      <c r="AU733" t="str">
        <f t="shared" si="79"/>
        <v>--</v>
      </c>
    </row>
    <row r="734" spans="1:47" x14ac:dyDescent="0.25">
      <c r="A734" t="str">
        <f t="shared" si="74"/>
        <v>R44-1</v>
      </c>
      <c r="B734" t="str">
        <f t="shared" si="75"/>
        <v>GND</v>
      </c>
      <c r="C734" t="str">
        <f t="shared" si="76"/>
        <v>R44-GND</v>
      </c>
      <c r="D734" t="str">
        <f t="shared" si="77"/>
        <v>R44-1</v>
      </c>
      <c r="E734" t="s">
        <v>960</v>
      </c>
      <c r="F734">
        <v>1</v>
      </c>
      <c r="G734" t="s">
        <v>324</v>
      </c>
      <c r="N734" s="97"/>
      <c r="AT734" t="str">
        <f t="shared" si="78"/>
        <v>GND</v>
      </c>
      <c r="AU734" t="str">
        <f t="shared" si="79"/>
        <v>--</v>
      </c>
    </row>
    <row r="735" spans="1:47" x14ac:dyDescent="0.25">
      <c r="A735" t="str">
        <f t="shared" si="74"/>
        <v>R44-2</v>
      </c>
      <c r="B735" t="str">
        <f t="shared" si="75"/>
        <v>NetR43_1</v>
      </c>
      <c r="C735" t="str">
        <f t="shared" si="76"/>
        <v>R44-NetR43_1</v>
      </c>
      <c r="D735" t="str">
        <f t="shared" si="77"/>
        <v>R44-2</v>
      </c>
      <c r="E735" t="s">
        <v>960</v>
      </c>
      <c r="F735">
        <v>2</v>
      </c>
      <c r="G735" t="s">
        <v>854</v>
      </c>
      <c r="N735" s="97"/>
      <c r="AT735" t="str">
        <f t="shared" si="78"/>
        <v>NetR43_1</v>
      </c>
      <c r="AU735" t="str">
        <f t="shared" si="79"/>
        <v>--</v>
      </c>
    </row>
    <row r="736" spans="1:47" x14ac:dyDescent="0.25">
      <c r="A736" t="str">
        <f t="shared" si="74"/>
        <v>R45-1</v>
      </c>
      <c r="B736" t="str">
        <f t="shared" si="75"/>
        <v>3.3V</v>
      </c>
      <c r="C736" t="str">
        <f t="shared" si="76"/>
        <v>R45-3.3V</v>
      </c>
      <c r="D736" t="str">
        <f t="shared" si="77"/>
        <v>R45-1</v>
      </c>
      <c r="E736" t="s">
        <v>961</v>
      </c>
      <c r="F736">
        <v>1</v>
      </c>
      <c r="G736" t="s">
        <v>291</v>
      </c>
      <c r="N736" s="97"/>
      <c r="AT736" t="str">
        <f t="shared" si="78"/>
        <v>3.3V</v>
      </c>
      <c r="AU736" t="str">
        <f t="shared" si="79"/>
        <v>--</v>
      </c>
    </row>
    <row r="737" spans="1:47" x14ac:dyDescent="0.25">
      <c r="A737" t="str">
        <f t="shared" si="74"/>
        <v>R45-2</v>
      </c>
      <c r="B737" t="str">
        <f t="shared" si="75"/>
        <v>nSTATUS</v>
      </c>
      <c r="C737" t="str">
        <f t="shared" si="76"/>
        <v>R45-nSTATUS</v>
      </c>
      <c r="D737" t="str">
        <f t="shared" si="77"/>
        <v>R45-2</v>
      </c>
      <c r="E737" t="s">
        <v>961</v>
      </c>
      <c r="F737">
        <v>2</v>
      </c>
      <c r="G737" t="s">
        <v>795</v>
      </c>
      <c r="N737" s="97"/>
      <c r="AT737" t="str">
        <f t="shared" si="78"/>
        <v>nSTATUS</v>
      </c>
      <c r="AU737" t="str">
        <f t="shared" si="79"/>
        <v>--</v>
      </c>
    </row>
    <row r="738" spans="1:47" x14ac:dyDescent="0.25">
      <c r="A738" t="str">
        <f t="shared" si="74"/>
        <v>R46-1</v>
      </c>
      <c r="B738" t="str">
        <f t="shared" si="75"/>
        <v>3.3V</v>
      </c>
      <c r="C738" t="str">
        <f t="shared" si="76"/>
        <v>R46-3.3V</v>
      </c>
      <c r="D738" t="str">
        <f t="shared" si="77"/>
        <v>R46-1</v>
      </c>
      <c r="E738" t="s">
        <v>962</v>
      </c>
      <c r="F738">
        <v>1</v>
      </c>
      <c r="G738" t="s">
        <v>291</v>
      </c>
      <c r="N738" s="97"/>
      <c r="AT738" t="str">
        <f t="shared" si="78"/>
        <v>3.3V</v>
      </c>
      <c r="AU738" t="str">
        <f t="shared" si="79"/>
        <v>--</v>
      </c>
    </row>
    <row r="739" spans="1:47" x14ac:dyDescent="0.25">
      <c r="A739" t="str">
        <f t="shared" si="74"/>
        <v>R46-2</v>
      </c>
      <c r="B739" t="str">
        <f t="shared" si="75"/>
        <v>CONF_DONE</v>
      </c>
      <c r="C739" t="str">
        <f t="shared" si="76"/>
        <v>R46-CONF_DONE</v>
      </c>
      <c r="D739" t="str">
        <f t="shared" si="77"/>
        <v>R46-2</v>
      </c>
      <c r="E739" t="s">
        <v>962</v>
      </c>
      <c r="F739">
        <v>2</v>
      </c>
      <c r="G739" t="s">
        <v>319</v>
      </c>
      <c r="N739" s="97"/>
      <c r="AT739" t="str">
        <f t="shared" si="78"/>
        <v>CONF_DONE</v>
      </c>
      <c r="AU739" t="str">
        <f t="shared" si="79"/>
        <v>--</v>
      </c>
    </row>
    <row r="740" spans="1:47" x14ac:dyDescent="0.25">
      <c r="A740" t="str">
        <f t="shared" si="74"/>
        <v>R49-1</v>
      </c>
      <c r="B740" t="str">
        <f t="shared" si="75"/>
        <v>DEV_OE</v>
      </c>
      <c r="C740" t="str">
        <f t="shared" si="76"/>
        <v>R49-DEV_OE</v>
      </c>
      <c r="D740" t="str">
        <f t="shared" si="77"/>
        <v>R49-1</v>
      </c>
      <c r="E740" t="s">
        <v>963</v>
      </c>
      <c r="F740">
        <v>1</v>
      </c>
      <c r="G740" t="s">
        <v>837</v>
      </c>
      <c r="N740" s="97"/>
      <c r="AT740" t="str">
        <f t="shared" si="78"/>
        <v>DEV_OE</v>
      </c>
      <c r="AU740" t="str">
        <f t="shared" si="79"/>
        <v>--</v>
      </c>
    </row>
    <row r="741" spans="1:47" x14ac:dyDescent="0.25">
      <c r="A741" t="str">
        <f t="shared" si="74"/>
        <v>R49-2</v>
      </c>
      <c r="B741" t="str">
        <f t="shared" si="75"/>
        <v>3.3V</v>
      </c>
      <c r="C741" t="str">
        <f t="shared" si="76"/>
        <v>R49-3.3V</v>
      </c>
      <c r="D741" t="str">
        <f t="shared" si="77"/>
        <v>R49-2</v>
      </c>
      <c r="E741" t="s">
        <v>963</v>
      </c>
      <c r="F741">
        <v>2</v>
      </c>
      <c r="G741" t="s">
        <v>291</v>
      </c>
      <c r="N741" s="97"/>
      <c r="AT741" t="str">
        <f t="shared" si="78"/>
        <v>3.3V</v>
      </c>
      <c r="AU741" t="str">
        <f t="shared" si="79"/>
        <v>--</v>
      </c>
    </row>
    <row r="742" spans="1:47" x14ac:dyDescent="0.25">
      <c r="A742" t="str">
        <f t="shared" si="74"/>
        <v>S1-1</v>
      </c>
      <c r="B742" t="str">
        <f t="shared" si="75"/>
        <v>RESET</v>
      </c>
      <c r="C742" t="str">
        <f t="shared" si="76"/>
        <v>S1-RESET</v>
      </c>
      <c r="D742" t="str">
        <f t="shared" si="77"/>
        <v>S1-1</v>
      </c>
      <c r="E742" t="s">
        <v>355</v>
      </c>
      <c r="F742">
        <v>1</v>
      </c>
      <c r="G742" t="s">
        <v>323</v>
      </c>
      <c r="N742" s="97"/>
      <c r="AT742" t="str">
        <f t="shared" si="78"/>
        <v>nCONFIG</v>
      </c>
      <c r="AU742" t="str">
        <f t="shared" si="79"/>
        <v>R26</v>
      </c>
    </row>
    <row r="743" spans="1:47" x14ac:dyDescent="0.25">
      <c r="A743" t="str">
        <f t="shared" si="74"/>
        <v>S1-2</v>
      </c>
      <c r="B743" t="str">
        <f t="shared" si="75"/>
        <v>GND</v>
      </c>
      <c r="C743" t="str">
        <f t="shared" si="76"/>
        <v>S1-GND</v>
      </c>
      <c r="D743" t="str">
        <f t="shared" si="77"/>
        <v>S1-2</v>
      </c>
      <c r="E743" t="s">
        <v>355</v>
      </c>
      <c r="F743">
        <v>2</v>
      </c>
      <c r="G743" t="s">
        <v>324</v>
      </c>
      <c r="N743" s="97"/>
      <c r="AT743" t="str">
        <f t="shared" si="78"/>
        <v>GND</v>
      </c>
      <c r="AU743" t="str">
        <f t="shared" si="79"/>
        <v>--</v>
      </c>
    </row>
    <row r="744" spans="1:47" x14ac:dyDescent="0.25">
      <c r="A744" t="str">
        <f t="shared" si="74"/>
        <v>S1-3</v>
      </c>
      <c r="B744" t="str">
        <f t="shared" si="75"/>
        <v>NetS1_3</v>
      </c>
      <c r="C744" t="str">
        <f t="shared" si="76"/>
        <v>S1-NetS1_3</v>
      </c>
      <c r="D744" t="str">
        <f t="shared" si="77"/>
        <v>S1-3</v>
      </c>
      <c r="E744" t="s">
        <v>355</v>
      </c>
      <c r="F744">
        <v>3</v>
      </c>
      <c r="G744" t="s">
        <v>781</v>
      </c>
      <c r="N744" s="97"/>
      <c r="AT744" t="str">
        <f t="shared" si="78"/>
        <v>NetS1_3</v>
      </c>
      <c r="AU744" t="str">
        <f t="shared" si="79"/>
        <v>--</v>
      </c>
    </row>
    <row r="745" spans="1:47" x14ac:dyDescent="0.25">
      <c r="A745" t="str">
        <f t="shared" si="74"/>
        <v>S1-4</v>
      </c>
      <c r="B745" t="str">
        <f t="shared" si="75"/>
        <v>GND</v>
      </c>
      <c r="C745" t="str">
        <f t="shared" si="76"/>
        <v>S1-GND</v>
      </c>
      <c r="D745" t="str">
        <f t="shared" si="77"/>
        <v>S1-4</v>
      </c>
      <c r="E745" t="s">
        <v>355</v>
      </c>
      <c r="F745">
        <v>4</v>
      </c>
      <c r="G745" t="s">
        <v>324</v>
      </c>
      <c r="N745" s="97"/>
      <c r="AT745" t="str">
        <f t="shared" si="78"/>
        <v>GND</v>
      </c>
      <c r="AU745" t="str">
        <f t="shared" si="79"/>
        <v>--</v>
      </c>
    </row>
    <row r="746" spans="1:47" x14ac:dyDescent="0.25">
      <c r="A746" t="str">
        <f t="shared" si="74"/>
        <v>S1-5</v>
      </c>
      <c r="B746" t="str">
        <f t="shared" si="75"/>
        <v>RESET</v>
      </c>
      <c r="C746" t="str">
        <f t="shared" si="76"/>
        <v>S1-RESET</v>
      </c>
      <c r="D746" t="str">
        <f t="shared" si="77"/>
        <v>S1-5</v>
      </c>
      <c r="E746" t="s">
        <v>355</v>
      </c>
      <c r="F746">
        <v>5</v>
      </c>
      <c r="G746" t="s">
        <v>323</v>
      </c>
      <c r="N746" s="97"/>
      <c r="AT746" t="str">
        <f t="shared" si="78"/>
        <v>nCONFIG</v>
      </c>
      <c r="AU746" t="str">
        <f t="shared" si="79"/>
        <v>R26</v>
      </c>
    </row>
    <row r="747" spans="1:47" x14ac:dyDescent="0.25">
      <c r="A747" t="str">
        <f t="shared" si="74"/>
        <v>S2-1</v>
      </c>
      <c r="B747" t="str">
        <f t="shared" si="75"/>
        <v>USER_BTN</v>
      </c>
      <c r="C747" t="str">
        <f t="shared" si="76"/>
        <v>S2-USER_BTN</v>
      </c>
      <c r="D747" t="str">
        <f t="shared" si="77"/>
        <v>S2-1</v>
      </c>
      <c r="E747" t="s">
        <v>357</v>
      </c>
      <c r="F747">
        <v>1</v>
      </c>
      <c r="G747" t="s">
        <v>394</v>
      </c>
      <c r="N747" s="97"/>
      <c r="AT747" t="str">
        <f t="shared" si="78"/>
        <v>USER_BTN</v>
      </c>
      <c r="AU747" t="str">
        <f t="shared" si="79"/>
        <v>--</v>
      </c>
    </row>
    <row r="748" spans="1:47" x14ac:dyDescent="0.25">
      <c r="A748" t="str">
        <f t="shared" si="74"/>
        <v>S2-2</v>
      </c>
      <c r="B748" t="str">
        <f t="shared" si="75"/>
        <v>GND</v>
      </c>
      <c r="C748" t="str">
        <f t="shared" si="76"/>
        <v>S2-GND</v>
      </c>
      <c r="D748" t="str">
        <f t="shared" si="77"/>
        <v>S2-2</v>
      </c>
      <c r="E748" t="s">
        <v>357</v>
      </c>
      <c r="F748">
        <v>2</v>
      </c>
      <c r="G748" t="s">
        <v>324</v>
      </c>
      <c r="N748" s="97"/>
      <c r="AT748" t="str">
        <f t="shared" si="78"/>
        <v>GND</v>
      </c>
      <c r="AU748" t="str">
        <f t="shared" si="79"/>
        <v>--</v>
      </c>
    </row>
    <row r="749" spans="1:47" x14ac:dyDescent="0.25">
      <c r="A749" t="str">
        <f t="shared" si="74"/>
        <v>S2-3</v>
      </c>
      <c r="B749" t="str">
        <f t="shared" si="75"/>
        <v>NetS2_3</v>
      </c>
      <c r="C749" t="str">
        <f t="shared" si="76"/>
        <v>S2-NetS2_3</v>
      </c>
      <c r="D749" t="str">
        <f t="shared" si="77"/>
        <v>S2-3</v>
      </c>
      <c r="E749" t="s">
        <v>357</v>
      </c>
      <c r="F749">
        <v>3</v>
      </c>
      <c r="G749" t="s">
        <v>782</v>
      </c>
      <c r="N749" s="97"/>
      <c r="AT749" t="str">
        <f t="shared" si="78"/>
        <v>NetS2_3</v>
      </c>
      <c r="AU749" t="str">
        <f t="shared" si="79"/>
        <v>--</v>
      </c>
    </row>
    <row r="750" spans="1:47" x14ac:dyDescent="0.25">
      <c r="A750" t="str">
        <f t="shared" si="74"/>
        <v>S2-4</v>
      </c>
      <c r="B750" t="str">
        <f t="shared" si="75"/>
        <v>GND</v>
      </c>
      <c r="C750" t="str">
        <f t="shared" si="76"/>
        <v>S2-GND</v>
      </c>
      <c r="D750" t="str">
        <f t="shared" si="77"/>
        <v>S2-4</v>
      </c>
      <c r="E750" t="s">
        <v>357</v>
      </c>
      <c r="F750">
        <v>4</v>
      </c>
      <c r="G750" t="s">
        <v>324</v>
      </c>
      <c r="N750" s="97"/>
      <c r="AT750" t="str">
        <f t="shared" si="78"/>
        <v>GND</v>
      </c>
      <c r="AU750" t="str">
        <f t="shared" si="79"/>
        <v>--</v>
      </c>
    </row>
    <row r="751" spans="1:47" x14ac:dyDescent="0.25">
      <c r="A751" t="str">
        <f t="shared" si="74"/>
        <v>S2-5</v>
      </c>
      <c r="B751" t="str">
        <f t="shared" si="75"/>
        <v>USER_BTN</v>
      </c>
      <c r="C751" t="str">
        <f t="shared" si="76"/>
        <v>S2-USER_BTN</v>
      </c>
      <c r="D751" t="str">
        <f t="shared" si="77"/>
        <v>S2-5</v>
      </c>
      <c r="E751" t="s">
        <v>357</v>
      </c>
      <c r="F751">
        <v>5</v>
      </c>
      <c r="G751" t="s">
        <v>394</v>
      </c>
      <c r="N751" s="97"/>
      <c r="AT751" t="str">
        <f t="shared" si="78"/>
        <v>USER_BTN</v>
      </c>
      <c r="AU751" t="str">
        <f t="shared" si="79"/>
        <v>--</v>
      </c>
    </row>
    <row r="752" spans="1:47" x14ac:dyDescent="0.25">
      <c r="A752" t="str">
        <f t="shared" si="74"/>
        <v>T1-1</v>
      </c>
      <c r="B752" t="str">
        <f t="shared" si="75"/>
        <v>NetR27_2</v>
      </c>
      <c r="C752" t="str">
        <f t="shared" si="76"/>
        <v>T1-NetR27_2</v>
      </c>
      <c r="D752" t="str">
        <f t="shared" si="77"/>
        <v>T1-1</v>
      </c>
      <c r="E752" t="s">
        <v>517</v>
      </c>
      <c r="F752">
        <v>1</v>
      </c>
      <c r="G752" t="s">
        <v>387</v>
      </c>
      <c r="N752" s="97"/>
      <c r="AT752" t="str">
        <f t="shared" si="78"/>
        <v>NetR27_2</v>
      </c>
      <c r="AU752" t="str">
        <f t="shared" si="79"/>
        <v>--</v>
      </c>
    </row>
    <row r="753" spans="1:47" x14ac:dyDescent="0.25">
      <c r="A753" t="str">
        <f t="shared" si="74"/>
        <v>T1-2</v>
      </c>
      <c r="B753" t="str">
        <f t="shared" si="75"/>
        <v>NetR27_1</v>
      </c>
      <c r="C753" t="str">
        <f t="shared" si="76"/>
        <v>T1-NetR27_1</v>
      </c>
      <c r="D753" t="str">
        <f t="shared" si="77"/>
        <v>T1-2</v>
      </c>
      <c r="E753" t="s">
        <v>517</v>
      </c>
      <c r="F753">
        <v>2</v>
      </c>
      <c r="G753" t="s">
        <v>386</v>
      </c>
      <c r="N753" s="97"/>
      <c r="AT753" t="str">
        <f t="shared" si="78"/>
        <v>NetR27_1</v>
      </c>
      <c r="AU753" t="str">
        <f t="shared" si="79"/>
        <v>--</v>
      </c>
    </row>
    <row r="754" spans="1:47" x14ac:dyDescent="0.25">
      <c r="A754" t="str">
        <f t="shared" si="74"/>
        <v>T1-3</v>
      </c>
      <c r="B754" t="str">
        <f t="shared" si="75"/>
        <v>5V</v>
      </c>
      <c r="C754" t="str">
        <f t="shared" si="76"/>
        <v>T1-5V</v>
      </c>
      <c r="D754" t="str">
        <f t="shared" si="77"/>
        <v>T1-3</v>
      </c>
      <c r="E754" t="s">
        <v>517</v>
      </c>
      <c r="F754">
        <v>3</v>
      </c>
      <c r="G754" t="s">
        <v>293</v>
      </c>
      <c r="N754" s="97"/>
      <c r="AT754" t="str">
        <f t="shared" si="78"/>
        <v>5V</v>
      </c>
      <c r="AU754" t="str">
        <f t="shared" si="79"/>
        <v>--</v>
      </c>
    </row>
    <row r="755" spans="1:47" x14ac:dyDescent="0.25">
      <c r="A755" t="str">
        <f t="shared" si="74"/>
        <v>T1-4</v>
      </c>
      <c r="B755" t="str">
        <f t="shared" si="75"/>
        <v>NetR27_2</v>
      </c>
      <c r="C755" t="str">
        <f t="shared" si="76"/>
        <v>T1-NetR27_2</v>
      </c>
      <c r="D755" t="str">
        <f t="shared" si="77"/>
        <v>T1-4</v>
      </c>
      <c r="E755" t="s">
        <v>517</v>
      </c>
      <c r="F755">
        <v>4</v>
      </c>
      <c r="G755" t="s">
        <v>387</v>
      </c>
      <c r="N755" s="97"/>
      <c r="AT755" t="str">
        <f t="shared" si="78"/>
        <v>NetR27_2</v>
      </c>
      <c r="AU755" t="str">
        <f t="shared" si="79"/>
        <v>--</v>
      </c>
    </row>
    <row r="756" spans="1:47" x14ac:dyDescent="0.25">
      <c r="A756" t="str">
        <f t="shared" si="74"/>
        <v>T1-5</v>
      </c>
      <c r="B756" t="str">
        <f t="shared" si="75"/>
        <v>NetR27_1</v>
      </c>
      <c r="C756" t="str">
        <f t="shared" si="76"/>
        <v>T1-NetR27_1</v>
      </c>
      <c r="D756" t="str">
        <f t="shared" si="77"/>
        <v>T1-5</v>
      </c>
      <c r="E756" t="s">
        <v>517</v>
      </c>
      <c r="F756">
        <v>5</v>
      </c>
      <c r="G756" t="s">
        <v>386</v>
      </c>
      <c r="N756" s="97"/>
      <c r="AT756" t="str">
        <f t="shared" si="78"/>
        <v>NetR27_1</v>
      </c>
      <c r="AU756" t="str">
        <f t="shared" si="79"/>
        <v>--</v>
      </c>
    </row>
    <row r="757" spans="1:47" x14ac:dyDescent="0.25">
      <c r="A757" t="str">
        <f t="shared" si="74"/>
        <v>T1-6</v>
      </c>
      <c r="B757" t="str">
        <f t="shared" si="75"/>
        <v>USB_VBUS</v>
      </c>
      <c r="C757" t="str">
        <f t="shared" si="76"/>
        <v>T1-USB_VBUS</v>
      </c>
      <c r="D757" t="str">
        <f t="shared" si="77"/>
        <v>T1-6</v>
      </c>
      <c r="E757" t="s">
        <v>517</v>
      </c>
      <c r="F757">
        <v>6</v>
      </c>
      <c r="G757" t="s">
        <v>350</v>
      </c>
      <c r="N757" s="97"/>
      <c r="AT757" t="str">
        <f t="shared" si="78"/>
        <v>USB_VBUS</v>
      </c>
      <c r="AU757" t="str">
        <f t="shared" si="79"/>
        <v>--</v>
      </c>
    </row>
    <row r="758" spans="1:47" x14ac:dyDescent="0.25">
      <c r="A758" t="str">
        <f t="shared" si="74"/>
        <v>T1-7</v>
      </c>
      <c r="B758" t="str">
        <f t="shared" si="75"/>
        <v>USB_VBUS</v>
      </c>
      <c r="C758" t="str">
        <f t="shared" si="76"/>
        <v>T1-USB_VBUS</v>
      </c>
      <c r="D758" t="str">
        <f t="shared" si="77"/>
        <v>T1-7</v>
      </c>
      <c r="E758" t="s">
        <v>517</v>
      </c>
      <c r="F758">
        <v>7</v>
      </c>
      <c r="G758" t="s">
        <v>350</v>
      </c>
      <c r="N758" s="97"/>
      <c r="AT758" t="str">
        <f t="shared" si="78"/>
        <v>USB_VBUS</v>
      </c>
      <c r="AU758" t="str">
        <f t="shared" si="79"/>
        <v>--</v>
      </c>
    </row>
    <row r="759" spans="1:47" x14ac:dyDescent="0.25">
      <c r="A759" t="str">
        <f t="shared" si="74"/>
        <v>T1-8</v>
      </c>
      <c r="B759" t="str">
        <f t="shared" si="75"/>
        <v>5V</v>
      </c>
      <c r="C759" t="str">
        <f t="shared" si="76"/>
        <v>T1-5V</v>
      </c>
      <c r="D759" t="str">
        <f t="shared" si="77"/>
        <v>T1-8</v>
      </c>
      <c r="E759" t="s">
        <v>517</v>
      </c>
      <c r="F759">
        <v>8</v>
      </c>
      <c r="G759" t="s">
        <v>293</v>
      </c>
      <c r="N759" s="97"/>
      <c r="AT759" t="str">
        <f t="shared" si="78"/>
        <v>5V</v>
      </c>
      <c r="AU759" t="str">
        <f t="shared" si="79"/>
        <v>--</v>
      </c>
    </row>
    <row r="760" spans="1:47" x14ac:dyDescent="0.25">
      <c r="A760" t="str">
        <f t="shared" si="74"/>
        <v>T2-1</v>
      </c>
      <c r="B760" t="str">
        <f t="shared" si="75"/>
        <v>NetR30_2</v>
      </c>
      <c r="C760" t="str">
        <f t="shared" si="76"/>
        <v>T2-NetR30_2</v>
      </c>
      <c r="D760" t="str">
        <f t="shared" si="77"/>
        <v>T2-1</v>
      </c>
      <c r="E760" t="s">
        <v>518</v>
      </c>
      <c r="F760">
        <v>1</v>
      </c>
      <c r="G760" t="s">
        <v>391</v>
      </c>
      <c r="N760" s="97"/>
      <c r="AT760" t="str">
        <f t="shared" si="78"/>
        <v>NetR30_2</v>
      </c>
      <c r="AU760" t="str">
        <f t="shared" si="79"/>
        <v>--</v>
      </c>
    </row>
    <row r="761" spans="1:47" x14ac:dyDescent="0.25">
      <c r="A761" t="str">
        <f t="shared" si="74"/>
        <v>T2-2</v>
      </c>
      <c r="B761" t="str">
        <f t="shared" si="75"/>
        <v>NetR29_1</v>
      </c>
      <c r="C761" t="str">
        <f t="shared" si="76"/>
        <v>T2-NetR29_1</v>
      </c>
      <c r="D761" t="str">
        <f t="shared" si="77"/>
        <v>T2-2</v>
      </c>
      <c r="E761" t="s">
        <v>518</v>
      </c>
      <c r="F761">
        <v>2</v>
      </c>
      <c r="G761" t="s">
        <v>389</v>
      </c>
      <c r="N761" s="97"/>
      <c r="AT761" t="str">
        <f t="shared" si="78"/>
        <v>NetR29_1</v>
      </c>
      <c r="AU761" t="str">
        <f t="shared" si="79"/>
        <v>--</v>
      </c>
    </row>
    <row r="762" spans="1:47" x14ac:dyDescent="0.25">
      <c r="A762" t="str">
        <f t="shared" si="74"/>
        <v>T2-3</v>
      </c>
      <c r="B762" t="str">
        <f t="shared" si="75"/>
        <v>5V</v>
      </c>
      <c r="C762" t="str">
        <f t="shared" si="76"/>
        <v>T2-5V</v>
      </c>
      <c r="D762" t="str">
        <f t="shared" si="77"/>
        <v>T2-3</v>
      </c>
      <c r="E762" t="s">
        <v>518</v>
      </c>
      <c r="F762">
        <v>3</v>
      </c>
      <c r="G762" t="s">
        <v>293</v>
      </c>
      <c r="N762" s="97"/>
      <c r="AT762" t="str">
        <f t="shared" si="78"/>
        <v>5V</v>
      </c>
      <c r="AU762" t="str">
        <f t="shared" si="79"/>
        <v>--</v>
      </c>
    </row>
    <row r="763" spans="1:47" x14ac:dyDescent="0.25">
      <c r="A763" t="str">
        <f t="shared" si="74"/>
        <v>T2-4</v>
      </c>
      <c r="B763" t="str">
        <f t="shared" si="75"/>
        <v>NetR30_2</v>
      </c>
      <c r="C763" t="str">
        <f t="shared" si="76"/>
        <v>T2-NetR30_2</v>
      </c>
      <c r="D763" t="str">
        <f t="shared" si="77"/>
        <v>T2-4</v>
      </c>
      <c r="E763" t="s">
        <v>518</v>
      </c>
      <c r="F763">
        <v>4</v>
      </c>
      <c r="G763" t="s">
        <v>391</v>
      </c>
      <c r="N763" s="97"/>
      <c r="AT763" t="str">
        <f t="shared" si="78"/>
        <v>NetR30_2</v>
      </c>
      <c r="AU763" t="str">
        <f t="shared" si="79"/>
        <v>--</v>
      </c>
    </row>
    <row r="764" spans="1:47" x14ac:dyDescent="0.25">
      <c r="A764" t="str">
        <f t="shared" si="74"/>
        <v>T2-5</v>
      </c>
      <c r="B764" t="str">
        <f t="shared" si="75"/>
        <v>NetR29_1</v>
      </c>
      <c r="C764" t="str">
        <f t="shared" si="76"/>
        <v>T2-NetR29_1</v>
      </c>
      <c r="D764" t="str">
        <f t="shared" si="77"/>
        <v>T2-5</v>
      </c>
      <c r="E764" t="s">
        <v>518</v>
      </c>
      <c r="F764">
        <v>5</v>
      </c>
      <c r="G764" t="s">
        <v>389</v>
      </c>
      <c r="N764" s="97"/>
      <c r="AT764" t="str">
        <f t="shared" si="78"/>
        <v>NetR29_1</v>
      </c>
      <c r="AU764" t="str">
        <f t="shared" si="79"/>
        <v>--</v>
      </c>
    </row>
    <row r="765" spans="1:47" x14ac:dyDescent="0.25">
      <c r="A765" t="str">
        <f t="shared" si="74"/>
        <v>T2-6</v>
      </c>
      <c r="B765" t="str">
        <f t="shared" si="75"/>
        <v>VIN</v>
      </c>
      <c r="C765" t="str">
        <f t="shared" si="76"/>
        <v>T2-VIN</v>
      </c>
      <c r="D765" t="str">
        <f t="shared" si="77"/>
        <v>T2-6</v>
      </c>
      <c r="E765" t="s">
        <v>518</v>
      </c>
      <c r="F765">
        <v>6</v>
      </c>
      <c r="G765" t="s">
        <v>326</v>
      </c>
      <c r="N765" s="97"/>
      <c r="AT765" t="str">
        <f t="shared" si="78"/>
        <v>VIN</v>
      </c>
      <c r="AU765" t="str">
        <f t="shared" si="79"/>
        <v>--</v>
      </c>
    </row>
    <row r="766" spans="1:47" x14ac:dyDescent="0.25">
      <c r="A766" t="str">
        <f t="shared" si="74"/>
        <v>T2-7</v>
      </c>
      <c r="B766" t="str">
        <f t="shared" si="75"/>
        <v>VIN</v>
      </c>
      <c r="C766" t="str">
        <f t="shared" si="76"/>
        <v>T2-VIN</v>
      </c>
      <c r="D766" t="str">
        <f t="shared" si="77"/>
        <v>T2-7</v>
      </c>
      <c r="E766" t="s">
        <v>518</v>
      </c>
      <c r="F766">
        <v>7</v>
      </c>
      <c r="G766" t="s">
        <v>326</v>
      </c>
      <c r="N766" s="97"/>
      <c r="AT766" t="str">
        <f t="shared" si="78"/>
        <v>VIN</v>
      </c>
      <c r="AU766" t="str">
        <f t="shared" si="79"/>
        <v>--</v>
      </c>
    </row>
    <row r="767" spans="1:47" x14ac:dyDescent="0.25">
      <c r="A767" t="str">
        <f t="shared" si="74"/>
        <v>T2-8</v>
      </c>
      <c r="B767" t="str">
        <f t="shared" si="75"/>
        <v>5V</v>
      </c>
      <c r="C767" t="str">
        <f t="shared" si="76"/>
        <v>T2-5V</v>
      </c>
      <c r="D767" t="str">
        <f t="shared" si="77"/>
        <v>T2-8</v>
      </c>
      <c r="E767" t="s">
        <v>518</v>
      </c>
      <c r="F767">
        <v>8</v>
      </c>
      <c r="G767" t="s">
        <v>293</v>
      </c>
      <c r="N767" s="97"/>
      <c r="AT767" t="str">
        <f t="shared" si="78"/>
        <v>5V</v>
      </c>
      <c r="AU767" t="str">
        <f t="shared" si="79"/>
        <v>--</v>
      </c>
    </row>
    <row r="768" spans="1:47" x14ac:dyDescent="0.25">
      <c r="A768" t="str">
        <f t="shared" si="74"/>
        <v>T3-1</v>
      </c>
      <c r="B768" t="str">
        <f t="shared" si="75"/>
        <v>GND</v>
      </c>
      <c r="C768" t="str">
        <f t="shared" si="76"/>
        <v>T3-GND</v>
      </c>
      <c r="D768" t="str">
        <f t="shared" si="77"/>
        <v>T3-1</v>
      </c>
      <c r="E768" t="s">
        <v>519</v>
      </c>
      <c r="F768">
        <v>1</v>
      </c>
      <c r="G768" t="s">
        <v>324</v>
      </c>
      <c r="N768" s="97"/>
      <c r="AT768" t="str">
        <f t="shared" si="78"/>
        <v>GND</v>
      </c>
      <c r="AU768" t="str">
        <f t="shared" si="79"/>
        <v>--</v>
      </c>
    </row>
    <row r="769" spans="1:47" x14ac:dyDescent="0.25">
      <c r="A769" t="str">
        <f t="shared" si="74"/>
        <v>T3-2</v>
      </c>
      <c r="B769" t="str">
        <f t="shared" si="75"/>
        <v>NetR28_2</v>
      </c>
      <c r="C769" t="str">
        <f t="shared" si="76"/>
        <v>T3-NetR28_2</v>
      </c>
      <c r="D769" t="str">
        <f t="shared" si="77"/>
        <v>T3-2</v>
      </c>
      <c r="E769" t="s">
        <v>519</v>
      </c>
      <c r="F769">
        <v>2</v>
      </c>
      <c r="G769" t="s">
        <v>388</v>
      </c>
      <c r="N769" s="97"/>
      <c r="AT769" t="str">
        <f t="shared" si="78"/>
        <v>NetR28_2</v>
      </c>
      <c r="AU769" t="str">
        <f t="shared" si="79"/>
        <v>--</v>
      </c>
    </row>
    <row r="770" spans="1:47" x14ac:dyDescent="0.25">
      <c r="A770" t="str">
        <f t="shared" si="74"/>
        <v>T3-3</v>
      </c>
      <c r="B770" t="str">
        <f t="shared" si="75"/>
        <v>NetR29_1</v>
      </c>
      <c r="C770" t="str">
        <f t="shared" si="76"/>
        <v>T3-NetR29_1</v>
      </c>
      <c r="D770" t="str">
        <f t="shared" si="77"/>
        <v>T3-3</v>
      </c>
      <c r="E770" t="s">
        <v>519</v>
      </c>
      <c r="F770">
        <v>3</v>
      </c>
      <c r="G770" t="s">
        <v>389</v>
      </c>
      <c r="N770" s="97"/>
      <c r="AT770" t="str">
        <f t="shared" si="78"/>
        <v>NetR29_1</v>
      </c>
      <c r="AU770" t="str">
        <f t="shared" si="79"/>
        <v>--</v>
      </c>
    </row>
    <row r="771" spans="1:47" x14ac:dyDescent="0.25">
      <c r="A771" t="str">
        <f t="shared" si="74"/>
        <v>T3-4</v>
      </c>
      <c r="B771" t="str">
        <f t="shared" si="75"/>
        <v>GND</v>
      </c>
      <c r="C771" t="str">
        <f t="shared" si="76"/>
        <v>T3-GND</v>
      </c>
      <c r="D771" t="str">
        <f t="shared" si="77"/>
        <v>T3-4</v>
      </c>
      <c r="E771" t="s">
        <v>519</v>
      </c>
      <c r="F771">
        <v>4</v>
      </c>
      <c r="G771" t="s">
        <v>324</v>
      </c>
      <c r="N771" s="97"/>
      <c r="AT771" t="str">
        <f t="shared" si="78"/>
        <v>GND</v>
      </c>
      <c r="AU771" t="str">
        <f t="shared" si="79"/>
        <v>--</v>
      </c>
    </row>
    <row r="772" spans="1:47" x14ac:dyDescent="0.25">
      <c r="A772" t="str">
        <f t="shared" si="74"/>
        <v>T3-5</v>
      </c>
      <c r="B772" t="str">
        <f t="shared" si="75"/>
        <v>NetC7_2</v>
      </c>
      <c r="C772" t="str">
        <f t="shared" si="76"/>
        <v>T3-NetC7_2</v>
      </c>
      <c r="D772" t="str">
        <f t="shared" si="77"/>
        <v>T3-5</v>
      </c>
      <c r="E772" t="s">
        <v>519</v>
      </c>
      <c r="F772">
        <v>5</v>
      </c>
      <c r="G772" t="s">
        <v>371</v>
      </c>
      <c r="N772" s="97"/>
      <c r="AT772" t="str">
        <f t="shared" si="78"/>
        <v>NetC7_2</v>
      </c>
      <c r="AU772" t="str">
        <f t="shared" si="79"/>
        <v>--</v>
      </c>
    </row>
    <row r="773" spans="1:47" x14ac:dyDescent="0.25">
      <c r="A773" t="str">
        <f t="shared" si="74"/>
        <v>T3-6</v>
      </c>
      <c r="B773" t="str">
        <f t="shared" si="75"/>
        <v>NetR27_1</v>
      </c>
      <c r="C773" t="str">
        <f t="shared" si="76"/>
        <v>T3-NetR27_1</v>
      </c>
      <c r="D773" t="str">
        <f t="shared" si="77"/>
        <v>T3-6</v>
      </c>
      <c r="E773" t="s">
        <v>519</v>
      </c>
      <c r="F773">
        <v>6</v>
      </c>
      <c r="G773" t="s">
        <v>386</v>
      </c>
      <c r="N773" s="97"/>
      <c r="AT773" t="str">
        <f t="shared" si="78"/>
        <v>NetR27_1</v>
      </c>
      <c r="AU773" t="str">
        <f t="shared" si="79"/>
        <v>--</v>
      </c>
    </row>
    <row r="774" spans="1:47" x14ac:dyDescent="0.25">
      <c r="N774" s="97"/>
    </row>
    <row r="775" spans="1:47" x14ac:dyDescent="0.25">
      <c r="N775" s="97"/>
    </row>
    <row r="776" spans="1:47" x14ac:dyDescent="0.25">
      <c r="N776" s="97"/>
    </row>
    <row r="777" spans="1:47" x14ac:dyDescent="0.25">
      <c r="N777" s="97"/>
    </row>
    <row r="778" spans="1:47" x14ac:dyDescent="0.25">
      <c r="N778" s="97"/>
    </row>
    <row r="779" spans="1:47" x14ac:dyDescent="0.25">
      <c r="N779" s="97"/>
    </row>
    <row r="780" spans="1:47" x14ac:dyDescent="0.25">
      <c r="N780" s="97"/>
    </row>
    <row r="781" spans="1:47" x14ac:dyDescent="0.25">
      <c r="N781" s="97"/>
    </row>
    <row r="782" spans="1:47" x14ac:dyDescent="0.25">
      <c r="N782" s="97"/>
    </row>
    <row r="783" spans="1:47" x14ac:dyDescent="0.25">
      <c r="N783" s="97"/>
    </row>
    <row r="784" spans="1:47" x14ac:dyDescent="0.25">
      <c r="N784" s="97"/>
    </row>
    <row r="785" spans="14:14" x14ac:dyDescent="0.25">
      <c r="N785" s="97"/>
    </row>
    <row r="786" spans="14:14" x14ac:dyDescent="0.25">
      <c r="N786" s="97"/>
    </row>
    <row r="787" spans="14:14" x14ac:dyDescent="0.25">
      <c r="N787" s="97"/>
    </row>
    <row r="788" spans="14:14" x14ac:dyDescent="0.25">
      <c r="N788" s="97"/>
    </row>
    <row r="789" spans="14:14" x14ac:dyDescent="0.25">
      <c r="N789" s="97"/>
    </row>
    <row r="790" spans="14:14" x14ac:dyDescent="0.25">
      <c r="N790" s="97"/>
    </row>
    <row r="791" spans="14:14" x14ac:dyDescent="0.25">
      <c r="N791" s="97"/>
    </row>
    <row r="792" spans="14:14" x14ac:dyDescent="0.25">
      <c r="N792" s="97"/>
    </row>
    <row r="793" spans="14:14" x14ac:dyDescent="0.25">
      <c r="N793" s="97"/>
    </row>
    <row r="794" spans="14:14" x14ac:dyDescent="0.25">
      <c r="N794" s="97"/>
    </row>
    <row r="795" spans="14:14" x14ac:dyDescent="0.25">
      <c r="N795" s="97"/>
    </row>
    <row r="796" spans="14:14" x14ac:dyDescent="0.25">
      <c r="N796" s="97"/>
    </row>
    <row r="797" spans="14:14" x14ac:dyDescent="0.25">
      <c r="N797" s="97"/>
    </row>
    <row r="798" spans="14:14" x14ac:dyDescent="0.25">
      <c r="N798" s="97"/>
    </row>
    <row r="799" spans="14:14" x14ac:dyDescent="0.25">
      <c r="N799" s="97"/>
    </row>
    <row r="800" spans="14:14" x14ac:dyDescent="0.25">
      <c r="N800" s="97"/>
    </row>
    <row r="801" spans="14:14" x14ac:dyDescent="0.25">
      <c r="N801" s="97"/>
    </row>
    <row r="802" spans="14:14" x14ac:dyDescent="0.25">
      <c r="N802" s="97"/>
    </row>
    <row r="803" spans="14:14" x14ac:dyDescent="0.25">
      <c r="N803" s="97"/>
    </row>
    <row r="804" spans="14:14" x14ac:dyDescent="0.25">
      <c r="N804" s="97"/>
    </row>
    <row r="805" spans="14:14" x14ac:dyDescent="0.25">
      <c r="N805" s="97"/>
    </row>
    <row r="806" spans="14:14" x14ac:dyDescent="0.25">
      <c r="N806" s="97"/>
    </row>
    <row r="807" spans="14:14" x14ac:dyDescent="0.25">
      <c r="N807" s="97"/>
    </row>
    <row r="808" spans="14:14" x14ac:dyDescent="0.25">
      <c r="N808" s="97"/>
    </row>
    <row r="809" spans="14:14" x14ac:dyDescent="0.25">
      <c r="N809" s="97"/>
    </row>
    <row r="810" spans="14:14" x14ac:dyDescent="0.25">
      <c r="N810" s="97"/>
    </row>
    <row r="811" spans="14:14" x14ac:dyDescent="0.25">
      <c r="N811" s="97"/>
    </row>
    <row r="812" spans="14:14" x14ac:dyDescent="0.25">
      <c r="N812" s="97"/>
    </row>
    <row r="813" spans="14:14" x14ac:dyDescent="0.25">
      <c r="N813" s="97"/>
    </row>
    <row r="814" spans="14:14" x14ac:dyDescent="0.25">
      <c r="N814" s="97"/>
    </row>
    <row r="815" spans="14:14" x14ac:dyDescent="0.25">
      <c r="N815" s="97"/>
    </row>
    <row r="816" spans="14:14" x14ac:dyDescent="0.25">
      <c r="N816" s="97"/>
    </row>
    <row r="817" spans="14:14" x14ac:dyDescent="0.25">
      <c r="N817" s="97"/>
    </row>
    <row r="818" spans="14:14" x14ac:dyDescent="0.25">
      <c r="N818" s="97"/>
    </row>
    <row r="819" spans="14:14" x14ac:dyDescent="0.25">
      <c r="N819" s="97"/>
    </row>
    <row r="820" spans="14:14" x14ac:dyDescent="0.25">
      <c r="N820" s="97"/>
    </row>
    <row r="821" spans="14:14" x14ac:dyDescent="0.25">
      <c r="N821" s="97"/>
    </row>
    <row r="822" spans="14:14" x14ac:dyDescent="0.25">
      <c r="N822" s="97"/>
    </row>
    <row r="823" spans="14:14" x14ac:dyDescent="0.25">
      <c r="N823" s="97"/>
    </row>
    <row r="824" spans="14:14" x14ac:dyDescent="0.25">
      <c r="N824" s="97"/>
    </row>
    <row r="825" spans="14:14" x14ac:dyDescent="0.25">
      <c r="N825" s="97"/>
    </row>
    <row r="826" spans="14:14" x14ac:dyDescent="0.25">
      <c r="N826" s="97"/>
    </row>
    <row r="827" spans="14:14" x14ac:dyDescent="0.25">
      <c r="N827" s="97"/>
    </row>
    <row r="828" spans="14:14" x14ac:dyDescent="0.25">
      <c r="N828" s="97"/>
    </row>
    <row r="829" spans="14:14" x14ac:dyDescent="0.25">
      <c r="N829" s="97"/>
    </row>
    <row r="830" spans="14:14" x14ac:dyDescent="0.25">
      <c r="N830" s="97"/>
    </row>
    <row r="831" spans="14:14" x14ac:dyDescent="0.25">
      <c r="N831" s="97"/>
    </row>
    <row r="832" spans="14:14" x14ac:dyDescent="0.25">
      <c r="N832" s="97"/>
    </row>
    <row r="833" spans="14:14" x14ac:dyDescent="0.25">
      <c r="N833" s="97"/>
    </row>
    <row r="834" spans="14:14" x14ac:dyDescent="0.25">
      <c r="N834" s="97"/>
    </row>
    <row r="835" spans="14:14" x14ac:dyDescent="0.25">
      <c r="N835" s="97"/>
    </row>
    <row r="836" spans="14:14" x14ac:dyDescent="0.25">
      <c r="N836" s="97"/>
    </row>
    <row r="837" spans="14:14" x14ac:dyDescent="0.25">
      <c r="N837" s="97"/>
    </row>
    <row r="838" spans="14:14" x14ac:dyDescent="0.25">
      <c r="N838" s="97"/>
    </row>
    <row r="839" spans="14:14" x14ac:dyDescent="0.25">
      <c r="N839" s="97"/>
    </row>
    <row r="840" spans="14:14" x14ac:dyDescent="0.25">
      <c r="N840" s="97"/>
    </row>
    <row r="841" spans="14:14" x14ac:dyDescent="0.25">
      <c r="N841" s="97"/>
    </row>
    <row r="842" spans="14:14" x14ac:dyDescent="0.25">
      <c r="N842" s="97"/>
    </row>
    <row r="843" spans="14:14" x14ac:dyDescent="0.25">
      <c r="N843" s="97"/>
    </row>
    <row r="844" spans="14:14" x14ac:dyDescent="0.25">
      <c r="N844" s="97"/>
    </row>
    <row r="845" spans="14:14" x14ac:dyDescent="0.25">
      <c r="N845" s="97"/>
    </row>
    <row r="846" spans="14:14" x14ac:dyDescent="0.25">
      <c r="N846" s="97"/>
    </row>
    <row r="847" spans="14:14" x14ac:dyDescent="0.25">
      <c r="N847" s="97"/>
    </row>
    <row r="848" spans="14:14" x14ac:dyDescent="0.25">
      <c r="N848" s="97"/>
    </row>
    <row r="849" spans="14:14" x14ac:dyDescent="0.25">
      <c r="N849" s="97"/>
    </row>
    <row r="850" spans="14:14" x14ac:dyDescent="0.25">
      <c r="N850" s="97"/>
    </row>
    <row r="851" spans="14:14" x14ac:dyDescent="0.25">
      <c r="N851" s="97"/>
    </row>
    <row r="852" spans="14:14" x14ac:dyDescent="0.25">
      <c r="N852" s="97"/>
    </row>
    <row r="853" spans="14:14" x14ac:dyDescent="0.25">
      <c r="N853" s="97"/>
    </row>
    <row r="854" spans="14:14" x14ac:dyDescent="0.25">
      <c r="N854" s="97"/>
    </row>
    <row r="855" spans="14:14" x14ac:dyDescent="0.25">
      <c r="N855" s="97"/>
    </row>
    <row r="856" spans="14:14" x14ac:dyDescent="0.25">
      <c r="N856" s="97"/>
    </row>
    <row r="857" spans="14:14" x14ac:dyDescent="0.25">
      <c r="N857" s="97"/>
    </row>
    <row r="858" spans="14:14" x14ac:dyDescent="0.25">
      <c r="N858" s="97"/>
    </row>
    <row r="859" spans="14:14" x14ac:dyDescent="0.25">
      <c r="N859" s="97"/>
    </row>
    <row r="860" spans="14:14" x14ac:dyDescent="0.25">
      <c r="N860" s="97"/>
    </row>
    <row r="861" spans="14:14" x14ac:dyDescent="0.25">
      <c r="N861" s="97"/>
    </row>
    <row r="862" spans="14:14" x14ac:dyDescent="0.25">
      <c r="N862" s="97"/>
    </row>
    <row r="863" spans="14:14" x14ac:dyDescent="0.25">
      <c r="N863" s="97"/>
    </row>
    <row r="864" spans="14:14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  <row r="1089" spans="14:14" x14ac:dyDescent="0.25">
      <c r="N1089" s="97"/>
    </row>
    <row r="1090" spans="14:14" x14ac:dyDescent="0.25">
      <c r="N1090" s="97"/>
    </row>
    <row r="1091" spans="14:14" x14ac:dyDescent="0.25">
      <c r="N1091" s="97"/>
    </row>
    <row r="1092" spans="14:14" x14ac:dyDescent="0.25">
      <c r="N1092" s="97"/>
    </row>
    <row r="1093" spans="14:14" x14ac:dyDescent="0.25">
      <c r="N1093" s="97"/>
    </row>
    <row r="1094" spans="14:14" x14ac:dyDescent="0.25">
      <c r="N1094" s="97"/>
    </row>
    <row r="1095" spans="14:14" x14ac:dyDescent="0.25">
      <c r="N1095" s="97"/>
    </row>
    <row r="1096" spans="14:14" x14ac:dyDescent="0.25">
      <c r="N1096" s="97"/>
    </row>
    <row r="1097" spans="14:14" x14ac:dyDescent="0.25">
      <c r="N1097" s="97"/>
    </row>
    <row r="1098" spans="14:14" x14ac:dyDescent="0.25">
      <c r="N1098" s="97"/>
    </row>
    <row r="1099" spans="14:14" x14ac:dyDescent="0.25">
      <c r="N1099" s="97"/>
    </row>
    <row r="1100" spans="14:14" x14ac:dyDescent="0.25">
      <c r="N1100" s="97"/>
    </row>
    <row r="1101" spans="14:14" x14ac:dyDescent="0.25">
      <c r="N1101" s="97"/>
    </row>
    <row r="1102" spans="14:14" x14ac:dyDescent="0.25">
      <c r="N1102" s="97"/>
    </row>
    <row r="1103" spans="14:14" x14ac:dyDescent="0.25">
      <c r="N1103" s="97"/>
    </row>
    <row r="1104" spans="14:14" x14ac:dyDescent="0.25">
      <c r="N1104" s="97"/>
    </row>
    <row r="1105" spans="14:14" x14ac:dyDescent="0.25">
      <c r="N1105" s="97"/>
    </row>
    <row r="1106" spans="14:14" x14ac:dyDescent="0.25">
      <c r="N1106" s="97"/>
    </row>
    <row r="1107" spans="14:14" x14ac:dyDescent="0.25">
      <c r="N1107" s="97"/>
    </row>
    <row r="1108" spans="14:14" x14ac:dyDescent="0.25">
      <c r="N1108" s="97"/>
    </row>
    <row r="1109" spans="14:14" x14ac:dyDescent="0.25">
      <c r="N1109" s="97"/>
    </row>
    <row r="1110" spans="14:14" x14ac:dyDescent="0.25">
      <c r="N1110" s="97"/>
    </row>
    <row r="1111" spans="14:14" x14ac:dyDescent="0.25">
      <c r="N1111" s="97"/>
    </row>
    <row r="1112" spans="14:14" x14ac:dyDescent="0.25">
      <c r="N1112" s="97"/>
    </row>
    <row r="1113" spans="14:14" x14ac:dyDescent="0.25">
      <c r="N1113" s="97"/>
    </row>
    <row r="1114" spans="14:14" x14ac:dyDescent="0.25">
      <c r="N1114" s="97"/>
    </row>
    <row r="1115" spans="14:14" x14ac:dyDescent="0.25">
      <c r="N1115" s="97"/>
    </row>
    <row r="1116" spans="14:14" x14ac:dyDescent="0.25">
      <c r="N1116" s="97"/>
    </row>
    <row r="1117" spans="14:14" x14ac:dyDescent="0.25">
      <c r="N1117" s="97"/>
    </row>
    <row r="1118" spans="14:14" x14ac:dyDescent="0.25">
      <c r="N1118" s="97"/>
    </row>
    <row r="1119" spans="14:14" x14ac:dyDescent="0.25">
      <c r="N1119" s="97"/>
    </row>
    <row r="1120" spans="14:14" x14ac:dyDescent="0.25">
      <c r="N1120" s="97"/>
    </row>
    <row r="1121" spans="14:14" x14ac:dyDescent="0.25">
      <c r="N1121" s="97"/>
    </row>
    <row r="1122" spans="14:14" x14ac:dyDescent="0.25">
      <c r="N1122" s="97"/>
    </row>
    <row r="1123" spans="14:14" x14ac:dyDescent="0.25">
      <c r="N1123" s="97"/>
    </row>
    <row r="1124" spans="14:14" x14ac:dyDescent="0.25">
      <c r="N1124" s="97"/>
    </row>
    <row r="1125" spans="14:14" x14ac:dyDescent="0.25">
      <c r="N1125" s="97"/>
    </row>
    <row r="1126" spans="14:14" x14ac:dyDescent="0.25">
      <c r="N1126" s="97"/>
    </row>
    <row r="1127" spans="14:14" x14ac:dyDescent="0.25">
      <c r="N1127" s="97"/>
    </row>
    <row r="1128" spans="14:14" x14ac:dyDescent="0.25">
      <c r="N1128" s="97"/>
    </row>
    <row r="1129" spans="14:14" x14ac:dyDescent="0.25">
      <c r="N1129" s="97"/>
    </row>
    <row r="1130" spans="14:14" x14ac:dyDescent="0.25">
      <c r="N1130" s="97"/>
    </row>
    <row r="1131" spans="14:14" x14ac:dyDescent="0.25">
      <c r="N1131" s="97"/>
    </row>
    <row r="1132" spans="14:14" x14ac:dyDescent="0.25">
      <c r="N1132" s="97"/>
    </row>
    <row r="1133" spans="14:14" x14ac:dyDescent="0.25">
      <c r="N1133" s="97"/>
    </row>
    <row r="1134" spans="14:14" x14ac:dyDescent="0.25">
      <c r="N1134" s="97"/>
    </row>
    <row r="1135" spans="14:14" x14ac:dyDescent="0.25">
      <c r="N1135" s="97"/>
    </row>
    <row r="1136" spans="14:14" x14ac:dyDescent="0.25">
      <c r="N1136" s="97"/>
    </row>
    <row r="1137" spans="14:14" x14ac:dyDescent="0.25">
      <c r="N1137" s="97"/>
    </row>
    <row r="1138" spans="14:14" x14ac:dyDescent="0.25">
      <c r="N1138" s="97"/>
    </row>
    <row r="1139" spans="14:14" x14ac:dyDescent="0.25">
      <c r="N1139" s="97"/>
    </row>
    <row r="1140" spans="14:14" x14ac:dyDescent="0.25">
      <c r="N1140" s="97"/>
    </row>
    <row r="1141" spans="14:14" x14ac:dyDescent="0.25">
      <c r="N1141" s="97"/>
    </row>
    <row r="1142" spans="14:14" x14ac:dyDescent="0.25">
      <c r="N1142" s="97"/>
    </row>
    <row r="1143" spans="14:14" x14ac:dyDescent="0.25">
      <c r="N1143" s="97"/>
    </row>
    <row r="1144" spans="14:14" x14ac:dyDescent="0.25">
      <c r="N1144" s="97"/>
    </row>
    <row r="1145" spans="14:14" x14ac:dyDescent="0.25">
      <c r="N1145" s="97"/>
    </row>
    <row r="1146" spans="14:14" x14ac:dyDescent="0.25">
      <c r="N1146" s="97"/>
    </row>
    <row r="1147" spans="14:14" x14ac:dyDescent="0.25">
      <c r="N1147" s="97"/>
    </row>
    <row r="1148" spans="14:14" x14ac:dyDescent="0.25">
      <c r="N1148" s="97"/>
    </row>
    <row r="1149" spans="14:14" x14ac:dyDescent="0.25">
      <c r="N1149" s="97"/>
    </row>
    <row r="1150" spans="14:14" x14ac:dyDescent="0.25">
      <c r="N1150" s="97"/>
    </row>
    <row r="1151" spans="14:14" x14ac:dyDescent="0.25">
      <c r="N1151" s="97"/>
    </row>
    <row r="1152" spans="14:14" x14ac:dyDescent="0.25">
      <c r="N1152" s="97"/>
    </row>
    <row r="1153" spans="14:14" x14ac:dyDescent="0.25">
      <c r="N1153" s="97"/>
    </row>
    <row r="1154" spans="14:14" x14ac:dyDescent="0.25">
      <c r="N1154" s="97"/>
    </row>
    <row r="1155" spans="14:14" x14ac:dyDescent="0.25">
      <c r="N1155" s="97"/>
    </row>
    <row r="1156" spans="14:14" x14ac:dyDescent="0.25">
      <c r="N1156" s="97"/>
    </row>
    <row r="1157" spans="14:14" x14ac:dyDescent="0.25">
      <c r="N1157" s="97"/>
    </row>
    <row r="1158" spans="14:14" x14ac:dyDescent="0.25">
      <c r="N1158" s="97"/>
    </row>
    <row r="1159" spans="14:14" x14ac:dyDescent="0.25">
      <c r="N1159" s="97"/>
    </row>
    <row r="1160" spans="14:14" x14ac:dyDescent="0.25">
      <c r="N1160" s="97"/>
    </row>
    <row r="1161" spans="14:14" x14ac:dyDescent="0.25">
      <c r="N1161" s="97"/>
    </row>
    <row r="1162" spans="14:14" x14ac:dyDescent="0.25">
      <c r="N1162" s="97"/>
    </row>
    <row r="1163" spans="14:14" x14ac:dyDescent="0.25">
      <c r="N1163" s="97"/>
    </row>
    <row r="1164" spans="14:14" x14ac:dyDescent="0.25">
      <c r="N1164" s="97"/>
    </row>
    <row r="1165" spans="14:14" x14ac:dyDescent="0.25">
      <c r="N1165" s="97"/>
    </row>
    <row r="1166" spans="14:14" x14ac:dyDescent="0.25">
      <c r="N1166" s="97"/>
    </row>
    <row r="1167" spans="14:14" x14ac:dyDescent="0.25">
      <c r="N1167" s="97"/>
    </row>
    <row r="1168" spans="14:14" x14ac:dyDescent="0.25">
      <c r="N1168" s="97"/>
    </row>
    <row r="1169" spans="14:14" x14ac:dyDescent="0.25">
      <c r="N1169" s="97"/>
    </row>
    <row r="1170" spans="14:14" x14ac:dyDescent="0.25">
      <c r="N1170" s="97"/>
    </row>
    <row r="1171" spans="14:14" x14ac:dyDescent="0.25">
      <c r="N1171" s="97"/>
    </row>
    <row r="1172" spans="14:14" x14ac:dyDescent="0.25">
      <c r="N1172" s="97"/>
    </row>
    <row r="1173" spans="14:14" x14ac:dyDescent="0.25">
      <c r="N1173" s="97"/>
    </row>
    <row r="1174" spans="14:14" x14ac:dyDescent="0.25">
      <c r="N1174" s="97"/>
    </row>
    <row r="1175" spans="14:14" x14ac:dyDescent="0.25">
      <c r="N1175" s="97"/>
    </row>
    <row r="1176" spans="14:14" x14ac:dyDescent="0.25">
      <c r="N1176" s="97"/>
    </row>
    <row r="1177" spans="14:14" x14ac:dyDescent="0.25">
      <c r="N1177" s="97"/>
    </row>
    <row r="1178" spans="14:14" x14ac:dyDescent="0.25">
      <c r="N1178" s="97"/>
    </row>
    <row r="1179" spans="14:14" x14ac:dyDescent="0.25">
      <c r="N1179" s="97"/>
    </row>
    <row r="1180" spans="14:14" x14ac:dyDescent="0.25">
      <c r="N1180" s="97"/>
    </row>
    <row r="1181" spans="14:14" x14ac:dyDescent="0.25">
      <c r="N1181" s="97"/>
    </row>
    <row r="1182" spans="14:14" x14ac:dyDescent="0.25">
      <c r="N1182" s="97"/>
    </row>
    <row r="1183" spans="14:14" x14ac:dyDescent="0.25">
      <c r="N1183" s="97"/>
    </row>
    <row r="1184" spans="14:14" x14ac:dyDescent="0.25">
      <c r="N1184" s="97"/>
    </row>
    <row r="1185" spans="14:14" x14ac:dyDescent="0.25">
      <c r="N1185" s="97"/>
    </row>
    <row r="1186" spans="14:14" x14ac:dyDescent="0.25">
      <c r="N1186" s="97"/>
    </row>
    <row r="1187" spans="14:14" x14ac:dyDescent="0.25">
      <c r="N1187" s="97"/>
    </row>
    <row r="1188" spans="14:14" x14ac:dyDescent="0.25">
      <c r="N1188" s="97"/>
    </row>
    <row r="1189" spans="14:14" x14ac:dyDescent="0.25">
      <c r="N1189" s="97"/>
    </row>
    <row r="1190" spans="14:14" x14ac:dyDescent="0.25">
      <c r="N1190" s="97"/>
    </row>
    <row r="1191" spans="14:14" x14ac:dyDescent="0.25">
      <c r="N1191" s="97"/>
    </row>
    <row r="1192" spans="14:14" x14ac:dyDescent="0.25">
      <c r="N1192" s="97"/>
    </row>
    <row r="1193" spans="14:14" x14ac:dyDescent="0.25">
      <c r="N1193" s="97"/>
    </row>
    <row r="1194" spans="14:14" x14ac:dyDescent="0.25">
      <c r="N1194" s="97"/>
    </row>
    <row r="1195" spans="14:14" x14ac:dyDescent="0.25">
      <c r="N1195" s="97"/>
    </row>
    <row r="1196" spans="14:14" x14ac:dyDescent="0.25">
      <c r="N1196" s="97"/>
    </row>
    <row r="1197" spans="14:14" x14ac:dyDescent="0.25">
      <c r="N1197" s="97"/>
    </row>
    <row r="1198" spans="14:14" x14ac:dyDescent="0.25">
      <c r="N1198" s="97"/>
    </row>
    <row r="1199" spans="14:14" x14ac:dyDescent="0.25">
      <c r="N1199" s="97"/>
    </row>
    <row r="1200" spans="14:14" x14ac:dyDescent="0.25">
      <c r="N1200" s="97"/>
    </row>
    <row r="1201" spans="14:14" x14ac:dyDescent="0.25">
      <c r="N1201" s="97"/>
    </row>
    <row r="1202" spans="14:14" x14ac:dyDescent="0.25">
      <c r="N1202" s="97"/>
    </row>
    <row r="1203" spans="14:14" x14ac:dyDescent="0.25">
      <c r="N1203" s="97"/>
    </row>
    <row r="1204" spans="14:14" x14ac:dyDescent="0.25">
      <c r="N1204" s="97"/>
    </row>
    <row r="1205" spans="14:14" x14ac:dyDescent="0.25">
      <c r="N1205" s="97"/>
    </row>
    <row r="1206" spans="14:14" x14ac:dyDescent="0.25">
      <c r="N1206" s="97"/>
    </row>
    <row r="1207" spans="14:14" x14ac:dyDescent="0.25">
      <c r="N1207" s="97"/>
    </row>
    <row r="1208" spans="14:14" x14ac:dyDescent="0.25">
      <c r="N1208" s="97"/>
    </row>
    <row r="1209" spans="14:14" x14ac:dyDescent="0.25">
      <c r="N1209" s="97"/>
    </row>
    <row r="1210" spans="14:14" x14ac:dyDescent="0.25">
      <c r="N1210" s="97"/>
    </row>
    <row r="1211" spans="14:14" x14ac:dyDescent="0.25">
      <c r="N1211" s="97"/>
    </row>
    <row r="1212" spans="14:14" x14ac:dyDescent="0.25">
      <c r="N1212" s="97"/>
    </row>
    <row r="1213" spans="14:14" x14ac:dyDescent="0.25">
      <c r="N1213" s="97"/>
    </row>
    <row r="1214" spans="14:14" x14ac:dyDescent="0.25">
      <c r="N1214" s="97"/>
    </row>
    <row r="1215" spans="14:14" x14ac:dyDescent="0.25">
      <c r="N1215" s="97"/>
    </row>
    <row r="1216" spans="14:14" x14ac:dyDescent="0.25">
      <c r="N1216" s="97"/>
    </row>
    <row r="1217" spans="14:14" x14ac:dyDescent="0.25">
      <c r="N1217" s="97"/>
    </row>
    <row r="1218" spans="14:14" x14ac:dyDescent="0.25">
      <c r="N1218" s="97"/>
    </row>
    <row r="1219" spans="14:14" x14ac:dyDescent="0.25">
      <c r="N1219" s="97"/>
    </row>
    <row r="1220" spans="14:14" x14ac:dyDescent="0.25">
      <c r="N1220" s="97"/>
    </row>
    <row r="1221" spans="14:14" x14ac:dyDescent="0.25">
      <c r="N1221" s="97"/>
    </row>
    <row r="1222" spans="14:14" x14ac:dyDescent="0.25">
      <c r="N1222" s="97"/>
    </row>
    <row r="1223" spans="14:14" x14ac:dyDescent="0.25">
      <c r="N1223" s="97"/>
    </row>
    <row r="1224" spans="14:14" x14ac:dyDescent="0.25">
      <c r="N1224" s="97"/>
    </row>
    <row r="1225" spans="14:14" x14ac:dyDescent="0.25">
      <c r="N1225" s="97"/>
    </row>
    <row r="1226" spans="14:14" x14ac:dyDescent="0.25">
      <c r="N1226" s="97"/>
    </row>
    <row r="1227" spans="14:14" x14ac:dyDescent="0.25">
      <c r="N1227" s="97"/>
    </row>
    <row r="1228" spans="14:14" x14ac:dyDescent="0.25">
      <c r="N1228" s="97"/>
    </row>
    <row r="1229" spans="14:14" x14ac:dyDescent="0.25">
      <c r="N1229" s="97"/>
    </row>
    <row r="1230" spans="14:14" x14ac:dyDescent="0.25">
      <c r="N1230" s="97"/>
    </row>
    <row r="1231" spans="14:14" x14ac:dyDescent="0.25">
      <c r="N1231" s="97"/>
    </row>
    <row r="1232" spans="14:14" x14ac:dyDescent="0.25">
      <c r="N1232" s="97"/>
    </row>
    <row r="1233" spans="14:14" x14ac:dyDescent="0.25">
      <c r="N1233" s="97"/>
    </row>
    <row r="1234" spans="14:14" x14ac:dyDescent="0.25">
      <c r="N1234" s="97"/>
    </row>
    <row r="1235" spans="14:14" x14ac:dyDescent="0.25">
      <c r="N1235" s="97"/>
    </row>
    <row r="1236" spans="14:14" x14ac:dyDescent="0.25">
      <c r="N1236" s="97"/>
    </row>
    <row r="1237" spans="14:14" x14ac:dyDescent="0.25">
      <c r="N1237" s="97"/>
    </row>
    <row r="1238" spans="14:14" x14ac:dyDescent="0.25">
      <c r="N1238" s="97"/>
    </row>
    <row r="1239" spans="14:14" x14ac:dyDescent="0.25">
      <c r="N1239" s="97"/>
    </row>
    <row r="1240" spans="14:14" x14ac:dyDescent="0.25">
      <c r="N1240" s="97"/>
    </row>
    <row r="1241" spans="14:14" x14ac:dyDescent="0.25">
      <c r="N1241" s="97"/>
    </row>
    <row r="1242" spans="14:14" x14ac:dyDescent="0.25">
      <c r="N1242" s="97"/>
    </row>
    <row r="1243" spans="14:14" x14ac:dyDescent="0.25">
      <c r="N1243" s="97"/>
    </row>
    <row r="1244" spans="14:14" x14ac:dyDescent="0.25">
      <c r="N1244" s="97"/>
    </row>
    <row r="1245" spans="14:14" x14ac:dyDescent="0.25">
      <c r="N1245" s="97"/>
    </row>
    <row r="1246" spans="14:14" x14ac:dyDescent="0.25">
      <c r="N1246" s="97"/>
    </row>
    <row r="1247" spans="14:14" x14ac:dyDescent="0.25">
      <c r="N1247" s="97"/>
    </row>
    <row r="1248" spans="14:14" x14ac:dyDescent="0.25">
      <c r="N1248" s="97"/>
    </row>
    <row r="1249" spans="14:14" x14ac:dyDescent="0.25">
      <c r="N1249" s="97"/>
    </row>
    <row r="1250" spans="14:14" x14ac:dyDescent="0.25">
      <c r="N1250" s="97"/>
    </row>
    <row r="1251" spans="14:14" x14ac:dyDescent="0.25">
      <c r="N1251" s="97"/>
    </row>
    <row r="1252" spans="14:14" x14ac:dyDescent="0.25">
      <c r="N1252" s="97"/>
    </row>
    <row r="1253" spans="14:14" x14ac:dyDescent="0.25">
      <c r="N1253" s="97"/>
    </row>
    <row r="1254" spans="14:14" x14ac:dyDescent="0.25">
      <c r="N1254" s="97"/>
    </row>
    <row r="1255" spans="14:14" x14ac:dyDescent="0.25">
      <c r="N1255" s="97"/>
    </row>
    <row r="1256" spans="14:14" x14ac:dyDescent="0.25">
      <c r="N1256" s="97"/>
    </row>
    <row r="1257" spans="14:14" x14ac:dyDescent="0.25">
      <c r="N1257" s="97"/>
    </row>
    <row r="1258" spans="14:14" x14ac:dyDescent="0.25">
      <c r="N1258" s="97"/>
    </row>
    <row r="1259" spans="14:14" x14ac:dyDescent="0.25">
      <c r="N1259" s="97"/>
    </row>
    <row r="1260" spans="14:14" x14ac:dyDescent="0.25">
      <c r="N1260" s="97"/>
    </row>
    <row r="1261" spans="14:14" x14ac:dyDescent="0.25">
      <c r="N1261" s="97"/>
    </row>
    <row r="1262" spans="14:14" x14ac:dyDescent="0.25">
      <c r="N1262" s="97"/>
    </row>
    <row r="1263" spans="14:14" x14ac:dyDescent="0.25">
      <c r="N1263" s="97"/>
    </row>
    <row r="1264" spans="14:14" x14ac:dyDescent="0.25">
      <c r="N1264" s="97"/>
    </row>
    <row r="1265" spans="14:14" x14ac:dyDescent="0.25">
      <c r="N1265" s="97"/>
    </row>
    <row r="1266" spans="14:14" x14ac:dyDescent="0.25">
      <c r="N1266" s="97"/>
    </row>
    <row r="1267" spans="14:14" x14ac:dyDescent="0.25">
      <c r="N1267" s="97"/>
    </row>
    <row r="1268" spans="14:14" x14ac:dyDescent="0.25">
      <c r="N1268" s="97"/>
    </row>
    <row r="1269" spans="14:14" x14ac:dyDescent="0.25">
      <c r="N1269" s="97"/>
    </row>
    <row r="1270" spans="14:14" x14ac:dyDescent="0.25">
      <c r="N1270" s="97"/>
    </row>
    <row r="1271" spans="14:14" x14ac:dyDescent="0.25">
      <c r="N1271" s="97"/>
    </row>
    <row r="1272" spans="14:14" x14ac:dyDescent="0.25">
      <c r="N1272" s="97"/>
    </row>
    <row r="1273" spans="14:14" x14ac:dyDescent="0.25">
      <c r="N1273" s="97"/>
    </row>
    <row r="1274" spans="14:14" x14ac:dyDescent="0.25">
      <c r="N1274" s="97"/>
    </row>
    <row r="1275" spans="14:14" x14ac:dyDescent="0.25">
      <c r="N1275" s="97"/>
    </row>
    <row r="1276" spans="14:14" x14ac:dyDescent="0.25">
      <c r="N1276" s="97"/>
    </row>
    <row r="1277" spans="14:14" x14ac:dyDescent="0.25">
      <c r="N1277" s="97"/>
    </row>
    <row r="1278" spans="14:14" x14ac:dyDescent="0.25">
      <c r="N1278" s="97"/>
    </row>
    <row r="1279" spans="14:14" x14ac:dyDescent="0.25">
      <c r="N1279" s="97"/>
    </row>
    <row r="1280" spans="14:14" x14ac:dyDescent="0.25">
      <c r="N1280" s="97"/>
    </row>
    <row r="1281" spans="14:14" x14ac:dyDescent="0.25">
      <c r="N1281" s="97"/>
    </row>
    <row r="1282" spans="14:14" x14ac:dyDescent="0.25">
      <c r="N1282" s="97"/>
    </row>
    <row r="1283" spans="14:14" x14ac:dyDescent="0.25">
      <c r="N1283" s="97"/>
    </row>
    <row r="1284" spans="14:14" x14ac:dyDescent="0.25">
      <c r="N1284" s="97"/>
    </row>
    <row r="1285" spans="14:14" x14ac:dyDescent="0.25">
      <c r="N1285" s="97"/>
    </row>
    <row r="1286" spans="14:14" x14ac:dyDescent="0.25">
      <c r="N1286" s="97"/>
    </row>
    <row r="1287" spans="14:14" x14ac:dyDescent="0.25">
      <c r="N1287" s="97"/>
    </row>
    <row r="1288" spans="14:14" x14ac:dyDescent="0.25">
      <c r="N1288" s="97"/>
    </row>
    <row r="1289" spans="14:14" x14ac:dyDescent="0.25">
      <c r="N1289" s="97"/>
    </row>
    <row r="1290" spans="14:14" x14ac:dyDescent="0.25">
      <c r="N1290" s="97"/>
    </row>
    <row r="1291" spans="14:14" x14ac:dyDescent="0.25">
      <c r="N1291" s="97"/>
    </row>
    <row r="1292" spans="14:14" x14ac:dyDescent="0.25">
      <c r="N1292" s="97"/>
    </row>
    <row r="1293" spans="14:14" x14ac:dyDescent="0.25">
      <c r="N1293" s="97"/>
    </row>
    <row r="1294" spans="14:14" x14ac:dyDescent="0.25">
      <c r="N1294" s="97"/>
    </row>
    <row r="1295" spans="14:14" x14ac:dyDescent="0.25">
      <c r="N1295" s="97"/>
    </row>
    <row r="1296" spans="14:14" x14ac:dyDescent="0.25">
      <c r="N1296" s="97"/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9D2B9-7CEE-4DE4-86A6-B174E423E4ED}">
  <sheetPr codeName="Tabelle118"/>
  <dimension ref="A1:AU1280"/>
  <sheetViews>
    <sheetView workbookViewId="0">
      <selection activeCell="AQ21" sqref="AQ21:AQ35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VLOOKUP("TEI0003",FPGA_pin!$A1:$B100,2,0)</f>
        <v>U1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800</v>
      </c>
      <c r="M5" t="s">
        <v>289</v>
      </c>
      <c r="N5" s="97">
        <v>19.432600000000001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NetC15_1</v>
      </c>
      <c r="AU5" t="str">
        <f>IF(IF(COUNTIF($AO$6:$AQ$150,B5)&gt;0,"---","--")="---",VLOOKUP(B5,$AO$6:$AQ$150,2,0),"--")</f>
        <v>R18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291</v>
      </c>
      <c r="M6" t="s">
        <v>289</v>
      </c>
      <c r="N6" s="97">
        <v>116.1041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--</v>
      </c>
      <c r="AG6">
        <f>IF(AF6&lt;&gt;"---",VLOOKUP(AE6,L:N,3,0),"---")</f>
        <v>12.227600000000001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R18-1</v>
      </c>
      <c r="AI6" t="str">
        <f>IFERROR(IF(IF(COUNTIF($AO$6:$AQ$150,AE6)&gt;0,"---","--")="---",VLOOKUP(AE6,$AO$6:$AQ$150,2,0),"--"),"---")</f>
        <v>R18</v>
      </c>
      <c r="AJ6" t="str">
        <f>IF(IF(COUNTIF($AO$6:$AQ$150,AE6)&gt;0,"---","--")="---",VLOOKUP(AE6,$AO$6:$AQ$150,3,0),AE6)</f>
        <v>NetC15_1</v>
      </c>
      <c r="AK6">
        <f>COUNTIF(B:B,AE6)</f>
        <v>2</v>
      </c>
      <c r="AL6" t="str">
        <f>IF(
IF(
IFERROR(VLOOKUP(AJ6,$AM$6:$AM$50,1,),1)=1,1,0),
IFERROR(VLOOKUP($F$2&amp;"-"&amp;AJ6,C:G,4,0),
"--"),"---")</f>
        <v>P11</v>
      </c>
      <c r="AM6" t="s">
        <v>324</v>
      </c>
      <c r="AO6" t="s">
        <v>839</v>
      </c>
      <c r="AP6" t="s">
        <v>932</v>
      </c>
      <c r="AQ6" t="s">
        <v>848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293</v>
      </c>
      <c r="M7" t="s">
        <v>289</v>
      </c>
      <c r="N7" s="97">
        <v>106.7469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R12</v>
      </c>
      <c r="AG7">
        <f t="shared" ref="AG7:AG61" si="9">IF(AF7&lt;&gt;"---",VLOOKUP(AE7,L:N,3,0),"---")</f>
        <v>10.705399999999999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R12</v>
      </c>
      <c r="AM7" t="s">
        <v>291</v>
      </c>
      <c r="AO7" t="s">
        <v>343</v>
      </c>
      <c r="AP7" t="s">
        <v>494</v>
      </c>
      <c r="AQ7" t="s">
        <v>392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572</v>
      </c>
      <c r="M8" t="s">
        <v>289</v>
      </c>
      <c r="N8" s="97">
        <v>14.448700000000001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T13</v>
      </c>
      <c r="AG8">
        <f t="shared" si="9"/>
        <v>7.4706000000000001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T13</v>
      </c>
      <c r="AM8" t="s">
        <v>293</v>
      </c>
      <c r="AO8" t="s">
        <v>354</v>
      </c>
      <c r="AP8" t="s">
        <v>496</v>
      </c>
      <c r="AQ8" t="s">
        <v>374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573</v>
      </c>
      <c r="M9" t="s">
        <v>289</v>
      </c>
      <c r="N9" s="97">
        <v>11.757300000000001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R13</v>
      </c>
      <c r="AG9">
        <f t="shared" si="9"/>
        <v>6.4775999999999998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R13</v>
      </c>
      <c r="AM9" t="s">
        <v>326</v>
      </c>
      <c r="AO9" t="s">
        <v>356</v>
      </c>
      <c r="AP9" t="s">
        <v>497</v>
      </c>
      <c r="AQ9" t="s">
        <v>375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574</v>
      </c>
      <c r="M10" t="s">
        <v>289</v>
      </c>
      <c r="N10" s="97">
        <v>9.3117999999999999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T14</v>
      </c>
      <c r="AG10">
        <f t="shared" si="9"/>
        <v>5.8243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T14</v>
      </c>
      <c r="AM10" t="s">
        <v>350</v>
      </c>
      <c r="AO10" t="s">
        <v>358</v>
      </c>
      <c r="AP10" t="s">
        <v>498</v>
      </c>
      <c r="AQ10" t="s">
        <v>376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575</v>
      </c>
      <c r="M11" t="s">
        <v>289</v>
      </c>
      <c r="N11" s="97">
        <v>15.717599999999999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P14</v>
      </c>
      <c r="AG11">
        <f t="shared" si="9"/>
        <v>5.9303999999999997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P14</v>
      </c>
      <c r="AO11" t="s">
        <v>360</v>
      </c>
      <c r="AP11" t="s">
        <v>499</v>
      </c>
      <c r="AQ11" t="s">
        <v>377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576</v>
      </c>
      <c r="M12" t="s">
        <v>289</v>
      </c>
      <c r="N12" s="97">
        <v>21.0625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R14</v>
      </c>
      <c r="AG12">
        <f t="shared" si="9"/>
        <v>10.4314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R14</v>
      </c>
      <c r="AO12" t="s">
        <v>362</v>
      </c>
      <c r="AP12" t="s">
        <v>500</v>
      </c>
      <c r="AQ12" t="s">
        <v>378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577</v>
      </c>
      <c r="M13" t="s">
        <v>289</v>
      </c>
      <c r="N13" s="97">
        <v>19.6707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T15</v>
      </c>
      <c r="AG13">
        <f t="shared" si="9"/>
        <v>13.127000000000001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T15</v>
      </c>
      <c r="AO13" t="s">
        <v>364</v>
      </c>
      <c r="AP13" t="s">
        <v>501</v>
      </c>
      <c r="AQ13" t="s">
        <v>379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578</v>
      </c>
      <c r="M14" t="s">
        <v>289</v>
      </c>
      <c r="N14" s="97">
        <v>13.401199999999999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N16</v>
      </c>
      <c r="AG14">
        <f t="shared" si="9"/>
        <v>11.212899999999999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N16</v>
      </c>
      <c r="AO14" t="s">
        <v>366</v>
      </c>
      <c r="AP14" t="s">
        <v>502</v>
      </c>
      <c r="AQ14" t="s">
        <v>380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579</v>
      </c>
      <c r="M15" t="s">
        <v>289</v>
      </c>
      <c r="N15" s="97">
        <v>15.4186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L15</v>
      </c>
      <c r="AG15">
        <f t="shared" si="9"/>
        <v>13.4171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L15</v>
      </c>
      <c r="AO15" t="s">
        <v>368</v>
      </c>
      <c r="AP15" t="s">
        <v>503</v>
      </c>
      <c r="AQ15" t="s">
        <v>381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580</v>
      </c>
      <c r="M16" t="s">
        <v>289</v>
      </c>
      <c r="N16" s="97">
        <v>16.8874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L16</v>
      </c>
      <c r="AG16">
        <f t="shared" si="9"/>
        <v>14.617100000000001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L16</v>
      </c>
      <c r="AO16" t="s">
        <v>382</v>
      </c>
      <c r="AP16" t="s">
        <v>504</v>
      </c>
      <c r="AQ16" t="s">
        <v>315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581</v>
      </c>
      <c r="M17" t="s">
        <v>289</v>
      </c>
      <c r="N17" s="97">
        <v>19.340599999999998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K15</v>
      </c>
      <c r="AG17">
        <f t="shared" si="9"/>
        <v>17.770700000000001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K15</v>
      </c>
      <c r="AO17" t="s">
        <v>287</v>
      </c>
      <c r="AP17" t="s">
        <v>505</v>
      </c>
      <c r="AQ17" t="s">
        <v>636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582</v>
      </c>
      <c r="M18" t="s">
        <v>289</v>
      </c>
      <c r="N18" s="97">
        <v>16.709499999999998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K16</v>
      </c>
      <c r="AG18">
        <f t="shared" si="9"/>
        <v>19.036100000000001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K16</v>
      </c>
      <c r="AO18" t="s">
        <v>382</v>
      </c>
      <c r="AP18" t="s">
        <v>506</v>
      </c>
      <c r="AQ18" t="s">
        <v>384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583</v>
      </c>
      <c r="M19" t="s">
        <v>289</v>
      </c>
      <c r="N19" s="97">
        <v>17.305099999999999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J14</v>
      </c>
      <c r="AG19">
        <f t="shared" si="9"/>
        <v>23.010400000000001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J14</v>
      </c>
      <c r="AO19" t="s">
        <v>323</v>
      </c>
      <c r="AP19" t="s">
        <v>778</v>
      </c>
      <c r="AQ19" t="s">
        <v>640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584</v>
      </c>
      <c r="M20" t="s">
        <v>289</v>
      </c>
      <c r="N20" s="97">
        <v>19.509499999999999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805</v>
      </c>
      <c r="AP20" t="s">
        <v>958</v>
      </c>
      <c r="AQ20" t="s">
        <v>804</v>
      </c>
      <c r="AR20" t="e">
        <v>#N/A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585</v>
      </c>
      <c r="M21" t="s">
        <v>289</v>
      </c>
      <c r="N21" s="97">
        <v>14.9361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N2</v>
      </c>
      <c r="AG21">
        <f t="shared" si="9"/>
        <v>26.761299999999999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N2</v>
      </c>
      <c r="AO21" t="s">
        <v>848</v>
      </c>
      <c r="AP21" t="s">
        <v>932</v>
      </c>
      <c r="AQ21" t="s">
        <v>839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801</v>
      </c>
      <c r="M22" t="s">
        <v>289</v>
      </c>
      <c r="N22" s="97">
        <v>32.134799999999998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N1</v>
      </c>
      <c r="AG22">
        <f t="shared" si="9"/>
        <v>23.1174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N1</v>
      </c>
      <c r="AO22" t="s">
        <v>392</v>
      </c>
      <c r="AP22" t="s">
        <v>494</v>
      </c>
      <c r="AQ22" t="s">
        <v>343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802</v>
      </c>
      <c r="M23" t="s">
        <v>289</v>
      </c>
      <c r="N23" s="97">
        <v>29.058599999999998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P2</v>
      </c>
      <c r="AG23">
        <f t="shared" si="9"/>
        <v>22.698599999999999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P2</v>
      </c>
      <c r="AO23" t="s">
        <v>374</v>
      </c>
      <c r="AP23" t="s">
        <v>496</v>
      </c>
      <c r="AQ23" t="s">
        <v>354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784</v>
      </c>
      <c r="M24" t="s">
        <v>289</v>
      </c>
      <c r="N24" s="97">
        <v>0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J1</v>
      </c>
      <c r="AG24">
        <f t="shared" si="9"/>
        <v>13.9293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J1</v>
      </c>
      <c r="AO24" t="s">
        <v>375</v>
      </c>
      <c r="AP24" t="s">
        <v>497</v>
      </c>
      <c r="AQ24" t="s">
        <v>356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785</v>
      </c>
      <c r="M25" t="s">
        <v>289</v>
      </c>
      <c r="N25" s="97">
        <v>0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J2</v>
      </c>
      <c r="AG25">
        <f t="shared" si="9"/>
        <v>12.6737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J2</v>
      </c>
      <c r="AO25" t="s">
        <v>376</v>
      </c>
      <c r="AP25" t="s">
        <v>498</v>
      </c>
      <c r="AQ25" t="s">
        <v>358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786</v>
      </c>
      <c r="M26" t="s">
        <v>289</v>
      </c>
      <c r="N26" s="97">
        <v>2.5043000000000002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K2</v>
      </c>
      <c r="AG26">
        <f t="shared" si="9"/>
        <v>11.4489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K2</v>
      </c>
      <c r="AO26" t="s">
        <v>377</v>
      </c>
      <c r="AP26" t="s">
        <v>499</v>
      </c>
      <c r="AQ26" t="s">
        <v>360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787</v>
      </c>
      <c r="M27" t="s">
        <v>289</v>
      </c>
      <c r="N27" s="97">
        <v>12.3681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L2</v>
      </c>
      <c r="AG27">
        <f t="shared" si="9"/>
        <v>9.3084000000000007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L2</v>
      </c>
      <c r="AO27" t="s">
        <v>378</v>
      </c>
      <c r="AP27" t="s">
        <v>500</v>
      </c>
      <c r="AQ27" t="s">
        <v>362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290</v>
      </c>
      <c r="M28" t="s">
        <v>289</v>
      </c>
      <c r="N28" s="97">
        <v>10.705399999999999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P1</v>
      </c>
      <c r="AG28">
        <f t="shared" si="9"/>
        <v>8.7166999999999994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P1</v>
      </c>
      <c r="AO28" t="s">
        <v>379</v>
      </c>
      <c r="AP28" t="s">
        <v>501</v>
      </c>
      <c r="AQ28" t="s">
        <v>364</v>
      </c>
      <c r="AT28" t="str">
        <f t="shared" si="4"/>
        <v>nCONFIG</v>
      </c>
      <c r="AU28" t="str">
        <f t="shared" si="5"/>
        <v>R26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292</v>
      </c>
      <c r="M29" t="s">
        <v>289</v>
      </c>
      <c r="N29" s="97">
        <v>7.4706000000000001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R1</v>
      </c>
      <c r="AG29">
        <f t="shared" si="9"/>
        <v>7.0212000000000003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R1</v>
      </c>
      <c r="AO29" t="s">
        <v>380</v>
      </c>
      <c r="AP29" t="s">
        <v>502</v>
      </c>
      <c r="AQ29" t="s">
        <v>366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294</v>
      </c>
      <c r="M30" t="s">
        <v>289</v>
      </c>
      <c r="N30" s="97">
        <v>6.4775999999999998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71.349800000000002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R26-1</v>
      </c>
      <c r="AI30" t="str">
        <f t="shared" si="10"/>
        <v>R26</v>
      </c>
      <c r="AJ30" t="str">
        <f t="shared" si="11"/>
        <v>nCONFIG</v>
      </c>
      <c r="AK30">
        <f t="shared" si="12"/>
        <v>4</v>
      </c>
      <c r="AL30" t="str">
        <f t="shared" si="13"/>
        <v>H5</v>
      </c>
      <c r="AO30" t="s">
        <v>381</v>
      </c>
      <c r="AP30" t="s">
        <v>503</v>
      </c>
      <c r="AQ30" t="s">
        <v>368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295</v>
      </c>
      <c r="M31" t="s">
        <v>289</v>
      </c>
      <c r="N31" s="97">
        <v>5.8243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189</v>
      </c>
      <c r="AL31" t="str">
        <f t="shared" si="13"/>
        <v>---</v>
      </c>
      <c r="AO31" t="s">
        <v>315</v>
      </c>
      <c r="AP31" t="s">
        <v>504</v>
      </c>
      <c r="AQ31" t="s">
        <v>382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296</v>
      </c>
      <c r="M32" t="s">
        <v>289</v>
      </c>
      <c r="N32" s="97">
        <v>5.9303999999999997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87</v>
      </c>
      <c r="AL32" t="str">
        <f t="shared" si="13"/>
        <v>---</v>
      </c>
      <c r="AO32" t="s">
        <v>636</v>
      </c>
      <c r="AP32" t="s">
        <v>505</v>
      </c>
      <c r="AQ32" t="s">
        <v>287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AIN</v>
      </c>
      <c r="C33" t="str">
        <f t="shared" si="2"/>
        <v>J3-AIN</v>
      </c>
      <c r="D33" t="str">
        <f t="shared" si="3"/>
        <v>J3-1</v>
      </c>
      <c r="E33" t="s">
        <v>185</v>
      </c>
      <c r="F33">
        <v>1</v>
      </c>
      <c r="G33" t="s">
        <v>787</v>
      </c>
      <c r="L33" t="s">
        <v>297</v>
      </c>
      <c r="M33" t="s">
        <v>289</v>
      </c>
      <c r="N33" s="97">
        <v>10.4314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4</v>
      </c>
      <c r="AL33" t="str">
        <f t="shared" si="13"/>
        <v>---</v>
      </c>
      <c r="AO33" t="s">
        <v>384</v>
      </c>
      <c r="AP33" t="s">
        <v>506</v>
      </c>
      <c r="AQ33" t="s">
        <v>382</v>
      </c>
      <c r="AT33" t="str">
        <f t="shared" si="4"/>
        <v>AIN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298</v>
      </c>
      <c r="M34" t="s">
        <v>289</v>
      </c>
      <c r="N34" s="97">
        <v>13.127000000000001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15</v>
      </c>
      <c r="AL34" t="str">
        <f t="shared" si="13"/>
        <v>---</v>
      </c>
      <c r="AO34" t="s">
        <v>640</v>
      </c>
      <c r="AP34" t="s">
        <v>778</v>
      </c>
      <c r="AQ34" t="s">
        <v>323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AIN7</v>
      </c>
      <c r="C35" t="str">
        <f t="shared" si="2"/>
        <v>J3-AIN7</v>
      </c>
      <c r="D35" t="str">
        <f t="shared" si="3"/>
        <v>J3-3</v>
      </c>
      <c r="E35" t="s">
        <v>185</v>
      </c>
      <c r="F35">
        <v>3</v>
      </c>
      <c r="G35" t="s">
        <v>788</v>
      </c>
      <c r="L35" t="s">
        <v>788</v>
      </c>
      <c r="M35" t="s">
        <v>289</v>
      </c>
      <c r="N35" s="97">
        <v>6.7568000000000001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804</v>
      </c>
      <c r="AP35" t="s">
        <v>958</v>
      </c>
      <c r="AQ35" t="s">
        <v>805</v>
      </c>
      <c r="AT35" t="str">
        <f t="shared" si="4"/>
        <v>AIN7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287</v>
      </c>
      <c r="M36" t="s">
        <v>289</v>
      </c>
      <c r="N36" s="97">
        <v>12.227600000000001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AIN</v>
      </c>
      <c r="AF36" t="str">
        <f t="shared" si="8"/>
        <v>T12</v>
      </c>
      <c r="AG36">
        <f t="shared" si="9"/>
        <v>12.3681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AIN</v>
      </c>
      <c r="AK36">
        <f t="shared" si="12"/>
        <v>2</v>
      </c>
      <c r="AL36" t="str">
        <f t="shared" si="13"/>
        <v>T12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NetJ4_2</v>
      </c>
      <c r="C37" t="str">
        <f t="shared" si="2"/>
        <v>J4-NetJ4_2</v>
      </c>
      <c r="D37" t="str">
        <f t="shared" si="3"/>
        <v>J4-2</v>
      </c>
      <c r="E37" t="s">
        <v>186</v>
      </c>
      <c r="F37">
        <v>2</v>
      </c>
      <c r="G37" t="s">
        <v>783</v>
      </c>
      <c r="L37" t="s">
        <v>803</v>
      </c>
      <c r="M37" t="s">
        <v>289</v>
      </c>
      <c r="N37" s="97">
        <v>4.7976999999999999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189</v>
      </c>
      <c r="AL37" t="str">
        <f t="shared" si="13"/>
        <v>---</v>
      </c>
      <c r="AT37" t="str">
        <f t="shared" si="4"/>
        <v>NetJ4_2</v>
      </c>
      <c r="AU37" t="str">
        <f t="shared" si="5"/>
        <v>--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804</v>
      </c>
      <c r="M38" t="s">
        <v>289</v>
      </c>
      <c r="N38" s="97">
        <v>3.2025999999999999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AIN7</v>
      </c>
      <c r="AF38" t="str">
        <f t="shared" si="8"/>
        <v>R11</v>
      </c>
      <c r="AG38">
        <f t="shared" si="9"/>
        <v>6.7568000000000001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AIN7</v>
      </c>
      <c r="AK38">
        <f t="shared" si="12"/>
        <v>2</v>
      </c>
      <c r="AL38" t="str">
        <f t="shared" si="13"/>
        <v>R11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805</v>
      </c>
      <c r="M39" t="s">
        <v>289</v>
      </c>
      <c r="N39" s="97">
        <v>13.727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189</v>
      </c>
      <c r="AL39" t="str">
        <f t="shared" si="13"/>
        <v>---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806</v>
      </c>
      <c r="M40" t="s">
        <v>289</v>
      </c>
      <c r="N40" s="97">
        <v>15.625500000000001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NetJ4_2</v>
      </c>
      <c r="AF40" t="str">
        <f t="shared" si="8"/>
        <v>--</v>
      </c>
      <c r="AG40" t="e">
        <f t="shared" si="9"/>
        <v>#N/A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str">
        <f t="shared" si="11"/>
        <v>NetJ4_2</v>
      </c>
      <c r="AK40">
        <f t="shared" si="12"/>
        <v>1</v>
      </c>
      <c r="AL40" t="str">
        <f t="shared" si="13"/>
        <v>--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807</v>
      </c>
      <c r="M41" t="s">
        <v>289</v>
      </c>
      <c r="N41" s="97">
        <v>7.7478999999999996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H3</v>
      </c>
      <c r="AG41">
        <f t="shared" si="9"/>
        <v>45.293999999999997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H3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586</v>
      </c>
      <c r="M42" t="s">
        <v>289</v>
      </c>
      <c r="N42" s="97">
        <v>13.836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J4</v>
      </c>
      <c r="AG42">
        <f t="shared" si="9"/>
        <v>42.999600000000001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J4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587</v>
      </c>
      <c r="M43" t="s">
        <v>289</v>
      </c>
      <c r="N43" s="97">
        <v>10.674799999999999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H4</v>
      </c>
      <c r="AG43">
        <f t="shared" si="9"/>
        <v>45.537399999999998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H4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808</v>
      </c>
      <c r="M44" t="s">
        <v>289</v>
      </c>
      <c r="N44" s="97">
        <v>0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J5</v>
      </c>
      <c r="AG44">
        <f t="shared" si="9"/>
        <v>44.458199999999998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J5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809</v>
      </c>
      <c r="M45" t="s">
        <v>289</v>
      </c>
      <c r="N45" s="97">
        <v>0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F13</v>
      </c>
      <c r="AG45">
        <f t="shared" si="9"/>
        <v>27.502800000000001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F13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810</v>
      </c>
      <c r="M46" t="s">
        <v>289</v>
      </c>
      <c r="N46" s="97">
        <v>1.5827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F15</v>
      </c>
      <c r="AG46">
        <f t="shared" si="9"/>
        <v>27.959299999999999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F15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811</v>
      </c>
      <c r="M47" t="s">
        <v>289</v>
      </c>
      <c r="N47" s="97">
        <v>1.5827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F16</v>
      </c>
      <c r="AG47">
        <f t="shared" si="9"/>
        <v>27.277000000000001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F16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812</v>
      </c>
      <c r="M48" t="s">
        <v>289</v>
      </c>
      <c r="N48" s="97">
        <v>1.5827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D16</v>
      </c>
      <c r="AG48">
        <f t="shared" si="9"/>
        <v>24.9941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D16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813</v>
      </c>
      <c r="M49" t="s">
        <v>289</v>
      </c>
      <c r="N49" s="97">
        <v>1.5827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189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814</v>
      </c>
      <c r="M50" t="s">
        <v>289</v>
      </c>
      <c r="N50" s="97">
        <v>0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87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815</v>
      </c>
      <c r="M51" t="s">
        <v>289</v>
      </c>
      <c r="N51" s="97">
        <v>0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D15</v>
      </c>
      <c r="AG51">
        <f t="shared" si="9"/>
        <v>31.121600000000001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D15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816</v>
      </c>
      <c r="M52" t="s">
        <v>289</v>
      </c>
      <c r="N52" s="97">
        <v>0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C15</v>
      </c>
      <c r="AG52">
        <f t="shared" si="9"/>
        <v>28.0535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C15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817</v>
      </c>
      <c r="M53" t="s">
        <v>289</v>
      </c>
      <c r="N53" s="97">
        <v>0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B16</v>
      </c>
      <c r="AG53">
        <f t="shared" si="9"/>
        <v>25.944600000000001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B16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818</v>
      </c>
      <c r="M54" t="s">
        <v>289</v>
      </c>
      <c r="N54" s="97">
        <v>0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C16</v>
      </c>
      <c r="AG54">
        <f t="shared" si="9"/>
        <v>27.062200000000001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C16</v>
      </c>
      <c r="AT54" t="str">
        <f t="shared" si="4"/>
        <v>USB_VBUS</v>
      </c>
      <c r="AU54" t="str">
        <f t="shared" si="5"/>
        <v>--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819</v>
      </c>
      <c r="M55" t="s">
        <v>289</v>
      </c>
      <c r="N55" s="97">
        <v>0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189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820</v>
      </c>
      <c r="M56" t="s">
        <v>289</v>
      </c>
      <c r="N56" s="97">
        <v>0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87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821</v>
      </c>
      <c r="M57" t="s">
        <v>289</v>
      </c>
      <c r="N57" s="97">
        <v>0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str">
        <f t="shared" si="11"/>
        <v>USB_VBUS</v>
      </c>
      <c r="AK57">
        <f t="shared" si="12"/>
        <v>5</v>
      </c>
      <c r="AL57" t="str">
        <f t="shared" si="13"/>
        <v>---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822</v>
      </c>
      <c r="M58" t="s">
        <v>289</v>
      </c>
      <c r="N58" s="97">
        <v>0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823</v>
      </c>
      <c r="M59" t="s">
        <v>289</v>
      </c>
      <c r="N59" s="97">
        <v>0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824</v>
      </c>
      <c r="M60" t="s">
        <v>289</v>
      </c>
      <c r="N60" s="97">
        <v>0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825</v>
      </c>
      <c r="M61" t="s">
        <v>289</v>
      </c>
      <c r="N61" s="97">
        <v>0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189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826</v>
      </c>
      <c r="M62" t="s">
        <v>289</v>
      </c>
      <c r="N62" s="97">
        <v>0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827</v>
      </c>
      <c r="M63" t="s">
        <v>289</v>
      </c>
      <c r="N63" s="97">
        <v>1.5827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303</v>
      </c>
      <c r="M64" t="s">
        <v>289</v>
      </c>
      <c r="N64" s="97">
        <v>15.785399999999999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U1-B1</v>
      </c>
      <c r="B65" t="str">
        <f t="shared" si="1"/>
        <v>SEN_INT1</v>
      </c>
      <c r="C65" t="str">
        <f t="shared" si="2"/>
        <v>U1-SEN_INT1</v>
      </c>
      <c r="D65" t="str">
        <f t="shared" si="3"/>
        <v>U1-B1</v>
      </c>
      <c r="E65" t="s">
        <v>367</v>
      </c>
      <c r="F65" t="s">
        <v>737</v>
      </c>
      <c r="G65" t="s">
        <v>671</v>
      </c>
      <c r="L65" t="s">
        <v>305</v>
      </c>
      <c r="M65" t="s">
        <v>289</v>
      </c>
      <c r="N65" s="97">
        <v>14.689299999999999</v>
      </c>
      <c r="AT65" t="str">
        <f t="shared" si="4"/>
        <v>SEN_INT1</v>
      </c>
      <c r="AU65" t="str">
        <f t="shared" si="5"/>
        <v>--</v>
      </c>
    </row>
    <row r="66" spans="1:47" x14ac:dyDescent="0.25">
      <c r="A66" t="str">
        <f t="shared" si="0"/>
        <v>U1-B2</v>
      </c>
      <c r="B66" t="str">
        <f t="shared" si="1"/>
        <v>GND</v>
      </c>
      <c r="C66" t="str">
        <f t="shared" si="2"/>
        <v>U1-GND</v>
      </c>
      <c r="D66" t="str">
        <f t="shared" si="3"/>
        <v>U1-B2</v>
      </c>
      <c r="E66" t="s">
        <v>367</v>
      </c>
      <c r="F66" t="s">
        <v>611</v>
      </c>
      <c r="G66" t="s">
        <v>324</v>
      </c>
      <c r="L66" t="s">
        <v>307</v>
      </c>
      <c r="M66" t="s">
        <v>289</v>
      </c>
      <c r="N66" s="97">
        <v>15.506600000000001</v>
      </c>
      <c r="AT66" t="str">
        <f t="shared" si="4"/>
        <v>GND</v>
      </c>
      <c r="AU66" t="str">
        <f t="shared" si="5"/>
        <v>--</v>
      </c>
    </row>
    <row r="67" spans="1:47" x14ac:dyDescent="0.25">
      <c r="A67" t="str">
        <f t="shared" si="0"/>
        <v>U1-B15</v>
      </c>
      <c r="B67" t="str">
        <f t="shared" si="1"/>
        <v>GND</v>
      </c>
      <c r="C67" t="str">
        <f t="shared" si="2"/>
        <v>U1-GND</v>
      </c>
      <c r="D67" t="str">
        <f t="shared" si="3"/>
        <v>U1-B15</v>
      </c>
      <c r="E67" t="s">
        <v>367</v>
      </c>
      <c r="F67" t="s">
        <v>828</v>
      </c>
      <c r="G67" t="s">
        <v>324</v>
      </c>
      <c r="L67" t="s">
        <v>309</v>
      </c>
      <c r="M67" t="s">
        <v>289</v>
      </c>
      <c r="N67" s="97">
        <v>14.3733</v>
      </c>
      <c r="AT67" t="str">
        <f t="shared" si="4"/>
        <v>GND</v>
      </c>
      <c r="AU67" t="str">
        <f t="shared" si="5"/>
        <v>--</v>
      </c>
    </row>
    <row r="68" spans="1:47" x14ac:dyDescent="0.25">
      <c r="A68" t="str">
        <f t="shared" si="0"/>
        <v>U1-B16</v>
      </c>
      <c r="B68" t="str">
        <f t="shared" si="1"/>
        <v>PIO_07</v>
      </c>
      <c r="C68" t="str">
        <f t="shared" si="2"/>
        <v>U1-PIO_07</v>
      </c>
      <c r="D68" t="str">
        <f t="shared" si="3"/>
        <v>U1-B16</v>
      </c>
      <c r="E68" t="s">
        <v>367</v>
      </c>
      <c r="F68" t="s">
        <v>829</v>
      </c>
      <c r="G68" t="s">
        <v>344</v>
      </c>
      <c r="L68" t="s">
        <v>311</v>
      </c>
      <c r="M68" t="s">
        <v>289</v>
      </c>
      <c r="N68" s="97">
        <v>15.4948</v>
      </c>
      <c r="AT68" t="str">
        <f t="shared" si="4"/>
        <v>PIO_07</v>
      </c>
      <c r="AU68" t="str">
        <f t="shared" si="5"/>
        <v>--</v>
      </c>
    </row>
    <row r="69" spans="1:47" x14ac:dyDescent="0.25">
      <c r="A69" t="str">
        <f t="shared" si="0"/>
        <v>U1-C1</v>
      </c>
      <c r="B69" t="str">
        <f t="shared" si="1"/>
        <v>AS_ASDO</v>
      </c>
      <c r="C69" t="str">
        <f t="shared" si="2"/>
        <v>U1-AS_ASDO</v>
      </c>
      <c r="D69" t="str">
        <f t="shared" si="3"/>
        <v>U1-C1</v>
      </c>
      <c r="E69" t="s">
        <v>367</v>
      </c>
      <c r="F69" t="s">
        <v>444</v>
      </c>
      <c r="G69" t="s">
        <v>803</v>
      </c>
      <c r="L69" t="s">
        <v>313</v>
      </c>
      <c r="M69" t="s">
        <v>289</v>
      </c>
      <c r="N69" s="97">
        <v>14.567600000000001</v>
      </c>
      <c r="AT69" t="str">
        <f t="shared" si="4"/>
        <v>AS_ASDO</v>
      </c>
      <c r="AU69" t="str">
        <f t="shared" si="5"/>
        <v>--</v>
      </c>
    </row>
    <row r="70" spans="1:47" x14ac:dyDescent="0.25">
      <c r="A70" t="str">
        <f t="shared" ref="A70:A133" si="14">$E70&amp;"-"&amp;$F70</f>
        <v>U1-C2</v>
      </c>
      <c r="B70" t="str">
        <f t="shared" ref="B70:B133" si="15">IF(OR(E70=$A$2,E70=$B$2,E70=$C$2,E70=$D$2),"--",G70)</f>
        <v>SEN_INT2</v>
      </c>
      <c r="C70" t="str">
        <f t="shared" ref="C70:C133" si="16">$E70&amp;"-"&amp;$G70</f>
        <v>U1-SEN_INT2</v>
      </c>
      <c r="D70" t="str">
        <f t="shared" ref="D70:D133" si="17">A70</f>
        <v>U1-C2</v>
      </c>
      <c r="E70" t="s">
        <v>367</v>
      </c>
      <c r="F70" t="s">
        <v>445</v>
      </c>
      <c r="G70" t="s">
        <v>681</v>
      </c>
      <c r="L70" t="s">
        <v>589</v>
      </c>
      <c r="M70" t="s">
        <v>289</v>
      </c>
      <c r="N70" s="97">
        <v>10.884600000000001</v>
      </c>
      <c r="AT70" t="str">
        <f t="shared" ref="AT70:AT133" si="18">IF(IF(COUNTIF($AO$6:$AQ$150,B70)&gt;0,"---","--")="---",VLOOKUP(B70,$AO$6:$AQ$150,3,0),B70)</f>
        <v>SEN_INT2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U1-C5</v>
      </c>
      <c r="B71" t="str">
        <f t="shared" si="15"/>
        <v>GND</v>
      </c>
      <c r="C71" t="str">
        <f t="shared" si="16"/>
        <v>U1-GND</v>
      </c>
      <c r="D71" t="str">
        <f t="shared" si="17"/>
        <v>U1-C5</v>
      </c>
      <c r="E71" t="s">
        <v>367</v>
      </c>
      <c r="F71" t="s">
        <v>448</v>
      </c>
      <c r="G71" t="s">
        <v>324</v>
      </c>
      <c r="L71" t="s">
        <v>590</v>
      </c>
      <c r="M71" t="s">
        <v>289</v>
      </c>
      <c r="N71" s="97">
        <v>15.1378</v>
      </c>
      <c r="AT71" t="str">
        <f t="shared" si="18"/>
        <v>GND</v>
      </c>
      <c r="AU71" t="str">
        <f t="shared" si="19"/>
        <v>--</v>
      </c>
    </row>
    <row r="72" spans="1:47" x14ac:dyDescent="0.25">
      <c r="A72" t="str">
        <f t="shared" si="14"/>
        <v>U1-C12</v>
      </c>
      <c r="B72" t="str">
        <f t="shared" si="15"/>
        <v>GND</v>
      </c>
      <c r="C72" t="str">
        <f t="shared" si="16"/>
        <v>U1-GND</v>
      </c>
      <c r="D72" t="str">
        <f t="shared" si="17"/>
        <v>U1-C12</v>
      </c>
      <c r="E72" t="s">
        <v>367</v>
      </c>
      <c r="F72" t="s">
        <v>455</v>
      </c>
      <c r="G72" t="s">
        <v>324</v>
      </c>
      <c r="L72" t="s">
        <v>591</v>
      </c>
      <c r="M72" t="s">
        <v>289</v>
      </c>
      <c r="N72" s="97">
        <v>12.8155</v>
      </c>
      <c r="AT72" t="str">
        <f t="shared" si="18"/>
        <v>GND</v>
      </c>
      <c r="AU72" t="str">
        <f t="shared" si="19"/>
        <v>--</v>
      </c>
    </row>
    <row r="73" spans="1:47" x14ac:dyDescent="0.25">
      <c r="A73" t="str">
        <f t="shared" si="14"/>
        <v>U1-C15</v>
      </c>
      <c r="B73" t="str">
        <f t="shared" si="15"/>
        <v>PIO_06</v>
      </c>
      <c r="C73" t="str">
        <f t="shared" si="16"/>
        <v>U1-PIO_06</v>
      </c>
      <c r="D73" t="str">
        <f t="shared" si="17"/>
        <v>U1-C15</v>
      </c>
      <c r="E73" t="s">
        <v>367</v>
      </c>
      <c r="F73" t="s">
        <v>458</v>
      </c>
      <c r="G73" t="s">
        <v>342</v>
      </c>
      <c r="L73" t="s">
        <v>315</v>
      </c>
      <c r="M73" t="s">
        <v>289</v>
      </c>
      <c r="N73" s="97">
        <v>15.726599999999999</v>
      </c>
      <c r="AT73" t="str">
        <f t="shared" si="18"/>
        <v>PIO_06</v>
      </c>
      <c r="AU73" t="str">
        <f t="shared" si="19"/>
        <v>--</v>
      </c>
    </row>
    <row r="74" spans="1:47" x14ac:dyDescent="0.25">
      <c r="A74" t="str">
        <f t="shared" si="14"/>
        <v>U1-C16</v>
      </c>
      <c r="B74" t="str">
        <f t="shared" si="15"/>
        <v>PIO_08</v>
      </c>
      <c r="C74" t="str">
        <f t="shared" si="16"/>
        <v>U1-PIO_08</v>
      </c>
      <c r="D74" t="str">
        <f t="shared" si="17"/>
        <v>U1-C16</v>
      </c>
      <c r="E74" t="s">
        <v>367</v>
      </c>
      <c r="F74" t="s">
        <v>459</v>
      </c>
      <c r="G74" t="s">
        <v>346</v>
      </c>
      <c r="L74" t="s">
        <v>317</v>
      </c>
      <c r="M74" t="s">
        <v>289</v>
      </c>
      <c r="N74" s="97">
        <v>29.041799999999999</v>
      </c>
      <c r="AT74" t="str">
        <f t="shared" si="18"/>
        <v>PIO_08</v>
      </c>
      <c r="AU74" t="str">
        <f t="shared" si="19"/>
        <v>--</v>
      </c>
    </row>
    <row r="75" spans="1:47" x14ac:dyDescent="0.25">
      <c r="A75" t="str">
        <f t="shared" si="14"/>
        <v>U1-D1</v>
      </c>
      <c r="B75" t="str">
        <f t="shared" si="15"/>
        <v>SEN_CS</v>
      </c>
      <c r="C75" t="str">
        <f t="shared" si="16"/>
        <v>U1-SEN_CS</v>
      </c>
      <c r="D75" t="str">
        <f t="shared" si="17"/>
        <v>U1-D1</v>
      </c>
      <c r="E75" t="s">
        <v>367</v>
      </c>
      <c r="F75" t="s">
        <v>300</v>
      </c>
      <c r="G75" t="s">
        <v>678</v>
      </c>
      <c r="L75" t="s">
        <v>319</v>
      </c>
      <c r="M75" t="s">
        <v>289</v>
      </c>
      <c r="N75" s="97">
        <v>51.002499999999998</v>
      </c>
      <c r="AT75" t="str">
        <f t="shared" si="18"/>
        <v>SEN_CS</v>
      </c>
      <c r="AU75" t="str">
        <f t="shared" si="19"/>
        <v>--</v>
      </c>
    </row>
    <row r="76" spans="1:47" x14ac:dyDescent="0.25">
      <c r="A76" t="str">
        <f t="shared" si="14"/>
        <v>U1-D2</v>
      </c>
      <c r="B76" t="str">
        <f t="shared" si="15"/>
        <v>AS_nCS</v>
      </c>
      <c r="C76" t="str">
        <f t="shared" si="16"/>
        <v>U1-AS_nCS</v>
      </c>
      <c r="D76" t="str">
        <f t="shared" si="17"/>
        <v>U1-D2</v>
      </c>
      <c r="E76" t="s">
        <v>367</v>
      </c>
      <c r="F76" t="s">
        <v>301</v>
      </c>
      <c r="G76" t="s">
        <v>830</v>
      </c>
      <c r="L76" t="s">
        <v>592</v>
      </c>
      <c r="M76" t="s">
        <v>289</v>
      </c>
      <c r="N76" s="97">
        <v>8.4192999999999998</v>
      </c>
      <c r="AT76" t="str">
        <f t="shared" si="18"/>
        <v>AS_nCS</v>
      </c>
      <c r="AU76" t="str">
        <f t="shared" si="19"/>
        <v>--</v>
      </c>
    </row>
    <row r="77" spans="1:47" x14ac:dyDescent="0.25">
      <c r="A77" t="str">
        <f t="shared" si="14"/>
        <v>U1-D4</v>
      </c>
      <c r="B77" t="str">
        <f t="shared" si="15"/>
        <v>VCCD</v>
      </c>
      <c r="C77" t="str">
        <f t="shared" si="16"/>
        <v>U1-VCCD</v>
      </c>
      <c r="D77" t="str">
        <f t="shared" si="17"/>
        <v>U1-D4</v>
      </c>
      <c r="E77" t="s">
        <v>367</v>
      </c>
      <c r="F77" t="s">
        <v>304</v>
      </c>
      <c r="G77" t="s">
        <v>831</v>
      </c>
      <c r="L77" t="s">
        <v>299</v>
      </c>
      <c r="M77" t="s">
        <v>289</v>
      </c>
      <c r="N77" s="97">
        <v>11.212899999999999</v>
      </c>
      <c r="AT77" t="str">
        <f t="shared" si="18"/>
        <v>VCCD</v>
      </c>
      <c r="AU77" t="str">
        <f t="shared" si="19"/>
        <v>--</v>
      </c>
    </row>
    <row r="78" spans="1:47" x14ac:dyDescent="0.25">
      <c r="A78" t="str">
        <f t="shared" si="14"/>
        <v>U1-D7</v>
      </c>
      <c r="B78" t="str">
        <f t="shared" si="15"/>
        <v>GND</v>
      </c>
      <c r="C78" t="str">
        <f t="shared" si="16"/>
        <v>U1-GND</v>
      </c>
      <c r="D78" t="str">
        <f t="shared" si="17"/>
        <v>U1-D7</v>
      </c>
      <c r="E78" t="s">
        <v>367</v>
      </c>
      <c r="F78" t="s">
        <v>310</v>
      </c>
      <c r="G78" t="s">
        <v>324</v>
      </c>
      <c r="L78" t="s">
        <v>300</v>
      </c>
      <c r="M78" t="s">
        <v>289</v>
      </c>
      <c r="N78" s="97">
        <v>13.4171</v>
      </c>
      <c r="AT78" t="str">
        <f t="shared" si="18"/>
        <v>GND</v>
      </c>
      <c r="AU78" t="str">
        <f t="shared" si="19"/>
        <v>--</v>
      </c>
    </row>
    <row r="79" spans="1:47" x14ac:dyDescent="0.25">
      <c r="A79" t="str">
        <f t="shared" si="14"/>
        <v>U1-D10</v>
      </c>
      <c r="B79" t="str">
        <f t="shared" si="15"/>
        <v>GND</v>
      </c>
      <c r="C79" t="str">
        <f t="shared" si="16"/>
        <v>U1-GND</v>
      </c>
      <c r="D79" t="str">
        <f t="shared" si="17"/>
        <v>U1-D10</v>
      </c>
      <c r="E79" t="s">
        <v>367</v>
      </c>
      <c r="F79" t="s">
        <v>316</v>
      </c>
      <c r="G79" t="s">
        <v>324</v>
      </c>
      <c r="L79" t="s">
        <v>316</v>
      </c>
      <c r="M79" t="s">
        <v>289</v>
      </c>
      <c r="N79" s="97">
        <v>12.6737</v>
      </c>
      <c r="AT79" t="str">
        <f t="shared" si="18"/>
        <v>GND</v>
      </c>
      <c r="AU79" t="str">
        <f t="shared" si="19"/>
        <v>--</v>
      </c>
    </row>
    <row r="80" spans="1:47" x14ac:dyDescent="0.25">
      <c r="A80" t="str">
        <f t="shared" si="14"/>
        <v>U1-D13</v>
      </c>
      <c r="B80" t="str">
        <f t="shared" si="15"/>
        <v>VCCD</v>
      </c>
      <c r="C80" t="str">
        <f t="shared" si="16"/>
        <v>U1-VCCD</v>
      </c>
      <c r="D80" t="str">
        <f t="shared" si="17"/>
        <v>U1-D13</v>
      </c>
      <c r="E80" t="s">
        <v>367</v>
      </c>
      <c r="F80" t="s">
        <v>321</v>
      </c>
      <c r="G80" t="s">
        <v>831</v>
      </c>
      <c r="L80" t="s">
        <v>318</v>
      </c>
      <c r="M80" t="s">
        <v>289</v>
      </c>
      <c r="N80" s="97">
        <v>11.4489</v>
      </c>
      <c r="AT80" t="str">
        <f t="shared" si="18"/>
        <v>VCCD</v>
      </c>
      <c r="AU80" t="str">
        <f t="shared" si="19"/>
        <v>--</v>
      </c>
    </row>
    <row r="81" spans="1:47" x14ac:dyDescent="0.25">
      <c r="A81" t="str">
        <f t="shared" si="14"/>
        <v>U1-D15</v>
      </c>
      <c r="B81" t="str">
        <f t="shared" si="15"/>
        <v>PIO_05</v>
      </c>
      <c r="C81" t="str">
        <f t="shared" si="16"/>
        <v>U1-PIO_05</v>
      </c>
      <c r="D81" t="str">
        <f t="shared" si="17"/>
        <v>U1-D15</v>
      </c>
      <c r="E81" t="s">
        <v>367</v>
      </c>
      <c r="F81" t="s">
        <v>832</v>
      </c>
      <c r="G81" t="s">
        <v>340</v>
      </c>
      <c r="L81" t="s">
        <v>325</v>
      </c>
      <c r="M81" t="s">
        <v>289</v>
      </c>
      <c r="N81" s="97">
        <v>4.6292</v>
      </c>
      <c r="AT81" t="str">
        <f t="shared" si="18"/>
        <v>PIO_05</v>
      </c>
      <c r="AU81" t="str">
        <f t="shared" si="19"/>
        <v>--</v>
      </c>
    </row>
    <row r="82" spans="1:47" x14ac:dyDescent="0.25">
      <c r="A82" t="str">
        <f t="shared" si="14"/>
        <v>U1-D16</v>
      </c>
      <c r="B82" t="str">
        <f t="shared" si="15"/>
        <v>PIO_04</v>
      </c>
      <c r="C82" t="str">
        <f t="shared" si="16"/>
        <v>U1-PIO_04</v>
      </c>
      <c r="D82" t="str">
        <f t="shared" si="17"/>
        <v>U1-D16</v>
      </c>
      <c r="E82" t="s">
        <v>367</v>
      </c>
      <c r="F82" t="s">
        <v>833</v>
      </c>
      <c r="G82" t="s">
        <v>336</v>
      </c>
      <c r="L82" t="s">
        <v>320</v>
      </c>
      <c r="M82" t="s">
        <v>289</v>
      </c>
      <c r="N82" s="97">
        <v>9.3084000000000007</v>
      </c>
      <c r="AT82" t="str">
        <f t="shared" si="18"/>
        <v>PIO_04</v>
      </c>
      <c r="AU82" t="str">
        <f t="shared" si="19"/>
        <v>--</v>
      </c>
    </row>
    <row r="83" spans="1:47" x14ac:dyDescent="0.25">
      <c r="A83" t="str">
        <f t="shared" si="14"/>
        <v>U1-E1</v>
      </c>
      <c r="B83" t="str">
        <f t="shared" si="15"/>
        <v>GND</v>
      </c>
      <c r="C83" t="str">
        <f t="shared" si="16"/>
        <v>U1-GND</v>
      </c>
      <c r="D83" t="str">
        <f t="shared" si="17"/>
        <v>U1-E1</v>
      </c>
      <c r="E83" t="s">
        <v>367</v>
      </c>
      <c r="F83" t="s">
        <v>740</v>
      </c>
      <c r="G83" t="s">
        <v>324</v>
      </c>
      <c r="L83" t="s">
        <v>327</v>
      </c>
      <c r="M83" t="s">
        <v>289</v>
      </c>
      <c r="N83" s="97">
        <v>4.0163000000000002</v>
      </c>
      <c r="AT83" t="str">
        <f t="shared" si="18"/>
        <v>GND</v>
      </c>
      <c r="AU83" t="str">
        <f t="shared" si="19"/>
        <v>--</v>
      </c>
    </row>
    <row r="84" spans="1:47" x14ac:dyDescent="0.25">
      <c r="A84" t="str">
        <f t="shared" si="14"/>
        <v>U1-E2</v>
      </c>
      <c r="B84" t="str">
        <f t="shared" si="15"/>
        <v>GND</v>
      </c>
      <c r="C84" t="str">
        <f t="shared" si="16"/>
        <v>U1-GND</v>
      </c>
      <c r="D84" t="str">
        <f t="shared" si="17"/>
        <v>U1-E2</v>
      </c>
      <c r="E84" t="s">
        <v>367</v>
      </c>
      <c r="F84" t="s">
        <v>741</v>
      </c>
      <c r="G84" t="s">
        <v>324</v>
      </c>
      <c r="L84" t="s">
        <v>321</v>
      </c>
      <c r="M84" t="s">
        <v>289</v>
      </c>
      <c r="N84" s="97">
        <v>8.7166999999999994</v>
      </c>
      <c r="AT84" t="str">
        <f t="shared" si="18"/>
        <v>GND</v>
      </c>
      <c r="AU84" t="str">
        <f t="shared" si="19"/>
        <v>--</v>
      </c>
    </row>
    <row r="85" spans="1:47" x14ac:dyDescent="0.25">
      <c r="A85" t="str">
        <f t="shared" si="14"/>
        <v>U1-E3</v>
      </c>
      <c r="B85" t="str">
        <f t="shared" si="15"/>
        <v>3.3V</v>
      </c>
      <c r="C85" t="str">
        <f t="shared" si="16"/>
        <v>U1-3.3V</v>
      </c>
      <c r="D85" t="str">
        <f t="shared" si="17"/>
        <v>U1-E3</v>
      </c>
      <c r="E85" t="s">
        <v>367</v>
      </c>
      <c r="F85" t="s">
        <v>742</v>
      </c>
      <c r="G85" t="s">
        <v>291</v>
      </c>
      <c r="L85" t="s">
        <v>322</v>
      </c>
      <c r="M85" t="s">
        <v>289</v>
      </c>
      <c r="N85" s="97">
        <v>7.0212000000000003</v>
      </c>
      <c r="AT85" t="str">
        <f t="shared" si="18"/>
        <v>3.3V</v>
      </c>
      <c r="AU85" t="str">
        <f t="shared" si="19"/>
        <v>--</v>
      </c>
    </row>
    <row r="86" spans="1:47" x14ac:dyDescent="0.25">
      <c r="A86" t="str">
        <f t="shared" si="14"/>
        <v>U1-E4</v>
      </c>
      <c r="B86" t="str">
        <f t="shared" si="15"/>
        <v>GND</v>
      </c>
      <c r="C86" t="str">
        <f t="shared" si="16"/>
        <v>U1-GND</v>
      </c>
      <c r="D86" t="str">
        <f t="shared" si="17"/>
        <v>U1-E4</v>
      </c>
      <c r="E86" t="s">
        <v>367</v>
      </c>
      <c r="F86" t="s">
        <v>743</v>
      </c>
      <c r="G86" t="s">
        <v>324</v>
      </c>
      <c r="L86" t="s">
        <v>301</v>
      </c>
      <c r="M86" t="s">
        <v>289</v>
      </c>
      <c r="N86" s="97">
        <v>14.617100000000001</v>
      </c>
      <c r="AT86" t="str">
        <f t="shared" si="18"/>
        <v>GND</v>
      </c>
      <c r="AU86" t="str">
        <f t="shared" si="19"/>
        <v>--</v>
      </c>
    </row>
    <row r="87" spans="1:47" x14ac:dyDescent="0.25">
      <c r="A87" t="str">
        <f t="shared" si="14"/>
        <v>U1-E5</v>
      </c>
      <c r="B87" t="str">
        <f t="shared" si="15"/>
        <v>GND</v>
      </c>
      <c r="C87" t="str">
        <f t="shared" si="16"/>
        <v>U1-GND</v>
      </c>
      <c r="D87" t="str">
        <f t="shared" si="17"/>
        <v>U1-E5</v>
      </c>
      <c r="E87" t="s">
        <v>367</v>
      </c>
      <c r="F87" t="s">
        <v>745</v>
      </c>
      <c r="G87" t="s">
        <v>324</v>
      </c>
      <c r="L87" t="s">
        <v>302</v>
      </c>
      <c r="M87" t="s">
        <v>289</v>
      </c>
      <c r="N87" s="97">
        <v>17.770700000000001</v>
      </c>
      <c r="AT87" t="str">
        <f t="shared" si="18"/>
        <v>GND</v>
      </c>
      <c r="AU87" t="str">
        <f t="shared" si="19"/>
        <v>--</v>
      </c>
    </row>
    <row r="88" spans="1:47" x14ac:dyDescent="0.25">
      <c r="A88" t="str">
        <f t="shared" si="14"/>
        <v>U1-E12</v>
      </c>
      <c r="B88" t="str">
        <f t="shared" si="15"/>
        <v>GND</v>
      </c>
      <c r="C88" t="str">
        <f t="shared" si="16"/>
        <v>U1-GND</v>
      </c>
      <c r="D88" t="str">
        <f t="shared" si="17"/>
        <v>U1-E12</v>
      </c>
      <c r="E88" t="s">
        <v>367</v>
      </c>
      <c r="F88" t="s">
        <v>645</v>
      </c>
      <c r="G88" t="s">
        <v>324</v>
      </c>
      <c r="L88" t="s">
        <v>304</v>
      </c>
      <c r="M88" t="s">
        <v>289</v>
      </c>
      <c r="N88" s="97">
        <v>19.036100000000001</v>
      </c>
      <c r="AT88" t="str">
        <f t="shared" si="18"/>
        <v>GND</v>
      </c>
      <c r="AU88" t="str">
        <f t="shared" si="19"/>
        <v>--</v>
      </c>
    </row>
    <row r="89" spans="1:47" x14ac:dyDescent="0.25">
      <c r="A89" t="str">
        <f t="shared" si="14"/>
        <v>U1-E13</v>
      </c>
      <c r="B89" t="str">
        <f t="shared" si="15"/>
        <v>GND</v>
      </c>
      <c r="C89" t="str">
        <f t="shared" si="16"/>
        <v>U1-GND</v>
      </c>
      <c r="D89" t="str">
        <f t="shared" si="17"/>
        <v>U1-E13</v>
      </c>
      <c r="E89" t="s">
        <v>367</v>
      </c>
      <c r="F89" t="s">
        <v>646</v>
      </c>
      <c r="G89" t="s">
        <v>324</v>
      </c>
      <c r="L89" t="s">
        <v>306</v>
      </c>
      <c r="M89" t="s">
        <v>289</v>
      </c>
      <c r="N89" s="97">
        <v>23.010400000000001</v>
      </c>
      <c r="AT89" t="str">
        <f t="shared" si="18"/>
        <v>GND</v>
      </c>
      <c r="AU89" t="str">
        <f t="shared" si="19"/>
        <v>--</v>
      </c>
    </row>
    <row r="90" spans="1:47" x14ac:dyDescent="0.25">
      <c r="A90" t="str">
        <f t="shared" si="14"/>
        <v>U1-E14</v>
      </c>
      <c r="B90" t="str">
        <f t="shared" si="15"/>
        <v>3.3V</v>
      </c>
      <c r="C90" t="str">
        <f t="shared" si="16"/>
        <v>U1-3.3V</v>
      </c>
      <c r="D90" t="str">
        <f t="shared" si="17"/>
        <v>U1-E14</v>
      </c>
      <c r="E90" t="s">
        <v>367</v>
      </c>
      <c r="F90" t="s">
        <v>834</v>
      </c>
      <c r="G90" t="s">
        <v>291</v>
      </c>
      <c r="L90" t="s">
        <v>308</v>
      </c>
      <c r="M90" t="s">
        <v>289</v>
      </c>
      <c r="N90" s="97">
        <v>26.761299999999999</v>
      </c>
      <c r="AT90" t="str">
        <f t="shared" si="18"/>
        <v>3.3V</v>
      </c>
      <c r="AU90" t="str">
        <f t="shared" si="19"/>
        <v>--</v>
      </c>
    </row>
    <row r="91" spans="1:47" x14ac:dyDescent="0.25">
      <c r="A91" t="str">
        <f t="shared" si="14"/>
        <v>U1-E15</v>
      </c>
      <c r="B91" t="str">
        <f t="shared" si="15"/>
        <v>CLK_X</v>
      </c>
      <c r="C91" t="str">
        <f t="shared" si="16"/>
        <v>U1-CLK_X</v>
      </c>
      <c r="D91" t="str">
        <f t="shared" si="17"/>
        <v>U1-E15</v>
      </c>
      <c r="E91" t="s">
        <v>367</v>
      </c>
      <c r="F91" t="s">
        <v>835</v>
      </c>
      <c r="G91" t="s">
        <v>317</v>
      </c>
      <c r="L91" t="s">
        <v>310</v>
      </c>
      <c r="M91" t="s">
        <v>289</v>
      </c>
      <c r="N91" s="97">
        <v>23.1174</v>
      </c>
      <c r="AT91" t="str">
        <f t="shared" si="18"/>
        <v>CLK_X</v>
      </c>
      <c r="AU91" t="str">
        <f t="shared" si="19"/>
        <v>--</v>
      </c>
    </row>
    <row r="92" spans="1:47" x14ac:dyDescent="0.25">
      <c r="A92" t="str">
        <f t="shared" si="14"/>
        <v>U1-E16</v>
      </c>
      <c r="B92" t="str">
        <f t="shared" si="15"/>
        <v>GND</v>
      </c>
      <c r="C92" t="str">
        <f t="shared" si="16"/>
        <v>U1-GND</v>
      </c>
      <c r="D92" t="str">
        <f t="shared" si="17"/>
        <v>U1-E16</v>
      </c>
      <c r="E92" t="s">
        <v>367</v>
      </c>
      <c r="F92" t="s">
        <v>836</v>
      </c>
      <c r="G92" t="s">
        <v>324</v>
      </c>
      <c r="L92" t="s">
        <v>312</v>
      </c>
      <c r="M92" t="s">
        <v>289</v>
      </c>
      <c r="N92" s="97">
        <v>22.698599999999999</v>
      </c>
      <c r="AT92" t="str">
        <f t="shared" si="18"/>
        <v>GND</v>
      </c>
      <c r="AU92" t="str">
        <f t="shared" si="19"/>
        <v>--</v>
      </c>
    </row>
    <row r="93" spans="1:47" x14ac:dyDescent="0.25">
      <c r="A93" t="str">
        <f t="shared" si="14"/>
        <v>U1-F1</v>
      </c>
      <c r="B93" t="str">
        <f t="shared" si="15"/>
        <v>GND</v>
      </c>
      <c r="C93" t="str">
        <f t="shared" si="16"/>
        <v>U1-GND</v>
      </c>
      <c r="D93" t="str">
        <f t="shared" si="17"/>
        <v>U1-F1</v>
      </c>
      <c r="E93" t="s">
        <v>367</v>
      </c>
      <c r="F93" t="s">
        <v>747</v>
      </c>
      <c r="G93" t="s">
        <v>324</v>
      </c>
      <c r="L93" t="s">
        <v>314</v>
      </c>
      <c r="M93" t="s">
        <v>289</v>
      </c>
      <c r="N93" s="97">
        <v>13.9293</v>
      </c>
      <c r="AT93" t="str">
        <f t="shared" si="18"/>
        <v>GND</v>
      </c>
      <c r="AU93" t="str">
        <f t="shared" si="19"/>
        <v>--</v>
      </c>
    </row>
    <row r="94" spans="1:47" x14ac:dyDescent="0.25">
      <c r="A94" t="str">
        <f t="shared" si="14"/>
        <v>U1-F2</v>
      </c>
      <c r="B94" t="str">
        <f t="shared" si="15"/>
        <v>GND</v>
      </c>
      <c r="C94" t="str">
        <f t="shared" si="16"/>
        <v>U1-GND</v>
      </c>
      <c r="D94" t="str">
        <f t="shared" si="17"/>
        <v>U1-F2</v>
      </c>
      <c r="E94" t="s">
        <v>367</v>
      </c>
      <c r="F94" t="s">
        <v>748</v>
      </c>
      <c r="G94" t="s">
        <v>324</v>
      </c>
      <c r="L94" t="s">
        <v>593</v>
      </c>
      <c r="M94" t="s">
        <v>289</v>
      </c>
      <c r="N94" s="97">
        <v>2.1922000000000001</v>
      </c>
      <c r="AT94" t="str">
        <f t="shared" si="18"/>
        <v>GND</v>
      </c>
      <c r="AU94" t="str">
        <f t="shared" si="19"/>
        <v>--</v>
      </c>
    </row>
    <row r="95" spans="1:47" x14ac:dyDescent="0.25">
      <c r="A95" t="str">
        <f t="shared" si="14"/>
        <v>U1-F3</v>
      </c>
      <c r="B95" t="str">
        <f t="shared" si="15"/>
        <v>SEN_SPC</v>
      </c>
      <c r="C95" t="str">
        <f t="shared" si="16"/>
        <v>U1-SEN_SPC</v>
      </c>
      <c r="D95" t="str">
        <f t="shared" si="17"/>
        <v>U1-F3</v>
      </c>
      <c r="E95" t="s">
        <v>367</v>
      </c>
      <c r="F95" t="s">
        <v>749</v>
      </c>
      <c r="G95" t="s">
        <v>672</v>
      </c>
      <c r="L95" t="s">
        <v>837</v>
      </c>
      <c r="M95" t="s">
        <v>289</v>
      </c>
      <c r="N95" s="97">
        <v>4.21</v>
      </c>
      <c r="AT95" t="str">
        <f t="shared" si="18"/>
        <v>SEN_SPC</v>
      </c>
      <c r="AU95" t="str">
        <f t="shared" si="19"/>
        <v>--</v>
      </c>
    </row>
    <row r="96" spans="1:47" x14ac:dyDescent="0.25">
      <c r="A96" t="str">
        <f t="shared" si="14"/>
        <v>U1-F4</v>
      </c>
      <c r="B96" t="str">
        <f t="shared" si="15"/>
        <v>nSTATUS</v>
      </c>
      <c r="C96" t="str">
        <f t="shared" si="16"/>
        <v>U1-nSTATUS</v>
      </c>
      <c r="D96" t="str">
        <f t="shared" si="17"/>
        <v>U1-F4</v>
      </c>
      <c r="E96" t="s">
        <v>367</v>
      </c>
      <c r="F96" t="s">
        <v>750</v>
      </c>
      <c r="G96" t="s">
        <v>795</v>
      </c>
      <c r="L96" t="s">
        <v>595</v>
      </c>
      <c r="M96" t="s">
        <v>289</v>
      </c>
      <c r="N96" s="97">
        <v>3.9718</v>
      </c>
      <c r="AT96" t="str">
        <f t="shared" si="18"/>
        <v>nSTATUS</v>
      </c>
      <c r="AU96" t="str">
        <f t="shared" si="19"/>
        <v>--</v>
      </c>
    </row>
    <row r="97" spans="1:47" x14ac:dyDescent="0.25">
      <c r="A97" t="str">
        <f t="shared" si="14"/>
        <v>U1-F5</v>
      </c>
      <c r="B97" t="str">
        <f t="shared" si="15"/>
        <v>VCCA</v>
      </c>
      <c r="C97" t="str">
        <f t="shared" si="16"/>
        <v>U1-VCCA</v>
      </c>
      <c r="D97" t="str">
        <f t="shared" si="17"/>
        <v>U1-F5</v>
      </c>
      <c r="E97" t="s">
        <v>367</v>
      </c>
      <c r="F97" t="s">
        <v>751</v>
      </c>
      <c r="G97" t="s">
        <v>838</v>
      </c>
      <c r="L97" t="s">
        <v>597</v>
      </c>
      <c r="M97" t="s">
        <v>289</v>
      </c>
      <c r="N97" s="97">
        <v>3.9958999999999998</v>
      </c>
      <c r="AT97" t="str">
        <f t="shared" si="18"/>
        <v>VCCA</v>
      </c>
      <c r="AU97" t="str">
        <f t="shared" si="19"/>
        <v>--</v>
      </c>
    </row>
    <row r="98" spans="1:47" x14ac:dyDescent="0.25">
      <c r="A98" t="str">
        <f t="shared" si="14"/>
        <v>U1-F6</v>
      </c>
      <c r="B98" t="str">
        <f t="shared" si="15"/>
        <v>GND</v>
      </c>
      <c r="C98" t="str">
        <f t="shared" si="16"/>
        <v>U1-GND</v>
      </c>
      <c r="D98" t="str">
        <f t="shared" si="17"/>
        <v>U1-F6</v>
      </c>
      <c r="E98" t="s">
        <v>367</v>
      </c>
      <c r="F98" t="s">
        <v>752</v>
      </c>
      <c r="G98" t="s">
        <v>324</v>
      </c>
      <c r="L98" t="s">
        <v>599</v>
      </c>
      <c r="M98" t="s">
        <v>289</v>
      </c>
      <c r="N98" s="97">
        <v>5.8021000000000003</v>
      </c>
      <c r="AT98" t="str">
        <f t="shared" si="18"/>
        <v>GND</v>
      </c>
      <c r="AU98" t="str">
        <f t="shared" si="19"/>
        <v>--</v>
      </c>
    </row>
    <row r="99" spans="1:47" x14ac:dyDescent="0.25">
      <c r="A99" t="str">
        <f t="shared" si="14"/>
        <v>U1-F7</v>
      </c>
      <c r="B99" t="str">
        <f t="shared" si="15"/>
        <v>VCCINT</v>
      </c>
      <c r="C99" t="str">
        <f t="shared" si="16"/>
        <v>U1-VCCINT</v>
      </c>
      <c r="D99" t="str">
        <f t="shared" si="17"/>
        <v>U1-F7</v>
      </c>
      <c r="E99" t="s">
        <v>367</v>
      </c>
      <c r="F99" t="s">
        <v>753</v>
      </c>
      <c r="G99" t="s">
        <v>839</v>
      </c>
      <c r="L99" t="s">
        <v>600</v>
      </c>
      <c r="M99" t="s">
        <v>289</v>
      </c>
      <c r="N99" s="97">
        <v>11.239599999999999</v>
      </c>
      <c r="AT99" t="str">
        <f t="shared" si="18"/>
        <v>NetC33_2</v>
      </c>
      <c r="AU99" t="str">
        <f t="shared" si="19"/>
        <v>C33</v>
      </c>
    </row>
    <row r="100" spans="1:47" x14ac:dyDescent="0.25">
      <c r="A100" t="str">
        <f t="shared" si="14"/>
        <v>U1-F10</v>
      </c>
      <c r="B100" t="str">
        <f t="shared" si="15"/>
        <v>GND</v>
      </c>
      <c r="C100" t="str">
        <f t="shared" si="16"/>
        <v>U1-GND</v>
      </c>
      <c r="D100" t="str">
        <f t="shared" si="17"/>
        <v>U1-F10</v>
      </c>
      <c r="E100" t="s">
        <v>367</v>
      </c>
      <c r="F100" t="s">
        <v>649</v>
      </c>
      <c r="G100" t="s">
        <v>324</v>
      </c>
      <c r="L100" t="s">
        <v>601</v>
      </c>
      <c r="M100" t="s">
        <v>289</v>
      </c>
      <c r="N100" s="97">
        <v>10.072699999999999</v>
      </c>
      <c r="AT100" t="str">
        <f t="shared" si="18"/>
        <v>GND</v>
      </c>
      <c r="AU100" t="str">
        <f t="shared" si="19"/>
        <v>--</v>
      </c>
    </row>
    <row r="101" spans="1:47" x14ac:dyDescent="0.25">
      <c r="A101" t="str">
        <f t="shared" si="14"/>
        <v>U1-F11</v>
      </c>
      <c r="B101" t="str">
        <f t="shared" si="15"/>
        <v>VCCINT</v>
      </c>
      <c r="C101" t="str">
        <f t="shared" si="16"/>
        <v>U1-VCCINT</v>
      </c>
      <c r="D101" t="str">
        <f t="shared" si="17"/>
        <v>U1-F11</v>
      </c>
      <c r="E101" t="s">
        <v>367</v>
      </c>
      <c r="F101" t="s">
        <v>650</v>
      </c>
      <c r="G101" t="s">
        <v>839</v>
      </c>
      <c r="L101" t="s">
        <v>603</v>
      </c>
      <c r="M101" t="s">
        <v>289</v>
      </c>
      <c r="N101" s="97">
        <v>11.2072</v>
      </c>
      <c r="AT101" t="str">
        <f t="shared" si="18"/>
        <v>NetC33_2</v>
      </c>
      <c r="AU101" t="str">
        <f t="shared" si="19"/>
        <v>C33</v>
      </c>
    </row>
    <row r="102" spans="1:47" x14ac:dyDescent="0.25">
      <c r="A102" t="str">
        <f t="shared" si="14"/>
        <v>U1-F12</v>
      </c>
      <c r="B102" t="str">
        <f t="shared" si="15"/>
        <v>VCCA</v>
      </c>
      <c r="C102" t="str">
        <f t="shared" si="16"/>
        <v>U1-VCCA</v>
      </c>
      <c r="D102" t="str">
        <f t="shared" si="17"/>
        <v>U1-F12</v>
      </c>
      <c r="E102" t="s">
        <v>367</v>
      </c>
      <c r="F102" t="s">
        <v>651</v>
      </c>
      <c r="G102" t="s">
        <v>838</v>
      </c>
      <c r="L102" t="s">
        <v>604</v>
      </c>
      <c r="M102" t="s">
        <v>289</v>
      </c>
      <c r="N102" s="97">
        <v>5.8189000000000002</v>
      </c>
      <c r="AT102" t="str">
        <f t="shared" si="18"/>
        <v>VCCA</v>
      </c>
      <c r="AU102" t="str">
        <f t="shared" si="19"/>
        <v>--</v>
      </c>
    </row>
    <row r="103" spans="1:47" x14ac:dyDescent="0.25">
      <c r="A103" t="str">
        <f t="shared" si="14"/>
        <v>U1-F13</v>
      </c>
      <c r="B103" t="str">
        <f t="shared" si="15"/>
        <v>PIO_01</v>
      </c>
      <c r="C103" t="str">
        <f t="shared" si="16"/>
        <v>U1-PIO_01</v>
      </c>
      <c r="D103" t="str">
        <f t="shared" si="17"/>
        <v>U1-F13</v>
      </c>
      <c r="E103" t="s">
        <v>367</v>
      </c>
      <c r="F103" t="s">
        <v>652</v>
      </c>
      <c r="G103" t="s">
        <v>333</v>
      </c>
      <c r="L103" t="s">
        <v>605</v>
      </c>
      <c r="M103" t="s">
        <v>289</v>
      </c>
      <c r="N103" s="97">
        <v>2.7982</v>
      </c>
      <c r="AT103" t="str">
        <f t="shared" si="18"/>
        <v>PIO_01</v>
      </c>
      <c r="AU103" t="str">
        <f t="shared" si="19"/>
        <v>--</v>
      </c>
    </row>
    <row r="104" spans="1:47" x14ac:dyDescent="0.25">
      <c r="A104" t="str">
        <f t="shared" si="14"/>
        <v>U1-F14</v>
      </c>
      <c r="B104" t="str">
        <f t="shared" si="15"/>
        <v>GND</v>
      </c>
      <c r="C104" t="str">
        <f t="shared" si="16"/>
        <v>U1-GND</v>
      </c>
      <c r="D104" t="str">
        <f t="shared" si="17"/>
        <v>U1-F14</v>
      </c>
      <c r="E104" t="s">
        <v>367</v>
      </c>
      <c r="F104" t="s">
        <v>840</v>
      </c>
      <c r="G104" t="s">
        <v>324</v>
      </c>
      <c r="L104" t="s">
        <v>606</v>
      </c>
      <c r="M104" t="s">
        <v>289</v>
      </c>
      <c r="N104" s="97">
        <v>5.7518000000000002</v>
      </c>
      <c r="AT104" t="str">
        <f t="shared" si="18"/>
        <v>GND</v>
      </c>
      <c r="AU104" t="str">
        <f t="shared" si="19"/>
        <v>--</v>
      </c>
    </row>
    <row r="105" spans="1:47" x14ac:dyDescent="0.25">
      <c r="A105" t="str">
        <f t="shared" si="14"/>
        <v>U1-F15</v>
      </c>
      <c r="B105" t="str">
        <f t="shared" si="15"/>
        <v>PIO_02</v>
      </c>
      <c r="C105" t="str">
        <f t="shared" si="16"/>
        <v>U1-PIO_02</v>
      </c>
      <c r="D105" t="str">
        <f t="shared" si="17"/>
        <v>U1-F15</v>
      </c>
      <c r="E105" t="s">
        <v>367</v>
      </c>
      <c r="F105" t="s">
        <v>841</v>
      </c>
      <c r="G105" t="s">
        <v>334</v>
      </c>
      <c r="L105" t="s">
        <v>607</v>
      </c>
      <c r="M105" t="s">
        <v>289</v>
      </c>
      <c r="N105" s="97">
        <v>5.3489000000000004</v>
      </c>
      <c r="AT105" t="str">
        <f t="shared" si="18"/>
        <v>PIO_02</v>
      </c>
      <c r="AU105" t="str">
        <f t="shared" si="19"/>
        <v>--</v>
      </c>
    </row>
    <row r="106" spans="1:47" x14ac:dyDescent="0.25">
      <c r="A106" t="str">
        <f t="shared" si="14"/>
        <v>U1-F16</v>
      </c>
      <c r="B106" t="str">
        <f t="shared" si="15"/>
        <v>PIO_03</v>
      </c>
      <c r="C106" t="str">
        <f t="shared" si="16"/>
        <v>U1-PIO_03</v>
      </c>
      <c r="D106" t="str">
        <f t="shared" si="17"/>
        <v>U1-F16</v>
      </c>
      <c r="E106" t="s">
        <v>367</v>
      </c>
      <c r="F106" t="s">
        <v>842</v>
      </c>
      <c r="G106" t="s">
        <v>335</v>
      </c>
      <c r="L106" t="s">
        <v>608</v>
      </c>
      <c r="M106" t="s">
        <v>289</v>
      </c>
      <c r="N106" s="97">
        <v>5.7312000000000003</v>
      </c>
      <c r="AT106" t="str">
        <f t="shared" si="18"/>
        <v>PIO_03</v>
      </c>
      <c r="AU106" t="str">
        <f t="shared" si="19"/>
        <v>--</v>
      </c>
    </row>
    <row r="107" spans="1:47" x14ac:dyDescent="0.25">
      <c r="A107" t="str">
        <f t="shared" si="14"/>
        <v>U1-G1</v>
      </c>
      <c r="B107" t="str">
        <f t="shared" si="15"/>
        <v>SEN_SDO</v>
      </c>
      <c r="C107" t="str">
        <f t="shared" si="16"/>
        <v>U1-SEN_SDO</v>
      </c>
      <c r="D107" t="str">
        <f t="shared" si="17"/>
        <v>U1-G1</v>
      </c>
      <c r="E107" t="s">
        <v>367</v>
      </c>
      <c r="F107" t="s">
        <v>754</v>
      </c>
      <c r="G107" t="s">
        <v>684</v>
      </c>
      <c r="L107" t="s">
        <v>609</v>
      </c>
      <c r="M107" t="s">
        <v>289</v>
      </c>
      <c r="N107" s="97">
        <v>8.5845000000000002</v>
      </c>
      <c r="AT107" t="str">
        <f t="shared" si="18"/>
        <v>SEN_SDO</v>
      </c>
      <c r="AU107" t="str">
        <f t="shared" si="19"/>
        <v>--</v>
      </c>
    </row>
    <row r="108" spans="1:47" x14ac:dyDescent="0.25">
      <c r="A108" t="str">
        <f t="shared" si="14"/>
        <v>U1-G2</v>
      </c>
      <c r="B108" t="str">
        <f t="shared" si="15"/>
        <v>SEN_SDI</v>
      </c>
      <c r="C108" t="str">
        <f t="shared" si="16"/>
        <v>U1-SEN_SDI</v>
      </c>
      <c r="D108" t="str">
        <f t="shared" si="17"/>
        <v>U1-G2</v>
      </c>
      <c r="E108" t="s">
        <v>367</v>
      </c>
      <c r="F108" t="s">
        <v>755</v>
      </c>
      <c r="G108" t="s">
        <v>674</v>
      </c>
      <c r="L108" t="s">
        <v>610</v>
      </c>
      <c r="M108" t="s">
        <v>289</v>
      </c>
      <c r="N108" s="97">
        <v>7.6441999999999997</v>
      </c>
      <c r="AT108" t="str">
        <f t="shared" si="18"/>
        <v>SEN_SDI</v>
      </c>
      <c r="AU108" t="str">
        <f t="shared" si="19"/>
        <v>--</v>
      </c>
    </row>
    <row r="109" spans="1:47" x14ac:dyDescent="0.25">
      <c r="A109" t="str">
        <f t="shared" si="14"/>
        <v>U1-G3</v>
      </c>
      <c r="B109" t="str">
        <f t="shared" si="15"/>
        <v>3.3V</v>
      </c>
      <c r="C109" t="str">
        <f t="shared" si="16"/>
        <v>U1-3.3V</v>
      </c>
      <c r="D109" t="str">
        <f t="shared" si="17"/>
        <v>U1-G3</v>
      </c>
      <c r="E109" t="s">
        <v>367</v>
      </c>
      <c r="F109" t="s">
        <v>756</v>
      </c>
      <c r="G109" t="s">
        <v>291</v>
      </c>
      <c r="L109" t="s">
        <v>613</v>
      </c>
      <c r="M109" t="s">
        <v>289</v>
      </c>
      <c r="N109" s="97">
        <v>8.1659000000000006</v>
      </c>
      <c r="AT109" t="str">
        <f t="shared" si="18"/>
        <v>3.3V</v>
      </c>
      <c r="AU109" t="str">
        <f t="shared" si="19"/>
        <v>--</v>
      </c>
    </row>
    <row r="110" spans="1:47" x14ac:dyDescent="0.25">
      <c r="A110" t="str">
        <f t="shared" si="14"/>
        <v>U1-G4</v>
      </c>
      <c r="B110" t="str">
        <f t="shared" si="15"/>
        <v>GND</v>
      </c>
      <c r="C110" t="str">
        <f t="shared" si="16"/>
        <v>U1-GND</v>
      </c>
      <c r="D110" t="str">
        <f t="shared" si="17"/>
        <v>U1-G4</v>
      </c>
      <c r="E110" t="s">
        <v>367</v>
      </c>
      <c r="F110" t="s">
        <v>757</v>
      </c>
      <c r="G110" t="s">
        <v>324</v>
      </c>
      <c r="L110" t="s">
        <v>615</v>
      </c>
      <c r="M110" t="s">
        <v>289</v>
      </c>
      <c r="N110" s="97">
        <v>11.8454</v>
      </c>
      <c r="AT110" t="str">
        <f t="shared" si="18"/>
        <v>GND</v>
      </c>
      <c r="AU110" t="str">
        <f t="shared" si="19"/>
        <v>--</v>
      </c>
    </row>
    <row r="111" spans="1:47" x14ac:dyDescent="0.25">
      <c r="A111" t="str">
        <f t="shared" si="14"/>
        <v>U1-G5</v>
      </c>
      <c r="B111" t="str">
        <f t="shared" si="15"/>
        <v>GND</v>
      </c>
      <c r="C111" t="str">
        <f t="shared" si="16"/>
        <v>U1-GND</v>
      </c>
      <c r="D111" t="str">
        <f t="shared" si="17"/>
        <v>U1-G5</v>
      </c>
      <c r="E111" t="s">
        <v>367</v>
      </c>
      <c r="F111" t="s">
        <v>653</v>
      </c>
      <c r="G111" t="s">
        <v>324</v>
      </c>
      <c r="L111" t="s">
        <v>617</v>
      </c>
      <c r="M111" t="s">
        <v>289</v>
      </c>
      <c r="N111" s="97">
        <v>12.7369</v>
      </c>
      <c r="AT111" t="str">
        <f t="shared" si="18"/>
        <v>GND</v>
      </c>
      <c r="AU111" t="str">
        <f t="shared" si="19"/>
        <v>--</v>
      </c>
    </row>
    <row r="112" spans="1:47" x14ac:dyDescent="0.25">
      <c r="A112" t="str">
        <f t="shared" si="14"/>
        <v>U1-G6</v>
      </c>
      <c r="B112" t="str">
        <f t="shared" si="15"/>
        <v>VCCINT</v>
      </c>
      <c r="C112" t="str">
        <f t="shared" si="16"/>
        <v>U1-VCCINT</v>
      </c>
      <c r="D112" t="str">
        <f t="shared" si="17"/>
        <v>U1-G6</v>
      </c>
      <c r="E112" t="s">
        <v>367</v>
      </c>
      <c r="F112" t="s">
        <v>758</v>
      </c>
      <c r="G112" t="s">
        <v>839</v>
      </c>
      <c r="L112" t="s">
        <v>619</v>
      </c>
      <c r="M112" t="s">
        <v>289</v>
      </c>
      <c r="N112" s="97">
        <v>8.8539999999999992</v>
      </c>
      <c r="AT112" t="str">
        <f t="shared" si="18"/>
        <v>NetC33_2</v>
      </c>
      <c r="AU112" t="str">
        <f t="shared" si="19"/>
        <v>C33</v>
      </c>
    </row>
    <row r="113" spans="1:47" x14ac:dyDescent="0.25">
      <c r="A113" t="str">
        <f t="shared" si="14"/>
        <v>U1-G7</v>
      </c>
      <c r="B113" t="str">
        <f t="shared" si="15"/>
        <v>VCCINT</v>
      </c>
      <c r="C113" t="str">
        <f t="shared" si="16"/>
        <v>U1-VCCINT</v>
      </c>
      <c r="D113" t="str">
        <f t="shared" si="17"/>
        <v>U1-G7</v>
      </c>
      <c r="E113" t="s">
        <v>367</v>
      </c>
      <c r="F113" t="s">
        <v>759</v>
      </c>
      <c r="G113" t="s">
        <v>839</v>
      </c>
      <c r="L113" t="s">
        <v>621</v>
      </c>
      <c r="M113" t="s">
        <v>289</v>
      </c>
      <c r="N113" s="97">
        <v>12.4779</v>
      </c>
      <c r="AT113" t="str">
        <f t="shared" si="18"/>
        <v>NetC33_2</v>
      </c>
      <c r="AU113" t="str">
        <f t="shared" si="19"/>
        <v>C33</v>
      </c>
    </row>
    <row r="114" spans="1:47" x14ac:dyDescent="0.25">
      <c r="A114" t="str">
        <f t="shared" si="14"/>
        <v>U1-G8</v>
      </c>
      <c r="B114" t="str">
        <f t="shared" si="15"/>
        <v>VCCINT</v>
      </c>
      <c r="C114" t="str">
        <f t="shared" si="16"/>
        <v>U1-VCCINT</v>
      </c>
      <c r="D114" t="str">
        <f t="shared" si="17"/>
        <v>U1-G8</v>
      </c>
      <c r="E114" t="s">
        <v>367</v>
      </c>
      <c r="F114" t="s">
        <v>760</v>
      </c>
      <c r="G114" t="s">
        <v>839</v>
      </c>
      <c r="L114" t="s">
        <v>337</v>
      </c>
      <c r="M114" t="s">
        <v>289</v>
      </c>
      <c r="N114" s="97">
        <v>4.7196999999999996</v>
      </c>
      <c r="AT114" t="str">
        <f t="shared" si="18"/>
        <v>NetC33_2</v>
      </c>
      <c r="AU114" t="str">
        <f t="shared" si="19"/>
        <v>C33</v>
      </c>
    </row>
    <row r="115" spans="1:47" x14ac:dyDescent="0.25">
      <c r="A115" t="str">
        <f t="shared" si="14"/>
        <v>U1-G9</v>
      </c>
      <c r="B115" t="str">
        <f t="shared" si="15"/>
        <v>VCCINT</v>
      </c>
      <c r="C115" t="str">
        <f t="shared" si="16"/>
        <v>U1-VCCINT</v>
      </c>
      <c r="D115" t="str">
        <f t="shared" si="17"/>
        <v>U1-G9</v>
      </c>
      <c r="E115" t="s">
        <v>367</v>
      </c>
      <c r="F115" t="s">
        <v>655</v>
      </c>
      <c r="G115" t="s">
        <v>839</v>
      </c>
      <c r="L115" t="s">
        <v>338</v>
      </c>
      <c r="M115" t="s">
        <v>289</v>
      </c>
      <c r="N115" s="97">
        <v>4.7344999999999997</v>
      </c>
      <c r="AT115" t="str">
        <f t="shared" si="18"/>
        <v>NetC33_2</v>
      </c>
      <c r="AU115" t="str">
        <f t="shared" si="19"/>
        <v>C33</v>
      </c>
    </row>
    <row r="116" spans="1:47" x14ac:dyDescent="0.25">
      <c r="A116" t="str">
        <f t="shared" si="14"/>
        <v>U1-G10</v>
      </c>
      <c r="B116" t="str">
        <f t="shared" si="15"/>
        <v>VCCINT</v>
      </c>
      <c r="C116" t="str">
        <f t="shared" si="16"/>
        <v>U1-VCCINT</v>
      </c>
      <c r="D116" t="str">
        <f t="shared" si="17"/>
        <v>U1-G10</v>
      </c>
      <c r="E116" t="s">
        <v>367</v>
      </c>
      <c r="F116" t="s">
        <v>656</v>
      </c>
      <c r="G116" t="s">
        <v>839</v>
      </c>
      <c r="L116" t="s">
        <v>339</v>
      </c>
      <c r="M116" t="s">
        <v>289</v>
      </c>
      <c r="N116" s="97">
        <v>2.9685999999999999</v>
      </c>
      <c r="AT116" t="str">
        <f t="shared" si="18"/>
        <v>NetC33_2</v>
      </c>
      <c r="AU116" t="str">
        <f t="shared" si="19"/>
        <v>C33</v>
      </c>
    </row>
    <row r="117" spans="1:47" x14ac:dyDescent="0.25">
      <c r="A117" t="str">
        <f t="shared" si="14"/>
        <v>U1-G11</v>
      </c>
      <c r="B117" t="str">
        <f t="shared" si="15"/>
        <v>GND</v>
      </c>
      <c r="C117" t="str">
        <f t="shared" si="16"/>
        <v>U1-GND</v>
      </c>
      <c r="D117" t="str">
        <f t="shared" si="17"/>
        <v>U1-G11</v>
      </c>
      <c r="E117" t="s">
        <v>367</v>
      </c>
      <c r="F117" t="s">
        <v>657</v>
      </c>
      <c r="G117" t="s">
        <v>324</v>
      </c>
      <c r="L117" t="s">
        <v>341</v>
      </c>
      <c r="M117" t="s">
        <v>289</v>
      </c>
      <c r="N117" s="97">
        <v>2.6234000000000002</v>
      </c>
      <c r="AT117" t="str">
        <f t="shared" si="18"/>
        <v>GND</v>
      </c>
      <c r="AU117" t="str">
        <f t="shared" si="19"/>
        <v>--</v>
      </c>
    </row>
    <row r="118" spans="1:47" x14ac:dyDescent="0.25">
      <c r="A118" t="str">
        <f t="shared" si="14"/>
        <v>U1-G12</v>
      </c>
      <c r="B118" t="str">
        <f t="shared" si="15"/>
        <v>GND</v>
      </c>
      <c r="C118" t="str">
        <f t="shared" si="16"/>
        <v>U1-GND</v>
      </c>
      <c r="D118" t="str">
        <f t="shared" si="17"/>
        <v>U1-G12</v>
      </c>
      <c r="E118" t="s">
        <v>367</v>
      </c>
      <c r="F118" t="s">
        <v>658</v>
      </c>
      <c r="G118" t="s">
        <v>324</v>
      </c>
      <c r="L118" t="s">
        <v>343</v>
      </c>
      <c r="M118" t="s">
        <v>289</v>
      </c>
      <c r="N118" s="97">
        <v>3.7884000000000002</v>
      </c>
      <c r="AT118" t="str">
        <f t="shared" si="18"/>
        <v>GND</v>
      </c>
      <c r="AU118" t="str">
        <f t="shared" si="19"/>
        <v>--</v>
      </c>
    </row>
    <row r="119" spans="1:47" x14ac:dyDescent="0.25">
      <c r="A119" t="str">
        <f t="shared" si="14"/>
        <v>U1-G13</v>
      </c>
      <c r="B119" t="str">
        <f t="shared" si="15"/>
        <v>GND</v>
      </c>
      <c r="C119" t="str">
        <f t="shared" si="16"/>
        <v>U1-GND</v>
      </c>
      <c r="D119" t="str">
        <f t="shared" si="17"/>
        <v>U1-G13</v>
      </c>
      <c r="E119" t="s">
        <v>367</v>
      </c>
      <c r="F119" t="s">
        <v>659</v>
      </c>
      <c r="G119" t="s">
        <v>324</v>
      </c>
      <c r="L119" t="s">
        <v>324</v>
      </c>
      <c r="M119" t="s">
        <v>289</v>
      </c>
      <c r="N119" s="97">
        <v>273.87459999999999</v>
      </c>
      <c r="AT119" t="str">
        <f t="shared" si="18"/>
        <v>GND</v>
      </c>
      <c r="AU119" t="str">
        <f t="shared" si="19"/>
        <v>--</v>
      </c>
    </row>
    <row r="120" spans="1:47" x14ac:dyDescent="0.25">
      <c r="A120" t="str">
        <f t="shared" si="14"/>
        <v>U1-G14</v>
      </c>
      <c r="B120" t="str">
        <f t="shared" si="15"/>
        <v>3.3V</v>
      </c>
      <c r="C120" t="str">
        <f t="shared" si="16"/>
        <v>U1-3.3V</v>
      </c>
      <c r="D120" t="str">
        <f t="shared" si="17"/>
        <v>U1-G14</v>
      </c>
      <c r="E120" t="s">
        <v>367</v>
      </c>
      <c r="F120" t="s">
        <v>843</v>
      </c>
      <c r="G120" t="s">
        <v>291</v>
      </c>
      <c r="L120" t="s">
        <v>844</v>
      </c>
      <c r="M120" t="s">
        <v>289</v>
      </c>
      <c r="N120" s="97">
        <v>4.8981000000000003</v>
      </c>
      <c r="AT120" t="str">
        <f t="shared" si="18"/>
        <v>3.3V</v>
      </c>
      <c r="AU120" t="str">
        <f t="shared" si="19"/>
        <v>--</v>
      </c>
    </row>
    <row r="121" spans="1:47" x14ac:dyDescent="0.25">
      <c r="A121" t="str">
        <f t="shared" si="14"/>
        <v>U1-G15</v>
      </c>
      <c r="B121" t="str">
        <f t="shared" si="15"/>
        <v>NetU1_G15</v>
      </c>
      <c r="C121" t="str">
        <f t="shared" si="16"/>
        <v>U1-NetU1_G15</v>
      </c>
      <c r="D121" t="str">
        <f t="shared" si="17"/>
        <v>U1-G15</v>
      </c>
      <c r="E121" t="s">
        <v>367</v>
      </c>
      <c r="F121" t="s">
        <v>845</v>
      </c>
      <c r="G121" t="s">
        <v>846</v>
      </c>
      <c r="L121" t="s">
        <v>354</v>
      </c>
      <c r="M121" t="s">
        <v>289</v>
      </c>
      <c r="N121" s="97">
        <v>28.758900000000001</v>
      </c>
      <c r="AT121" t="str">
        <f t="shared" si="18"/>
        <v>NetU1_G15</v>
      </c>
      <c r="AU121" t="str">
        <f t="shared" si="19"/>
        <v>--</v>
      </c>
    </row>
    <row r="122" spans="1:47" x14ac:dyDescent="0.25">
      <c r="A122" t="str">
        <f t="shared" si="14"/>
        <v>U1-G16</v>
      </c>
      <c r="B122" t="str">
        <f t="shared" si="15"/>
        <v>INIT_DONE</v>
      </c>
      <c r="C122" t="str">
        <f t="shared" si="16"/>
        <v>U1-INIT_DONE</v>
      </c>
      <c r="D122" t="str">
        <f t="shared" si="17"/>
        <v>U1-G16</v>
      </c>
      <c r="E122" t="s">
        <v>367</v>
      </c>
      <c r="F122" t="s">
        <v>847</v>
      </c>
      <c r="G122" t="s">
        <v>844</v>
      </c>
      <c r="L122" t="s">
        <v>356</v>
      </c>
      <c r="M122" t="s">
        <v>289</v>
      </c>
      <c r="N122" s="97">
        <v>23.448699999999999</v>
      </c>
      <c r="AT122" t="str">
        <f t="shared" si="18"/>
        <v>INIT_DONE</v>
      </c>
      <c r="AU122" t="str">
        <f t="shared" si="19"/>
        <v>--</v>
      </c>
    </row>
    <row r="123" spans="1:47" x14ac:dyDescent="0.25">
      <c r="A123" t="str">
        <f t="shared" si="14"/>
        <v>U1-H1</v>
      </c>
      <c r="B123" t="str">
        <f t="shared" si="15"/>
        <v>AS_DCLK</v>
      </c>
      <c r="C123" t="str">
        <f t="shared" si="16"/>
        <v>U1-AS_DCLK</v>
      </c>
      <c r="D123" t="str">
        <f t="shared" si="17"/>
        <v>U1-H1</v>
      </c>
      <c r="E123" t="s">
        <v>367</v>
      </c>
      <c r="F123" t="s">
        <v>478</v>
      </c>
      <c r="G123" t="s">
        <v>806</v>
      </c>
      <c r="L123" t="s">
        <v>358</v>
      </c>
      <c r="M123" t="s">
        <v>289</v>
      </c>
      <c r="N123" s="97">
        <v>19.868099999999998</v>
      </c>
      <c r="AT123" t="str">
        <f t="shared" si="18"/>
        <v>AS_DCLK</v>
      </c>
      <c r="AU123" t="str">
        <f t="shared" si="19"/>
        <v>--</v>
      </c>
    </row>
    <row r="124" spans="1:47" x14ac:dyDescent="0.25">
      <c r="A124" t="str">
        <f t="shared" si="14"/>
        <v>U1-H2</v>
      </c>
      <c r="B124" t="str">
        <f t="shared" si="15"/>
        <v>AS_DATA0</v>
      </c>
      <c r="C124" t="str">
        <f t="shared" si="16"/>
        <v>U1-AS_DATA0</v>
      </c>
      <c r="D124" t="str">
        <f t="shared" si="17"/>
        <v>U1-H2</v>
      </c>
      <c r="E124" t="s">
        <v>367</v>
      </c>
      <c r="F124" t="s">
        <v>480</v>
      </c>
      <c r="G124" t="s">
        <v>805</v>
      </c>
      <c r="L124" t="s">
        <v>360</v>
      </c>
      <c r="M124" t="s">
        <v>289</v>
      </c>
      <c r="N124" s="97">
        <v>19.202500000000001</v>
      </c>
      <c r="AT124" t="str">
        <f t="shared" si="18"/>
        <v>AS_DATA</v>
      </c>
      <c r="AU124" t="str">
        <f t="shared" si="19"/>
        <v>R42</v>
      </c>
    </row>
    <row r="125" spans="1:47" x14ac:dyDescent="0.25">
      <c r="A125" t="str">
        <f t="shared" si="14"/>
        <v>U1-H3</v>
      </c>
      <c r="B125" t="str">
        <f t="shared" si="15"/>
        <v>TCK</v>
      </c>
      <c r="C125" t="str">
        <f t="shared" si="16"/>
        <v>U1-TCK</v>
      </c>
      <c r="D125" t="str">
        <f t="shared" si="17"/>
        <v>U1-H3</v>
      </c>
      <c r="E125" t="s">
        <v>367</v>
      </c>
      <c r="F125" t="s">
        <v>482</v>
      </c>
      <c r="G125" t="s">
        <v>329</v>
      </c>
      <c r="L125" t="s">
        <v>362</v>
      </c>
      <c r="M125" t="s">
        <v>289</v>
      </c>
      <c r="N125" s="97">
        <v>16.549399999999999</v>
      </c>
      <c r="AT125" t="str">
        <f t="shared" si="18"/>
        <v>TCK</v>
      </c>
      <c r="AU125" t="str">
        <f t="shared" si="19"/>
        <v>--</v>
      </c>
    </row>
    <row r="126" spans="1:47" x14ac:dyDescent="0.25">
      <c r="A126" t="str">
        <f t="shared" si="14"/>
        <v>U1-H4</v>
      </c>
      <c r="B126" t="str">
        <f t="shared" si="15"/>
        <v>TDI</v>
      </c>
      <c r="C126" t="str">
        <f t="shared" si="16"/>
        <v>U1-TDI</v>
      </c>
      <c r="D126" t="str">
        <f t="shared" si="17"/>
        <v>U1-H4</v>
      </c>
      <c r="E126" t="s">
        <v>367</v>
      </c>
      <c r="F126" t="s">
        <v>484</v>
      </c>
      <c r="G126" t="s">
        <v>331</v>
      </c>
      <c r="L126" t="s">
        <v>364</v>
      </c>
      <c r="M126" t="s">
        <v>289</v>
      </c>
      <c r="N126" s="97">
        <v>18.947900000000001</v>
      </c>
      <c r="AT126" t="str">
        <f t="shared" si="18"/>
        <v>TDI</v>
      </c>
      <c r="AU126" t="str">
        <f t="shared" si="19"/>
        <v>--</v>
      </c>
    </row>
    <row r="127" spans="1:47" x14ac:dyDescent="0.25">
      <c r="A127" t="str">
        <f t="shared" si="14"/>
        <v>U1-H5</v>
      </c>
      <c r="B127" t="str">
        <f t="shared" si="15"/>
        <v>nCONFIG</v>
      </c>
      <c r="C127" t="str">
        <f t="shared" si="16"/>
        <v>U1-nCONFIG</v>
      </c>
      <c r="D127" t="str">
        <f t="shared" si="17"/>
        <v>U1-H5</v>
      </c>
      <c r="E127" t="s">
        <v>367</v>
      </c>
      <c r="F127" t="s">
        <v>660</v>
      </c>
      <c r="G127" t="s">
        <v>640</v>
      </c>
      <c r="L127" t="s">
        <v>366</v>
      </c>
      <c r="M127" t="s">
        <v>289</v>
      </c>
      <c r="N127" s="97">
        <v>20.151599999999998</v>
      </c>
      <c r="AT127" t="str">
        <f t="shared" si="18"/>
        <v>RESET</v>
      </c>
      <c r="AU127" t="str">
        <f t="shared" si="19"/>
        <v>R26</v>
      </c>
    </row>
    <row r="128" spans="1:47" x14ac:dyDescent="0.25">
      <c r="A128" t="str">
        <f t="shared" si="14"/>
        <v>U1-H6</v>
      </c>
      <c r="B128" t="str">
        <f t="shared" si="15"/>
        <v>VCCINT</v>
      </c>
      <c r="C128" t="str">
        <f t="shared" si="16"/>
        <v>U1-VCCINT</v>
      </c>
      <c r="D128" t="str">
        <f t="shared" si="17"/>
        <v>U1-H6</v>
      </c>
      <c r="E128" t="s">
        <v>367</v>
      </c>
      <c r="F128" t="s">
        <v>662</v>
      </c>
      <c r="G128" t="s">
        <v>839</v>
      </c>
      <c r="L128" t="s">
        <v>368</v>
      </c>
      <c r="M128" t="s">
        <v>289</v>
      </c>
      <c r="N128" s="97">
        <v>17.950700000000001</v>
      </c>
      <c r="AT128" t="str">
        <f t="shared" si="18"/>
        <v>NetC33_2</v>
      </c>
      <c r="AU128" t="str">
        <f t="shared" si="19"/>
        <v>C33</v>
      </c>
    </row>
    <row r="129" spans="1:47" x14ac:dyDescent="0.25">
      <c r="A129" t="str">
        <f t="shared" si="14"/>
        <v>U1-H7</v>
      </c>
      <c r="B129" t="str">
        <f t="shared" si="15"/>
        <v>GND</v>
      </c>
      <c r="C129" t="str">
        <f t="shared" si="16"/>
        <v>U1-GND</v>
      </c>
      <c r="D129" t="str">
        <f t="shared" si="17"/>
        <v>U1-H7</v>
      </c>
      <c r="E129" t="s">
        <v>367</v>
      </c>
      <c r="F129" t="s">
        <v>762</v>
      </c>
      <c r="G129" t="s">
        <v>324</v>
      </c>
      <c r="L129" t="s">
        <v>635</v>
      </c>
      <c r="M129" t="s">
        <v>289</v>
      </c>
      <c r="N129" s="97">
        <v>6.7358000000000002</v>
      </c>
      <c r="AT129" t="str">
        <f t="shared" si="18"/>
        <v>GND</v>
      </c>
      <c r="AU129" t="str">
        <f t="shared" si="19"/>
        <v>--</v>
      </c>
    </row>
    <row r="130" spans="1:47" x14ac:dyDescent="0.25">
      <c r="A130" t="str">
        <f t="shared" si="14"/>
        <v>U1-H8</v>
      </c>
      <c r="B130" t="str">
        <f t="shared" si="15"/>
        <v>GND</v>
      </c>
      <c r="C130" t="str">
        <f t="shared" si="16"/>
        <v>U1-GND</v>
      </c>
      <c r="D130" t="str">
        <f t="shared" si="17"/>
        <v>U1-H8</v>
      </c>
      <c r="E130" t="s">
        <v>367</v>
      </c>
      <c r="F130" t="s">
        <v>663</v>
      </c>
      <c r="G130" t="s">
        <v>324</v>
      </c>
      <c r="L130" t="s">
        <v>789</v>
      </c>
      <c r="M130" t="s">
        <v>289</v>
      </c>
      <c r="N130" s="97">
        <v>2.7768000000000002</v>
      </c>
      <c r="AT130" t="str">
        <f t="shared" si="18"/>
        <v>GND</v>
      </c>
      <c r="AU130" t="str">
        <f t="shared" si="19"/>
        <v>--</v>
      </c>
    </row>
    <row r="131" spans="1:47" x14ac:dyDescent="0.25">
      <c r="A131" t="str">
        <f t="shared" si="14"/>
        <v>U1-H9</v>
      </c>
      <c r="B131" t="str">
        <f t="shared" si="15"/>
        <v>GND</v>
      </c>
      <c r="C131" t="str">
        <f t="shared" si="16"/>
        <v>U1-GND</v>
      </c>
      <c r="D131" t="str">
        <f t="shared" si="17"/>
        <v>U1-H9</v>
      </c>
      <c r="E131" t="s">
        <v>367</v>
      </c>
      <c r="F131" t="s">
        <v>665</v>
      </c>
      <c r="G131" t="s">
        <v>324</v>
      </c>
      <c r="L131" t="s">
        <v>636</v>
      </c>
      <c r="M131" t="s">
        <v>289</v>
      </c>
      <c r="N131" s="97">
        <v>3.1030000000000002</v>
      </c>
      <c r="AT131" t="str">
        <f t="shared" si="18"/>
        <v>GND</v>
      </c>
      <c r="AU131" t="str">
        <f t="shared" si="19"/>
        <v>--</v>
      </c>
    </row>
    <row r="132" spans="1:47" x14ac:dyDescent="0.25">
      <c r="A132" t="str">
        <f t="shared" si="14"/>
        <v>U1-H10</v>
      </c>
      <c r="B132" t="str">
        <f t="shared" si="15"/>
        <v>GND</v>
      </c>
      <c r="C132" t="str">
        <f t="shared" si="16"/>
        <v>U1-GND</v>
      </c>
      <c r="D132" t="str">
        <f t="shared" si="17"/>
        <v>U1-H10</v>
      </c>
      <c r="E132" t="s">
        <v>367</v>
      </c>
      <c r="F132" t="s">
        <v>667</v>
      </c>
      <c r="G132" t="s">
        <v>324</v>
      </c>
      <c r="L132" t="s">
        <v>369</v>
      </c>
      <c r="M132" t="s">
        <v>289</v>
      </c>
      <c r="N132" s="97">
        <v>4.1604000000000001</v>
      </c>
      <c r="AT132" t="str">
        <f t="shared" si="18"/>
        <v>GND</v>
      </c>
      <c r="AU132" t="str">
        <f t="shared" si="19"/>
        <v>--</v>
      </c>
    </row>
    <row r="133" spans="1:47" x14ac:dyDescent="0.25">
      <c r="A133" t="str">
        <f t="shared" si="14"/>
        <v>U1-H11</v>
      </c>
      <c r="B133" t="str">
        <f t="shared" si="15"/>
        <v>VCCINT</v>
      </c>
      <c r="C133" t="str">
        <f t="shared" si="16"/>
        <v>U1-VCCINT</v>
      </c>
      <c r="D133" t="str">
        <f t="shared" si="17"/>
        <v>U1-H11</v>
      </c>
      <c r="E133" t="s">
        <v>367</v>
      </c>
      <c r="F133" t="s">
        <v>668</v>
      </c>
      <c r="G133" t="s">
        <v>839</v>
      </c>
      <c r="L133" t="s">
        <v>370</v>
      </c>
      <c r="M133" t="s">
        <v>289</v>
      </c>
      <c r="N133" s="97">
        <v>4.0316999999999998</v>
      </c>
      <c r="AT133" t="str">
        <f t="shared" si="18"/>
        <v>NetC33_2</v>
      </c>
      <c r="AU133" t="str">
        <f t="shared" si="19"/>
        <v>C33</v>
      </c>
    </row>
    <row r="134" spans="1:47" x14ac:dyDescent="0.25">
      <c r="A134" t="str">
        <f t="shared" ref="A134:A197" si="20">$E134&amp;"-"&amp;$F134</f>
        <v>U1-H12</v>
      </c>
      <c r="B134" t="str">
        <f t="shared" ref="B134:B197" si="21">IF(OR(E134=$A$2,E134=$B$2,E134=$C$2,E134=$D$2),"--",G134)</f>
        <v>2.5V</v>
      </c>
      <c r="C134" t="str">
        <f t="shared" ref="C134:C197" si="22">$E134&amp;"-"&amp;$G134</f>
        <v>U1-2.5V</v>
      </c>
      <c r="D134" t="str">
        <f t="shared" ref="D134:D197" si="23">A134</f>
        <v>U1-H12</v>
      </c>
      <c r="E134" t="s">
        <v>367</v>
      </c>
      <c r="F134" t="s">
        <v>763</v>
      </c>
      <c r="G134" t="s">
        <v>800</v>
      </c>
      <c r="L134" t="s">
        <v>848</v>
      </c>
      <c r="M134" t="s">
        <v>289</v>
      </c>
      <c r="N134" s="97">
        <v>4.0536000000000003</v>
      </c>
      <c r="AT134" t="str">
        <f t="shared" ref="AT134:AT197" si="24">IF(IF(COUNTIF($AO$6:$AQ$150,B134)&gt;0,"---","--")="---",VLOOKUP(B134,$AO$6:$AQ$150,3,0),B134)</f>
        <v>2.5V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U1-H13</v>
      </c>
      <c r="B135" t="str">
        <f t="shared" si="21"/>
        <v>GND</v>
      </c>
      <c r="C135" t="str">
        <f t="shared" si="22"/>
        <v>U1-GND</v>
      </c>
      <c r="D135" t="str">
        <f t="shared" si="23"/>
        <v>U1-H13</v>
      </c>
      <c r="E135" t="s">
        <v>367</v>
      </c>
      <c r="F135" t="s">
        <v>669</v>
      </c>
      <c r="G135" t="s">
        <v>324</v>
      </c>
      <c r="L135" t="s">
        <v>371</v>
      </c>
      <c r="M135" t="s">
        <v>289</v>
      </c>
      <c r="N135" s="97">
        <v>5.2251000000000003</v>
      </c>
      <c r="AT135" t="str">
        <f t="shared" si="24"/>
        <v>GND</v>
      </c>
      <c r="AU135" t="str">
        <f t="shared" si="25"/>
        <v>--</v>
      </c>
    </row>
    <row r="136" spans="1:47" x14ac:dyDescent="0.25">
      <c r="A136" t="str">
        <f t="shared" si="20"/>
        <v>U1-H14</v>
      </c>
      <c r="B136" t="str">
        <f t="shared" si="21"/>
        <v>CONF_DONE</v>
      </c>
      <c r="C136" t="str">
        <f t="shared" si="22"/>
        <v>U1-CONF_DONE</v>
      </c>
      <c r="D136" t="str">
        <f t="shared" si="23"/>
        <v>U1-H14</v>
      </c>
      <c r="E136" t="s">
        <v>367</v>
      </c>
      <c r="F136" t="s">
        <v>849</v>
      </c>
      <c r="G136" t="s">
        <v>319</v>
      </c>
      <c r="L136" t="s">
        <v>372</v>
      </c>
      <c r="M136" t="s">
        <v>289</v>
      </c>
      <c r="N136" s="97">
        <v>5.0433000000000003</v>
      </c>
      <c r="AT136" t="str">
        <f t="shared" si="24"/>
        <v>CONF_DONE</v>
      </c>
      <c r="AU136" t="str">
        <f t="shared" si="25"/>
        <v>--</v>
      </c>
    </row>
    <row r="137" spans="1:47" x14ac:dyDescent="0.25">
      <c r="A137" t="str">
        <f t="shared" si="20"/>
        <v>U1-H15</v>
      </c>
      <c r="B137" t="str">
        <f t="shared" si="21"/>
        <v>GND</v>
      </c>
      <c r="C137" t="str">
        <f t="shared" si="22"/>
        <v>U1-GND</v>
      </c>
      <c r="D137" t="str">
        <f t="shared" si="23"/>
        <v>U1-H15</v>
      </c>
      <c r="E137" t="s">
        <v>367</v>
      </c>
      <c r="F137" t="s">
        <v>850</v>
      </c>
      <c r="G137" t="s">
        <v>324</v>
      </c>
      <c r="L137" t="s">
        <v>373</v>
      </c>
      <c r="M137" t="s">
        <v>289</v>
      </c>
      <c r="N137" s="97">
        <v>5.5026000000000002</v>
      </c>
      <c r="AT137" t="str">
        <f t="shared" si="24"/>
        <v>GND</v>
      </c>
      <c r="AU137" t="str">
        <f t="shared" si="25"/>
        <v>--</v>
      </c>
    </row>
    <row r="138" spans="1:47" x14ac:dyDescent="0.25">
      <c r="A138" t="str">
        <f t="shared" si="20"/>
        <v>U1-H16</v>
      </c>
      <c r="B138" t="str">
        <f t="shared" si="21"/>
        <v>GND</v>
      </c>
      <c r="C138" t="str">
        <f t="shared" si="22"/>
        <v>U1-GND</v>
      </c>
      <c r="D138" t="str">
        <f t="shared" si="23"/>
        <v>U1-H16</v>
      </c>
      <c r="E138" t="s">
        <v>367</v>
      </c>
      <c r="F138" t="s">
        <v>851</v>
      </c>
      <c r="G138" t="s">
        <v>324</v>
      </c>
      <c r="L138" t="s">
        <v>374</v>
      </c>
      <c r="M138" t="s">
        <v>289</v>
      </c>
      <c r="N138" s="97">
        <v>0.80759999999999998</v>
      </c>
      <c r="AT138" t="str">
        <f t="shared" si="24"/>
        <v>GND</v>
      </c>
      <c r="AU138" t="str">
        <f t="shared" si="25"/>
        <v>--</v>
      </c>
    </row>
    <row r="139" spans="1:47" x14ac:dyDescent="0.25">
      <c r="A139" t="str">
        <f t="shared" si="20"/>
        <v>U1-J3</v>
      </c>
      <c r="B139" t="str">
        <f t="shared" si="21"/>
        <v>GND</v>
      </c>
      <c r="C139" t="str">
        <f t="shared" si="22"/>
        <v>U1-GND</v>
      </c>
      <c r="D139" t="str">
        <f t="shared" si="23"/>
        <v>U1-J3</v>
      </c>
      <c r="E139" t="s">
        <v>367</v>
      </c>
      <c r="F139" t="s">
        <v>185</v>
      </c>
      <c r="G139" t="s">
        <v>324</v>
      </c>
      <c r="L139" t="s">
        <v>375</v>
      </c>
      <c r="M139" t="s">
        <v>289</v>
      </c>
      <c r="N139" s="97">
        <v>0.879</v>
      </c>
      <c r="AT139" t="str">
        <f t="shared" si="24"/>
        <v>GND</v>
      </c>
      <c r="AU139" t="str">
        <f t="shared" si="25"/>
        <v>--</v>
      </c>
    </row>
    <row r="140" spans="1:47" x14ac:dyDescent="0.25">
      <c r="A140" t="str">
        <f t="shared" si="20"/>
        <v>U1-J4</v>
      </c>
      <c r="B140" t="str">
        <f t="shared" si="21"/>
        <v>TDO</v>
      </c>
      <c r="C140" t="str">
        <f t="shared" si="22"/>
        <v>U1-TDO</v>
      </c>
      <c r="D140" t="str">
        <f t="shared" si="23"/>
        <v>U1-J4</v>
      </c>
      <c r="E140" t="s">
        <v>367</v>
      </c>
      <c r="F140" t="s">
        <v>186</v>
      </c>
      <c r="G140" t="s">
        <v>330</v>
      </c>
      <c r="L140" t="s">
        <v>376</v>
      </c>
      <c r="M140" t="s">
        <v>289</v>
      </c>
      <c r="N140" s="97">
        <v>0.95040000000000002</v>
      </c>
      <c r="AT140" t="str">
        <f t="shared" si="24"/>
        <v>TDO</v>
      </c>
      <c r="AU140" t="str">
        <f t="shared" si="25"/>
        <v>--</v>
      </c>
    </row>
    <row r="141" spans="1:47" x14ac:dyDescent="0.25">
      <c r="A141" t="str">
        <f t="shared" si="20"/>
        <v>U1-J5</v>
      </c>
      <c r="B141" t="str">
        <f t="shared" si="21"/>
        <v>TMS</v>
      </c>
      <c r="C141" t="str">
        <f t="shared" si="22"/>
        <v>U1-TMS</v>
      </c>
      <c r="D141" t="str">
        <f t="shared" si="23"/>
        <v>U1-J5</v>
      </c>
      <c r="E141" t="s">
        <v>367</v>
      </c>
      <c r="F141" t="s">
        <v>670</v>
      </c>
      <c r="G141" t="s">
        <v>332</v>
      </c>
      <c r="L141" t="s">
        <v>377</v>
      </c>
      <c r="M141" t="s">
        <v>289</v>
      </c>
      <c r="N141" s="97">
        <v>1.0219</v>
      </c>
      <c r="AT141" t="str">
        <f t="shared" si="24"/>
        <v>TMS</v>
      </c>
      <c r="AU141" t="str">
        <f t="shared" si="25"/>
        <v>--</v>
      </c>
    </row>
    <row r="142" spans="1:47" x14ac:dyDescent="0.25">
      <c r="A142" t="str">
        <f t="shared" si="20"/>
        <v>U1-J6</v>
      </c>
      <c r="B142" t="str">
        <f t="shared" si="21"/>
        <v>VCCINT</v>
      </c>
      <c r="C142" t="str">
        <f t="shared" si="22"/>
        <v>U1-VCCINT</v>
      </c>
      <c r="D142" t="str">
        <f t="shared" si="23"/>
        <v>U1-J6</v>
      </c>
      <c r="E142" t="s">
        <v>367</v>
      </c>
      <c r="F142" t="s">
        <v>187</v>
      </c>
      <c r="G142" t="s">
        <v>839</v>
      </c>
      <c r="L142" t="s">
        <v>378</v>
      </c>
      <c r="M142" t="s">
        <v>289</v>
      </c>
      <c r="N142" s="97">
        <v>1.0219</v>
      </c>
      <c r="AT142" t="str">
        <f t="shared" si="24"/>
        <v>NetC33_2</v>
      </c>
      <c r="AU142" t="str">
        <f t="shared" si="25"/>
        <v>C33</v>
      </c>
    </row>
    <row r="143" spans="1:47" x14ac:dyDescent="0.25">
      <c r="A143" t="str">
        <f t="shared" si="20"/>
        <v>U1-J7</v>
      </c>
      <c r="B143" t="str">
        <f t="shared" si="21"/>
        <v>GND</v>
      </c>
      <c r="C143" t="str">
        <f t="shared" si="22"/>
        <v>U1-GND</v>
      </c>
      <c r="D143" t="str">
        <f t="shared" si="23"/>
        <v>U1-J7</v>
      </c>
      <c r="E143" t="s">
        <v>367</v>
      </c>
      <c r="F143" t="s">
        <v>673</v>
      </c>
      <c r="G143" t="s">
        <v>324</v>
      </c>
      <c r="L143" t="s">
        <v>379</v>
      </c>
      <c r="M143" t="s">
        <v>289</v>
      </c>
      <c r="N143" s="97">
        <v>0.95040000000000002</v>
      </c>
      <c r="AT143" t="str">
        <f t="shared" si="24"/>
        <v>GND</v>
      </c>
      <c r="AU143" t="str">
        <f t="shared" si="25"/>
        <v>--</v>
      </c>
    </row>
    <row r="144" spans="1:47" x14ac:dyDescent="0.25">
      <c r="A144" t="str">
        <f t="shared" si="20"/>
        <v>U1-J8</v>
      </c>
      <c r="B144" t="str">
        <f t="shared" si="21"/>
        <v>GND</v>
      </c>
      <c r="C144" t="str">
        <f t="shared" si="22"/>
        <v>U1-GND</v>
      </c>
      <c r="D144" t="str">
        <f t="shared" si="23"/>
        <v>U1-J8</v>
      </c>
      <c r="E144" t="s">
        <v>367</v>
      </c>
      <c r="F144" t="s">
        <v>676</v>
      </c>
      <c r="G144" t="s">
        <v>324</v>
      </c>
      <c r="L144" t="s">
        <v>380</v>
      </c>
      <c r="M144" t="s">
        <v>289</v>
      </c>
      <c r="N144" s="97">
        <v>0.879</v>
      </c>
      <c r="AT144" t="str">
        <f t="shared" si="24"/>
        <v>GND</v>
      </c>
      <c r="AU144" t="str">
        <f t="shared" si="25"/>
        <v>--</v>
      </c>
    </row>
    <row r="145" spans="1:47" x14ac:dyDescent="0.25">
      <c r="A145" t="str">
        <f t="shared" si="20"/>
        <v>U1-J9</v>
      </c>
      <c r="B145" t="str">
        <f t="shared" si="21"/>
        <v>GND</v>
      </c>
      <c r="C145" t="str">
        <f t="shared" si="22"/>
        <v>U1-GND</v>
      </c>
      <c r="D145" t="str">
        <f t="shared" si="23"/>
        <v>U1-J9</v>
      </c>
      <c r="E145" t="s">
        <v>367</v>
      </c>
      <c r="F145" t="s">
        <v>188</v>
      </c>
      <c r="G145" t="s">
        <v>324</v>
      </c>
      <c r="L145" t="s">
        <v>381</v>
      </c>
      <c r="M145" t="s">
        <v>289</v>
      </c>
      <c r="N145" s="97">
        <v>0.80759999999999998</v>
      </c>
      <c r="AT145" t="str">
        <f t="shared" si="24"/>
        <v>GND</v>
      </c>
      <c r="AU145" t="str">
        <f t="shared" si="25"/>
        <v>--</v>
      </c>
    </row>
    <row r="146" spans="1:47" x14ac:dyDescent="0.25">
      <c r="A146" t="str">
        <f t="shared" si="20"/>
        <v>U1-J10</v>
      </c>
      <c r="B146" t="str">
        <f t="shared" si="21"/>
        <v>GND</v>
      </c>
      <c r="C146" t="str">
        <f t="shared" si="22"/>
        <v>U1-GND</v>
      </c>
      <c r="D146" t="str">
        <f t="shared" si="23"/>
        <v>U1-J10</v>
      </c>
      <c r="E146" t="s">
        <v>367</v>
      </c>
      <c r="F146" t="s">
        <v>679</v>
      </c>
      <c r="G146" t="s">
        <v>324</v>
      </c>
      <c r="L146" t="s">
        <v>382</v>
      </c>
      <c r="M146" t="s">
        <v>289</v>
      </c>
      <c r="N146" s="97">
        <v>2.536</v>
      </c>
      <c r="AT146" t="str">
        <f t="shared" si="24"/>
        <v>GND</v>
      </c>
      <c r="AU146" t="str">
        <f t="shared" si="25"/>
        <v>--</v>
      </c>
    </row>
    <row r="147" spans="1:47" x14ac:dyDescent="0.25">
      <c r="A147" t="str">
        <f t="shared" si="20"/>
        <v>U1-J11</v>
      </c>
      <c r="B147" t="str">
        <f t="shared" si="21"/>
        <v>GND</v>
      </c>
      <c r="C147" t="str">
        <f t="shared" si="22"/>
        <v>U1-GND</v>
      </c>
      <c r="D147" t="str">
        <f t="shared" si="23"/>
        <v>U1-J11</v>
      </c>
      <c r="E147" t="s">
        <v>367</v>
      </c>
      <c r="F147" t="s">
        <v>680</v>
      </c>
      <c r="G147" t="s">
        <v>324</v>
      </c>
      <c r="L147" t="s">
        <v>384</v>
      </c>
      <c r="M147" t="s">
        <v>289</v>
      </c>
      <c r="N147" s="97">
        <v>17.897099999999998</v>
      </c>
      <c r="AT147" t="str">
        <f t="shared" si="24"/>
        <v>GND</v>
      </c>
      <c r="AU147" t="str">
        <f t="shared" si="25"/>
        <v>--</v>
      </c>
    </row>
    <row r="148" spans="1:47" x14ac:dyDescent="0.25">
      <c r="A148" t="str">
        <f t="shared" si="20"/>
        <v>U1-K4</v>
      </c>
      <c r="B148" t="str">
        <f t="shared" si="21"/>
        <v>GND</v>
      </c>
      <c r="C148" t="str">
        <f t="shared" si="22"/>
        <v>U1-GND</v>
      </c>
      <c r="D148" t="str">
        <f t="shared" si="23"/>
        <v>U1-K4</v>
      </c>
      <c r="E148" t="s">
        <v>367</v>
      </c>
      <c r="F148" t="s">
        <v>764</v>
      </c>
      <c r="G148" t="s">
        <v>324</v>
      </c>
      <c r="L148" t="s">
        <v>385</v>
      </c>
      <c r="M148" t="s">
        <v>289</v>
      </c>
      <c r="N148" s="97">
        <v>1.0940000000000001</v>
      </c>
      <c r="AT148" t="str">
        <f t="shared" si="24"/>
        <v>GND</v>
      </c>
      <c r="AU148" t="str">
        <f t="shared" si="25"/>
        <v>--</v>
      </c>
    </row>
    <row r="149" spans="1:47" x14ac:dyDescent="0.25">
      <c r="A149" t="str">
        <f t="shared" si="20"/>
        <v>U1-K7</v>
      </c>
      <c r="B149" t="str">
        <f t="shared" si="21"/>
        <v>VCCINT</v>
      </c>
      <c r="C149" t="str">
        <f t="shared" si="22"/>
        <v>U1-VCCINT</v>
      </c>
      <c r="D149" t="str">
        <f t="shared" si="23"/>
        <v>U1-K7</v>
      </c>
      <c r="E149" t="s">
        <v>367</v>
      </c>
      <c r="F149" t="s">
        <v>690</v>
      </c>
      <c r="G149" t="s">
        <v>839</v>
      </c>
      <c r="L149" t="s">
        <v>386</v>
      </c>
      <c r="M149" t="s">
        <v>289</v>
      </c>
      <c r="N149" s="97">
        <v>11.022399999999999</v>
      </c>
      <c r="AT149" t="str">
        <f t="shared" si="24"/>
        <v>NetC33_2</v>
      </c>
      <c r="AU149" t="str">
        <f t="shared" si="25"/>
        <v>C33</v>
      </c>
    </row>
    <row r="150" spans="1:47" x14ac:dyDescent="0.25">
      <c r="A150" t="str">
        <f t="shared" si="20"/>
        <v>U1-K8</v>
      </c>
      <c r="B150" t="str">
        <f t="shared" si="21"/>
        <v>GND</v>
      </c>
      <c r="C150" t="str">
        <f t="shared" si="22"/>
        <v>U1-GND</v>
      </c>
      <c r="D150" t="str">
        <f t="shared" si="23"/>
        <v>U1-K8</v>
      </c>
      <c r="E150" t="s">
        <v>367</v>
      </c>
      <c r="F150" t="s">
        <v>692</v>
      </c>
      <c r="G150" t="s">
        <v>324</v>
      </c>
      <c r="L150" t="s">
        <v>387</v>
      </c>
      <c r="M150" t="s">
        <v>289</v>
      </c>
      <c r="N150" s="97">
        <v>8.0905000000000005</v>
      </c>
      <c r="AT150" t="str">
        <f t="shared" si="24"/>
        <v>GND</v>
      </c>
      <c r="AU150" t="str">
        <f t="shared" si="25"/>
        <v>--</v>
      </c>
    </row>
    <row r="151" spans="1:47" x14ac:dyDescent="0.25">
      <c r="A151" t="str">
        <f t="shared" si="20"/>
        <v>U1-K11</v>
      </c>
      <c r="B151" t="str">
        <f t="shared" si="21"/>
        <v>VCCINT</v>
      </c>
      <c r="C151" t="str">
        <f t="shared" si="22"/>
        <v>U1-VCCINT</v>
      </c>
      <c r="D151" t="str">
        <f t="shared" si="23"/>
        <v>U1-K11</v>
      </c>
      <c r="E151" t="s">
        <v>367</v>
      </c>
      <c r="F151" t="s">
        <v>694</v>
      </c>
      <c r="G151" t="s">
        <v>839</v>
      </c>
      <c r="L151" t="s">
        <v>388</v>
      </c>
      <c r="M151" t="s">
        <v>289</v>
      </c>
      <c r="N151" s="97">
        <v>2.1328</v>
      </c>
      <c r="AT151" t="str">
        <f t="shared" si="24"/>
        <v>NetC33_2</v>
      </c>
      <c r="AU151" t="str">
        <f t="shared" si="25"/>
        <v>C33</v>
      </c>
    </row>
    <row r="152" spans="1:47" x14ac:dyDescent="0.25">
      <c r="A152" t="str">
        <f t="shared" si="20"/>
        <v>U1-K13</v>
      </c>
      <c r="B152" t="str">
        <f t="shared" si="21"/>
        <v>GND</v>
      </c>
      <c r="C152" t="str">
        <f t="shared" si="22"/>
        <v>U1-GND</v>
      </c>
      <c r="D152" t="str">
        <f t="shared" si="23"/>
        <v>U1-K13</v>
      </c>
      <c r="E152" t="s">
        <v>367</v>
      </c>
      <c r="F152" t="s">
        <v>696</v>
      </c>
      <c r="G152" t="s">
        <v>324</v>
      </c>
      <c r="L152" t="s">
        <v>389</v>
      </c>
      <c r="M152" t="s">
        <v>289</v>
      </c>
      <c r="N152" s="97">
        <v>10.4693</v>
      </c>
      <c r="AT152" t="str">
        <f t="shared" si="24"/>
        <v>GND</v>
      </c>
      <c r="AU152" t="str">
        <f t="shared" si="25"/>
        <v>--</v>
      </c>
    </row>
    <row r="153" spans="1:47" x14ac:dyDescent="0.25">
      <c r="A153" t="str">
        <f t="shared" si="20"/>
        <v>U1-L5</v>
      </c>
      <c r="B153" t="str">
        <f t="shared" si="21"/>
        <v>VCCA</v>
      </c>
      <c r="C153" t="str">
        <f t="shared" si="22"/>
        <v>U1-VCCA</v>
      </c>
      <c r="D153" t="str">
        <f t="shared" si="23"/>
        <v>U1-L5</v>
      </c>
      <c r="E153" t="s">
        <v>367</v>
      </c>
      <c r="F153" t="s">
        <v>703</v>
      </c>
      <c r="G153" t="s">
        <v>838</v>
      </c>
      <c r="L153" t="s">
        <v>390</v>
      </c>
      <c r="M153" t="s">
        <v>289</v>
      </c>
      <c r="N153" s="97">
        <v>1.8171999999999999</v>
      </c>
      <c r="AT153" t="str">
        <f t="shared" si="24"/>
        <v>VCCA</v>
      </c>
      <c r="AU153" t="str">
        <f t="shared" si="25"/>
        <v>--</v>
      </c>
    </row>
    <row r="154" spans="1:47" x14ac:dyDescent="0.25">
      <c r="A154" t="str">
        <f t="shared" si="20"/>
        <v>U1-L12</v>
      </c>
      <c r="B154" t="str">
        <f t="shared" si="21"/>
        <v>VCCA</v>
      </c>
      <c r="C154" t="str">
        <f t="shared" si="22"/>
        <v>U1-VCCA</v>
      </c>
      <c r="D154" t="str">
        <f t="shared" si="23"/>
        <v>U1-L12</v>
      </c>
      <c r="E154" t="s">
        <v>367</v>
      </c>
      <c r="F154" t="s">
        <v>709</v>
      </c>
      <c r="G154" t="s">
        <v>838</v>
      </c>
      <c r="L154" t="s">
        <v>391</v>
      </c>
      <c r="M154" t="s">
        <v>289</v>
      </c>
      <c r="N154" s="97">
        <v>8.4710999999999999</v>
      </c>
      <c r="AT154" t="str">
        <f t="shared" si="24"/>
        <v>VCCA</v>
      </c>
      <c r="AU154" t="str">
        <f t="shared" si="25"/>
        <v>--</v>
      </c>
    </row>
    <row r="155" spans="1:47" x14ac:dyDescent="0.25">
      <c r="A155" t="str">
        <f t="shared" si="20"/>
        <v>U1-M4</v>
      </c>
      <c r="B155" t="str">
        <f t="shared" si="21"/>
        <v>GND</v>
      </c>
      <c r="C155" t="str">
        <f t="shared" si="22"/>
        <v>U1-GND</v>
      </c>
      <c r="D155" t="str">
        <f t="shared" si="23"/>
        <v>U1-M4</v>
      </c>
      <c r="E155" t="s">
        <v>367</v>
      </c>
      <c r="F155" t="s">
        <v>715</v>
      </c>
      <c r="G155" t="s">
        <v>324</v>
      </c>
      <c r="L155" t="s">
        <v>852</v>
      </c>
      <c r="M155" t="s">
        <v>289</v>
      </c>
      <c r="N155" s="97">
        <v>3.2704</v>
      </c>
      <c r="AT155" t="str">
        <f t="shared" si="24"/>
        <v>GND</v>
      </c>
      <c r="AU155" t="str">
        <f t="shared" si="25"/>
        <v>--</v>
      </c>
    </row>
    <row r="156" spans="1:47" x14ac:dyDescent="0.25">
      <c r="A156" t="str">
        <f t="shared" si="20"/>
        <v>U1-M5</v>
      </c>
      <c r="B156" t="str">
        <f t="shared" si="21"/>
        <v>GND</v>
      </c>
      <c r="C156" t="str">
        <f t="shared" si="22"/>
        <v>U1-GND</v>
      </c>
      <c r="D156" t="str">
        <f t="shared" si="23"/>
        <v>U1-M5</v>
      </c>
      <c r="E156" t="s">
        <v>367</v>
      </c>
      <c r="F156" t="s">
        <v>716</v>
      </c>
      <c r="G156" t="s">
        <v>324</v>
      </c>
      <c r="L156" t="s">
        <v>853</v>
      </c>
      <c r="M156" t="s">
        <v>289</v>
      </c>
      <c r="N156" s="97">
        <v>2.1528999999999998</v>
      </c>
      <c r="AT156" t="str">
        <f t="shared" si="24"/>
        <v>GND</v>
      </c>
      <c r="AU156" t="str">
        <f t="shared" si="25"/>
        <v>--</v>
      </c>
    </row>
    <row r="157" spans="1:47" x14ac:dyDescent="0.25">
      <c r="A157" t="str">
        <f t="shared" si="20"/>
        <v>U1-M12</v>
      </c>
      <c r="B157" t="str">
        <f t="shared" si="21"/>
        <v>GND</v>
      </c>
      <c r="C157" t="str">
        <f t="shared" si="22"/>
        <v>U1-GND</v>
      </c>
      <c r="D157" t="str">
        <f t="shared" si="23"/>
        <v>U1-M12</v>
      </c>
      <c r="E157" t="s">
        <v>367</v>
      </c>
      <c r="F157" t="s">
        <v>722</v>
      </c>
      <c r="G157" t="s">
        <v>324</v>
      </c>
      <c r="L157" t="s">
        <v>854</v>
      </c>
      <c r="M157" t="s">
        <v>289</v>
      </c>
      <c r="N157" s="97">
        <v>3.2389999999999999</v>
      </c>
      <c r="AT157" t="str">
        <f t="shared" si="24"/>
        <v>GND</v>
      </c>
      <c r="AU157" t="str">
        <f t="shared" si="25"/>
        <v>--</v>
      </c>
    </row>
    <row r="158" spans="1:47" x14ac:dyDescent="0.25">
      <c r="A158" t="str">
        <f t="shared" si="20"/>
        <v>U1-M13</v>
      </c>
      <c r="B158" t="str">
        <f t="shared" si="21"/>
        <v>GND</v>
      </c>
      <c r="C158" t="str">
        <f t="shared" si="22"/>
        <v>U1-GND</v>
      </c>
      <c r="D158" t="str">
        <f t="shared" si="23"/>
        <v>U1-M13</v>
      </c>
      <c r="E158" t="s">
        <v>367</v>
      </c>
      <c r="F158" t="s">
        <v>723</v>
      </c>
      <c r="G158" t="s">
        <v>324</v>
      </c>
      <c r="L158" t="s">
        <v>392</v>
      </c>
      <c r="M158" t="s">
        <v>289</v>
      </c>
      <c r="N158" s="97">
        <v>3.5051000000000001</v>
      </c>
      <c r="AT158" t="str">
        <f t="shared" si="24"/>
        <v>GND</v>
      </c>
      <c r="AU158" t="str">
        <f t="shared" si="25"/>
        <v>--</v>
      </c>
    </row>
    <row r="159" spans="1:47" x14ac:dyDescent="0.25">
      <c r="A159" t="str">
        <f t="shared" si="20"/>
        <v>U1-N4</v>
      </c>
      <c r="B159" t="str">
        <f t="shared" si="21"/>
        <v>VCCD</v>
      </c>
      <c r="C159" t="str">
        <f t="shared" si="22"/>
        <v>U1-VCCD</v>
      </c>
      <c r="D159" t="str">
        <f t="shared" si="23"/>
        <v>U1-N4</v>
      </c>
      <c r="E159" t="s">
        <v>367</v>
      </c>
      <c r="F159" t="s">
        <v>726</v>
      </c>
      <c r="G159" t="s">
        <v>831</v>
      </c>
      <c r="L159" t="s">
        <v>393</v>
      </c>
      <c r="M159" t="s">
        <v>289</v>
      </c>
      <c r="N159" s="97">
        <v>2.1623000000000001</v>
      </c>
      <c r="AT159" t="str">
        <f t="shared" si="24"/>
        <v>VCCD</v>
      </c>
      <c r="AU159" t="str">
        <f t="shared" si="25"/>
        <v>--</v>
      </c>
    </row>
    <row r="160" spans="1:47" x14ac:dyDescent="0.25">
      <c r="A160" t="str">
        <f t="shared" si="20"/>
        <v>U1-N7</v>
      </c>
      <c r="B160" t="str">
        <f t="shared" si="21"/>
        <v>GND</v>
      </c>
      <c r="C160" t="str">
        <f t="shared" si="22"/>
        <v>U1-GND</v>
      </c>
      <c r="D160" t="str">
        <f t="shared" si="23"/>
        <v>U1-N7</v>
      </c>
      <c r="E160" t="s">
        <v>367</v>
      </c>
      <c r="F160" t="s">
        <v>729</v>
      </c>
      <c r="G160" t="s">
        <v>324</v>
      </c>
      <c r="L160" t="s">
        <v>333</v>
      </c>
      <c r="M160" t="s">
        <v>289</v>
      </c>
      <c r="N160" s="97">
        <v>27.502800000000001</v>
      </c>
      <c r="AT160" t="str">
        <f t="shared" si="24"/>
        <v>GND</v>
      </c>
      <c r="AU160" t="str">
        <f t="shared" si="25"/>
        <v>--</v>
      </c>
    </row>
    <row r="161" spans="1:47" x14ac:dyDescent="0.25">
      <c r="A161" t="str">
        <f t="shared" si="20"/>
        <v>U1-N10</v>
      </c>
      <c r="B161" t="str">
        <f t="shared" si="21"/>
        <v>GND</v>
      </c>
      <c r="C161" t="str">
        <f t="shared" si="22"/>
        <v>U1-GND</v>
      </c>
      <c r="D161" t="str">
        <f t="shared" si="23"/>
        <v>U1-N10</v>
      </c>
      <c r="E161" t="s">
        <v>367</v>
      </c>
      <c r="F161" t="s">
        <v>732</v>
      </c>
      <c r="G161" t="s">
        <v>324</v>
      </c>
      <c r="L161" t="s">
        <v>334</v>
      </c>
      <c r="M161" t="s">
        <v>289</v>
      </c>
      <c r="N161" s="97">
        <v>27.959299999999999</v>
      </c>
      <c r="AT161" t="str">
        <f t="shared" si="24"/>
        <v>GND</v>
      </c>
      <c r="AU161" t="str">
        <f t="shared" si="25"/>
        <v>--</v>
      </c>
    </row>
    <row r="162" spans="1:47" x14ac:dyDescent="0.25">
      <c r="A162" t="str">
        <f t="shared" si="20"/>
        <v>U1-N13</v>
      </c>
      <c r="B162" t="str">
        <f t="shared" si="21"/>
        <v>VCCD</v>
      </c>
      <c r="C162" t="str">
        <f t="shared" si="22"/>
        <v>U1-VCCD</v>
      </c>
      <c r="D162" t="str">
        <f t="shared" si="23"/>
        <v>U1-N13</v>
      </c>
      <c r="E162" t="s">
        <v>367</v>
      </c>
      <c r="F162" t="s">
        <v>769</v>
      </c>
      <c r="G162" t="s">
        <v>831</v>
      </c>
      <c r="L162" t="s">
        <v>335</v>
      </c>
      <c r="M162" t="s">
        <v>289</v>
      </c>
      <c r="N162" s="97">
        <v>27.277000000000001</v>
      </c>
      <c r="AT162" t="str">
        <f t="shared" si="24"/>
        <v>VCCD</v>
      </c>
      <c r="AU162" t="str">
        <f t="shared" si="25"/>
        <v>--</v>
      </c>
    </row>
    <row r="163" spans="1:47" x14ac:dyDescent="0.25">
      <c r="A163" t="str">
        <f t="shared" si="20"/>
        <v>U1-P5</v>
      </c>
      <c r="B163" t="str">
        <f t="shared" si="21"/>
        <v>GND</v>
      </c>
      <c r="C163" t="str">
        <f t="shared" si="22"/>
        <v>U1-GND</v>
      </c>
      <c r="D163" t="str">
        <f t="shared" si="23"/>
        <v>U1-P5</v>
      </c>
      <c r="E163" t="s">
        <v>367</v>
      </c>
      <c r="F163" t="s">
        <v>855</v>
      </c>
      <c r="G163" t="s">
        <v>324</v>
      </c>
      <c r="L163" t="s">
        <v>336</v>
      </c>
      <c r="M163" t="s">
        <v>289</v>
      </c>
      <c r="N163" s="97">
        <v>24.9941</v>
      </c>
      <c r="AT163" t="str">
        <f t="shared" si="24"/>
        <v>GND</v>
      </c>
      <c r="AU163" t="str">
        <f t="shared" si="25"/>
        <v>--</v>
      </c>
    </row>
    <row r="164" spans="1:47" x14ac:dyDescent="0.25">
      <c r="A164" t="str">
        <f t="shared" si="20"/>
        <v>U1-P12</v>
      </c>
      <c r="B164" t="str">
        <f t="shared" si="21"/>
        <v>GND</v>
      </c>
      <c r="C164" t="str">
        <f t="shared" si="22"/>
        <v>U1-GND</v>
      </c>
      <c r="D164" t="str">
        <f t="shared" si="23"/>
        <v>U1-P12</v>
      </c>
      <c r="E164" t="s">
        <v>367</v>
      </c>
      <c r="F164" t="s">
        <v>856</v>
      </c>
      <c r="G164" t="s">
        <v>324</v>
      </c>
      <c r="L164" t="s">
        <v>340</v>
      </c>
      <c r="M164" t="s">
        <v>289</v>
      </c>
      <c r="N164" s="97">
        <v>31.121600000000001</v>
      </c>
      <c r="AT164" t="str">
        <f t="shared" si="24"/>
        <v>GND</v>
      </c>
      <c r="AU164" t="str">
        <f t="shared" si="25"/>
        <v>--</v>
      </c>
    </row>
    <row r="165" spans="1:47" x14ac:dyDescent="0.25">
      <c r="A165" t="str">
        <f t="shared" si="20"/>
        <v>U1-R2</v>
      </c>
      <c r="B165" t="str">
        <f t="shared" si="21"/>
        <v>GND</v>
      </c>
      <c r="C165" t="str">
        <f t="shared" si="22"/>
        <v>U1-GND</v>
      </c>
      <c r="D165" t="str">
        <f t="shared" si="23"/>
        <v>U1-R2</v>
      </c>
      <c r="E165" t="s">
        <v>367</v>
      </c>
      <c r="F165" t="s">
        <v>489</v>
      </c>
      <c r="G165" t="s">
        <v>324</v>
      </c>
      <c r="L165" t="s">
        <v>342</v>
      </c>
      <c r="M165" t="s">
        <v>289</v>
      </c>
      <c r="N165" s="97">
        <v>28.0535</v>
      </c>
      <c r="AT165" t="str">
        <f t="shared" si="24"/>
        <v>GND</v>
      </c>
      <c r="AU165" t="str">
        <f t="shared" si="25"/>
        <v>--</v>
      </c>
    </row>
    <row r="166" spans="1:47" x14ac:dyDescent="0.25">
      <c r="A166" t="str">
        <f t="shared" si="20"/>
        <v>U1-R15</v>
      </c>
      <c r="B166" t="str">
        <f t="shared" si="21"/>
        <v>GND</v>
      </c>
      <c r="C166" t="str">
        <f t="shared" si="22"/>
        <v>U1-GND</v>
      </c>
      <c r="D166" t="str">
        <f t="shared" si="23"/>
        <v>U1-R15</v>
      </c>
      <c r="E166" t="s">
        <v>367</v>
      </c>
      <c r="F166" t="s">
        <v>502</v>
      </c>
      <c r="G166" t="s">
        <v>324</v>
      </c>
      <c r="L166" t="s">
        <v>344</v>
      </c>
      <c r="M166" t="s">
        <v>289</v>
      </c>
      <c r="N166" s="97">
        <v>25.944600000000001</v>
      </c>
      <c r="AT166" t="str">
        <f t="shared" si="24"/>
        <v>GND</v>
      </c>
      <c r="AU166" t="str">
        <f t="shared" si="25"/>
        <v>--</v>
      </c>
    </row>
    <row r="167" spans="1:47" x14ac:dyDescent="0.25">
      <c r="A167" t="str">
        <f t="shared" si="20"/>
        <v>U1-A1</v>
      </c>
      <c r="B167" t="str">
        <f t="shared" si="21"/>
        <v>3.3V</v>
      </c>
      <c r="C167" t="str">
        <f t="shared" si="22"/>
        <v>U1-3.3V</v>
      </c>
      <c r="D167" t="str">
        <f t="shared" si="23"/>
        <v>U1-A1</v>
      </c>
      <c r="E167" t="s">
        <v>367</v>
      </c>
      <c r="F167" t="s">
        <v>573</v>
      </c>
      <c r="G167" t="s">
        <v>291</v>
      </c>
      <c r="L167" t="s">
        <v>346</v>
      </c>
      <c r="M167" t="s">
        <v>289</v>
      </c>
      <c r="N167" s="97">
        <v>27.062200000000001</v>
      </c>
      <c r="AT167" t="str">
        <f t="shared" si="24"/>
        <v>3.3V</v>
      </c>
      <c r="AU167" t="str">
        <f t="shared" si="25"/>
        <v>--</v>
      </c>
    </row>
    <row r="168" spans="1:47" x14ac:dyDescent="0.25">
      <c r="A168" t="str">
        <f t="shared" si="20"/>
        <v>U1-A2</v>
      </c>
      <c r="B168" t="str">
        <f t="shared" si="21"/>
        <v>A12</v>
      </c>
      <c r="C168" t="str">
        <f t="shared" si="22"/>
        <v>U1-A12</v>
      </c>
      <c r="D168" t="str">
        <f t="shared" si="23"/>
        <v>U1-A2</v>
      </c>
      <c r="E168" t="s">
        <v>367</v>
      </c>
      <c r="F168" t="s">
        <v>578</v>
      </c>
      <c r="G168" t="s">
        <v>576</v>
      </c>
      <c r="L168" t="s">
        <v>675</v>
      </c>
      <c r="M168" t="s">
        <v>289</v>
      </c>
      <c r="N168" s="97">
        <v>9.9778000000000002</v>
      </c>
      <c r="AT168" t="str">
        <f t="shared" si="24"/>
        <v>A12</v>
      </c>
      <c r="AU168" t="str">
        <f t="shared" si="25"/>
        <v>--</v>
      </c>
    </row>
    <row r="169" spans="1:47" x14ac:dyDescent="0.25">
      <c r="A169" t="str">
        <f t="shared" si="20"/>
        <v>U1-A3</v>
      </c>
      <c r="B169" t="str">
        <f t="shared" si="21"/>
        <v>A0</v>
      </c>
      <c r="C169" t="str">
        <f t="shared" si="22"/>
        <v>U1-A0</v>
      </c>
      <c r="D169" t="str">
        <f t="shared" si="23"/>
        <v>U1-A3</v>
      </c>
      <c r="E169" t="s">
        <v>367</v>
      </c>
      <c r="F169" t="s">
        <v>579</v>
      </c>
      <c r="G169" t="s">
        <v>572</v>
      </c>
      <c r="L169" t="s">
        <v>323</v>
      </c>
      <c r="M169" t="s">
        <v>289</v>
      </c>
      <c r="N169" s="97">
        <v>71.349800000000002</v>
      </c>
      <c r="AT169" t="str">
        <f t="shared" si="24"/>
        <v>A0</v>
      </c>
      <c r="AU169" t="str">
        <f t="shared" si="25"/>
        <v>--</v>
      </c>
    </row>
    <row r="170" spans="1:47" x14ac:dyDescent="0.25">
      <c r="A170" t="str">
        <f t="shared" si="20"/>
        <v>U1-A4</v>
      </c>
      <c r="B170" t="str">
        <f t="shared" si="21"/>
        <v>BA0</v>
      </c>
      <c r="C170" t="str">
        <f t="shared" si="22"/>
        <v>U1-BA0</v>
      </c>
      <c r="D170" t="str">
        <f t="shared" si="23"/>
        <v>U1-A4</v>
      </c>
      <c r="E170" t="s">
        <v>367</v>
      </c>
      <c r="F170" t="s">
        <v>580</v>
      </c>
      <c r="G170" t="s">
        <v>586</v>
      </c>
      <c r="L170" t="s">
        <v>678</v>
      </c>
      <c r="M170" t="s">
        <v>289</v>
      </c>
      <c r="N170" s="97">
        <v>15.344200000000001</v>
      </c>
      <c r="AT170" t="str">
        <f t="shared" si="24"/>
        <v>BA0</v>
      </c>
      <c r="AU170" t="str">
        <f t="shared" si="25"/>
        <v>--</v>
      </c>
    </row>
    <row r="171" spans="1:47" x14ac:dyDescent="0.25">
      <c r="A171" t="str">
        <f t="shared" si="20"/>
        <v>U1-A5</v>
      </c>
      <c r="B171" t="str">
        <f t="shared" si="21"/>
        <v>A10</v>
      </c>
      <c r="C171" t="str">
        <f t="shared" si="22"/>
        <v>U1-A10</v>
      </c>
      <c r="D171" t="str">
        <f t="shared" si="23"/>
        <v>U1-A5</v>
      </c>
      <c r="E171" t="s">
        <v>367</v>
      </c>
      <c r="F171" t="s">
        <v>581</v>
      </c>
      <c r="G171" t="s">
        <v>574</v>
      </c>
      <c r="L171" t="s">
        <v>671</v>
      </c>
      <c r="M171" t="s">
        <v>289</v>
      </c>
      <c r="N171" s="97">
        <v>11.0167</v>
      </c>
      <c r="AT171" t="str">
        <f t="shared" si="24"/>
        <v>A10</v>
      </c>
      <c r="AU171" t="str">
        <f t="shared" si="25"/>
        <v>--</v>
      </c>
    </row>
    <row r="172" spans="1:47" x14ac:dyDescent="0.25">
      <c r="A172" t="str">
        <f t="shared" si="20"/>
        <v>U1-A6</v>
      </c>
      <c r="B172" t="str">
        <f t="shared" si="21"/>
        <v>CS</v>
      </c>
      <c r="C172" t="str">
        <f t="shared" si="22"/>
        <v>U1-CS</v>
      </c>
      <c r="D172" t="str">
        <f t="shared" si="23"/>
        <v>U1-A6</v>
      </c>
      <c r="E172" t="s">
        <v>367</v>
      </c>
      <c r="F172" t="s">
        <v>582</v>
      </c>
      <c r="G172" t="s">
        <v>592</v>
      </c>
      <c r="L172" t="s">
        <v>681</v>
      </c>
      <c r="M172" t="s">
        <v>289</v>
      </c>
      <c r="N172" s="97">
        <v>15.068300000000001</v>
      </c>
      <c r="AT172" t="str">
        <f t="shared" si="24"/>
        <v>CS</v>
      </c>
      <c r="AU172" t="str">
        <f t="shared" si="25"/>
        <v>--</v>
      </c>
    </row>
    <row r="173" spans="1:47" x14ac:dyDescent="0.25">
      <c r="A173" t="str">
        <f t="shared" si="20"/>
        <v>U1-A7</v>
      </c>
      <c r="B173" t="str">
        <f t="shared" si="21"/>
        <v>WE</v>
      </c>
      <c r="C173" t="str">
        <f t="shared" si="22"/>
        <v>U1-WE</v>
      </c>
      <c r="D173" t="str">
        <f t="shared" si="23"/>
        <v>U1-A7</v>
      </c>
      <c r="E173" t="s">
        <v>367</v>
      </c>
      <c r="F173" t="s">
        <v>583</v>
      </c>
      <c r="G173" t="s">
        <v>691</v>
      </c>
      <c r="L173" t="s">
        <v>674</v>
      </c>
      <c r="M173" t="s">
        <v>289</v>
      </c>
      <c r="N173" s="97">
        <v>20.3933</v>
      </c>
      <c r="AT173" t="str">
        <f t="shared" si="24"/>
        <v>WE</v>
      </c>
      <c r="AU173" t="str">
        <f t="shared" si="25"/>
        <v>--</v>
      </c>
    </row>
    <row r="174" spans="1:47" x14ac:dyDescent="0.25">
      <c r="A174" t="str">
        <f t="shared" si="20"/>
        <v>U1-A8</v>
      </c>
      <c r="B174" t="str">
        <f t="shared" si="21"/>
        <v>GND</v>
      </c>
      <c r="C174" t="str">
        <f t="shared" si="22"/>
        <v>U1-GND</v>
      </c>
      <c r="D174" t="str">
        <f t="shared" si="23"/>
        <v>U1-A8</v>
      </c>
      <c r="E174" t="s">
        <v>367</v>
      </c>
      <c r="F174" t="s">
        <v>584</v>
      </c>
      <c r="G174" t="s">
        <v>324</v>
      </c>
      <c r="L174" t="s">
        <v>684</v>
      </c>
      <c r="M174" t="s">
        <v>289</v>
      </c>
      <c r="N174" s="97">
        <v>18.315200000000001</v>
      </c>
      <c r="AT174" t="str">
        <f t="shared" si="24"/>
        <v>GND</v>
      </c>
      <c r="AU174" t="str">
        <f t="shared" si="25"/>
        <v>--</v>
      </c>
    </row>
    <row r="175" spans="1:47" x14ac:dyDescent="0.25">
      <c r="A175" t="str">
        <f t="shared" si="20"/>
        <v>U1-A9</v>
      </c>
      <c r="B175" t="str">
        <f t="shared" si="21"/>
        <v>GND</v>
      </c>
      <c r="C175" t="str">
        <f t="shared" si="22"/>
        <v>U1-GND</v>
      </c>
      <c r="D175" t="str">
        <f t="shared" si="23"/>
        <v>U1-A9</v>
      </c>
      <c r="E175" t="s">
        <v>367</v>
      </c>
      <c r="F175" t="s">
        <v>585</v>
      </c>
      <c r="G175" t="s">
        <v>324</v>
      </c>
      <c r="L175" t="s">
        <v>672</v>
      </c>
      <c r="M175" t="s">
        <v>289</v>
      </c>
      <c r="N175" s="97">
        <v>23.700900000000001</v>
      </c>
      <c r="AT175" t="str">
        <f t="shared" si="24"/>
        <v>GND</v>
      </c>
      <c r="AU175" t="str">
        <f t="shared" si="25"/>
        <v>--</v>
      </c>
    </row>
    <row r="176" spans="1:47" x14ac:dyDescent="0.25">
      <c r="A176" t="str">
        <f t="shared" si="20"/>
        <v>U1-A10</v>
      </c>
      <c r="B176" t="str">
        <f t="shared" si="21"/>
        <v>DQ1</v>
      </c>
      <c r="C176" t="str">
        <f t="shared" si="22"/>
        <v>U1-DQ1</v>
      </c>
      <c r="D176" t="str">
        <f t="shared" si="23"/>
        <v>U1-A10</v>
      </c>
      <c r="E176" t="s">
        <v>367</v>
      </c>
      <c r="F176" t="s">
        <v>574</v>
      </c>
      <c r="G176" t="s">
        <v>597</v>
      </c>
      <c r="L176" t="s">
        <v>329</v>
      </c>
      <c r="M176" t="s">
        <v>289</v>
      </c>
      <c r="N176" s="97">
        <v>45.293999999999997</v>
      </c>
      <c r="AT176" t="str">
        <f t="shared" si="24"/>
        <v>DQ1</v>
      </c>
      <c r="AU176" t="str">
        <f t="shared" si="25"/>
        <v>--</v>
      </c>
    </row>
    <row r="177" spans="1:47" x14ac:dyDescent="0.25">
      <c r="A177" t="str">
        <f t="shared" si="20"/>
        <v>U1-A11</v>
      </c>
      <c r="B177" t="str">
        <f t="shared" si="21"/>
        <v>DQ3</v>
      </c>
      <c r="C177" t="str">
        <f t="shared" si="22"/>
        <v>U1-DQ3</v>
      </c>
      <c r="D177" t="str">
        <f t="shared" si="23"/>
        <v>U1-A11</v>
      </c>
      <c r="E177" t="s">
        <v>367</v>
      </c>
      <c r="F177" t="s">
        <v>575</v>
      </c>
      <c r="G177" t="s">
        <v>607</v>
      </c>
      <c r="L177" t="s">
        <v>331</v>
      </c>
      <c r="M177" t="s">
        <v>289</v>
      </c>
      <c r="N177" s="97">
        <v>45.537399999999998</v>
      </c>
      <c r="AT177" t="str">
        <f t="shared" si="24"/>
        <v>DQ3</v>
      </c>
      <c r="AU177" t="str">
        <f t="shared" si="25"/>
        <v>--</v>
      </c>
    </row>
    <row r="178" spans="1:47" x14ac:dyDescent="0.25">
      <c r="A178" t="str">
        <f t="shared" si="20"/>
        <v>U1-A12</v>
      </c>
      <c r="B178" t="str">
        <f t="shared" si="21"/>
        <v>DQ4</v>
      </c>
      <c r="C178" t="str">
        <f t="shared" si="22"/>
        <v>U1-DQ4</v>
      </c>
      <c r="D178" t="str">
        <f t="shared" si="23"/>
        <v>U1-A12</v>
      </c>
      <c r="E178" t="s">
        <v>367</v>
      </c>
      <c r="F178" t="s">
        <v>576</v>
      </c>
      <c r="G178" t="s">
        <v>608</v>
      </c>
      <c r="L178" t="s">
        <v>330</v>
      </c>
      <c r="M178" t="s">
        <v>289</v>
      </c>
      <c r="N178" s="97">
        <v>42.999600000000001</v>
      </c>
      <c r="AT178" t="str">
        <f t="shared" si="24"/>
        <v>DQ4</v>
      </c>
      <c r="AU178" t="str">
        <f t="shared" si="25"/>
        <v>--</v>
      </c>
    </row>
    <row r="179" spans="1:47" x14ac:dyDescent="0.25">
      <c r="A179" t="str">
        <f t="shared" si="20"/>
        <v>U1-A13</v>
      </c>
      <c r="B179" t="str">
        <f t="shared" si="21"/>
        <v>GND</v>
      </c>
      <c r="C179" t="str">
        <f t="shared" si="22"/>
        <v>U1-GND</v>
      </c>
      <c r="D179" t="str">
        <f t="shared" si="23"/>
        <v>U1-A13</v>
      </c>
      <c r="E179" t="s">
        <v>367</v>
      </c>
      <c r="F179" t="s">
        <v>577</v>
      </c>
      <c r="G179" t="s">
        <v>324</v>
      </c>
      <c r="L179" t="s">
        <v>332</v>
      </c>
      <c r="M179" t="s">
        <v>289</v>
      </c>
      <c r="N179" s="97">
        <v>44.458199999999998</v>
      </c>
      <c r="AT179" t="str">
        <f t="shared" si="24"/>
        <v>GND</v>
      </c>
      <c r="AU179" t="str">
        <f t="shared" si="25"/>
        <v>--</v>
      </c>
    </row>
    <row r="180" spans="1:47" x14ac:dyDescent="0.25">
      <c r="A180" t="str">
        <f t="shared" si="20"/>
        <v>U1-A14</v>
      </c>
      <c r="B180" t="str">
        <f t="shared" si="21"/>
        <v>DQ15</v>
      </c>
      <c r="C180" t="str">
        <f t="shared" si="22"/>
        <v>U1-DQ15</v>
      </c>
      <c r="D180" t="str">
        <f t="shared" si="23"/>
        <v>U1-A14</v>
      </c>
      <c r="E180" t="s">
        <v>367</v>
      </c>
      <c r="F180" t="s">
        <v>857</v>
      </c>
      <c r="G180" t="s">
        <v>605</v>
      </c>
      <c r="L180" t="s">
        <v>350</v>
      </c>
      <c r="M180" t="s">
        <v>289</v>
      </c>
      <c r="N180" s="97">
        <v>31.7089</v>
      </c>
      <c r="AT180" t="str">
        <f t="shared" si="24"/>
        <v>DQ15</v>
      </c>
      <c r="AU180" t="str">
        <f t="shared" si="25"/>
        <v>--</v>
      </c>
    </row>
    <row r="181" spans="1:47" x14ac:dyDescent="0.25">
      <c r="A181" t="str">
        <f t="shared" si="20"/>
        <v>U1-A15</v>
      </c>
      <c r="B181" t="str">
        <f t="shared" si="21"/>
        <v>DQ10</v>
      </c>
      <c r="C181" t="str">
        <f t="shared" si="22"/>
        <v>U1-DQ10</v>
      </c>
      <c r="D181" t="str">
        <f t="shared" si="23"/>
        <v>U1-A15</v>
      </c>
      <c r="E181" t="s">
        <v>367</v>
      </c>
      <c r="F181" t="s">
        <v>858</v>
      </c>
      <c r="G181" t="s">
        <v>599</v>
      </c>
      <c r="L181" t="s">
        <v>394</v>
      </c>
      <c r="M181" t="s">
        <v>289</v>
      </c>
      <c r="N181" s="97">
        <v>37.3872</v>
      </c>
      <c r="AT181" t="str">
        <f t="shared" si="24"/>
        <v>DQ10</v>
      </c>
      <c r="AU181" t="str">
        <f t="shared" si="25"/>
        <v>--</v>
      </c>
    </row>
    <row r="182" spans="1:47" x14ac:dyDescent="0.25">
      <c r="A182" t="str">
        <f t="shared" si="20"/>
        <v>U1-A16</v>
      </c>
      <c r="B182" t="str">
        <f t="shared" si="21"/>
        <v>3.3V</v>
      </c>
      <c r="C182" t="str">
        <f t="shared" si="22"/>
        <v>U1-3.3V</v>
      </c>
      <c r="D182" t="str">
        <f t="shared" si="23"/>
        <v>U1-A16</v>
      </c>
      <c r="E182" t="s">
        <v>367</v>
      </c>
      <c r="F182" t="s">
        <v>859</v>
      </c>
      <c r="G182" t="s">
        <v>291</v>
      </c>
      <c r="L182" t="s">
        <v>838</v>
      </c>
      <c r="M182" t="s">
        <v>289</v>
      </c>
      <c r="N182" s="97">
        <v>8.9417000000000009</v>
      </c>
      <c r="AT182" t="str">
        <f t="shared" si="24"/>
        <v>3.3V</v>
      </c>
      <c r="AU182" t="str">
        <f t="shared" si="25"/>
        <v>--</v>
      </c>
    </row>
    <row r="183" spans="1:47" x14ac:dyDescent="0.25">
      <c r="A183" t="str">
        <f t="shared" si="20"/>
        <v>U1-B3</v>
      </c>
      <c r="B183" t="str">
        <f t="shared" si="21"/>
        <v>A3</v>
      </c>
      <c r="C183" t="str">
        <f t="shared" si="22"/>
        <v>U1-A3</v>
      </c>
      <c r="D183" t="str">
        <f t="shared" si="23"/>
        <v>U1-B3</v>
      </c>
      <c r="E183" t="s">
        <v>367</v>
      </c>
      <c r="F183" t="s">
        <v>614</v>
      </c>
      <c r="G183" t="s">
        <v>579</v>
      </c>
      <c r="L183" t="s">
        <v>831</v>
      </c>
      <c r="M183" t="s">
        <v>289</v>
      </c>
      <c r="N183" s="97">
        <v>8.0196000000000005</v>
      </c>
      <c r="AT183" t="str">
        <f t="shared" si="24"/>
        <v>A3</v>
      </c>
      <c r="AU183" t="str">
        <f t="shared" si="25"/>
        <v>--</v>
      </c>
    </row>
    <row r="184" spans="1:47" x14ac:dyDescent="0.25">
      <c r="A184" t="str">
        <f t="shared" si="20"/>
        <v>U1-B4</v>
      </c>
      <c r="B184" t="str">
        <f t="shared" si="21"/>
        <v>A2</v>
      </c>
      <c r="C184" t="str">
        <f t="shared" si="22"/>
        <v>U1-A2</v>
      </c>
      <c r="D184" t="str">
        <f t="shared" si="23"/>
        <v>U1-B4</v>
      </c>
      <c r="E184" t="s">
        <v>367</v>
      </c>
      <c r="F184" t="s">
        <v>616</v>
      </c>
      <c r="G184" t="s">
        <v>578</v>
      </c>
      <c r="L184" t="s">
        <v>839</v>
      </c>
      <c r="M184" t="s">
        <v>289</v>
      </c>
      <c r="N184" s="97">
        <v>50.234400000000001</v>
      </c>
      <c r="AT184" t="str">
        <f t="shared" si="24"/>
        <v>A2</v>
      </c>
      <c r="AU184" t="str">
        <f t="shared" si="25"/>
        <v>--</v>
      </c>
    </row>
    <row r="185" spans="1:47" x14ac:dyDescent="0.25">
      <c r="A185" t="str">
        <f t="shared" si="20"/>
        <v>U1-B5</v>
      </c>
      <c r="B185" t="str">
        <f t="shared" si="21"/>
        <v>A1</v>
      </c>
      <c r="C185" t="str">
        <f t="shared" si="22"/>
        <v>U1-A1</v>
      </c>
      <c r="D185" t="str">
        <f t="shared" si="23"/>
        <v>U1-B5</v>
      </c>
      <c r="E185" t="s">
        <v>367</v>
      </c>
      <c r="F185" t="s">
        <v>618</v>
      </c>
      <c r="G185" t="s">
        <v>573</v>
      </c>
      <c r="L185" t="s">
        <v>395</v>
      </c>
      <c r="M185" t="s">
        <v>289</v>
      </c>
      <c r="N185" s="97">
        <v>23.220099999999999</v>
      </c>
      <c r="AT185" t="str">
        <f t="shared" si="24"/>
        <v>A1</v>
      </c>
      <c r="AU185" t="str">
        <f t="shared" si="25"/>
        <v>--</v>
      </c>
    </row>
    <row r="186" spans="1:47" x14ac:dyDescent="0.25">
      <c r="A186" t="str">
        <f t="shared" si="20"/>
        <v>U1-B6</v>
      </c>
      <c r="B186" t="str">
        <f t="shared" si="21"/>
        <v>BA1</v>
      </c>
      <c r="C186" t="str">
        <f t="shared" si="22"/>
        <v>U1-BA1</v>
      </c>
      <c r="D186" t="str">
        <f t="shared" si="23"/>
        <v>U1-B6</v>
      </c>
      <c r="E186" t="s">
        <v>367</v>
      </c>
      <c r="F186" t="s">
        <v>620</v>
      </c>
      <c r="G186" t="s">
        <v>587</v>
      </c>
      <c r="L186" t="s">
        <v>326</v>
      </c>
      <c r="M186" t="s">
        <v>289</v>
      </c>
      <c r="N186" s="97">
        <v>30.228300000000001</v>
      </c>
      <c r="AT186" t="str">
        <f t="shared" si="24"/>
        <v>BA1</v>
      </c>
      <c r="AU186" t="str">
        <f t="shared" si="25"/>
        <v>--</v>
      </c>
    </row>
    <row r="187" spans="1:47" x14ac:dyDescent="0.25">
      <c r="A187" t="str">
        <f t="shared" si="20"/>
        <v>U1-B7</v>
      </c>
      <c r="B187" t="str">
        <f t="shared" si="21"/>
        <v>RAS</v>
      </c>
      <c r="C187" t="str">
        <f t="shared" si="22"/>
        <v>U1-RAS</v>
      </c>
      <c r="D187" t="str">
        <f t="shared" si="23"/>
        <v>U1-B7</v>
      </c>
      <c r="E187" t="s">
        <v>367</v>
      </c>
      <c r="F187" t="s">
        <v>622</v>
      </c>
      <c r="G187" t="s">
        <v>675</v>
      </c>
      <c r="L187" t="s">
        <v>691</v>
      </c>
      <c r="M187" t="s">
        <v>289</v>
      </c>
      <c r="N187" s="97">
        <v>7.6829999999999998</v>
      </c>
      <c r="AT187" t="str">
        <f t="shared" si="24"/>
        <v>RAS</v>
      </c>
      <c r="AU187" t="str">
        <f t="shared" si="25"/>
        <v>--</v>
      </c>
    </row>
    <row r="188" spans="1:47" x14ac:dyDescent="0.25">
      <c r="A188" t="str">
        <f t="shared" si="20"/>
        <v>U1-B8</v>
      </c>
      <c r="B188" t="str">
        <f t="shared" si="21"/>
        <v>GND</v>
      </c>
      <c r="C188" t="str">
        <f t="shared" si="22"/>
        <v>U1-GND</v>
      </c>
      <c r="D188" t="str">
        <f t="shared" si="23"/>
        <v>U1-B8</v>
      </c>
      <c r="E188" t="s">
        <v>367</v>
      </c>
      <c r="F188" t="s">
        <v>738</v>
      </c>
      <c r="G188" t="s">
        <v>324</v>
      </c>
      <c r="L188" t="s">
        <v>860</v>
      </c>
      <c r="M188" t="s">
        <v>860</v>
      </c>
      <c r="N188" s="97" t="s">
        <v>860</v>
      </c>
      <c r="AT188" t="str">
        <f t="shared" si="24"/>
        <v>GND</v>
      </c>
      <c r="AU188" t="str">
        <f t="shared" si="25"/>
        <v>--</v>
      </c>
    </row>
    <row r="189" spans="1:47" x14ac:dyDescent="0.25">
      <c r="A189" t="str">
        <f t="shared" si="20"/>
        <v>U1-B9</v>
      </c>
      <c r="B189" t="str">
        <f t="shared" si="21"/>
        <v>GND</v>
      </c>
      <c r="C189" t="str">
        <f t="shared" si="22"/>
        <v>U1-GND</v>
      </c>
      <c r="D189" t="str">
        <f t="shared" si="23"/>
        <v>U1-B9</v>
      </c>
      <c r="E189" t="s">
        <v>367</v>
      </c>
      <c r="F189" t="s">
        <v>624</v>
      </c>
      <c r="G189" t="s">
        <v>324</v>
      </c>
      <c r="N189" s="97"/>
      <c r="AT189" t="str">
        <f t="shared" si="24"/>
        <v>GND</v>
      </c>
      <c r="AU189" t="str">
        <f t="shared" si="25"/>
        <v>--</v>
      </c>
    </row>
    <row r="190" spans="1:47" x14ac:dyDescent="0.25">
      <c r="A190" t="str">
        <f t="shared" si="20"/>
        <v>U1-B10</v>
      </c>
      <c r="B190" t="str">
        <f t="shared" si="21"/>
        <v>DQ0</v>
      </c>
      <c r="C190" t="str">
        <f t="shared" si="22"/>
        <v>U1-DQ0</v>
      </c>
      <c r="D190" t="str">
        <f t="shared" si="23"/>
        <v>U1-B10</v>
      </c>
      <c r="E190" t="s">
        <v>367</v>
      </c>
      <c r="F190" t="s">
        <v>626</v>
      </c>
      <c r="G190" t="s">
        <v>595</v>
      </c>
      <c r="N190" s="97"/>
      <c r="AT190" t="str">
        <f t="shared" si="24"/>
        <v>DQ0</v>
      </c>
      <c r="AU190" t="str">
        <f t="shared" si="25"/>
        <v>--</v>
      </c>
    </row>
    <row r="191" spans="1:47" x14ac:dyDescent="0.25">
      <c r="A191" t="str">
        <f t="shared" si="20"/>
        <v>U1-B11</v>
      </c>
      <c r="B191" t="str">
        <f t="shared" si="21"/>
        <v>DQ2</v>
      </c>
      <c r="C191" t="str">
        <f t="shared" si="22"/>
        <v>U1-DQ2</v>
      </c>
      <c r="D191" t="str">
        <f t="shared" si="23"/>
        <v>U1-B11</v>
      </c>
      <c r="E191" t="s">
        <v>367</v>
      </c>
      <c r="F191" t="s">
        <v>627</v>
      </c>
      <c r="G191" t="s">
        <v>606</v>
      </c>
      <c r="N191" s="97"/>
      <c r="AT191" t="str">
        <f t="shared" si="24"/>
        <v>DQ2</v>
      </c>
      <c r="AU191" t="str">
        <f t="shared" si="25"/>
        <v>--</v>
      </c>
    </row>
    <row r="192" spans="1:47" x14ac:dyDescent="0.25">
      <c r="A192" t="str">
        <f t="shared" si="20"/>
        <v>U1-B12</v>
      </c>
      <c r="B192" t="str">
        <f t="shared" si="21"/>
        <v>DQ6</v>
      </c>
      <c r="C192" t="str">
        <f t="shared" si="22"/>
        <v>U1-DQ6</v>
      </c>
      <c r="D192" t="str">
        <f t="shared" si="23"/>
        <v>U1-B12</v>
      </c>
      <c r="E192" t="s">
        <v>367</v>
      </c>
      <c r="F192" t="s">
        <v>629</v>
      </c>
      <c r="G192" t="s">
        <v>610</v>
      </c>
      <c r="N192" s="97"/>
      <c r="AT192" t="str">
        <f t="shared" si="24"/>
        <v>DQ6</v>
      </c>
      <c r="AU192" t="str">
        <f t="shared" si="25"/>
        <v>--</v>
      </c>
    </row>
    <row r="193" spans="1:47" x14ac:dyDescent="0.25">
      <c r="A193" t="str">
        <f t="shared" si="20"/>
        <v>U1-B13</v>
      </c>
      <c r="B193" t="str">
        <f t="shared" si="21"/>
        <v>DQM0</v>
      </c>
      <c r="C193" t="str">
        <f t="shared" si="22"/>
        <v>U1-DQM0</v>
      </c>
      <c r="D193" t="str">
        <f t="shared" si="23"/>
        <v>U1-B13</v>
      </c>
      <c r="E193" t="s">
        <v>367</v>
      </c>
      <c r="F193" t="s">
        <v>630</v>
      </c>
      <c r="G193" t="s">
        <v>619</v>
      </c>
      <c r="N193" s="97"/>
      <c r="AT193" t="str">
        <f t="shared" si="24"/>
        <v>DQM0</v>
      </c>
      <c r="AU193" t="str">
        <f t="shared" si="25"/>
        <v>--</v>
      </c>
    </row>
    <row r="194" spans="1:47" x14ac:dyDescent="0.25">
      <c r="A194" t="str">
        <f t="shared" si="20"/>
        <v>U1-B14</v>
      </c>
      <c r="B194" t="str">
        <f t="shared" si="21"/>
        <v>CLK</v>
      </c>
      <c r="C194" t="str">
        <f t="shared" si="22"/>
        <v>U1-CLK</v>
      </c>
      <c r="D194" t="str">
        <f t="shared" si="23"/>
        <v>U1-B14</v>
      </c>
      <c r="E194" t="s">
        <v>367</v>
      </c>
      <c r="F194" t="s">
        <v>861</v>
      </c>
      <c r="G194" t="s">
        <v>591</v>
      </c>
      <c r="N194" s="97"/>
      <c r="AT194" t="str">
        <f t="shared" si="24"/>
        <v>CLK</v>
      </c>
      <c r="AU194" t="str">
        <f t="shared" si="25"/>
        <v>--</v>
      </c>
    </row>
    <row r="195" spans="1:47" x14ac:dyDescent="0.25">
      <c r="A195" t="str">
        <f t="shared" si="20"/>
        <v>U1-C3</v>
      </c>
      <c r="B195" t="str">
        <f t="shared" si="21"/>
        <v>A4</v>
      </c>
      <c r="C195" t="str">
        <f t="shared" si="22"/>
        <v>U1-A4</v>
      </c>
      <c r="D195" t="str">
        <f t="shared" si="23"/>
        <v>U1-C3</v>
      </c>
      <c r="E195" t="s">
        <v>367</v>
      </c>
      <c r="F195" t="s">
        <v>446</v>
      </c>
      <c r="G195" t="s">
        <v>580</v>
      </c>
      <c r="N195" s="97"/>
      <c r="AT195" t="str">
        <f t="shared" si="24"/>
        <v>A4</v>
      </c>
      <c r="AU195" t="str">
        <f t="shared" si="25"/>
        <v>--</v>
      </c>
    </row>
    <row r="196" spans="1:47" x14ac:dyDescent="0.25">
      <c r="A196" t="str">
        <f t="shared" si="20"/>
        <v>U1-C4</v>
      </c>
      <c r="B196" t="str">
        <f t="shared" si="21"/>
        <v>3.3V</v>
      </c>
      <c r="C196" t="str">
        <f t="shared" si="22"/>
        <v>U1-3.3V</v>
      </c>
      <c r="D196" t="str">
        <f t="shared" si="23"/>
        <v>U1-C4</v>
      </c>
      <c r="E196" t="s">
        <v>367</v>
      </c>
      <c r="F196" t="s">
        <v>447</v>
      </c>
      <c r="G196" t="s">
        <v>291</v>
      </c>
      <c r="N196" s="97"/>
      <c r="AT196" t="str">
        <f t="shared" si="24"/>
        <v>3.3V</v>
      </c>
      <c r="AU196" t="str">
        <f t="shared" si="25"/>
        <v>--</v>
      </c>
    </row>
    <row r="197" spans="1:47" x14ac:dyDescent="0.25">
      <c r="A197" t="str">
        <f t="shared" si="20"/>
        <v>U1-C6</v>
      </c>
      <c r="B197" t="str">
        <f t="shared" si="21"/>
        <v>A13</v>
      </c>
      <c r="C197" t="str">
        <f t="shared" si="22"/>
        <v>U1-A13</v>
      </c>
      <c r="D197" t="str">
        <f t="shared" si="23"/>
        <v>U1-C6</v>
      </c>
      <c r="E197" t="s">
        <v>367</v>
      </c>
      <c r="F197" t="s">
        <v>449</v>
      </c>
      <c r="G197" t="s">
        <v>577</v>
      </c>
      <c r="N197" s="97"/>
      <c r="AT197" t="str">
        <f t="shared" si="24"/>
        <v>A13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U1-C7</v>
      </c>
      <c r="B198" t="str">
        <f t="shared" ref="B198:B261" si="27">IF(OR(E198=$A$2,E198=$B$2,E198=$C$2,E198=$D$2),"--",G198)</f>
        <v>3.3V</v>
      </c>
      <c r="C198" t="str">
        <f t="shared" ref="C198:C261" si="28">$E198&amp;"-"&amp;$G198</f>
        <v>U1-3.3V</v>
      </c>
      <c r="D198" t="str">
        <f t="shared" ref="D198:D261" si="29">A198</f>
        <v>U1-C7</v>
      </c>
      <c r="E198" t="s">
        <v>367</v>
      </c>
      <c r="F198" t="s">
        <v>450</v>
      </c>
      <c r="G198" t="s">
        <v>291</v>
      </c>
      <c r="N198" s="97"/>
      <c r="AT198" t="str">
        <f t="shared" ref="AT198:AT261" si="30">IF(IF(COUNTIF($AO$6:$AQ$150,B198)&gt;0,"---","--")="---",VLOOKUP(B198,$AO$6:$AQ$150,3,0),B198)</f>
        <v>3.3V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U1-C8</v>
      </c>
      <c r="B199" t="str">
        <f t="shared" si="27"/>
        <v>CAS</v>
      </c>
      <c r="C199" t="str">
        <f t="shared" si="28"/>
        <v>U1-CAS</v>
      </c>
      <c r="D199" t="str">
        <f t="shared" si="29"/>
        <v>U1-C8</v>
      </c>
      <c r="E199" t="s">
        <v>367</v>
      </c>
      <c r="F199" t="s">
        <v>451</v>
      </c>
      <c r="G199" t="s">
        <v>589</v>
      </c>
      <c r="N199" s="97"/>
      <c r="AT199" t="str">
        <f t="shared" si="30"/>
        <v>CAS</v>
      </c>
      <c r="AU199" t="str">
        <f t="shared" si="31"/>
        <v>--</v>
      </c>
    </row>
    <row r="200" spans="1:47" x14ac:dyDescent="0.25">
      <c r="A200" t="str">
        <f t="shared" si="26"/>
        <v>U1-C9</v>
      </c>
      <c r="B200" t="str">
        <f t="shared" si="27"/>
        <v>DQ7</v>
      </c>
      <c r="C200" t="str">
        <f t="shared" si="28"/>
        <v>U1-DQ7</v>
      </c>
      <c r="D200" t="str">
        <f t="shared" si="29"/>
        <v>U1-C9</v>
      </c>
      <c r="E200" t="s">
        <v>367</v>
      </c>
      <c r="F200" t="s">
        <v>452</v>
      </c>
      <c r="G200" t="s">
        <v>613</v>
      </c>
      <c r="N200" s="97"/>
      <c r="AT200" t="str">
        <f t="shared" si="30"/>
        <v>DQ7</v>
      </c>
      <c r="AU200" t="str">
        <f t="shared" si="31"/>
        <v>--</v>
      </c>
    </row>
    <row r="201" spans="1:47" x14ac:dyDescent="0.25">
      <c r="A201" t="str">
        <f t="shared" si="26"/>
        <v>U1-C10</v>
      </c>
      <c r="B201" t="str">
        <f t="shared" si="27"/>
        <v>3.3V</v>
      </c>
      <c r="C201" t="str">
        <f t="shared" si="28"/>
        <v>U1-3.3V</v>
      </c>
      <c r="D201" t="str">
        <f t="shared" si="29"/>
        <v>U1-C10</v>
      </c>
      <c r="E201" t="s">
        <v>367</v>
      </c>
      <c r="F201" t="s">
        <v>453</v>
      </c>
      <c r="G201" t="s">
        <v>291</v>
      </c>
      <c r="N201" s="97"/>
      <c r="AT201" t="str">
        <f t="shared" si="30"/>
        <v>3.3V</v>
      </c>
      <c r="AU201" t="str">
        <f t="shared" si="31"/>
        <v>--</v>
      </c>
    </row>
    <row r="202" spans="1:47" x14ac:dyDescent="0.25">
      <c r="A202" t="str">
        <f t="shared" si="26"/>
        <v>U1-C11</v>
      </c>
      <c r="B202" t="str">
        <f t="shared" si="27"/>
        <v>GND</v>
      </c>
      <c r="C202" t="str">
        <f t="shared" si="28"/>
        <v>U1-GND</v>
      </c>
      <c r="D202" t="str">
        <f t="shared" si="29"/>
        <v>U1-C11</v>
      </c>
      <c r="E202" t="s">
        <v>367</v>
      </c>
      <c r="F202" t="s">
        <v>454</v>
      </c>
      <c r="G202" t="s">
        <v>324</v>
      </c>
      <c r="N202" s="97"/>
      <c r="AT202" t="str">
        <f t="shared" si="30"/>
        <v>GND</v>
      </c>
      <c r="AU202" t="str">
        <f t="shared" si="31"/>
        <v>--</v>
      </c>
    </row>
    <row r="203" spans="1:47" x14ac:dyDescent="0.25">
      <c r="A203" t="str">
        <f t="shared" si="26"/>
        <v>U1-C13</v>
      </c>
      <c r="B203" t="str">
        <f t="shared" si="27"/>
        <v>3.3V</v>
      </c>
      <c r="C203" t="str">
        <f t="shared" si="28"/>
        <v>U1-3.3V</v>
      </c>
      <c r="D203" t="str">
        <f t="shared" si="29"/>
        <v>U1-C13</v>
      </c>
      <c r="E203" t="s">
        <v>367</v>
      </c>
      <c r="F203" t="s">
        <v>456</v>
      </c>
      <c r="G203" t="s">
        <v>291</v>
      </c>
      <c r="N203" s="97"/>
      <c r="AT203" t="str">
        <f t="shared" si="30"/>
        <v>3.3V</v>
      </c>
      <c r="AU203" t="str">
        <f t="shared" si="31"/>
        <v>--</v>
      </c>
    </row>
    <row r="204" spans="1:47" x14ac:dyDescent="0.25">
      <c r="A204" t="str">
        <f t="shared" si="26"/>
        <v>U1-C14</v>
      </c>
      <c r="B204" t="str">
        <f t="shared" si="27"/>
        <v>DQ14</v>
      </c>
      <c r="C204" t="str">
        <f t="shared" si="28"/>
        <v>U1-DQ14</v>
      </c>
      <c r="D204" t="str">
        <f t="shared" si="29"/>
        <v>U1-C14</v>
      </c>
      <c r="E204" t="s">
        <v>367</v>
      </c>
      <c r="F204" t="s">
        <v>457</v>
      </c>
      <c r="G204" t="s">
        <v>604</v>
      </c>
      <c r="N204" s="97"/>
      <c r="AT204" t="str">
        <f t="shared" si="30"/>
        <v>DQ14</v>
      </c>
      <c r="AU204" t="str">
        <f t="shared" si="31"/>
        <v>--</v>
      </c>
    </row>
    <row r="205" spans="1:47" x14ac:dyDescent="0.25">
      <c r="A205" t="str">
        <f t="shared" si="26"/>
        <v>U1-D3</v>
      </c>
      <c r="B205" t="str">
        <f t="shared" si="27"/>
        <v>A5</v>
      </c>
      <c r="C205" t="str">
        <f t="shared" si="28"/>
        <v>U1-A5</v>
      </c>
      <c r="D205" t="str">
        <f t="shared" si="29"/>
        <v>U1-D3</v>
      </c>
      <c r="E205" t="s">
        <v>367</v>
      </c>
      <c r="F205" t="s">
        <v>302</v>
      </c>
      <c r="G205" t="s">
        <v>581</v>
      </c>
      <c r="N205" s="97"/>
      <c r="AT205" t="str">
        <f t="shared" si="30"/>
        <v>A5</v>
      </c>
      <c r="AU205" t="str">
        <f t="shared" si="31"/>
        <v>--</v>
      </c>
    </row>
    <row r="206" spans="1:47" x14ac:dyDescent="0.25">
      <c r="A206" t="str">
        <f t="shared" si="26"/>
        <v>U1-D5</v>
      </c>
      <c r="B206" t="str">
        <f t="shared" si="27"/>
        <v>GND</v>
      </c>
      <c r="C206" t="str">
        <f t="shared" si="28"/>
        <v>U1-GND</v>
      </c>
      <c r="D206" t="str">
        <f t="shared" si="29"/>
        <v>U1-D5</v>
      </c>
      <c r="E206" t="s">
        <v>367</v>
      </c>
      <c r="F206" t="s">
        <v>306</v>
      </c>
      <c r="G206" t="s">
        <v>324</v>
      </c>
      <c r="N206" s="97"/>
      <c r="AT206" t="str">
        <f t="shared" si="30"/>
        <v>GND</v>
      </c>
      <c r="AU206" t="str">
        <f t="shared" si="31"/>
        <v>--</v>
      </c>
    </row>
    <row r="207" spans="1:47" x14ac:dyDescent="0.25">
      <c r="A207" t="str">
        <f t="shared" si="26"/>
        <v>U1-D6</v>
      </c>
      <c r="B207" t="str">
        <f t="shared" si="27"/>
        <v>A8</v>
      </c>
      <c r="C207" t="str">
        <f t="shared" si="28"/>
        <v>U1-A8</v>
      </c>
      <c r="D207" t="str">
        <f t="shared" si="29"/>
        <v>U1-D6</v>
      </c>
      <c r="E207" t="s">
        <v>367</v>
      </c>
      <c r="F207" t="s">
        <v>308</v>
      </c>
      <c r="G207" t="s">
        <v>584</v>
      </c>
      <c r="N207" s="97"/>
      <c r="AT207" t="str">
        <f t="shared" si="30"/>
        <v>A8</v>
      </c>
      <c r="AU207" t="str">
        <f t="shared" si="31"/>
        <v>--</v>
      </c>
    </row>
    <row r="208" spans="1:47" x14ac:dyDescent="0.25">
      <c r="A208" t="str">
        <f t="shared" si="26"/>
        <v>U1-D8</v>
      </c>
      <c r="B208" t="str">
        <f t="shared" si="27"/>
        <v>A9</v>
      </c>
      <c r="C208" t="str">
        <f t="shared" si="28"/>
        <v>U1-A9</v>
      </c>
      <c r="D208" t="str">
        <f t="shared" si="29"/>
        <v>U1-D8</v>
      </c>
      <c r="E208" t="s">
        <v>367</v>
      </c>
      <c r="F208" t="s">
        <v>312</v>
      </c>
      <c r="G208" t="s">
        <v>585</v>
      </c>
      <c r="N208" s="97"/>
      <c r="AT208" t="str">
        <f t="shared" si="30"/>
        <v>A9</v>
      </c>
      <c r="AU208" t="str">
        <f t="shared" si="31"/>
        <v>--</v>
      </c>
    </row>
    <row r="209" spans="1:47" x14ac:dyDescent="0.25">
      <c r="A209" t="str">
        <f t="shared" si="26"/>
        <v>U1-D9</v>
      </c>
      <c r="B209" t="str">
        <f t="shared" si="27"/>
        <v>DQ5</v>
      </c>
      <c r="C209" t="str">
        <f t="shared" si="28"/>
        <v>U1-DQ5</v>
      </c>
      <c r="D209" t="str">
        <f t="shared" si="29"/>
        <v>U1-D9</v>
      </c>
      <c r="E209" t="s">
        <v>367</v>
      </c>
      <c r="F209" t="s">
        <v>314</v>
      </c>
      <c r="G209" t="s">
        <v>609</v>
      </c>
      <c r="N209" s="97"/>
      <c r="AT209" t="str">
        <f t="shared" si="30"/>
        <v>DQ5</v>
      </c>
      <c r="AU209" t="str">
        <f t="shared" si="31"/>
        <v>--</v>
      </c>
    </row>
    <row r="210" spans="1:47" x14ac:dyDescent="0.25">
      <c r="A210" t="str">
        <f t="shared" si="26"/>
        <v>U1-D11</v>
      </c>
      <c r="B210" t="str">
        <f t="shared" si="27"/>
        <v>DQ8</v>
      </c>
      <c r="C210" t="str">
        <f t="shared" si="28"/>
        <v>U1-DQ8</v>
      </c>
      <c r="D210" t="str">
        <f t="shared" si="29"/>
        <v>U1-D11</v>
      </c>
      <c r="E210" t="s">
        <v>367</v>
      </c>
      <c r="F210" t="s">
        <v>318</v>
      </c>
      <c r="G210" t="s">
        <v>615</v>
      </c>
      <c r="N210" s="97"/>
      <c r="AT210" t="str">
        <f t="shared" si="30"/>
        <v>DQ8</v>
      </c>
      <c r="AU210" t="str">
        <f t="shared" si="31"/>
        <v>--</v>
      </c>
    </row>
    <row r="211" spans="1:47" x14ac:dyDescent="0.25">
      <c r="A211" t="str">
        <f t="shared" si="26"/>
        <v>U1-D12</v>
      </c>
      <c r="B211" t="str">
        <f t="shared" si="27"/>
        <v>DQM1</v>
      </c>
      <c r="C211" t="str">
        <f t="shared" si="28"/>
        <v>U1-DQM1</v>
      </c>
      <c r="D211" t="str">
        <f t="shared" si="29"/>
        <v>U1-D12</v>
      </c>
      <c r="E211" t="s">
        <v>367</v>
      </c>
      <c r="F211" t="s">
        <v>320</v>
      </c>
      <c r="G211" t="s">
        <v>621</v>
      </c>
      <c r="N211" s="97"/>
      <c r="AT211" t="str">
        <f t="shared" si="30"/>
        <v>DQM1</v>
      </c>
      <c r="AU211" t="str">
        <f t="shared" si="31"/>
        <v>--</v>
      </c>
    </row>
    <row r="212" spans="1:47" x14ac:dyDescent="0.25">
      <c r="A212" t="str">
        <f t="shared" si="26"/>
        <v>U1-D14</v>
      </c>
      <c r="B212" t="str">
        <f t="shared" si="27"/>
        <v>DQ12</v>
      </c>
      <c r="C212" t="str">
        <f t="shared" si="28"/>
        <v>U1-DQ12</v>
      </c>
      <c r="D212" t="str">
        <f t="shared" si="29"/>
        <v>U1-D14</v>
      </c>
      <c r="E212" t="s">
        <v>367</v>
      </c>
      <c r="F212" t="s">
        <v>322</v>
      </c>
      <c r="G212" t="s">
        <v>601</v>
      </c>
      <c r="N212" s="97"/>
      <c r="AT212" t="str">
        <f t="shared" si="30"/>
        <v>DQ12</v>
      </c>
      <c r="AU212" t="str">
        <f t="shared" si="31"/>
        <v>--</v>
      </c>
    </row>
    <row r="213" spans="1:47" x14ac:dyDescent="0.25">
      <c r="A213" t="str">
        <f t="shared" si="26"/>
        <v>U1-E6</v>
      </c>
      <c r="B213" t="str">
        <f t="shared" si="27"/>
        <v>A6</v>
      </c>
      <c r="C213" t="str">
        <f t="shared" si="28"/>
        <v>U1-A6</v>
      </c>
      <c r="D213" t="str">
        <f t="shared" si="29"/>
        <v>U1-E6</v>
      </c>
      <c r="E213" t="s">
        <v>367</v>
      </c>
      <c r="F213" t="s">
        <v>638</v>
      </c>
      <c r="G213" t="s">
        <v>582</v>
      </c>
      <c r="N213" s="97"/>
      <c r="AT213" t="str">
        <f t="shared" si="30"/>
        <v>A6</v>
      </c>
      <c r="AU213" t="str">
        <f t="shared" si="31"/>
        <v>--</v>
      </c>
    </row>
    <row r="214" spans="1:47" x14ac:dyDescent="0.25">
      <c r="A214" t="str">
        <f t="shared" si="26"/>
        <v>U1-E7</v>
      </c>
      <c r="B214" t="str">
        <f t="shared" si="27"/>
        <v>A7</v>
      </c>
      <c r="C214" t="str">
        <f t="shared" si="28"/>
        <v>U1-A7</v>
      </c>
      <c r="D214" t="str">
        <f t="shared" si="29"/>
        <v>U1-E7</v>
      </c>
      <c r="E214" t="s">
        <v>367</v>
      </c>
      <c r="F214" t="s">
        <v>639</v>
      </c>
      <c r="G214" t="s">
        <v>583</v>
      </c>
      <c r="N214" s="97"/>
      <c r="AT214" t="str">
        <f t="shared" si="30"/>
        <v>A7</v>
      </c>
      <c r="AU214" t="str">
        <f t="shared" si="31"/>
        <v>--</v>
      </c>
    </row>
    <row r="215" spans="1:47" x14ac:dyDescent="0.25">
      <c r="A215" t="str">
        <f t="shared" si="26"/>
        <v>U1-E8</v>
      </c>
      <c r="B215" t="str">
        <f t="shared" si="27"/>
        <v>A11</v>
      </c>
      <c r="C215" t="str">
        <f t="shared" si="28"/>
        <v>U1-A11</v>
      </c>
      <c r="D215" t="str">
        <f t="shared" si="29"/>
        <v>U1-E8</v>
      </c>
      <c r="E215" t="s">
        <v>367</v>
      </c>
      <c r="F215" t="s">
        <v>641</v>
      </c>
      <c r="G215" t="s">
        <v>575</v>
      </c>
      <c r="N215" s="97"/>
      <c r="AT215" t="str">
        <f t="shared" si="30"/>
        <v>A11</v>
      </c>
      <c r="AU215" t="str">
        <f t="shared" si="31"/>
        <v>--</v>
      </c>
    </row>
    <row r="216" spans="1:47" x14ac:dyDescent="0.25">
      <c r="A216" t="str">
        <f t="shared" si="26"/>
        <v>U1-E9</v>
      </c>
      <c r="B216" t="str">
        <f t="shared" si="27"/>
        <v>DQ11</v>
      </c>
      <c r="C216" t="str">
        <f t="shared" si="28"/>
        <v>U1-DQ11</v>
      </c>
      <c r="D216" t="str">
        <f t="shared" si="29"/>
        <v>U1-E9</v>
      </c>
      <c r="E216" t="s">
        <v>367</v>
      </c>
      <c r="F216" t="s">
        <v>643</v>
      </c>
      <c r="G216" t="s">
        <v>600</v>
      </c>
      <c r="N216" s="97"/>
      <c r="AT216" t="str">
        <f t="shared" si="30"/>
        <v>DQ11</v>
      </c>
      <c r="AU216" t="str">
        <f t="shared" si="31"/>
        <v>--</v>
      </c>
    </row>
    <row r="217" spans="1:47" x14ac:dyDescent="0.25">
      <c r="A217" t="str">
        <f t="shared" si="26"/>
        <v>U1-E10</v>
      </c>
      <c r="B217" t="str">
        <f t="shared" si="27"/>
        <v>Bank7_19</v>
      </c>
      <c r="C217" t="str">
        <f t="shared" si="28"/>
        <v>U1-Bank7_19</v>
      </c>
      <c r="D217" t="str">
        <f t="shared" si="29"/>
        <v>U1-E10</v>
      </c>
      <c r="E217" t="s">
        <v>367</v>
      </c>
      <c r="F217" t="s">
        <v>644</v>
      </c>
      <c r="G217" t="s">
        <v>862</v>
      </c>
      <c r="N217" s="97"/>
      <c r="AT217" t="str">
        <f t="shared" si="30"/>
        <v>Bank7_19</v>
      </c>
      <c r="AU217" t="str">
        <f t="shared" si="31"/>
        <v>--</v>
      </c>
    </row>
    <row r="218" spans="1:47" x14ac:dyDescent="0.25">
      <c r="A218" t="str">
        <f t="shared" si="26"/>
        <v>U1-E11</v>
      </c>
      <c r="B218" t="str">
        <f t="shared" si="27"/>
        <v>DQ9</v>
      </c>
      <c r="C218" t="str">
        <f t="shared" si="28"/>
        <v>U1-DQ9</v>
      </c>
      <c r="D218" t="str">
        <f t="shared" si="29"/>
        <v>U1-E11</v>
      </c>
      <c r="E218" t="s">
        <v>367</v>
      </c>
      <c r="F218" t="s">
        <v>746</v>
      </c>
      <c r="G218" t="s">
        <v>617</v>
      </c>
      <c r="N218" s="97"/>
      <c r="AT218" t="str">
        <f t="shared" si="30"/>
        <v>DQ9</v>
      </c>
      <c r="AU218" t="str">
        <f t="shared" si="31"/>
        <v>--</v>
      </c>
    </row>
    <row r="219" spans="1:47" x14ac:dyDescent="0.25">
      <c r="A219" t="str">
        <f t="shared" si="26"/>
        <v>U1-F8</v>
      </c>
      <c r="B219" t="str">
        <f t="shared" si="27"/>
        <v>CKE</v>
      </c>
      <c r="C219" t="str">
        <f t="shared" si="28"/>
        <v>U1-CKE</v>
      </c>
      <c r="D219" t="str">
        <f t="shared" si="29"/>
        <v>U1-F8</v>
      </c>
      <c r="E219" t="s">
        <v>367</v>
      </c>
      <c r="F219" t="s">
        <v>647</v>
      </c>
      <c r="G219" t="s">
        <v>590</v>
      </c>
      <c r="N219" s="97"/>
      <c r="AT219" t="str">
        <f t="shared" si="30"/>
        <v>CKE</v>
      </c>
      <c r="AU219" t="str">
        <f t="shared" si="31"/>
        <v>--</v>
      </c>
    </row>
    <row r="220" spans="1:47" x14ac:dyDescent="0.25">
      <c r="A220" t="str">
        <f t="shared" si="26"/>
        <v>U1-F9</v>
      </c>
      <c r="B220" t="str">
        <f t="shared" si="27"/>
        <v>DQ13</v>
      </c>
      <c r="C220" t="str">
        <f t="shared" si="28"/>
        <v>U1-DQ13</v>
      </c>
      <c r="D220" t="str">
        <f t="shared" si="29"/>
        <v>U1-F9</v>
      </c>
      <c r="E220" t="s">
        <v>367</v>
      </c>
      <c r="F220" t="s">
        <v>648</v>
      </c>
      <c r="G220" t="s">
        <v>603</v>
      </c>
      <c r="N220" s="97"/>
      <c r="AT220" t="str">
        <f t="shared" si="30"/>
        <v>DQ13</v>
      </c>
      <c r="AU220" t="str">
        <f t="shared" si="31"/>
        <v>--</v>
      </c>
    </row>
    <row r="221" spans="1:47" x14ac:dyDescent="0.25">
      <c r="A221" t="str">
        <f t="shared" si="26"/>
        <v>U1-J1</v>
      </c>
      <c r="B221" t="str">
        <f t="shared" si="27"/>
        <v>D9</v>
      </c>
      <c r="C221" t="str">
        <f t="shared" si="28"/>
        <v>U1-D9</v>
      </c>
      <c r="D221" t="str">
        <f t="shared" si="29"/>
        <v>U1-J1</v>
      </c>
      <c r="E221" t="s">
        <v>367</v>
      </c>
      <c r="F221" t="s">
        <v>168</v>
      </c>
      <c r="G221" t="s">
        <v>314</v>
      </c>
      <c r="N221" s="97"/>
      <c r="AT221" t="str">
        <f t="shared" si="30"/>
        <v>D9</v>
      </c>
      <c r="AU221" t="str">
        <f t="shared" si="31"/>
        <v>--</v>
      </c>
    </row>
    <row r="222" spans="1:47" x14ac:dyDescent="0.25">
      <c r="A222" t="str">
        <f t="shared" si="26"/>
        <v>U1-J2</v>
      </c>
      <c r="B222" t="str">
        <f t="shared" si="27"/>
        <v>D10</v>
      </c>
      <c r="C222" t="str">
        <f t="shared" si="28"/>
        <v>U1-D10</v>
      </c>
      <c r="D222" t="str">
        <f t="shared" si="29"/>
        <v>U1-J2</v>
      </c>
      <c r="E222" t="s">
        <v>367</v>
      </c>
      <c r="F222" t="s">
        <v>184</v>
      </c>
      <c r="G222" t="s">
        <v>316</v>
      </c>
      <c r="N222" s="97"/>
      <c r="AT222" t="str">
        <f t="shared" si="30"/>
        <v>D10</v>
      </c>
      <c r="AU222" t="str">
        <f t="shared" si="31"/>
        <v>--</v>
      </c>
    </row>
    <row r="223" spans="1:47" x14ac:dyDescent="0.25">
      <c r="A223" t="str">
        <f t="shared" si="26"/>
        <v>U1-J12</v>
      </c>
      <c r="B223" t="str">
        <f t="shared" si="27"/>
        <v>VCCINT</v>
      </c>
      <c r="C223" t="str">
        <f t="shared" si="28"/>
        <v>U1-VCCINT</v>
      </c>
      <c r="D223" t="str">
        <f t="shared" si="29"/>
        <v>U1-J12</v>
      </c>
      <c r="E223" t="s">
        <v>367</v>
      </c>
      <c r="F223" t="s">
        <v>682</v>
      </c>
      <c r="G223" t="s">
        <v>839</v>
      </c>
      <c r="N223" s="97"/>
      <c r="AT223" t="str">
        <f t="shared" si="30"/>
        <v>NetC33_2</v>
      </c>
      <c r="AU223" t="str">
        <f t="shared" si="31"/>
        <v>C33</v>
      </c>
    </row>
    <row r="224" spans="1:47" x14ac:dyDescent="0.25">
      <c r="A224" t="str">
        <f t="shared" si="26"/>
        <v>U1-J13</v>
      </c>
      <c r="B224" t="str">
        <f t="shared" si="27"/>
        <v>Bank5_10</v>
      </c>
      <c r="C224" t="str">
        <f t="shared" si="28"/>
        <v>U1-Bank5_10</v>
      </c>
      <c r="D224" t="str">
        <f t="shared" si="29"/>
        <v>U1-J13</v>
      </c>
      <c r="E224" t="s">
        <v>367</v>
      </c>
      <c r="F224" t="s">
        <v>683</v>
      </c>
      <c r="G224" t="s">
        <v>863</v>
      </c>
      <c r="N224" s="97"/>
      <c r="AT224" t="str">
        <f t="shared" si="30"/>
        <v>Bank5_10</v>
      </c>
      <c r="AU224" t="str">
        <f t="shared" si="31"/>
        <v>--</v>
      </c>
    </row>
    <row r="225" spans="1:47" x14ac:dyDescent="0.25">
      <c r="A225" t="str">
        <f t="shared" si="26"/>
        <v>U1-J14</v>
      </c>
      <c r="B225" t="str">
        <f t="shared" si="27"/>
        <v>D5</v>
      </c>
      <c r="C225" t="str">
        <f t="shared" si="28"/>
        <v>U1-D5</v>
      </c>
      <c r="D225" t="str">
        <f t="shared" si="29"/>
        <v>U1-J14</v>
      </c>
      <c r="E225" t="s">
        <v>367</v>
      </c>
      <c r="F225" t="s">
        <v>864</v>
      </c>
      <c r="G225" t="s">
        <v>306</v>
      </c>
      <c r="N225" s="97"/>
      <c r="AT225" t="str">
        <f t="shared" si="30"/>
        <v>D5</v>
      </c>
      <c r="AU225" t="str">
        <f t="shared" si="31"/>
        <v>--</v>
      </c>
    </row>
    <row r="226" spans="1:47" x14ac:dyDescent="0.25">
      <c r="A226" t="str">
        <f t="shared" si="26"/>
        <v>U1-J15</v>
      </c>
      <c r="B226" t="str">
        <f t="shared" si="27"/>
        <v>DEVCLRn</v>
      </c>
      <c r="C226" t="str">
        <f t="shared" si="28"/>
        <v>U1-DEVCLRn</v>
      </c>
      <c r="D226" t="str">
        <f t="shared" si="29"/>
        <v>U1-J15</v>
      </c>
      <c r="E226" t="s">
        <v>367</v>
      </c>
      <c r="F226" t="s">
        <v>865</v>
      </c>
      <c r="G226" t="s">
        <v>625</v>
      </c>
      <c r="N226" s="97"/>
      <c r="AT226" t="str">
        <f t="shared" si="30"/>
        <v>DEVCLRn</v>
      </c>
      <c r="AU226" t="str">
        <f t="shared" si="31"/>
        <v>--</v>
      </c>
    </row>
    <row r="227" spans="1:47" x14ac:dyDescent="0.25">
      <c r="A227" t="str">
        <f t="shared" si="26"/>
        <v>U1-J16</v>
      </c>
      <c r="B227" t="str">
        <f t="shared" si="27"/>
        <v>DEV_OE</v>
      </c>
      <c r="C227" t="str">
        <f t="shared" si="28"/>
        <v>U1-DEV_OE</v>
      </c>
      <c r="D227" t="str">
        <f t="shared" si="29"/>
        <v>U1-J16</v>
      </c>
      <c r="E227" t="s">
        <v>367</v>
      </c>
      <c r="F227" t="s">
        <v>866</v>
      </c>
      <c r="G227" t="s">
        <v>837</v>
      </c>
      <c r="N227" s="97"/>
      <c r="AT227" t="str">
        <f t="shared" si="30"/>
        <v>DEV_OE</v>
      </c>
      <c r="AU227" t="str">
        <f t="shared" si="31"/>
        <v>--</v>
      </c>
    </row>
    <row r="228" spans="1:47" x14ac:dyDescent="0.25">
      <c r="A228" t="str">
        <f t="shared" si="26"/>
        <v>U1-K1</v>
      </c>
      <c r="B228" t="str">
        <f t="shared" si="27"/>
        <v>D11_R</v>
      </c>
      <c r="C228" t="str">
        <f t="shared" si="28"/>
        <v>U1-D11_R</v>
      </c>
      <c r="D228" t="str">
        <f t="shared" si="29"/>
        <v>U1-K1</v>
      </c>
      <c r="E228" t="s">
        <v>367</v>
      </c>
      <c r="F228" t="s">
        <v>685</v>
      </c>
      <c r="G228" t="s">
        <v>325</v>
      </c>
      <c r="N228" s="97"/>
      <c r="AT228" t="str">
        <f t="shared" si="30"/>
        <v>D11_R</v>
      </c>
      <c r="AU228" t="str">
        <f t="shared" si="31"/>
        <v>--</v>
      </c>
    </row>
    <row r="229" spans="1:47" x14ac:dyDescent="0.25">
      <c r="A229" t="str">
        <f t="shared" si="26"/>
        <v>U1-K2</v>
      </c>
      <c r="B229" t="str">
        <f t="shared" si="27"/>
        <v>D11</v>
      </c>
      <c r="C229" t="str">
        <f t="shared" si="28"/>
        <v>U1-D11</v>
      </c>
      <c r="D229" t="str">
        <f t="shared" si="29"/>
        <v>U1-K2</v>
      </c>
      <c r="E229" t="s">
        <v>367</v>
      </c>
      <c r="F229" t="s">
        <v>686</v>
      </c>
      <c r="G229" t="s">
        <v>318</v>
      </c>
      <c r="N229" s="97"/>
      <c r="AT229" t="str">
        <f t="shared" si="30"/>
        <v>D11</v>
      </c>
      <c r="AU229" t="str">
        <f t="shared" si="31"/>
        <v>--</v>
      </c>
    </row>
    <row r="230" spans="1:47" x14ac:dyDescent="0.25">
      <c r="A230" t="str">
        <f t="shared" si="26"/>
        <v>U1-K3</v>
      </c>
      <c r="B230" t="str">
        <f t="shared" si="27"/>
        <v>3.3V</v>
      </c>
      <c r="C230" t="str">
        <f t="shared" si="28"/>
        <v>U1-3.3V</v>
      </c>
      <c r="D230" t="str">
        <f t="shared" si="29"/>
        <v>U1-K3</v>
      </c>
      <c r="E230" t="s">
        <v>367</v>
      </c>
      <c r="F230" t="s">
        <v>687</v>
      </c>
      <c r="G230" t="s">
        <v>291</v>
      </c>
      <c r="N230" s="97"/>
      <c r="AT230" t="str">
        <f t="shared" si="30"/>
        <v>3.3V</v>
      </c>
      <c r="AU230" t="str">
        <f t="shared" si="31"/>
        <v>--</v>
      </c>
    </row>
    <row r="231" spans="1:47" x14ac:dyDescent="0.25">
      <c r="A231" t="str">
        <f t="shared" si="26"/>
        <v>U1-K5</v>
      </c>
      <c r="B231" t="str">
        <f t="shared" si="27"/>
        <v>Bank2_12</v>
      </c>
      <c r="C231" t="str">
        <f t="shared" si="28"/>
        <v>U1-Bank2_12</v>
      </c>
      <c r="D231" t="str">
        <f t="shared" si="29"/>
        <v>U1-K5</v>
      </c>
      <c r="E231" t="s">
        <v>367</v>
      </c>
      <c r="F231" t="s">
        <v>688</v>
      </c>
      <c r="G231" t="s">
        <v>867</v>
      </c>
      <c r="N231" s="97"/>
      <c r="AT231" t="str">
        <f t="shared" si="30"/>
        <v>Bank2_12</v>
      </c>
      <c r="AU231" t="str">
        <f t="shared" si="31"/>
        <v>--</v>
      </c>
    </row>
    <row r="232" spans="1:47" x14ac:dyDescent="0.25">
      <c r="A232" t="str">
        <f t="shared" si="26"/>
        <v>U1-K6</v>
      </c>
      <c r="B232" t="str">
        <f t="shared" si="27"/>
        <v>GND</v>
      </c>
      <c r="C232" t="str">
        <f t="shared" si="28"/>
        <v>U1-GND</v>
      </c>
      <c r="D232" t="str">
        <f t="shared" si="29"/>
        <v>U1-K6</v>
      </c>
      <c r="E232" t="s">
        <v>367</v>
      </c>
      <c r="F232" t="s">
        <v>689</v>
      </c>
      <c r="G232" t="s">
        <v>324</v>
      </c>
      <c r="N232" s="97"/>
      <c r="AT232" t="str">
        <f t="shared" si="30"/>
        <v>GND</v>
      </c>
      <c r="AU232" t="str">
        <f t="shared" si="31"/>
        <v>--</v>
      </c>
    </row>
    <row r="233" spans="1:47" x14ac:dyDescent="0.25">
      <c r="A233" t="str">
        <f t="shared" si="26"/>
        <v>U1-K9</v>
      </c>
      <c r="B233" t="str">
        <f t="shared" si="27"/>
        <v>VCCINT</v>
      </c>
      <c r="C233" t="str">
        <f t="shared" si="28"/>
        <v>U1-VCCINT</v>
      </c>
      <c r="D233" t="str">
        <f t="shared" si="29"/>
        <v>U1-K9</v>
      </c>
      <c r="E233" t="s">
        <v>367</v>
      </c>
      <c r="F233" t="s">
        <v>765</v>
      </c>
      <c r="G233" t="s">
        <v>839</v>
      </c>
      <c r="N233" s="97"/>
      <c r="AT233" t="str">
        <f t="shared" si="30"/>
        <v>NetC33_2</v>
      </c>
      <c r="AU233" t="str">
        <f t="shared" si="31"/>
        <v>C33</v>
      </c>
    </row>
    <row r="234" spans="1:47" x14ac:dyDescent="0.25">
      <c r="A234" t="str">
        <f t="shared" si="26"/>
        <v>U1-K10</v>
      </c>
      <c r="B234" t="str">
        <f t="shared" si="27"/>
        <v>VCCINT</v>
      </c>
      <c r="C234" t="str">
        <f t="shared" si="28"/>
        <v>U1-VCCINT</v>
      </c>
      <c r="D234" t="str">
        <f t="shared" si="29"/>
        <v>U1-K10</v>
      </c>
      <c r="E234" t="s">
        <v>367</v>
      </c>
      <c r="F234" t="s">
        <v>693</v>
      </c>
      <c r="G234" t="s">
        <v>839</v>
      </c>
      <c r="N234" s="97"/>
      <c r="AT234" t="str">
        <f t="shared" si="30"/>
        <v>NetC33_2</v>
      </c>
      <c r="AU234" t="str">
        <f t="shared" si="31"/>
        <v>C33</v>
      </c>
    </row>
    <row r="235" spans="1:47" x14ac:dyDescent="0.25">
      <c r="A235" t="str">
        <f t="shared" si="26"/>
        <v>U1-K12</v>
      </c>
      <c r="B235" t="str">
        <f t="shared" si="27"/>
        <v>GND</v>
      </c>
      <c r="C235" t="str">
        <f t="shared" si="28"/>
        <v>U1-GND</v>
      </c>
      <c r="D235" t="str">
        <f t="shared" si="29"/>
        <v>U1-K12</v>
      </c>
      <c r="E235" t="s">
        <v>367</v>
      </c>
      <c r="F235" t="s">
        <v>695</v>
      </c>
      <c r="G235" t="s">
        <v>324</v>
      </c>
      <c r="N235" s="97"/>
      <c r="AT235" t="str">
        <f t="shared" si="30"/>
        <v>GND</v>
      </c>
      <c r="AU235" t="str">
        <f t="shared" si="31"/>
        <v>--</v>
      </c>
    </row>
    <row r="236" spans="1:47" x14ac:dyDescent="0.25">
      <c r="A236" t="str">
        <f t="shared" si="26"/>
        <v>U1-K14</v>
      </c>
      <c r="B236" t="str">
        <f t="shared" si="27"/>
        <v>3.3V</v>
      </c>
      <c r="C236" t="str">
        <f t="shared" si="28"/>
        <v>U1-3.3V</v>
      </c>
      <c r="D236" t="str">
        <f t="shared" si="29"/>
        <v>U1-K14</v>
      </c>
      <c r="E236" t="s">
        <v>367</v>
      </c>
      <c r="F236" t="s">
        <v>868</v>
      </c>
      <c r="G236" t="s">
        <v>291</v>
      </c>
      <c r="N236" s="97"/>
      <c r="AT236" t="str">
        <f t="shared" si="30"/>
        <v>3.3V</v>
      </c>
      <c r="AU236" t="str">
        <f t="shared" si="31"/>
        <v>--</v>
      </c>
    </row>
    <row r="237" spans="1:47" x14ac:dyDescent="0.25">
      <c r="A237" t="str">
        <f t="shared" si="26"/>
        <v>U1-K15</v>
      </c>
      <c r="B237" t="str">
        <f t="shared" si="27"/>
        <v>D3</v>
      </c>
      <c r="C237" t="str">
        <f t="shared" si="28"/>
        <v>U1-D3</v>
      </c>
      <c r="D237" t="str">
        <f t="shared" si="29"/>
        <v>U1-K15</v>
      </c>
      <c r="E237" t="s">
        <v>367</v>
      </c>
      <c r="F237" t="s">
        <v>869</v>
      </c>
      <c r="G237" t="s">
        <v>302</v>
      </c>
      <c r="N237" s="97"/>
      <c r="AT237" t="str">
        <f t="shared" si="30"/>
        <v>D3</v>
      </c>
      <c r="AU237" t="str">
        <f t="shared" si="31"/>
        <v>--</v>
      </c>
    </row>
    <row r="238" spans="1:47" x14ac:dyDescent="0.25">
      <c r="A238" t="str">
        <f t="shared" si="26"/>
        <v>U1-K16</v>
      </c>
      <c r="B238" t="str">
        <f t="shared" si="27"/>
        <v>D4</v>
      </c>
      <c r="C238" t="str">
        <f t="shared" si="28"/>
        <v>U1-D4</v>
      </c>
      <c r="D238" t="str">
        <f t="shared" si="29"/>
        <v>U1-K16</v>
      </c>
      <c r="E238" t="s">
        <v>367</v>
      </c>
      <c r="F238" t="s">
        <v>870</v>
      </c>
      <c r="G238" t="s">
        <v>304</v>
      </c>
      <c r="N238" s="97"/>
      <c r="AT238" t="str">
        <f t="shared" si="30"/>
        <v>D4</v>
      </c>
      <c r="AU238" t="str">
        <f t="shared" si="31"/>
        <v>--</v>
      </c>
    </row>
    <row r="239" spans="1:47" x14ac:dyDescent="0.25">
      <c r="A239" t="str">
        <f t="shared" si="26"/>
        <v>U1-L1</v>
      </c>
      <c r="B239" t="str">
        <f t="shared" si="27"/>
        <v>D12_R</v>
      </c>
      <c r="C239" t="str">
        <f t="shared" si="28"/>
        <v>U1-D12_R</v>
      </c>
      <c r="D239" t="str">
        <f t="shared" si="29"/>
        <v>U1-L1</v>
      </c>
      <c r="E239" t="s">
        <v>367</v>
      </c>
      <c r="F239" t="s">
        <v>486</v>
      </c>
      <c r="G239" t="s">
        <v>327</v>
      </c>
      <c r="N239" s="97"/>
      <c r="AT239" t="str">
        <f t="shared" si="30"/>
        <v>D12_R</v>
      </c>
      <c r="AU239" t="str">
        <f t="shared" si="31"/>
        <v>--</v>
      </c>
    </row>
    <row r="240" spans="1:47" x14ac:dyDescent="0.25">
      <c r="A240" t="str">
        <f t="shared" si="26"/>
        <v>U1-L2</v>
      </c>
      <c r="B240" t="str">
        <f t="shared" si="27"/>
        <v>D12</v>
      </c>
      <c r="C240" t="str">
        <f t="shared" si="28"/>
        <v>U1-D12</v>
      </c>
      <c r="D240" t="str">
        <f t="shared" si="29"/>
        <v>U1-L2</v>
      </c>
      <c r="E240" t="s">
        <v>367</v>
      </c>
      <c r="F240" t="s">
        <v>487</v>
      </c>
      <c r="G240" t="s">
        <v>320</v>
      </c>
      <c r="N240" s="97"/>
      <c r="AT240" t="str">
        <f t="shared" si="30"/>
        <v>D12</v>
      </c>
      <c r="AU240" t="str">
        <f t="shared" si="31"/>
        <v>--</v>
      </c>
    </row>
    <row r="241" spans="1:47" x14ac:dyDescent="0.25">
      <c r="A241" t="str">
        <f t="shared" si="26"/>
        <v>U1-L3</v>
      </c>
      <c r="B241" t="str">
        <f t="shared" si="27"/>
        <v>GND</v>
      </c>
      <c r="C241" t="str">
        <f t="shared" si="28"/>
        <v>U1-GND</v>
      </c>
      <c r="D241" t="str">
        <f t="shared" si="29"/>
        <v>U1-L3</v>
      </c>
      <c r="E241" t="s">
        <v>367</v>
      </c>
      <c r="F241" t="s">
        <v>701</v>
      </c>
      <c r="G241" t="s">
        <v>324</v>
      </c>
      <c r="N241" s="97"/>
      <c r="AT241" t="str">
        <f t="shared" si="30"/>
        <v>GND</v>
      </c>
      <c r="AU241" t="str">
        <f t="shared" si="31"/>
        <v>--</v>
      </c>
    </row>
    <row r="242" spans="1:47" x14ac:dyDescent="0.25">
      <c r="A242" t="str">
        <f t="shared" si="26"/>
        <v>U1-L4</v>
      </c>
      <c r="B242" t="str">
        <f t="shared" si="27"/>
        <v>Bank2_13</v>
      </c>
      <c r="C242" t="str">
        <f t="shared" si="28"/>
        <v>U1-Bank2_13</v>
      </c>
      <c r="D242" t="str">
        <f t="shared" si="29"/>
        <v>U1-L4</v>
      </c>
      <c r="E242" t="s">
        <v>367</v>
      </c>
      <c r="F242" t="s">
        <v>702</v>
      </c>
      <c r="G242" t="s">
        <v>871</v>
      </c>
      <c r="N242" s="97"/>
      <c r="AT242" t="str">
        <f t="shared" si="30"/>
        <v>Bank2_13</v>
      </c>
      <c r="AU242" t="str">
        <f t="shared" si="31"/>
        <v>--</v>
      </c>
    </row>
    <row r="243" spans="1:47" x14ac:dyDescent="0.25">
      <c r="A243" t="str">
        <f t="shared" si="26"/>
        <v>U1-L6</v>
      </c>
      <c r="B243" t="str">
        <f t="shared" si="27"/>
        <v>VCCINT</v>
      </c>
      <c r="C243" t="str">
        <f t="shared" si="28"/>
        <v>U1-VCCINT</v>
      </c>
      <c r="D243" t="str">
        <f t="shared" si="29"/>
        <v>U1-L6</v>
      </c>
      <c r="E243" t="s">
        <v>367</v>
      </c>
      <c r="F243" t="s">
        <v>704</v>
      </c>
      <c r="G243" t="s">
        <v>839</v>
      </c>
      <c r="N243" s="97"/>
      <c r="AT243" t="str">
        <f t="shared" si="30"/>
        <v>NetC33_2</v>
      </c>
      <c r="AU243" t="str">
        <f t="shared" si="31"/>
        <v>C33</v>
      </c>
    </row>
    <row r="244" spans="1:47" x14ac:dyDescent="0.25">
      <c r="A244" t="str">
        <f t="shared" si="26"/>
        <v>U1-L7</v>
      </c>
      <c r="B244" t="str">
        <f t="shared" si="27"/>
        <v>Bank3_19</v>
      </c>
      <c r="C244" t="str">
        <f t="shared" si="28"/>
        <v>U1-Bank3_19</v>
      </c>
      <c r="D244" t="str">
        <f t="shared" si="29"/>
        <v>U1-L7</v>
      </c>
      <c r="E244" t="s">
        <v>367</v>
      </c>
      <c r="F244" t="s">
        <v>705</v>
      </c>
      <c r="G244" t="s">
        <v>872</v>
      </c>
      <c r="N244" s="97"/>
      <c r="AT244" t="str">
        <f t="shared" si="30"/>
        <v>Bank3_19</v>
      </c>
      <c r="AU244" t="str">
        <f t="shared" si="31"/>
        <v>--</v>
      </c>
    </row>
    <row r="245" spans="1:47" x14ac:dyDescent="0.25">
      <c r="A245" t="str">
        <f t="shared" si="26"/>
        <v>U1-L8</v>
      </c>
      <c r="B245" t="str">
        <f t="shared" si="27"/>
        <v>Bank3_20</v>
      </c>
      <c r="C245" t="str">
        <f t="shared" si="28"/>
        <v>U1-Bank3_20</v>
      </c>
      <c r="D245" t="str">
        <f t="shared" si="29"/>
        <v>U1-L8</v>
      </c>
      <c r="E245" t="s">
        <v>367</v>
      </c>
      <c r="F245" t="s">
        <v>706</v>
      </c>
      <c r="G245" t="s">
        <v>873</v>
      </c>
      <c r="N245" s="97"/>
      <c r="AT245" t="str">
        <f t="shared" si="30"/>
        <v>Bank3_20</v>
      </c>
      <c r="AU245" t="str">
        <f t="shared" si="31"/>
        <v>--</v>
      </c>
    </row>
    <row r="246" spans="1:47" x14ac:dyDescent="0.25">
      <c r="A246" t="str">
        <f t="shared" si="26"/>
        <v>U1-L9</v>
      </c>
      <c r="B246" t="str">
        <f t="shared" si="27"/>
        <v>GND</v>
      </c>
      <c r="C246" t="str">
        <f t="shared" si="28"/>
        <v>U1-GND</v>
      </c>
      <c r="D246" t="str">
        <f t="shared" si="29"/>
        <v>U1-L9</v>
      </c>
      <c r="E246" t="s">
        <v>367</v>
      </c>
      <c r="F246" t="s">
        <v>766</v>
      </c>
      <c r="G246" t="s">
        <v>324</v>
      </c>
      <c r="N246" s="97"/>
      <c r="AT246" t="str">
        <f t="shared" si="30"/>
        <v>GND</v>
      </c>
      <c r="AU246" t="str">
        <f t="shared" si="31"/>
        <v>--</v>
      </c>
    </row>
    <row r="247" spans="1:47" x14ac:dyDescent="0.25">
      <c r="A247" t="str">
        <f t="shared" si="26"/>
        <v>U1-L10</v>
      </c>
      <c r="B247" t="str">
        <f t="shared" si="27"/>
        <v>GND</v>
      </c>
      <c r="C247" t="str">
        <f t="shared" si="28"/>
        <v>U1-GND</v>
      </c>
      <c r="D247" t="str">
        <f t="shared" si="29"/>
        <v>U1-L10</v>
      </c>
      <c r="E247" t="s">
        <v>367</v>
      </c>
      <c r="F247" t="s">
        <v>707</v>
      </c>
      <c r="G247" t="s">
        <v>324</v>
      </c>
      <c r="N247" s="97"/>
      <c r="AT247" t="str">
        <f t="shared" si="30"/>
        <v>GND</v>
      </c>
      <c r="AU247" t="str">
        <f t="shared" si="31"/>
        <v>--</v>
      </c>
    </row>
    <row r="248" spans="1:47" x14ac:dyDescent="0.25">
      <c r="A248" t="str">
        <f t="shared" si="26"/>
        <v>U1-L11</v>
      </c>
      <c r="B248" t="str">
        <f t="shared" si="27"/>
        <v>GND</v>
      </c>
      <c r="C248" t="str">
        <f t="shared" si="28"/>
        <v>U1-GND</v>
      </c>
      <c r="D248" t="str">
        <f t="shared" si="29"/>
        <v>U1-L11</v>
      </c>
      <c r="E248" t="s">
        <v>367</v>
      </c>
      <c r="F248" t="s">
        <v>708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U1-L13</v>
      </c>
      <c r="B249" t="str">
        <f t="shared" si="27"/>
        <v>Bank5_4</v>
      </c>
      <c r="C249" t="str">
        <f t="shared" si="28"/>
        <v>U1-Bank5_4</v>
      </c>
      <c r="D249" t="str">
        <f t="shared" si="29"/>
        <v>U1-L13</v>
      </c>
      <c r="E249" t="s">
        <v>367</v>
      </c>
      <c r="F249" t="s">
        <v>710</v>
      </c>
      <c r="G249" t="s">
        <v>874</v>
      </c>
      <c r="N249" s="97"/>
      <c r="AT249" t="str">
        <f t="shared" si="30"/>
        <v>Bank5_4</v>
      </c>
      <c r="AU249" t="str">
        <f t="shared" si="31"/>
        <v>--</v>
      </c>
    </row>
    <row r="250" spans="1:47" x14ac:dyDescent="0.25">
      <c r="A250" t="str">
        <f t="shared" si="26"/>
        <v>U1-L14</v>
      </c>
      <c r="B250" t="str">
        <f t="shared" si="27"/>
        <v>GND</v>
      </c>
      <c r="C250" t="str">
        <f t="shared" si="28"/>
        <v>U1-GND</v>
      </c>
      <c r="D250" t="str">
        <f t="shared" si="29"/>
        <v>U1-L14</v>
      </c>
      <c r="E250" t="s">
        <v>367</v>
      </c>
      <c r="F250" t="s">
        <v>875</v>
      </c>
      <c r="G250" t="s">
        <v>324</v>
      </c>
      <c r="N250" s="97"/>
      <c r="AT250" t="str">
        <f t="shared" si="30"/>
        <v>GND</v>
      </c>
      <c r="AU250" t="str">
        <f t="shared" si="31"/>
        <v>--</v>
      </c>
    </row>
    <row r="251" spans="1:47" x14ac:dyDescent="0.25">
      <c r="A251" t="str">
        <f t="shared" si="26"/>
        <v>U1-L15</v>
      </c>
      <c r="B251" t="str">
        <f t="shared" si="27"/>
        <v>D1</v>
      </c>
      <c r="C251" t="str">
        <f t="shared" si="28"/>
        <v>U1-D1</v>
      </c>
      <c r="D251" t="str">
        <f t="shared" si="29"/>
        <v>U1-L15</v>
      </c>
      <c r="E251" t="s">
        <v>367</v>
      </c>
      <c r="F251" t="s">
        <v>876</v>
      </c>
      <c r="G251" t="s">
        <v>300</v>
      </c>
      <c r="N251" s="97"/>
      <c r="AT251" t="str">
        <f t="shared" si="30"/>
        <v>D1</v>
      </c>
      <c r="AU251" t="str">
        <f t="shared" si="31"/>
        <v>--</v>
      </c>
    </row>
    <row r="252" spans="1:47" x14ac:dyDescent="0.25">
      <c r="A252" t="str">
        <f t="shared" si="26"/>
        <v>U1-L16</v>
      </c>
      <c r="B252" t="str">
        <f t="shared" si="27"/>
        <v>D2</v>
      </c>
      <c r="C252" t="str">
        <f t="shared" si="28"/>
        <v>U1-D2</v>
      </c>
      <c r="D252" t="str">
        <f t="shared" si="29"/>
        <v>U1-L16</v>
      </c>
      <c r="E252" t="s">
        <v>367</v>
      </c>
      <c r="F252" t="s">
        <v>877</v>
      </c>
      <c r="G252" t="s">
        <v>301</v>
      </c>
      <c r="N252" s="97"/>
      <c r="AT252" t="str">
        <f t="shared" si="30"/>
        <v>D2</v>
      </c>
      <c r="AU252" t="str">
        <f t="shared" si="31"/>
        <v>--</v>
      </c>
    </row>
    <row r="253" spans="1:47" x14ac:dyDescent="0.25">
      <c r="A253" t="str">
        <f t="shared" si="26"/>
        <v>U1-M1</v>
      </c>
      <c r="B253" t="str">
        <f t="shared" si="27"/>
        <v>GND</v>
      </c>
      <c r="C253" t="str">
        <f t="shared" si="28"/>
        <v>U1-GND</v>
      </c>
      <c r="D253" t="str">
        <f t="shared" si="29"/>
        <v>U1-M1</v>
      </c>
      <c r="E253" t="s">
        <v>367</v>
      </c>
      <c r="F253" t="s">
        <v>712</v>
      </c>
      <c r="G253" t="s">
        <v>324</v>
      </c>
      <c r="N253" s="97"/>
      <c r="AT253" t="str">
        <f t="shared" si="30"/>
        <v>GND</v>
      </c>
      <c r="AU253" t="str">
        <f t="shared" si="31"/>
        <v>--</v>
      </c>
    </row>
    <row r="254" spans="1:47" x14ac:dyDescent="0.25">
      <c r="A254" t="str">
        <f t="shared" si="26"/>
        <v>U1-M2</v>
      </c>
      <c r="B254" t="str">
        <f t="shared" si="27"/>
        <v>CLK12M</v>
      </c>
      <c r="C254" t="str">
        <f t="shared" si="28"/>
        <v>U1-CLK12M</v>
      </c>
      <c r="D254" t="str">
        <f t="shared" si="29"/>
        <v>U1-M2</v>
      </c>
      <c r="E254" t="s">
        <v>367</v>
      </c>
      <c r="F254" t="s">
        <v>713</v>
      </c>
      <c r="G254" t="s">
        <v>315</v>
      </c>
      <c r="N254" s="97"/>
      <c r="AT254" t="str">
        <f t="shared" si="30"/>
        <v>NetR17_1</v>
      </c>
      <c r="AU254" t="str">
        <f t="shared" si="31"/>
        <v>R17</v>
      </c>
    </row>
    <row r="255" spans="1:47" x14ac:dyDescent="0.25">
      <c r="A255" t="str">
        <f t="shared" si="26"/>
        <v>U1-M3</v>
      </c>
      <c r="B255" t="str">
        <f t="shared" si="27"/>
        <v>3.3V</v>
      </c>
      <c r="C255" t="str">
        <f t="shared" si="28"/>
        <v>U1-3.3V</v>
      </c>
      <c r="D255" t="str">
        <f t="shared" si="29"/>
        <v>U1-M3</v>
      </c>
      <c r="E255" t="s">
        <v>367</v>
      </c>
      <c r="F255" t="s">
        <v>714</v>
      </c>
      <c r="G255" t="s">
        <v>291</v>
      </c>
      <c r="N255" s="97"/>
      <c r="AT255" t="str">
        <f t="shared" si="30"/>
        <v>3.3V</v>
      </c>
      <c r="AU255" t="str">
        <f t="shared" si="31"/>
        <v>--</v>
      </c>
    </row>
    <row r="256" spans="1:47" x14ac:dyDescent="0.25">
      <c r="A256" t="str">
        <f t="shared" si="26"/>
        <v>U1-M6</v>
      </c>
      <c r="B256" t="str">
        <f t="shared" si="27"/>
        <v>LED1</v>
      </c>
      <c r="C256" t="str">
        <f t="shared" si="28"/>
        <v>U1-LED1</v>
      </c>
      <c r="D256" t="str">
        <f t="shared" si="29"/>
        <v>U1-M6</v>
      </c>
      <c r="E256" t="s">
        <v>367</v>
      </c>
      <c r="F256" t="s">
        <v>767</v>
      </c>
      <c r="G256" t="s">
        <v>354</v>
      </c>
      <c r="N256" s="97"/>
      <c r="AT256" t="str">
        <f t="shared" si="30"/>
        <v>NetD2_A</v>
      </c>
      <c r="AU256" t="str">
        <f t="shared" si="31"/>
        <v>R9</v>
      </c>
    </row>
    <row r="257" spans="1:47" x14ac:dyDescent="0.25">
      <c r="A257" t="str">
        <f t="shared" si="26"/>
        <v>U1-M7</v>
      </c>
      <c r="B257" t="str">
        <f t="shared" si="27"/>
        <v>Bank3_18</v>
      </c>
      <c r="C257" t="str">
        <f t="shared" si="28"/>
        <v>U1-Bank3_18</v>
      </c>
      <c r="D257" t="str">
        <f t="shared" si="29"/>
        <v>U1-M7</v>
      </c>
      <c r="E257" t="s">
        <v>367</v>
      </c>
      <c r="F257" t="s">
        <v>717</v>
      </c>
      <c r="G257" t="s">
        <v>878</v>
      </c>
      <c r="N257" s="97"/>
      <c r="AT257" t="str">
        <f t="shared" si="30"/>
        <v>Bank3_18</v>
      </c>
      <c r="AU257" t="str">
        <f t="shared" si="31"/>
        <v>--</v>
      </c>
    </row>
    <row r="258" spans="1:47" x14ac:dyDescent="0.25">
      <c r="A258" t="str">
        <f t="shared" si="26"/>
        <v>U1-M8</v>
      </c>
      <c r="B258" t="str">
        <f t="shared" si="27"/>
        <v>ADBUS4</v>
      </c>
      <c r="C258" t="str">
        <f t="shared" si="28"/>
        <v>U1-ADBUS4</v>
      </c>
      <c r="D258" t="str">
        <f t="shared" si="29"/>
        <v>U1-M8</v>
      </c>
      <c r="E258" t="s">
        <v>367</v>
      </c>
      <c r="F258" t="s">
        <v>718</v>
      </c>
      <c r="G258" t="s">
        <v>801</v>
      </c>
      <c r="N258" s="97"/>
      <c r="AT258" t="str">
        <f t="shared" si="30"/>
        <v>ADBUS4</v>
      </c>
      <c r="AU258" t="str">
        <f t="shared" si="31"/>
        <v>--</v>
      </c>
    </row>
    <row r="259" spans="1:47" x14ac:dyDescent="0.25">
      <c r="A259" t="str">
        <f t="shared" si="26"/>
        <v>U1-M9</v>
      </c>
      <c r="B259" t="str">
        <f t="shared" si="27"/>
        <v>VCCINT</v>
      </c>
      <c r="C259" t="str">
        <f t="shared" si="28"/>
        <v>U1-VCCINT</v>
      </c>
      <c r="D259" t="str">
        <f t="shared" si="29"/>
        <v>U1-M9</v>
      </c>
      <c r="E259" t="s">
        <v>367</v>
      </c>
      <c r="F259" t="s">
        <v>719</v>
      </c>
      <c r="G259" t="s">
        <v>839</v>
      </c>
      <c r="N259" s="97"/>
      <c r="AT259" t="str">
        <f t="shared" si="30"/>
        <v>NetC33_2</v>
      </c>
      <c r="AU259" t="str">
        <f t="shared" si="31"/>
        <v>C33</v>
      </c>
    </row>
    <row r="260" spans="1:47" x14ac:dyDescent="0.25">
      <c r="A260" t="str">
        <f t="shared" si="26"/>
        <v>U1-M10</v>
      </c>
      <c r="B260" t="str">
        <f t="shared" si="27"/>
        <v>Bank4_14</v>
      </c>
      <c r="C260" t="str">
        <f t="shared" si="28"/>
        <v>U1-Bank4_14</v>
      </c>
      <c r="D260" t="str">
        <f t="shared" si="29"/>
        <v>U1-M10</v>
      </c>
      <c r="E260" t="s">
        <v>367</v>
      </c>
      <c r="F260" t="s">
        <v>720</v>
      </c>
      <c r="G260" t="s">
        <v>879</v>
      </c>
      <c r="N260" s="97"/>
      <c r="AT260" t="str">
        <f t="shared" si="30"/>
        <v>Bank4_14</v>
      </c>
      <c r="AU260" t="str">
        <f t="shared" si="31"/>
        <v>--</v>
      </c>
    </row>
    <row r="261" spans="1:47" x14ac:dyDescent="0.25">
      <c r="A261" t="str">
        <f t="shared" si="26"/>
        <v>U1-M11</v>
      </c>
      <c r="B261" t="str">
        <f t="shared" si="27"/>
        <v>VCCINT</v>
      </c>
      <c r="C261" t="str">
        <f t="shared" si="28"/>
        <v>U1-VCCINT</v>
      </c>
      <c r="D261" t="str">
        <f t="shared" si="29"/>
        <v>U1-M11</v>
      </c>
      <c r="E261" t="s">
        <v>367</v>
      </c>
      <c r="F261" t="s">
        <v>721</v>
      </c>
      <c r="G261" t="s">
        <v>839</v>
      </c>
      <c r="N261" s="97"/>
      <c r="AT261" t="str">
        <f t="shared" si="30"/>
        <v>NetC33_2</v>
      </c>
      <c r="AU261" t="str">
        <f t="shared" si="31"/>
        <v>C33</v>
      </c>
    </row>
    <row r="262" spans="1:47" x14ac:dyDescent="0.25">
      <c r="A262" t="str">
        <f t="shared" ref="A262:A325" si="32">$E262&amp;"-"&amp;$F262</f>
        <v>U1-M14</v>
      </c>
      <c r="B262" t="str">
        <f t="shared" ref="B262:B325" si="33">IF(OR(E262=$A$2,E262=$B$2,E262=$C$2,E262=$D$2),"--",G262)</f>
        <v>3.3V</v>
      </c>
      <c r="C262" t="str">
        <f t="shared" ref="C262:C325" si="34">$E262&amp;"-"&amp;$G262</f>
        <v>U1-3.3V</v>
      </c>
      <c r="D262" t="str">
        <f t="shared" ref="D262:D325" si="35">A262</f>
        <v>U1-M14</v>
      </c>
      <c r="E262" t="s">
        <v>367</v>
      </c>
      <c r="F262" t="s">
        <v>880</v>
      </c>
      <c r="G262" t="s">
        <v>291</v>
      </c>
      <c r="N262" s="97"/>
      <c r="AT262" t="str">
        <f t="shared" ref="AT262:AT325" si="36">IF(IF(COUNTIF($AO$6:$AQ$150,B262)&gt;0,"---","--")="---",VLOOKUP(B262,$AO$6:$AQ$150,3,0),B262)</f>
        <v>3.3V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U1-M15</v>
      </c>
      <c r="B263" t="str">
        <f t="shared" si="33"/>
        <v>GND</v>
      </c>
      <c r="C263" t="str">
        <f t="shared" si="34"/>
        <v>U1-GND</v>
      </c>
      <c r="D263" t="str">
        <f t="shared" si="35"/>
        <v>U1-M15</v>
      </c>
      <c r="E263" t="s">
        <v>367</v>
      </c>
      <c r="F263" t="s">
        <v>881</v>
      </c>
      <c r="G263" t="s">
        <v>324</v>
      </c>
      <c r="N263" s="97"/>
      <c r="AT263" t="str">
        <f t="shared" si="36"/>
        <v>GND</v>
      </c>
      <c r="AU263" t="str">
        <f t="shared" si="37"/>
        <v>--</v>
      </c>
    </row>
    <row r="264" spans="1:47" x14ac:dyDescent="0.25">
      <c r="A264" t="str">
        <f t="shared" si="32"/>
        <v>U1-M16</v>
      </c>
      <c r="B264" t="str">
        <f t="shared" si="33"/>
        <v>GND</v>
      </c>
      <c r="C264" t="str">
        <f t="shared" si="34"/>
        <v>U1-GND</v>
      </c>
      <c r="D264" t="str">
        <f t="shared" si="35"/>
        <v>U1-M16</v>
      </c>
      <c r="E264" t="s">
        <v>367</v>
      </c>
      <c r="F264" t="s">
        <v>882</v>
      </c>
      <c r="G264" t="s">
        <v>324</v>
      </c>
      <c r="N264" s="97"/>
      <c r="AT264" t="str">
        <f t="shared" si="36"/>
        <v>GND</v>
      </c>
      <c r="AU264" t="str">
        <f t="shared" si="37"/>
        <v>--</v>
      </c>
    </row>
    <row r="265" spans="1:47" x14ac:dyDescent="0.25">
      <c r="A265" t="str">
        <f t="shared" si="32"/>
        <v>U1-N1</v>
      </c>
      <c r="B265" t="str">
        <f t="shared" si="33"/>
        <v>D7</v>
      </c>
      <c r="C265" t="str">
        <f t="shared" si="34"/>
        <v>U1-D7</v>
      </c>
      <c r="D265" t="str">
        <f t="shared" si="35"/>
        <v>U1-N1</v>
      </c>
      <c r="E265" t="s">
        <v>367</v>
      </c>
      <c r="F265" t="s">
        <v>768</v>
      </c>
      <c r="G265" t="s">
        <v>310</v>
      </c>
      <c r="N265" s="97"/>
      <c r="AT265" t="str">
        <f t="shared" si="36"/>
        <v>D7</v>
      </c>
      <c r="AU265" t="str">
        <f t="shared" si="37"/>
        <v>--</v>
      </c>
    </row>
    <row r="266" spans="1:47" x14ac:dyDescent="0.25">
      <c r="A266" t="str">
        <f t="shared" si="32"/>
        <v>U1-N2</v>
      </c>
      <c r="B266" t="str">
        <f t="shared" si="33"/>
        <v>D6</v>
      </c>
      <c r="C266" t="str">
        <f t="shared" si="34"/>
        <v>U1-D6</v>
      </c>
      <c r="D266" t="str">
        <f t="shared" si="35"/>
        <v>U1-N2</v>
      </c>
      <c r="E266" t="s">
        <v>367</v>
      </c>
      <c r="F266" t="s">
        <v>724</v>
      </c>
      <c r="G266" t="s">
        <v>308</v>
      </c>
      <c r="N266" s="97"/>
      <c r="AT266" t="str">
        <f t="shared" si="36"/>
        <v>D6</v>
      </c>
      <c r="AU266" t="str">
        <f t="shared" si="37"/>
        <v>--</v>
      </c>
    </row>
    <row r="267" spans="1:47" x14ac:dyDescent="0.25">
      <c r="A267" t="str">
        <f t="shared" si="32"/>
        <v>U1-N3</v>
      </c>
      <c r="B267" t="str">
        <f t="shared" si="33"/>
        <v>LED8</v>
      </c>
      <c r="C267" t="str">
        <f t="shared" si="34"/>
        <v>U1-LED8</v>
      </c>
      <c r="D267" t="str">
        <f t="shared" si="35"/>
        <v>U1-N3</v>
      </c>
      <c r="E267" t="s">
        <v>367</v>
      </c>
      <c r="F267" t="s">
        <v>725</v>
      </c>
      <c r="G267" t="s">
        <v>368</v>
      </c>
      <c r="N267" s="97"/>
      <c r="AT267" t="str">
        <f t="shared" si="36"/>
        <v>NetD9_A</v>
      </c>
      <c r="AU267" t="str">
        <f t="shared" si="37"/>
        <v>R16</v>
      </c>
    </row>
    <row r="268" spans="1:47" x14ac:dyDescent="0.25">
      <c r="A268" t="str">
        <f t="shared" si="32"/>
        <v>U1-N5</v>
      </c>
      <c r="B268" t="str">
        <f t="shared" si="33"/>
        <v>LED7</v>
      </c>
      <c r="C268" t="str">
        <f t="shared" si="34"/>
        <v>U1-LED7</v>
      </c>
      <c r="D268" t="str">
        <f t="shared" si="35"/>
        <v>U1-N5</v>
      </c>
      <c r="E268" t="s">
        <v>367</v>
      </c>
      <c r="F268" t="s">
        <v>727</v>
      </c>
      <c r="G268" t="s">
        <v>366</v>
      </c>
      <c r="N268" s="97"/>
      <c r="AT268" t="str">
        <f t="shared" si="36"/>
        <v>NetD8_A</v>
      </c>
      <c r="AU268" t="str">
        <f t="shared" si="37"/>
        <v>R15</v>
      </c>
    </row>
    <row r="269" spans="1:47" x14ac:dyDescent="0.25">
      <c r="A269" t="str">
        <f t="shared" si="32"/>
        <v>U1-N6</v>
      </c>
      <c r="B269" t="str">
        <f t="shared" si="33"/>
        <v>USER_BTN</v>
      </c>
      <c r="C269" t="str">
        <f t="shared" si="34"/>
        <v>U1-USER_BTN</v>
      </c>
      <c r="D269" t="str">
        <f t="shared" si="35"/>
        <v>U1-N6</v>
      </c>
      <c r="E269" t="s">
        <v>367</v>
      </c>
      <c r="F269" t="s">
        <v>728</v>
      </c>
      <c r="G269" t="s">
        <v>394</v>
      </c>
      <c r="N269" s="97"/>
      <c r="AT269" t="str">
        <f t="shared" si="36"/>
        <v>USER_BTN</v>
      </c>
      <c r="AU269" t="str">
        <f t="shared" si="37"/>
        <v>--</v>
      </c>
    </row>
    <row r="270" spans="1:47" x14ac:dyDescent="0.25">
      <c r="A270" t="str">
        <f t="shared" si="32"/>
        <v>U1-N8</v>
      </c>
      <c r="B270" t="str">
        <f t="shared" si="33"/>
        <v>ADBUS7</v>
      </c>
      <c r="C270" t="str">
        <f t="shared" si="34"/>
        <v>U1-ADBUS7</v>
      </c>
      <c r="D270" t="str">
        <f t="shared" si="35"/>
        <v>U1-N8</v>
      </c>
      <c r="E270" t="s">
        <v>367</v>
      </c>
      <c r="F270" t="s">
        <v>730</v>
      </c>
      <c r="G270" t="s">
        <v>802</v>
      </c>
      <c r="N270" s="97"/>
      <c r="AT270" t="str">
        <f t="shared" si="36"/>
        <v>ADBUS7</v>
      </c>
      <c r="AU270" t="str">
        <f t="shared" si="37"/>
        <v>--</v>
      </c>
    </row>
    <row r="271" spans="1:47" x14ac:dyDescent="0.25">
      <c r="A271" t="str">
        <f t="shared" si="32"/>
        <v>U1-N9</v>
      </c>
      <c r="B271" t="str">
        <f t="shared" si="33"/>
        <v>Bank4_2</v>
      </c>
      <c r="C271" t="str">
        <f t="shared" si="34"/>
        <v>U1-Bank4_2</v>
      </c>
      <c r="D271" t="str">
        <f t="shared" si="35"/>
        <v>U1-N9</v>
      </c>
      <c r="E271" t="s">
        <v>367</v>
      </c>
      <c r="F271" t="s">
        <v>731</v>
      </c>
      <c r="G271" t="s">
        <v>883</v>
      </c>
      <c r="N271" s="97"/>
      <c r="AT271" t="str">
        <f t="shared" si="36"/>
        <v>Bank4_2</v>
      </c>
      <c r="AU271" t="str">
        <f t="shared" si="37"/>
        <v>--</v>
      </c>
    </row>
    <row r="272" spans="1:47" x14ac:dyDescent="0.25">
      <c r="A272" t="str">
        <f t="shared" si="32"/>
        <v>U1-N11</v>
      </c>
      <c r="B272" t="str">
        <f t="shared" si="33"/>
        <v>Bank4_15</v>
      </c>
      <c r="C272" t="str">
        <f t="shared" si="34"/>
        <v>U1-Bank4_15</v>
      </c>
      <c r="D272" t="str">
        <f t="shared" si="35"/>
        <v>U1-N11</v>
      </c>
      <c r="E272" t="s">
        <v>367</v>
      </c>
      <c r="F272" t="s">
        <v>733</v>
      </c>
      <c r="G272" t="s">
        <v>884</v>
      </c>
      <c r="N272" s="97"/>
      <c r="AT272" t="str">
        <f t="shared" si="36"/>
        <v>Bank4_15</v>
      </c>
      <c r="AU272" t="str">
        <f t="shared" si="37"/>
        <v>--</v>
      </c>
    </row>
    <row r="273" spans="1:47" x14ac:dyDescent="0.25">
      <c r="A273" t="str">
        <f t="shared" si="32"/>
        <v>U1-N12</v>
      </c>
      <c r="B273" t="str">
        <f t="shared" si="33"/>
        <v>GND</v>
      </c>
      <c r="C273" t="str">
        <f t="shared" si="34"/>
        <v>U1-GND</v>
      </c>
      <c r="D273" t="str">
        <f t="shared" si="35"/>
        <v>U1-N12</v>
      </c>
      <c r="E273" t="s">
        <v>367</v>
      </c>
      <c r="F273" t="s">
        <v>735</v>
      </c>
      <c r="G273" t="s">
        <v>324</v>
      </c>
      <c r="N273" s="97"/>
      <c r="AT273" t="str">
        <f t="shared" si="36"/>
        <v>GND</v>
      </c>
      <c r="AU273" t="str">
        <f t="shared" si="37"/>
        <v>--</v>
      </c>
    </row>
    <row r="274" spans="1:47" x14ac:dyDescent="0.25">
      <c r="A274" t="str">
        <f t="shared" si="32"/>
        <v>U1-N14</v>
      </c>
      <c r="B274" t="str">
        <f t="shared" si="33"/>
        <v>NetU1_N14</v>
      </c>
      <c r="C274" t="str">
        <f t="shared" si="34"/>
        <v>U1-NetU1_N14</v>
      </c>
      <c r="D274" t="str">
        <f t="shared" si="35"/>
        <v>U1-N14</v>
      </c>
      <c r="E274" t="s">
        <v>367</v>
      </c>
      <c r="F274" t="s">
        <v>885</v>
      </c>
      <c r="G274" t="s">
        <v>886</v>
      </c>
      <c r="N274" s="97"/>
      <c r="AT274" t="str">
        <f t="shared" si="36"/>
        <v>NetU1_N14</v>
      </c>
      <c r="AU274" t="str">
        <f t="shared" si="37"/>
        <v>--</v>
      </c>
    </row>
    <row r="275" spans="1:47" x14ac:dyDescent="0.25">
      <c r="A275" t="str">
        <f t="shared" si="32"/>
        <v>U1-N15</v>
      </c>
      <c r="B275" t="str">
        <f t="shared" si="33"/>
        <v>Bank5_5</v>
      </c>
      <c r="C275" t="str">
        <f t="shared" si="34"/>
        <v>U1-Bank5_5</v>
      </c>
      <c r="D275" t="str">
        <f t="shared" si="35"/>
        <v>U1-N15</v>
      </c>
      <c r="E275" t="s">
        <v>367</v>
      </c>
      <c r="F275" t="s">
        <v>887</v>
      </c>
      <c r="G275" t="s">
        <v>888</v>
      </c>
      <c r="N275" s="97"/>
      <c r="AT275" t="str">
        <f t="shared" si="36"/>
        <v>Bank5_5</v>
      </c>
      <c r="AU275" t="str">
        <f t="shared" si="37"/>
        <v>--</v>
      </c>
    </row>
    <row r="276" spans="1:47" x14ac:dyDescent="0.25">
      <c r="A276" t="str">
        <f t="shared" si="32"/>
        <v>U1-N16</v>
      </c>
      <c r="B276" t="str">
        <f t="shared" si="33"/>
        <v>D0</v>
      </c>
      <c r="C276" t="str">
        <f t="shared" si="34"/>
        <v>U1-D0</v>
      </c>
      <c r="D276" t="str">
        <f t="shared" si="35"/>
        <v>U1-N16</v>
      </c>
      <c r="E276" t="s">
        <v>367</v>
      </c>
      <c r="F276" t="s">
        <v>889</v>
      </c>
      <c r="G276" t="s">
        <v>299</v>
      </c>
      <c r="N276" s="97"/>
      <c r="AT276" t="str">
        <f t="shared" si="36"/>
        <v>D0</v>
      </c>
      <c r="AU276" t="str">
        <f t="shared" si="37"/>
        <v>--</v>
      </c>
    </row>
    <row r="277" spans="1:47" x14ac:dyDescent="0.25">
      <c r="A277" t="str">
        <f t="shared" si="32"/>
        <v>U1-P1</v>
      </c>
      <c r="B277" t="str">
        <f t="shared" si="33"/>
        <v>D13</v>
      </c>
      <c r="C277" t="str">
        <f t="shared" si="34"/>
        <v>U1-D13</v>
      </c>
      <c r="D277" t="str">
        <f t="shared" si="35"/>
        <v>U1-P1</v>
      </c>
      <c r="E277" t="s">
        <v>367</v>
      </c>
      <c r="F277" t="s">
        <v>890</v>
      </c>
      <c r="G277" t="s">
        <v>321</v>
      </c>
      <c r="N277" s="97"/>
      <c r="AT277" t="str">
        <f t="shared" si="36"/>
        <v>D13</v>
      </c>
      <c r="AU277" t="str">
        <f t="shared" si="37"/>
        <v>--</v>
      </c>
    </row>
    <row r="278" spans="1:47" x14ac:dyDescent="0.25">
      <c r="A278" t="str">
        <f t="shared" si="32"/>
        <v>U1-P2</v>
      </c>
      <c r="B278" t="str">
        <f t="shared" si="33"/>
        <v>D8</v>
      </c>
      <c r="C278" t="str">
        <f t="shared" si="34"/>
        <v>U1-D8</v>
      </c>
      <c r="D278" t="str">
        <f t="shared" si="35"/>
        <v>U1-P2</v>
      </c>
      <c r="E278" t="s">
        <v>367</v>
      </c>
      <c r="F278" t="s">
        <v>891</v>
      </c>
      <c r="G278" t="s">
        <v>312</v>
      </c>
      <c r="N278" s="97"/>
      <c r="AT278" t="str">
        <f t="shared" si="36"/>
        <v>D8</v>
      </c>
      <c r="AU278" t="str">
        <f t="shared" si="37"/>
        <v>--</v>
      </c>
    </row>
    <row r="279" spans="1:47" x14ac:dyDescent="0.25">
      <c r="A279" t="str">
        <f t="shared" si="32"/>
        <v>U1-P3</v>
      </c>
      <c r="B279" t="str">
        <f t="shared" si="33"/>
        <v>Bank3_4</v>
      </c>
      <c r="C279" t="str">
        <f t="shared" si="34"/>
        <v>U1-Bank3_4</v>
      </c>
      <c r="D279" t="str">
        <f t="shared" si="35"/>
        <v>U1-P3</v>
      </c>
      <c r="E279" t="s">
        <v>367</v>
      </c>
      <c r="F279" t="s">
        <v>892</v>
      </c>
      <c r="G279" t="s">
        <v>893</v>
      </c>
      <c r="N279" s="97"/>
      <c r="AT279" t="str">
        <f t="shared" si="36"/>
        <v>Bank3_4</v>
      </c>
      <c r="AU279" t="str">
        <f t="shared" si="37"/>
        <v>--</v>
      </c>
    </row>
    <row r="280" spans="1:47" x14ac:dyDescent="0.25">
      <c r="A280" t="str">
        <f t="shared" si="32"/>
        <v>U1-P4</v>
      </c>
      <c r="B280" t="str">
        <f t="shared" si="33"/>
        <v>3.3V</v>
      </c>
      <c r="C280" t="str">
        <f t="shared" si="34"/>
        <v>U1-3.3V</v>
      </c>
      <c r="D280" t="str">
        <f t="shared" si="35"/>
        <v>U1-P4</v>
      </c>
      <c r="E280" t="s">
        <v>367</v>
      </c>
      <c r="F280" t="s">
        <v>894</v>
      </c>
      <c r="G280" t="s">
        <v>291</v>
      </c>
      <c r="N280" s="97"/>
      <c r="AT280" t="str">
        <f t="shared" si="36"/>
        <v>3.3V</v>
      </c>
      <c r="AU280" t="str">
        <f t="shared" si="37"/>
        <v>--</v>
      </c>
    </row>
    <row r="281" spans="1:47" x14ac:dyDescent="0.25">
      <c r="A281" t="str">
        <f t="shared" si="32"/>
        <v>U1-P6</v>
      </c>
      <c r="B281" t="str">
        <f t="shared" si="33"/>
        <v>GND</v>
      </c>
      <c r="C281" t="str">
        <f t="shared" si="34"/>
        <v>U1-GND</v>
      </c>
      <c r="D281" t="str">
        <f t="shared" si="35"/>
        <v>U1-P6</v>
      </c>
      <c r="E281" t="s">
        <v>367</v>
      </c>
      <c r="F281" t="s">
        <v>895</v>
      </c>
      <c r="G281" t="s">
        <v>324</v>
      </c>
      <c r="N281" s="97"/>
      <c r="AT281" t="str">
        <f t="shared" si="36"/>
        <v>GND</v>
      </c>
      <c r="AU281" t="str">
        <f t="shared" si="37"/>
        <v>--</v>
      </c>
    </row>
    <row r="282" spans="1:47" x14ac:dyDescent="0.25">
      <c r="A282" t="str">
        <f t="shared" si="32"/>
        <v>U1-P7</v>
      </c>
      <c r="B282" t="str">
        <f t="shared" si="33"/>
        <v>3.3V</v>
      </c>
      <c r="C282" t="str">
        <f t="shared" si="34"/>
        <v>U1-3.3V</v>
      </c>
      <c r="D282" t="str">
        <f t="shared" si="35"/>
        <v>U1-P7</v>
      </c>
      <c r="E282" t="s">
        <v>367</v>
      </c>
      <c r="F282" t="s">
        <v>896</v>
      </c>
      <c r="G282" t="s">
        <v>291</v>
      </c>
      <c r="N282" s="97"/>
      <c r="AT282" t="str">
        <f t="shared" si="36"/>
        <v>3.3V</v>
      </c>
      <c r="AU282" t="str">
        <f t="shared" si="37"/>
        <v>--</v>
      </c>
    </row>
    <row r="283" spans="1:47" x14ac:dyDescent="0.25">
      <c r="A283" t="str">
        <f t="shared" si="32"/>
        <v>U1-P8</v>
      </c>
      <c r="B283" t="str">
        <f t="shared" si="33"/>
        <v>Bank3_21</v>
      </c>
      <c r="C283" t="str">
        <f t="shared" si="34"/>
        <v>U1-Bank3_21</v>
      </c>
      <c r="D283" t="str">
        <f t="shared" si="35"/>
        <v>U1-P8</v>
      </c>
      <c r="E283" t="s">
        <v>367</v>
      </c>
      <c r="F283" t="s">
        <v>897</v>
      </c>
      <c r="G283" t="s">
        <v>898</v>
      </c>
      <c r="N283" s="97"/>
      <c r="AT283" t="str">
        <f t="shared" si="36"/>
        <v>Bank3_21</v>
      </c>
      <c r="AU283" t="str">
        <f t="shared" si="37"/>
        <v>--</v>
      </c>
    </row>
    <row r="284" spans="1:47" x14ac:dyDescent="0.25">
      <c r="A284" t="str">
        <f t="shared" si="32"/>
        <v>U1-P9</v>
      </c>
      <c r="B284" t="str">
        <f t="shared" si="33"/>
        <v>Bank4_13</v>
      </c>
      <c r="C284" t="str">
        <f t="shared" si="34"/>
        <v>U1-Bank4_13</v>
      </c>
      <c r="D284" t="str">
        <f t="shared" si="35"/>
        <v>U1-P9</v>
      </c>
      <c r="E284" t="s">
        <v>367</v>
      </c>
      <c r="F284" t="s">
        <v>899</v>
      </c>
      <c r="G284" t="s">
        <v>900</v>
      </c>
      <c r="N284" s="97"/>
      <c r="AT284" t="str">
        <f t="shared" si="36"/>
        <v>Bank4_13</v>
      </c>
      <c r="AU284" t="str">
        <f t="shared" si="37"/>
        <v>--</v>
      </c>
    </row>
    <row r="285" spans="1:47" x14ac:dyDescent="0.25">
      <c r="A285" t="str">
        <f t="shared" si="32"/>
        <v>U1-P10</v>
      </c>
      <c r="B285" t="str">
        <f t="shared" si="33"/>
        <v>3.3V</v>
      </c>
      <c r="C285" t="str">
        <f t="shared" si="34"/>
        <v>U1-3.3V</v>
      </c>
      <c r="D285" t="str">
        <f t="shared" si="35"/>
        <v>U1-P10</v>
      </c>
      <c r="E285" t="s">
        <v>367</v>
      </c>
      <c r="F285" t="s">
        <v>901</v>
      </c>
      <c r="G285" t="s">
        <v>291</v>
      </c>
      <c r="N285" s="97"/>
      <c r="AT285" t="str">
        <f t="shared" si="36"/>
        <v>3.3V</v>
      </c>
      <c r="AU285" t="str">
        <f t="shared" si="37"/>
        <v>--</v>
      </c>
    </row>
    <row r="286" spans="1:47" x14ac:dyDescent="0.25">
      <c r="A286" t="str">
        <f t="shared" si="32"/>
        <v>U1-P11</v>
      </c>
      <c r="B286" t="str">
        <f t="shared" si="33"/>
        <v>NetC15_1</v>
      </c>
      <c r="C286" t="str">
        <f t="shared" si="34"/>
        <v>U1-NetC15_1</v>
      </c>
      <c r="D286" t="str">
        <f t="shared" si="35"/>
        <v>U1-P11</v>
      </c>
      <c r="E286" t="s">
        <v>367</v>
      </c>
      <c r="F286" t="s">
        <v>902</v>
      </c>
      <c r="G286" t="s">
        <v>636</v>
      </c>
      <c r="N286" s="97"/>
      <c r="AT286" t="str">
        <f t="shared" si="36"/>
        <v>AREF</v>
      </c>
      <c r="AU286" t="str">
        <f t="shared" si="37"/>
        <v>R18</v>
      </c>
    </row>
    <row r="287" spans="1:47" x14ac:dyDescent="0.25">
      <c r="A287" t="str">
        <f t="shared" si="32"/>
        <v>U1-P13</v>
      </c>
      <c r="B287" t="str">
        <f t="shared" si="33"/>
        <v>3.3V</v>
      </c>
      <c r="C287" t="str">
        <f t="shared" si="34"/>
        <v>U1-3.3V</v>
      </c>
      <c r="D287" t="str">
        <f t="shared" si="35"/>
        <v>U1-P13</v>
      </c>
      <c r="E287" t="s">
        <v>367</v>
      </c>
      <c r="F287" t="s">
        <v>903</v>
      </c>
      <c r="G287" t="s">
        <v>291</v>
      </c>
      <c r="N287" s="97"/>
      <c r="AT287" t="str">
        <f t="shared" si="36"/>
        <v>3.3V</v>
      </c>
      <c r="AU287" t="str">
        <f t="shared" si="37"/>
        <v>--</v>
      </c>
    </row>
    <row r="288" spans="1:47" x14ac:dyDescent="0.25">
      <c r="A288" t="str">
        <f t="shared" si="32"/>
        <v>U1-P14</v>
      </c>
      <c r="B288" t="str">
        <f t="shared" si="33"/>
        <v>AIN4</v>
      </c>
      <c r="C288" t="str">
        <f t="shared" si="34"/>
        <v>U1-AIN4</v>
      </c>
      <c r="D288" t="str">
        <f t="shared" si="35"/>
        <v>U1-P14</v>
      </c>
      <c r="E288" t="s">
        <v>367</v>
      </c>
      <c r="F288" t="s">
        <v>904</v>
      </c>
      <c r="G288" t="s">
        <v>296</v>
      </c>
      <c r="N288" s="97"/>
      <c r="AT288" t="str">
        <f t="shared" si="36"/>
        <v>AIN4</v>
      </c>
      <c r="AU288" t="str">
        <f t="shared" si="37"/>
        <v>--</v>
      </c>
    </row>
    <row r="289" spans="1:47" x14ac:dyDescent="0.25">
      <c r="A289" t="str">
        <f t="shared" si="32"/>
        <v>U1-P15</v>
      </c>
      <c r="B289" t="str">
        <f t="shared" si="33"/>
        <v>NetU1_P15</v>
      </c>
      <c r="C289" t="str">
        <f t="shared" si="34"/>
        <v>U1-NetU1_P15</v>
      </c>
      <c r="D289" t="str">
        <f t="shared" si="35"/>
        <v>U1-P15</v>
      </c>
      <c r="E289" t="s">
        <v>367</v>
      </c>
      <c r="F289" t="s">
        <v>905</v>
      </c>
      <c r="G289" t="s">
        <v>906</v>
      </c>
      <c r="N289" s="97"/>
      <c r="AT289" t="str">
        <f t="shared" si="36"/>
        <v>NetU1_P15</v>
      </c>
      <c r="AU289" t="str">
        <f t="shared" si="37"/>
        <v>--</v>
      </c>
    </row>
    <row r="290" spans="1:47" x14ac:dyDescent="0.25">
      <c r="A290" t="str">
        <f t="shared" si="32"/>
        <v>U1-P16</v>
      </c>
      <c r="B290" t="str">
        <f t="shared" si="33"/>
        <v>Bank5_8</v>
      </c>
      <c r="C290" t="str">
        <f t="shared" si="34"/>
        <v>U1-Bank5_8</v>
      </c>
      <c r="D290" t="str">
        <f t="shared" si="35"/>
        <v>U1-P16</v>
      </c>
      <c r="E290" t="s">
        <v>367</v>
      </c>
      <c r="F290" t="s">
        <v>907</v>
      </c>
      <c r="G290" t="s">
        <v>908</v>
      </c>
      <c r="N290" s="97"/>
      <c r="AT290" t="str">
        <f t="shared" si="36"/>
        <v>Bank5_8</v>
      </c>
      <c r="AU290" t="str">
        <f t="shared" si="37"/>
        <v>--</v>
      </c>
    </row>
    <row r="291" spans="1:47" x14ac:dyDescent="0.25">
      <c r="A291" t="str">
        <f t="shared" si="32"/>
        <v>U1-R1</v>
      </c>
      <c r="B291" t="str">
        <f t="shared" si="33"/>
        <v>D14</v>
      </c>
      <c r="C291" t="str">
        <f t="shared" si="34"/>
        <v>U1-D14</v>
      </c>
      <c r="D291" t="str">
        <f t="shared" si="35"/>
        <v>U1-R1</v>
      </c>
      <c r="E291" t="s">
        <v>367</v>
      </c>
      <c r="F291" t="s">
        <v>488</v>
      </c>
      <c r="G291" t="s">
        <v>322</v>
      </c>
      <c r="N291" s="97"/>
      <c r="AT291" t="str">
        <f t="shared" si="36"/>
        <v>D14</v>
      </c>
      <c r="AU291" t="str">
        <f t="shared" si="37"/>
        <v>--</v>
      </c>
    </row>
    <row r="292" spans="1:47" x14ac:dyDescent="0.25">
      <c r="A292" t="str">
        <f t="shared" si="32"/>
        <v>U1-R3</v>
      </c>
      <c r="B292" t="str">
        <f t="shared" si="33"/>
        <v>LED4</v>
      </c>
      <c r="C292" t="str">
        <f t="shared" si="34"/>
        <v>U1-LED4</v>
      </c>
      <c r="D292" t="str">
        <f t="shared" si="35"/>
        <v>U1-R3</v>
      </c>
      <c r="E292" t="s">
        <v>367</v>
      </c>
      <c r="F292" t="s">
        <v>490</v>
      </c>
      <c r="G292" t="s">
        <v>360</v>
      </c>
      <c r="N292" s="97"/>
      <c r="AT292" t="str">
        <f t="shared" si="36"/>
        <v>NetD5_A</v>
      </c>
      <c r="AU292" t="str">
        <f t="shared" si="37"/>
        <v>R12</v>
      </c>
    </row>
    <row r="293" spans="1:47" x14ac:dyDescent="0.25">
      <c r="A293" t="str">
        <f t="shared" si="32"/>
        <v>U1-R4</v>
      </c>
      <c r="B293" t="str">
        <f t="shared" si="33"/>
        <v>LED6</v>
      </c>
      <c r="C293" t="str">
        <f t="shared" si="34"/>
        <v>U1-LED6</v>
      </c>
      <c r="D293" t="str">
        <f t="shared" si="35"/>
        <v>U1-R4</v>
      </c>
      <c r="E293" t="s">
        <v>367</v>
      </c>
      <c r="F293" t="s">
        <v>491</v>
      </c>
      <c r="G293" t="s">
        <v>364</v>
      </c>
      <c r="N293" s="97"/>
      <c r="AT293" t="str">
        <f t="shared" si="36"/>
        <v>NetD7_A</v>
      </c>
      <c r="AU293" t="str">
        <f t="shared" si="37"/>
        <v>R14</v>
      </c>
    </row>
    <row r="294" spans="1:47" x14ac:dyDescent="0.25">
      <c r="A294" t="str">
        <f t="shared" si="32"/>
        <v>U1-R5</v>
      </c>
      <c r="B294" t="str">
        <f t="shared" si="33"/>
        <v>BDBUS4</v>
      </c>
      <c r="C294" t="str">
        <f t="shared" si="34"/>
        <v>U1-BDBUS4</v>
      </c>
      <c r="D294" t="str">
        <f t="shared" si="35"/>
        <v>U1-R5</v>
      </c>
      <c r="E294" t="s">
        <v>367</v>
      </c>
      <c r="F294" t="s">
        <v>492</v>
      </c>
      <c r="G294" t="s">
        <v>311</v>
      </c>
      <c r="N294" s="97"/>
      <c r="AT294" t="str">
        <f t="shared" si="36"/>
        <v>BDBUS4</v>
      </c>
      <c r="AU294" t="str">
        <f t="shared" si="37"/>
        <v>--</v>
      </c>
    </row>
    <row r="295" spans="1:47" x14ac:dyDescent="0.25">
      <c r="A295" t="str">
        <f t="shared" si="32"/>
        <v>U1-R6</v>
      </c>
      <c r="B295" t="str">
        <f t="shared" si="33"/>
        <v>BDBUS2</v>
      </c>
      <c r="C295" t="str">
        <f t="shared" si="34"/>
        <v>U1-BDBUS2</v>
      </c>
      <c r="D295" t="str">
        <f t="shared" si="35"/>
        <v>U1-R6</v>
      </c>
      <c r="E295" t="s">
        <v>367</v>
      </c>
      <c r="F295" t="s">
        <v>493</v>
      </c>
      <c r="G295" t="s">
        <v>307</v>
      </c>
      <c r="N295" s="97"/>
      <c r="AT295" t="str">
        <f t="shared" si="36"/>
        <v>BDBUS2</v>
      </c>
      <c r="AU295" t="str">
        <f t="shared" si="37"/>
        <v>--</v>
      </c>
    </row>
    <row r="296" spans="1:47" x14ac:dyDescent="0.25">
      <c r="A296" t="str">
        <f t="shared" si="32"/>
        <v>U1-R7</v>
      </c>
      <c r="B296" t="str">
        <f t="shared" si="33"/>
        <v>BDBUS0</v>
      </c>
      <c r="C296" t="str">
        <f t="shared" si="34"/>
        <v>U1-BDBUS0</v>
      </c>
      <c r="D296" t="str">
        <f t="shared" si="35"/>
        <v>U1-R7</v>
      </c>
      <c r="E296" t="s">
        <v>367</v>
      </c>
      <c r="F296" t="s">
        <v>494</v>
      </c>
      <c r="G296" t="s">
        <v>303</v>
      </c>
      <c r="N296" s="97"/>
      <c r="AT296" t="str">
        <f t="shared" si="36"/>
        <v>BDBUS0</v>
      </c>
      <c r="AU296" t="str">
        <f t="shared" si="37"/>
        <v>--</v>
      </c>
    </row>
    <row r="297" spans="1:47" x14ac:dyDescent="0.25">
      <c r="A297" t="str">
        <f t="shared" si="32"/>
        <v>U1-R8</v>
      </c>
      <c r="B297" t="str">
        <f t="shared" si="33"/>
        <v>GND</v>
      </c>
      <c r="C297" t="str">
        <f t="shared" si="34"/>
        <v>U1-GND</v>
      </c>
      <c r="D297" t="str">
        <f t="shared" si="35"/>
        <v>U1-R8</v>
      </c>
      <c r="E297" t="s">
        <v>367</v>
      </c>
      <c r="F297" t="s">
        <v>495</v>
      </c>
      <c r="G297" t="s">
        <v>324</v>
      </c>
      <c r="N297" s="97"/>
      <c r="AT297" t="str">
        <f t="shared" si="36"/>
        <v>GND</v>
      </c>
      <c r="AU297" t="str">
        <f t="shared" si="37"/>
        <v>--</v>
      </c>
    </row>
    <row r="298" spans="1:47" x14ac:dyDescent="0.25">
      <c r="A298" t="str">
        <f t="shared" si="32"/>
        <v>U1-R9</v>
      </c>
      <c r="B298" t="str">
        <f t="shared" si="33"/>
        <v>GND</v>
      </c>
      <c r="C298" t="str">
        <f t="shared" si="34"/>
        <v>U1-GND</v>
      </c>
      <c r="D298" t="str">
        <f t="shared" si="35"/>
        <v>U1-R9</v>
      </c>
      <c r="E298" t="s">
        <v>367</v>
      </c>
      <c r="F298" t="s">
        <v>496</v>
      </c>
      <c r="G298" t="s">
        <v>324</v>
      </c>
      <c r="N298" s="97"/>
      <c r="AT298" t="str">
        <f t="shared" si="36"/>
        <v>GND</v>
      </c>
      <c r="AU298" t="str">
        <f t="shared" si="37"/>
        <v>--</v>
      </c>
    </row>
    <row r="299" spans="1:47" x14ac:dyDescent="0.25">
      <c r="A299" t="str">
        <f t="shared" si="32"/>
        <v>U1-R10</v>
      </c>
      <c r="B299" t="str">
        <f t="shared" si="33"/>
        <v>Bank4_3</v>
      </c>
      <c r="C299" t="str">
        <f t="shared" si="34"/>
        <v>U1-Bank4_3</v>
      </c>
      <c r="D299" t="str">
        <f t="shared" si="35"/>
        <v>U1-R10</v>
      </c>
      <c r="E299" t="s">
        <v>367</v>
      </c>
      <c r="F299" t="s">
        <v>497</v>
      </c>
      <c r="G299" t="s">
        <v>909</v>
      </c>
      <c r="N299" s="97"/>
      <c r="AT299" t="str">
        <f t="shared" si="36"/>
        <v>Bank4_3</v>
      </c>
      <c r="AU299" t="str">
        <f t="shared" si="37"/>
        <v>--</v>
      </c>
    </row>
    <row r="300" spans="1:47" x14ac:dyDescent="0.25">
      <c r="A300" t="str">
        <f t="shared" si="32"/>
        <v>U1-R11</v>
      </c>
      <c r="B300" t="str">
        <f t="shared" si="33"/>
        <v>AIN7</v>
      </c>
      <c r="C300" t="str">
        <f t="shared" si="34"/>
        <v>U1-AIN7</v>
      </c>
      <c r="D300" t="str">
        <f t="shared" si="35"/>
        <v>U1-R11</v>
      </c>
      <c r="E300" t="s">
        <v>367</v>
      </c>
      <c r="F300" t="s">
        <v>498</v>
      </c>
      <c r="G300" t="s">
        <v>788</v>
      </c>
      <c r="N300" s="97"/>
      <c r="AT300" t="str">
        <f t="shared" si="36"/>
        <v>AIN7</v>
      </c>
      <c r="AU300" t="str">
        <f t="shared" si="37"/>
        <v>--</v>
      </c>
    </row>
    <row r="301" spans="1:47" x14ac:dyDescent="0.25">
      <c r="A301" t="str">
        <f t="shared" si="32"/>
        <v>U1-R12</v>
      </c>
      <c r="B301" t="str">
        <f t="shared" si="33"/>
        <v>AIN0</v>
      </c>
      <c r="C301" t="str">
        <f t="shared" si="34"/>
        <v>U1-AIN0</v>
      </c>
      <c r="D301" t="str">
        <f t="shared" si="35"/>
        <v>U1-R12</v>
      </c>
      <c r="E301" t="s">
        <v>367</v>
      </c>
      <c r="F301" t="s">
        <v>499</v>
      </c>
      <c r="G301" t="s">
        <v>290</v>
      </c>
      <c r="N301" s="97"/>
      <c r="AT301" t="str">
        <f t="shared" si="36"/>
        <v>AIN0</v>
      </c>
      <c r="AU301" t="str">
        <f t="shared" si="37"/>
        <v>--</v>
      </c>
    </row>
    <row r="302" spans="1:47" x14ac:dyDescent="0.25">
      <c r="A302" t="str">
        <f t="shared" si="32"/>
        <v>U1-R13</v>
      </c>
      <c r="B302" t="str">
        <f t="shared" si="33"/>
        <v>AIN2</v>
      </c>
      <c r="C302" t="str">
        <f t="shared" si="34"/>
        <v>U1-AIN2</v>
      </c>
      <c r="D302" t="str">
        <f t="shared" si="35"/>
        <v>U1-R13</v>
      </c>
      <c r="E302" t="s">
        <v>367</v>
      </c>
      <c r="F302" t="s">
        <v>500</v>
      </c>
      <c r="G302" t="s">
        <v>294</v>
      </c>
      <c r="N302" s="97"/>
      <c r="AT302" t="str">
        <f t="shared" si="36"/>
        <v>AIN2</v>
      </c>
      <c r="AU302" t="str">
        <f t="shared" si="37"/>
        <v>--</v>
      </c>
    </row>
    <row r="303" spans="1:47" x14ac:dyDescent="0.25">
      <c r="A303" t="str">
        <f t="shared" si="32"/>
        <v>U1-R14</v>
      </c>
      <c r="B303" t="str">
        <f t="shared" si="33"/>
        <v>AIN5</v>
      </c>
      <c r="C303" t="str">
        <f t="shared" si="34"/>
        <v>U1-AIN5</v>
      </c>
      <c r="D303" t="str">
        <f t="shared" si="35"/>
        <v>U1-R14</v>
      </c>
      <c r="E303" t="s">
        <v>367</v>
      </c>
      <c r="F303" t="s">
        <v>501</v>
      </c>
      <c r="G303" t="s">
        <v>297</v>
      </c>
      <c r="N303" s="97"/>
      <c r="AT303" t="str">
        <f t="shared" si="36"/>
        <v>AIN5</v>
      </c>
      <c r="AU303" t="str">
        <f t="shared" si="37"/>
        <v>--</v>
      </c>
    </row>
    <row r="304" spans="1:47" x14ac:dyDescent="0.25">
      <c r="A304" t="str">
        <f t="shared" si="32"/>
        <v>U1-R16</v>
      </c>
      <c r="B304" t="str">
        <f t="shared" si="33"/>
        <v>Bank5_7</v>
      </c>
      <c r="C304" t="str">
        <f t="shared" si="34"/>
        <v>U1-Bank5_7</v>
      </c>
      <c r="D304" t="str">
        <f t="shared" si="35"/>
        <v>U1-R16</v>
      </c>
      <c r="E304" t="s">
        <v>367</v>
      </c>
      <c r="F304" t="s">
        <v>503</v>
      </c>
      <c r="G304" t="s">
        <v>910</v>
      </c>
      <c r="N304" s="97"/>
      <c r="AT304" t="str">
        <f t="shared" si="36"/>
        <v>Bank5_7</v>
      </c>
      <c r="AU304" t="str">
        <f t="shared" si="37"/>
        <v>--</v>
      </c>
    </row>
    <row r="305" spans="1:47" x14ac:dyDescent="0.25">
      <c r="A305" t="str">
        <f t="shared" si="32"/>
        <v>U1-T1</v>
      </c>
      <c r="B305" t="str">
        <f t="shared" si="33"/>
        <v>3.3V</v>
      </c>
      <c r="C305" t="str">
        <f t="shared" si="34"/>
        <v>U1-3.3V</v>
      </c>
      <c r="D305" t="str">
        <f t="shared" si="35"/>
        <v>U1-T1</v>
      </c>
      <c r="E305" t="s">
        <v>367</v>
      </c>
      <c r="F305" t="s">
        <v>517</v>
      </c>
      <c r="G305" t="s">
        <v>291</v>
      </c>
      <c r="N305" s="97"/>
      <c r="AT305" t="str">
        <f t="shared" si="36"/>
        <v>3.3V</v>
      </c>
      <c r="AU305" t="str">
        <f t="shared" si="37"/>
        <v>--</v>
      </c>
    </row>
    <row r="306" spans="1:47" x14ac:dyDescent="0.25">
      <c r="A306" t="str">
        <f t="shared" si="32"/>
        <v>U1-T2</v>
      </c>
      <c r="B306" t="str">
        <f t="shared" si="33"/>
        <v>LED5</v>
      </c>
      <c r="C306" t="str">
        <f t="shared" si="34"/>
        <v>U1-LED5</v>
      </c>
      <c r="D306" t="str">
        <f t="shared" si="35"/>
        <v>U1-T2</v>
      </c>
      <c r="E306" t="s">
        <v>367</v>
      </c>
      <c r="F306" t="s">
        <v>518</v>
      </c>
      <c r="G306" t="s">
        <v>362</v>
      </c>
      <c r="N306" s="97"/>
      <c r="AT306" t="str">
        <f t="shared" si="36"/>
        <v>NetD6_A</v>
      </c>
      <c r="AU306" t="str">
        <f t="shared" si="37"/>
        <v>R13</v>
      </c>
    </row>
    <row r="307" spans="1:47" x14ac:dyDescent="0.25">
      <c r="A307" t="str">
        <f t="shared" si="32"/>
        <v>U1-T3</v>
      </c>
      <c r="B307" t="str">
        <f t="shared" si="33"/>
        <v>LED3</v>
      </c>
      <c r="C307" t="str">
        <f t="shared" si="34"/>
        <v>U1-LED3</v>
      </c>
      <c r="D307" t="str">
        <f t="shared" si="35"/>
        <v>U1-T3</v>
      </c>
      <c r="E307" t="s">
        <v>367</v>
      </c>
      <c r="F307" t="s">
        <v>519</v>
      </c>
      <c r="G307" t="s">
        <v>358</v>
      </c>
      <c r="N307" s="97"/>
      <c r="AT307" t="str">
        <f t="shared" si="36"/>
        <v>NetD4_A</v>
      </c>
      <c r="AU307" t="str">
        <f t="shared" si="37"/>
        <v>R11</v>
      </c>
    </row>
    <row r="308" spans="1:47" x14ac:dyDescent="0.25">
      <c r="A308" t="str">
        <f t="shared" si="32"/>
        <v>U1-T4</v>
      </c>
      <c r="B308" t="str">
        <f t="shared" si="33"/>
        <v>LED2</v>
      </c>
      <c r="C308" t="str">
        <f t="shared" si="34"/>
        <v>U1-LED2</v>
      </c>
      <c r="D308" t="str">
        <f t="shared" si="35"/>
        <v>U1-T4</v>
      </c>
      <c r="E308" t="s">
        <v>367</v>
      </c>
      <c r="F308" t="s">
        <v>911</v>
      </c>
      <c r="G308" t="s">
        <v>356</v>
      </c>
      <c r="N308" s="97"/>
      <c r="AT308" t="str">
        <f t="shared" si="36"/>
        <v>NetD3_A</v>
      </c>
      <c r="AU308" t="str">
        <f t="shared" si="37"/>
        <v>R10</v>
      </c>
    </row>
    <row r="309" spans="1:47" x14ac:dyDescent="0.25">
      <c r="A309" t="str">
        <f t="shared" si="32"/>
        <v>U1-T5</v>
      </c>
      <c r="B309" t="str">
        <f t="shared" si="33"/>
        <v>BDBUS5</v>
      </c>
      <c r="C309" t="str">
        <f t="shared" si="34"/>
        <v>U1-BDBUS5</v>
      </c>
      <c r="D309" t="str">
        <f t="shared" si="35"/>
        <v>U1-T5</v>
      </c>
      <c r="E309" t="s">
        <v>367</v>
      </c>
      <c r="F309" t="s">
        <v>912</v>
      </c>
      <c r="G309" t="s">
        <v>313</v>
      </c>
      <c r="N309" s="97"/>
      <c r="AT309" t="str">
        <f t="shared" si="36"/>
        <v>BDBUS5</v>
      </c>
      <c r="AU309" t="str">
        <f t="shared" si="37"/>
        <v>--</v>
      </c>
    </row>
    <row r="310" spans="1:47" x14ac:dyDescent="0.25">
      <c r="A310" t="str">
        <f t="shared" si="32"/>
        <v>U1-T6</v>
      </c>
      <c r="B310" t="str">
        <f t="shared" si="33"/>
        <v>BDBUS3</v>
      </c>
      <c r="C310" t="str">
        <f t="shared" si="34"/>
        <v>U1-BDBUS3</v>
      </c>
      <c r="D310" t="str">
        <f t="shared" si="35"/>
        <v>U1-T6</v>
      </c>
      <c r="E310" t="s">
        <v>367</v>
      </c>
      <c r="F310" t="s">
        <v>913</v>
      </c>
      <c r="G310" t="s">
        <v>309</v>
      </c>
      <c r="N310" s="97"/>
      <c r="AT310" t="str">
        <f t="shared" si="36"/>
        <v>BDBUS3</v>
      </c>
      <c r="AU310" t="str">
        <f t="shared" si="37"/>
        <v>--</v>
      </c>
    </row>
    <row r="311" spans="1:47" x14ac:dyDescent="0.25">
      <c r="A311" t="str">
        <f t="shared" si="32"/>
        <v>U1-T7</v>
      </c>
      <c r="B311" t="str">
        <f t="shared" si="33"/>
        <v>BDBUS1</v>
      </c>
      <c r="C311" t="str">
        <f t="shared" si="34"/>
        <v>U1-BDBUS1</v>
      </c>
      <c r="D311" t="str">
        <f t="shared" si="35"/>
        <v>U1-T7</v>
      </c>
      <c r="E311" t="s">
        <v>367</v>
      </c>
      <c r="F311" t="s">
        <v>914</v>
      </c>
      <c r="G311" t="s">
        <v>305</v>
      </c>
      <c r="N311" s="97"/>
      <c r="AT311" t="str">
        <f t="shared" si="36"/>
        <v>BDBUS1</v>
      </c>
      <c r="AU311" t="str">
        <f t="shared" si="37"/>
        <v>--</v>
      </c>
    </row>
    <row r="312" spans="1:47" x14ac:dyDescent="0.25">
      <c r="A312" t="str">
        <f t="shared" si="32"/>
        <v>U1-T8</v>
      </c>
      <c r="B312" t="str">
        <f t="shared" si="33"/>
        <v>GND</v>
      </c>
      <c r="C312" t="str">
        <f t="shared" si="34"/>
        <v>U1-GND</v>
      </c>
      <c r="D312" t="str">
        <f t="shared" si="35"/>
        <v>U1-T8</v>
      </c>
      <c r="E312" t="s">
        <v>367</v>
      </c>
      <c r="F312" t="s">
        <v>915</v>
      </c>
      <c r="G312" t="s">
        <v>324</v>
      </c>
      <c r="N312" s="97"/>
      <c r="AT312" t="str">
        <f t="shared" si="36"/>
        <v>GND</v>
      </c>
      <c r="AU312" t="str">
        <f t="shared" si="37"/>
        <v>--</v>
      </c>
    </row>
    <row r="313" spans="1:47" x14ac:dyDescent="0.25">
      <c r="A313" t="str">
        <f t="shared" si="32"/>
        <v>U1-T9</v>
      </c>
      <c r="B313" t="str">
        <f t="shared" si="33"/>
        <v>GND</v>
      </c>
      <c r="C313" t="str">
        <f t="shared" si="34"/>
        <v>U1-GND</v>
      </c>
      <c r="D313" t="str">
        <f t="shared" si="35"/>
        <v>U1-T9</v>
      </c>
      <c r="E313" t="s">
        <v>367</v>
      </c>
      <c r="F313" t="s">
        <v>916</v>
      </c>
      <c r="G313" t="s">
        <v>324</v>
      </c>
      <c r="N313" s="97"/>
      <c r="AT313" t="str">
        <f t="shared" si="36"/>
        <v>GND</v>
      </c>
      <c r="AU313" t="str">
        <f t="shared" si="37"/>
        <v>--</v>
      </c>
    </row>
    <row r="314" spans="1:47" x14ac:dyDescent="0.25">
      <c r="A314" t="str">
        <f t="shared" si="32"/>
        <v>U1-T10</v>
      </c>
      <c r="B314" t="str">
        <f t="shared" si="33"/>
        <v>Bank4_4</v>
      </c>
      <c r="C314" t="str">
        <f t="shared" si="34"/>
        <v>U1-Bank4_4</v>
      </c>
      <c r="D314" t="str">
        <f t="shared" si="35"/>
        <v>U1-T10</v>
      </c>
      <c r="E314" t="s">
        <v>367</v>
      </c>
      <c r="F314" t="s">
        <v>917</v>
      </c>
      <c r="G314" t="s">
        <v>918</v>
      </c>
      <c r="N314" s="97"/>
      <c r="AT314" t="str">
        <f t="shared" si="36"/>
        <v>Bank4_4</v>
      </c>
      <c r="AU314" t="str">
        <f t="shared" si="37"/>
        <v>--</v>
      </c>
    </row>
    <row r="315" spans="1:47" x14ac:dyDescent="0.25">
      <c r="A315" t="str">
        <f t="shared" si="32"/>
        <v>U1-T11</v>
      </c>
      <c r="B315" t="str">
        <f t="shared" si="33"/>
        <v>Bank4_6</v>
      </c>
      <c r="C315" t="str">
        <f t="shared" si="34"/>
        <v>U1-Bank4_6</v>
      </c>
      <c r="D315" t="str">
        <f t="shared" si="35"/>
        <v>U1-T11</v>
      </c>
      <c r="E315" t="s">
        <v>367</v>
      </c>
      <c r="F315" t="s">
        <v>919</v>
      </c>
      <c r="G315" t="s">
        <v>920</v>
      </c>
      <c r="N315" s="97"/>
      <c r="AT315" t="str">
        <f t="shared" si="36"/>
        <v>Bank4_6</v>
      </c>
      <c r="AU315" t="str">
        <f t="shared" si="37"/>
        <v>--</v>
      </c>
    </row>
    <row r="316" spans="1:47" x14ac:dyDescent="0.25">
      <c r="A316" t="str">
        <f t="shared" si="32"/>
        <v>U1-T12</v>
      </c>
      <c r="B316" t="str">
        <f t="shared" si="33"/>
        <v>AIN</v>
      </c>
      <c r="C316" t="str">
        <f t="shared" si="34"/>
        <v>U1-AIN</v>
      </c>
      <c r="D316" t="str">
        <f t="shared" si="35"/>
        <v>U1-T12</v>
      </c>
      <c r="E316" t="s">
        <v>367</v>
      </c>
      <c r="F316" t="s">
        <v>921</v>
      </c>
      <c r="G316" t="s">
        <v>787</v>
      </c>
      <c r="N316" s="97"/>
      <c r="AT316" t="str">
        <f t="shared" si="36"/>
        <v>AIN</v>
      </c>
      <c r="AU316" t="str">
        <f t="shared" si="37"/>
        <v>--</v>
      </c>
    </row>
    <row r="317" spans="1:47" x14ac:dyDescent="0.25">
      <c r="A317" t="str">
        <f t="shared" si="32"/>
        <v>U1-T13</v>
      </c>
      <c r="B317" t="str">
        <f t="shared" si="33"/>
        <v>AIN1</v>
      </c>
      <c r="C317" t="str">
        <f t="shared" si="34"/>
        <v>U1-AIN1</v>
      </c>
      <c r="D317" t="str">
        <f t="shared" si="35"/>
        <v>U1-T13</v>
      </c>
      <c r="E317" t="s">
        <v>367</v>
      </c>
      <c r="F317" t="s">
        <v>922</v>
      </c>
      <c r="G317" t="s">
        <v>292</v>
      </c>
      <c r="N317" s="97"/>
      <c r="AT317" t="str">
        <f t="shared" si="36"/>
        <v>AIN1</v>
      </c>
      <c r="AU317" t="str">
        <f t="shared" si="37"/>
        <v>--</v>
      </c>
    </row>
    <row r="318" spans="1:47" x14ac:dyDescent="0.25">
      <c r="A318" t="str">
        <f t="shared" si="32"/>
        <v>U1-T14</v>
      </c>
      <c r="B318" t="str">
        <f t="shared" si="33"/>
        <v>AIN3</v>
      </c>
      <c r="C318" t="str">
        <f t="shared" si="34"/>
        <v>U1-AIN3</v>
      </c>
      <c r="D318" t="str">
        <f t="shared" si="35"/>
        <v>U1-T14</v>
      </c>
      <c r="E318" t="s">
        <v>367</v>
      </c>
      <c r="F318" t="s">
        <v>923</v>
      </c>
      <c r="G318" t="s">
        <v>295</v>
      </c>
      <c r="N318" s="97"/>
      <c r="AT318" t="str">
        <f t="shared" si="36"/>
        <v>AIN3</v>
      </c>
      <c r="AU318" t="str">
        <f t="shared" si="37"/>
        <v>--</v>
      </c>
    </row>
    <row r="319" spans="1:47" x14ac:dyDescent="0.25">
      <c r="A319" t="str">
        <f t="shared" si="32"/>
        <v>U1-T15</v>
      </c>
      <c r="B319" t="str">
        <f t="shared" si="33"/>
        <v>AIN6</v>
      </c>
      <c r="C319" t="str">
        <f t="shared" si="34"/>
        <v>U1-AIN6</v>
      </c>
      <c r="D319" t="str">
        <f t="shared" si="35"/>
        <v>U1-T15</v>
      </c>
      <c r="E319" t="s">
        <v>367</v>
      </c>
      <c r="F319" t="s">
        <v>924</v>
      </c>
      <c r="G319" t="s">
        <v>298</v>
      </c>
      <c r="N319" s="97"/>
      <c r="AT319" t="str">
        <f t="shared" si="36"/>
        <v>AIN6</v>
      </c>
      <c r="AU319" t="str">
        <f t="shared" si="37"/>
        <v>--</v>
      </c>
    </row>
    <row r="320" spans="1:47" x14ac:dyDescent="0.25">
      <c r="A320" t="str">
        <f t="shared" si="32"/>
        <v>U1-T16</v>
      </c>
      <c r="B320" t="str">
        <f t="shared" si="33"/>
        <v>3.3V</v>
      </c>
      <c r="C320" t="str">
        <f t="shared" si="34"/>
        <v>U1-3.3V</v>
      </c>
      <c r="D320" t="str">
        <f t="shared" si="35"/>
        <v>U1-T16</v>
      </c>
      <c r="E320" t="s">
        <v>367</v>
      </c>
      <c r="F320" t="s">
        <v>925</v>
      </c>
      <c r="G320" t="s">
        <v>291</v>
      </c>
      <c r="N320" s="97"/>
      <c r="AT320" t="str">
        <f t="shared" si="36"/>
        <v>3.3V</v>
      </c>
      <c r="AU320" t="str">
        <f t="shared" si="37"/>
        <v>--</v>
      </c>
    </row>
    <row r="321" spans="1:47" x14ac:dyDescent="0.25">
      <c r="A321" t="str">
        <f t="shared" si="32"/>
        <v>U2-A1</v>
      </c>
      <c r="B321" t="str">
        <f t="shared" si="33"/>
        <v>GND</v>
      </c>
      <c r="C321" t="str">
        <f t="shared" si="34"/>
        <v>U2-GND</v>
      </c>
      <c r="D321" t="str">
        <f t="shared" si="35"/>
        <v>U2-A1</v>
      </c>
      <c r="E321" t="s">
        <v>403</v>
      </c>
      <c r="F321" t="s">
        <v>573</v>
      </c>
      <c r="G321" t="s">
        <v>324</v>
      </c>
      <c r="N321" s="97"/>
      <c r="AT321" t="str">
        <f t="shared" si="36"/>
        <v>GND</v>
      </c>
      <c r="AU321" t="str">
        <f t="shared" si="37"/>
        <v>--</v>
      </c>
    </row>
    <row r="322" spans="1:47" x14ac:dyDescent="0.25">
      <c r="A322" t="str">
        <f t="shared" si="32"/>
        <v>U2-A2</v>
      </c>
      <c r="B322" t="str">
        <f t="shared" si="33"/>
        <v>DQ15</v>
      </c>
      <c r="C322" t="str">
        <f t="shared" si="34"/>
        <v>U2-DQ15</v>
      </c>
      <c r="D322" t="str">
        <f t="shared" si="35"/>
        <v>U2-A2</v>
      </c>
      <c r="E322" t="s">
        <v>403</v>
      </c>
      <c r="F322" t="s">
        <v>578</v>
      </c>
      <c r="G322" t="s">
        <v>605</v>
      </c>
      <c r="N322" s="97"/>
      <c r="AT322" t="str">
        <f t="shared" si="36"/>
        <v>DQ15</v>
      </c>
      <c r="AU322" t="str">
        <f t="shared" si="37"/>
        <v>--</v>
      </c>
    </row>
    <row r="323" spans="1:47" x14ac:dyDescent="0.25">
      <c r="A323" t="str">
        <f t="shared" si="32"/>
        <v>U2-A3</v>
      </c>
      <c r="B323" t="str">
        <f t="shared" si="33"/>
        <v>GND</v>
      </c>
      <c r="C323" t="str">
        <f t="shared" si="34"/>
        <v>U2-GND</v>
      </c>
      <c r="D323" t="str">
        <f t="shared" si="35"/>
        <v>U2-A3</v>
      </c>
      <c r="E323" t="s">
        <v>403</v>
      </c>
      <c r="F323" t="s">
        <v>579</v>
      </c>
      <c r="G323" t="s">
        <v>324</v>
      </c>
      <c r="N323" s="97"/>
      <c r="AT323" t="str">
        <f t="shared" si="36"/>
        <v>GND</v>
      </c>
      <c r="AU323" t="str">
        <f t="shared" si="37"/>
        <v>--</v>
      </c>
    </row>
    <row r="324" spans="1:47" x14ac:dyDescent="0.25">
      <c r="A324" t="str">
        <f t="shared" si="32"/>
        <v>U2-A7</v>
      </c>
      <c r="B324" t="str">
        <f t="shared" si="33"/>
        <v>3.3V</v>
      </c>
      <c r="C324" t="str">
        <f t="shared" si="34"/>
        <v>U2-3.3V</v>
      </c>
      <c r="D324" t="str">
        <f t="shared" si="35"/>
        <v>U2-A7</v>
      </c>
      <c r="E324" t="s">
        <v>403</v>
      </c>
      <c r="F324" t="s">
        <v>583</v>
      </c>
      <c r="G324" t="s">
        <v>291</v>
      </c>
      <c r="N324" s="97"/>
      <c r="AT324" t="str">
        <f t="shared" si="36"/>
        <v>3.3V</v>
      </c>
      <c r="AU324" t="str">
        <f t="shared" si="37"/>
        <v>--</v>
      </c>
    </row>
    <row r="325" spans="1:47" x14ac:dyDescent="0.25">
      <c r="A325" t="str">
        <f t="shared" si="32"/>
        <v>U2-A8</v>
      </c>
      <c r="B325" t="str">
        <f t="shared" si="33"/>
        <v>DQ0</v>
      </c>
      <c r="C325" t="str">
        <f t="shared" si="34"/>
        <v>U2-DQ0</v>
      </c>
      <c r="D325" t="str">
        <f t="shared" si="35"/>
        <v>U2-A8</v>
      </c>
      <c r="E325" t="s">
        <v>403</v>
      </c>
      <c r="F325" t="s">
        <v>584</v>
      </c>
      <c r="G325" t="s">
        <v>595</v>
      </c>
      <c r="N325" s="97"/>
      <c r="AT325" t="str">
        <f t="shared" si="36"/>
        <v>DQ0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U2-A9</v>
      </c>
      <c r="B326" t="str">
        <f t="shared" ref="B326:B389" si="39">IF(OR(E326=$A$2,E326=$B$2,E326=$C$2,E326=$D$2),"--",G326)</f>
        <v>3.3V</v>
      </c>
      <c r="C326" t="str">
        <f t="shared" ref="C326:C389" si="40">$E326&amp;"-"&amp;$G326</f>
        <v>U2-3.3V</v>
      </c>
      <c r="D326" t="str">
        <f t="shared" ref="D326:D389" si="41">A326</f>
        <v>U2-A9</v>
      </c>
      <c r="E326" t="s">
        <v>403</v>
      </c>
      <c r="F326" t="s">
        <v>585</v>
      </c>
      <c r="G326" t="s">
        <v>291</v>
      </c>
      <c r="N326" s="97"/>
      <c r="AT326" t="str">
        <f t="shared" ref="AT326:AT389" si="42">IF(IF(COUNTIF($AO$6:$AQ$150,B326)&gt;0,"---","--")="---",VLOOKUP(B326,$AO$6:$AQ$150,3,0),B326)</f>
        <v>3.3V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U2-B1</v>
      </c>
      <c r="B327" t="str">
        <f t="shared" si="39"/>
        <v>DQ14</v>
      </c>
      <c r="C327" t="str">
        <f t="shared" si="40"/>
        <v>U2-DQ14</v>
      </c>
      <c r="D327" t="str">
        <f t="shared" si="41"/>
        <v>U2-B1</v>
      </c>
      <c r="E327" t="s">
        <v>403</v>
      </c>
      <c r="F327" t="s">
        <v>737</v>
      </c>
      <c r="G327" t="s">
        <v>604</v>
      </c>
      <c r="N327" s="97"/>
      <c r="AT327" t="str">
        <f t="shared" si="42"/>
        <v>DQ14</v>
      </c>
      <c r="AU327" t="str">
        <f t="shared" si="43"/>
        <v>--</v>
      </c>
    </row>
    <row r="328" spans="1:47" x14ac:dyDescent="0.25">
      <c r="A328" t="str">
        <f t="shared" si="38"/>
        <v>U2-B2</v>
      </c>
      <c r="B328" t="str">
        <f t="shared" si="39"/>
        <v>DQ13</v>
      </c>
      <c r="C328" t="str">
        <f t="shared" si="40"/>
        <v>U2-DQ13</v>
      </c>
      <c r="D328" t="str">
        <f t="shared" si="41"/>
        <v>U2-B2</v>
      </c>
      <c r="E328" t="s">
        <v>403</v>
      </c>
      <c r="F328" t="s">
        <v>611</v>
      </c>
      <c r="G328" t="s">
        <v>603</v>
      </c>
      <c r="N328" s="97"/>
      <c r="AT328" t="str">
        <f t="shared" si="42"/>
        <v>DQ13</v>
      </c>
      <c r="AU328" t="str">
        <f t="shared" si="43"/>
        <v>--</v>
      </c>
    </row>
    <row r="329" spans="1:47" x14ac:dyDescent="0.25">
      <c r="A329" t="str">
        <f t="shared" si="38"/>
        <v>U2-B3</v>
      </c>
      <c r="B329" t="str">
        <f t="shared" si="39"/>
        <v>3.3V</v>
      </c>
      <c r="C329" t="str">
        <f t="shared" si="40"/>
        <v>U2-3.3V</v>
      </c>
      <c r="D329" t="str">
        <f t="shared" si="41"/>
        <v>U2-B3</v>
      </c>
      <c r="E329" t="s">
        <v>403</v>
      </c>
      <c r="F329" t="s">
        <v>614</v>
      </c>
      <c r="G329" t="s">
        <v>291</v>
      </c>
      <c r="N329" s="97"/>
      <c r="AT329" t="str">
        <f t="shared" si="42"/>
        <v>3.3V</v>
      </c>
      <c r="AU329" t="str">
        <f t="shared" si="43"/>
        <v>--</v>
      </c>
    </row>
    <row r="330" spans="1:47" x14ac:dyDescent="0.25">
      <c r="A330" t="str">
        <f t="shared" si="38"/>
        <v>U2-B7</v>
      </c>
      <c r="B330" t="str">
        <f t="shared" si="39"/>
        <v>GND</v>
      </c>
      <c r="C330" t="str">
        <f t="shared" si="40"/>
        <v>U2-GND</v>
      </c>
      <c r="D330" t="str">
        <f t="shared" si="41"/>
        <v>U2-B7</v>
      </c>
      <c r="E330" t="s">
        <v>403</v>
      </c>
      <c r="F330" t="s">
        <v>622</v>
      </c>
      <c r="G330" t="s">
        <v>324</v>
      </c>
      <c r="N330" s="97"/>
      <c r="AT330" t="str">
        <f t="shared" si="42"/>
        <v>GND</v>
      </c>
      <c r="AU330" t="str">
        <f t="shared" si="43"/>
        <v>--</v>
      </c>
    </row>
    <row r="331" spans="1:47" x14ac:dyDescent="0.25">
      <c r="A331" t="str">
        <f t="shared" si="38"/>
        <v>U2-B8</v>
      </c>
      <c r="B331" t="str">
        <f t="shared" si="39"/>
        <v>DQ2</v>
      </c>
      <c r="C331" t="str">
        <f t="shared" si="40"/>
        <v>U2-DQ2</v>
      </c>
      <c r="D331" t="str">
        <f t="shared" si="41"/>
        <v>U2-B8</v>
      </c>
      <c r="E331" t="s">
        <v>403</v>
      </c>
      <c r="F331" t="s">
        <v>738</v>
      </c>
      <c r="G331" t="s">
        <v>606</v>
      </c>
      <c r="N331" s="97"/>
      <c r="AT331" t="str">
        <f t="shared" si="42"/>
        <v>DQ2</v>
      </c>
      <c r="AU331" t="str">
        <f t="shared" si="43"/>
        <v>--</v>
      </c>
    </row>
    <row r="332" spans="1:47" x14ac:dyDescent="0.25">
      <c r="A332" t="str">
        <f t="shared" si="38"/>
        <v>U2-B9</v>
      </c>
      <c r="B332" t="str">
        <f t="shared" si="39"/>
        <v>DQ1</v>
      </c>
      <c r="C332" t="str">
        <f t="shared" si="40"/>
        <v>U2-DQ1</v>
      </c>
      <c r="D332" t="str">
        <f t="shared" si="41"/>
        <v>U2-B9</v>
      </c>
      <c r="E332" t="s">
        <v>403</v>
      </c>
      <c r="F332" t="s">
        <v>624</v>
      </c>
      <c r="G332" t="s">
        <v>597</v>
      </c>
      <c r="N332" s="97"/>
      <c r="AT332" t="str">
        <f t="shared" si="42"/>
        <v>DQ1</v>
      </c>
      <c r="AU332" t="str">
        <f t="shared" si="43"/>
        <v>--</v>
      </c>
    </row>
    <row r="333" spans="1:47" x14ac:dyDescent="0.25">
      <c r="A333" t="str">
        <f t="shared" si="38"/>
        <v>U2-C1</v>
      </c>
      <c r="B333" t="str">
        <f t="shared" si="39"/>
        <v>DQ12</v>
      </c>
      <c r="C333" t="str">
        <f t="shared" si="40"/>
        <v>U2-DQ12</v>
      </c>
      <c r="D333" t="str">
        <f t="shared" si="41"/>
        <v>U2-C1</v>
      </c>
      <c r="E333" t="s">
        <v>403</v>
      </c>
      <c r="F333" t="s">
        <v>444</v>
      </c>
      <c r="G333" t="s">
        <v>601</v>
      </c>
      <c r="N333" s="97"/>
      <c r="AT333" t="str">
        <f t="shared" si="42"/>
        <v>DQ12</v>
      </c>
      <c r="AU333" t="str">
        <f t="shared" si="43"/>
        <v>--</v>
      </c>
    </row>
    <row r="334" spans="1:47" x14ac:dyDescent="0.25">
      <c r="A334" t="str">
        <f t="shared" si="38"/>
        <v>U2-C2</v>
      </c>
      <c r="B334" t="str">
        <f t="shared" si="39"/>
        <v>DQ11</v>
      </c>
      <c r="C334" t="str">
        <f t="shared" si="40"/>
        <v>U2-DQ11</v>
      </c>
      <c r="D334" t="str">
        <f t="shared" si="41"/>
        <v>U2-C2</v>
      </c>
      <c r="E334" t="s">
        <v>403</v>
      </c>
      <c r="F334" t="s">
        <v>445</v>
      </c>
      <c r="G334" t="s">
        <v>600</v>
      </c>
      <c r="N334" s="97"/>
      <c r="AT334" t="str">
        <f t="shared" si="42"/>
        <v>DQ11</v>
      </c>
      <c r="AU334" t="str">
        <f t="shared" si="43"/>
        <v>--</v>
      </c>
    </row>
    <row r="335" spans="1:47" x14ac:dyDescent="0.25">
      <c r="A335" t="str">
        <f t="shared" si="38"/>
        <v>U2-C3</v>
      </c>
      <c r="B335" t="str">
        <f t="shared" si="39"/>
        <v>GND</v>
      </c>
      <c r="C335" t="str">
        <f t="shared" si="40"/>
        <v>U2-GND</v>
      </c>
      <c r="D335" t="str">
        <f t="shared" si="41"/>
        <v>U2-C3</v>
      </c>
      <c r="E335" t="s">
        <v>403</v>
      </c>
      <c r="F335" t="s">
        <v>446</v>
      </c>
      <c r="G335" t="s">
        <v>324</v>
      </c>
      <c r="N335" s="97"/>
      <c r="AT335" t="str">
        <f t="shared" si="42"/>
        <v>GND</v>
      </c>
      <c r="AU335" t="str">
        <f t="shared" si="43"/>
        <v>--</v>
      </c>
    </row>
    <row r="336" spans="1:47" x14ac:dyDescent="0.25">
      <c r="A336" t="str">
        <f t="shared" si="38"/>
        <v>U2-C7</v>
      </c>
      <c r="B336" t="str">
        <f t="shared" si="39"/>
        <v>3.3V</v>
      </c>
      <c r="C336" t="str">
        <f t="shared" si="40"/>
        <v>U2-3.3V</v>
      </c>
      <c r="D336" t="str">
        <f t="shared" si="41"/>
        <v>U2-C7</v>
      </c>
      <c r="E336" t="s">
        <v>403</v>
      </c>
      <c r="F336" t="s">
        <v>450</v>
      </c>
      <c r="G336" t="s">
        <v>291</v>
      </c>
      <c r="N336" s="97"/>
      <c r="AT336" t="str">
        <f t="shared" si="42"/>
        <v>3.3V</v>
      </c>
      <c r="AU336" t="str">
        <f t="shared" si="43"/>
        <v>--</v>
      </c>
    </row>
    <row r="337" spans="1:47" x14ac:dyDescent="0.25">
      <c r="A337" t="str">
        <f t="shared" si="38"/>
        <v>U2-C8</v>
      </c>
      <c r="B337" t="str">
        <f t="shared" si="39"/>
        <v>DQ4</v>
      </c>
      <c r="C337" t="str">
        <f t="shared" si="40"/>
        <v>U2-DQ4</v>
      </c>
      <c r="D337" t="str">
        <f t="shared" si="41"/>
        <v>U2-C8</v>
      </c>
      <c r="E337" t="s">
        <v>403</v>
      </c>
      <c r="F337" t="s">
        <v>451</v>
      </c>
      <c r="G337" t="s">
        <v>608</v>
      </c>
      <c r="N337" s="97"/>
      <c r="AT337" t="str">
        <f t="shared" si="42"/>
        <v>DQ4</v>
      </c>
      <c r="AU337" t="str">
        <f t="shared" si="43"/>
        <v>--</v>
      </c>
    </row>
    <row r="338" spans="1:47" x14ac:dyDescent="0.25">
      <c r="A338" t="str">
        <f t="shared" si="38"/>
        <v>U2-C9</v>
      </c>
      <c r="B338" t="str">
        <f t="shared" si="39"/>
        <v>DQ3</v>
      </c>
      <c r="C338" t="str">
        <f t="shared" si="40"/>
        <v>U2-DQ3</v>
      </c>
      <c r="D338" t="str">
        <f t="shared" si="41"/>
        <v>U2-C9</v>
      </c>
      <c r="E338" t="s">
        <v>403</v>
      </c>
      <c r="F338" t="s">
        <v>452</v>
      </c>
      <c r="G338" t="s">
        <v>607</v>
      </c>
      <c r="N338" s="97"/>
      <c r="AT338" t="str">
        <f t="shared" si="42"/>
        <v>DQ3</v>
      </c>
      <c r="AU338" t="str">
        <f t="shared" si="43"/>
        <v>--</v>
      </c>
    </row>
    <row r="339" spans="1:47" x14ac:dyDescent="0.25">
      <c r="A339" t="str">
        <f t="shared" si="38"/>
        <v>U2-D1</v>
      </c>
      <c r="B339" t="str">
        <f t="shared" si="39"/>
        <v>DQ10</v>
      </c>
      <c r="C339" t="str">
        <f t="shared" si="40"/>
        <v>U2-DQ10</v>
      </c>
      <c r="D339" t="str">
        <f t="shared" si="41"/>
        <v>U2-D1</v>
      </c>
      <c r="E339" t="s">
        <v>403</v>
      </c>
      <c r="F339" t="s">
        <v>300</v>
      </c>
      <c r="G339" t="s">
        <v>599</v>
      </c>
      <c r="N339" s="97"/>
      <c r="AT339" t="str">
        <f t="shared" si="42"/>
        <v>DQ10</v>
      </c>
      <c r="AU339" t="str">
        <f t="shared" si="43"/>
        <v>--</v>
      </c>
    </row>
    <row r="340" spans="1:47" x14ac:dyDescent="0.25">
      <c r="A340" t="str">
        <f t="shared" si="38"/>
        <v>U2-D2</v>
      </c>
      <c r="B340" t="str">
        <f t="shared" si="39"/>
        <v>DQ9</v>
      </c>
      <c r="C340" t="str">
        <f t="shared" si="40"/>
        <v>U2-DQ9</v>
      </c>
      <c r="D340" t="str">
        <f t="shared" si="41"/>
        <v>U2-D2</v>
      </c>
      <c r="E340" t="s">
        <v>403</v>
      </c>
      <c r="F340" t="s">
        <v>301</v>
      </c>
      <c r="G340" t="s">
        <v>617</v>
      </c>
      <c r="N340" s="97"/>
      <c r="AT340" t="str">
        <f t="shared" si="42"/>
        <v>DQ9</v>
      </c>
      <c r="AU340" t="str">
        <f t="shared" si="43"/>
        <v>--</v>
      </c>
    </row>
    <row r="341" spans="1:47" x14ac:dyDescent="0.25">
      <c r="A341" t="str">
        <f t="shared" si="38"/>
        <v>U2-D3</v>
      </c>
      <c r="B341" t="str">
        <f t="shared" si="39"/>
        <v>3.3V</v>
      </c>
      <c r="C341" t="str">
        <f t="shared" si="40"/>
        <v>U2-3.3V</v>
      </c>
      <c r="D341" t="str">
        <f t="shared" si="41"/>
        <v>U2-D3</v>
      </c>
      <c r="E341" t="s">
        <v>403</v>
      </c>
      <c r="F341" t="s">
        <v>302</v>
      </c>
      <c r="G341" t="s">
        <v>291</v>
      </c>
      <c r="N341" s="97"/>
      <c r="AT341" t="str">
        <f t="shared" si="42"/>
        <v>3.3V</v>
      </c>
      <c r="AU341" t="str">
        <f t="shared" si="43"/>
        <v>--</v>
      </c>
    </row>
    <row r="342" spans="1:47" x14ac:dyDescent="0.25">
      <c r="A342" t="str">
        <f t="shared" si="38"/>
        <v>U2-D7</v>
      </c>
      <c r="B342" t="str">
        <f t="shared" si="39"/>
        <v>GND</v>
      </c>
      <c r="C342" t="str">
        <f t="shared" si="40"/>
        <v>U2-GND</v>
      </c>
      <c r="D342" t="str">
        <f t="shared" si="41"/>
        <v>U2-D7</v>
      </c>
      <c r="E342" t="s">
        <v>403</v>
      </c>
      <c r="F342" t="s">
        <v>310</v>
      </c>
      <c r="G342" t="s">
        <v>324</v>
      </c>
      <c r="N342" s="97"/>
      <c r="AT342" t="str">
        <f t="shared" si="42"/>
        <v>GND</v>
      </c>
      <c r="AU342" t="str">
        <f t="shared" si="43"/>
        <v>--</v>
      </c>
    </row>
    <row r="343" spans="1:47" x14ac:dyDescent="0.25">
      <c r="A343" t="str">
        <f t="shared" si="38"/>
        <v>U2-D8</v>
      </c>
      <c r="B343" t="str">
        <f t="shared" si="39"/>
        <v>DQ6</v>
      </c>
      <c r="C343" t="str">
        <f t="shared" si="40"/>
        <v>U2-DQ6</v>
      </c>
      <c r="D343" t="str">
        <f t="shared" si="41"/>
        <v>U2-D8</v>
      </c>
      <c r="E343" t="s">
        <v>403</v>
      </c>
      <c r="F343" t="s">
        <v>312</v>
      </c>
      <c r="G343" t="s">
        <v>610</v>
      </c>
      <c r="N343" s="97"/>
      <c r="AT343" t="str">
        <f t="shared" si="42"/>
        <v>DQ6</v>
      </c>
      <c r="AU343" t="str">
        <f t="shared" si="43"/>
        <v>--</v>
      </c>
    </row>
    <row r="344" spans="1:47" x14ac:dyDescent="0.25">
      <c r="A344" t="str">
        <f t="shared" si="38"/>
        <v>U2-D9</v>
      </c>
      <c r="B344" t="str">
        <f t="shared" si="39"/>
        <v>DQ5</v>
      </c>
      <c r="C344" t="str">
        <f t="shared" si="40"/>
        <v>U2-DQ5</v>
      </c>
      <c r="D344" t="str">
        <f t="shared" si="41"/>
        <v>U2-D9</v>
      </c>
      <c r="E344" t="s">
        <v>403</v>
      </c>
      <c r="F344" t="s">
        <v>314</v>
      </c>
      <c r="G344" t="s">
        <v>609</v>
      </c>
      <c r="N344" s="97"/>
      <c r="AT344" t="str">
        <f t="shared" si="42"/>
        <v>DQ5</v>
      </c>
      <c r="AU344" t="str">
        <f t="shared" si="43"/>
        <v>--</v>
      </c>
    </row>
    <row r="345" spans="1:47" x14ac:dyDescent="0.25">
      <c r="A345" t="str">
        <f t="shared" si="38"/>
        <v>U2-E1</v>
      </c>
      <c r="B345" t="str">
        <f t="shared" si="39"/>
        <v>DQ8</v>
      </c>
      <c r="C345" t="str">
        <f t="shared" si="40"/>
        <v>U2-DQ8</v>
      </c>
      <c r="D345" t="str">
        <f t="shared" si="41"/>
        <v>U2-E1</v>
      </c>
      <c r="E345" t="s">
        <v>403</v>
      </c>
      <c r="F345" t="s">
        <v>740</v>
      </c>
      <c r="G345" t="s">
        <v>615</v>
      </c>
      <c r="N345" s="97"/>
      <c r="AT345" t="str">
        <f t="shared" si="42"/>
        <v>DQ8</v>
      </c>
      <c r="AU345" t="str">
        <f t="shared" si="43"/>
        <v>--</v>
      </c>
    </row>
    <row r="346" spans="1:47" x14ac:dyDescent="0.25">
      <c r="A346" t="str">
        <f t="shared" si="38"/>
        <v>U2-E2</v>
      </c>
      <c r="B346" t="str">
        <f t="shared" si="39"/>
        <v>A13</v>
      </c>
      <c r="C346" t="str">
        <f t="shared" si="40"/>
        <v>U2-A13</v>
      </c>
      <c r="D346" t="str">
        <f t="shared" si="41"/>
        <v>U2-E2</v>
      </c>
      <c r="E346" t="s">
        <v>403</v>
      </c>
      <c r="F346" t="s">
        <v>741</v>
      </c>
      <c r="G346" t="s">
        <v>577</v>
      </c>
      <c r="N346" s="97"/>
      <c r="AT346" t="str">
        <f t="shared" si="42"/>
        <v>A13</v>
      </c>
      <c r="AU346" t="str">
        <f t="shared" si="43"/>
        <v>--</v>
      </c>
    </row>
    <row r="347" spans="1:47" x14ac:dyDescent="0.25">
      <c r="A347" t="str">
        <f t="shared" si="38"/>
        <v>U2-E3</v>
      </c>
      <c r="B347" t="str">
        <f t="shared" si="39"/>
        <v>GND</v>
      </c>
      <c r="C347" t="str">
        <f t="shared" si="40"/>
        <v>U2-GND</v>
      </c>
      <c r="D347" t="str">
        <f t="shared" si="41"/>
        <v>U2-E3</v>
      </c>
      <c r="E347" t="s">
        <v>403</v>
      </c>
      <c r="F347" t="s">
        <v>742</v>
      </c>
      <c r="G347" t="s">
        <v>324</v>
      </c>
      <c r="N347" s="97"/>
      <c r="AT347" t="str">
        <f t="shared" si="42"/>
        <v>GND</v>
      </c>
      <c r="AU347" t="str">
        <f t="shared" si="43"/>
        <v>--</v>
      </c>
    </row>
    <row r="348" spans="1:47" x14ac:dyDescent="0.25">
      <c r="A348" t="str">
        <f t="shared" si="38"/>
        <v>U2-E7</v>
      </c>
      <c r="B348" t="str">
        <f t="shared" si="39"/>
        <v>3.3V</v>
      </c>
      <c r="C348" t="str">
        <f t="shared" si="40"/>
        <v>U2-3.3V</v>
      </c>
      <c r="D348" t="str">
        <f t="shared" si="41"/>
        <v>U2-E7</v>
      </c>
      <c r="E348" t="s">
        <v>403</v>
      </c>
      <c r="F348" t="s">
        <v>639</v>
      </c>
      <c r="G348" t="s">
        <v>291</v>
      </c>
      <c r="N348" s="97"/>
      <c r="AT348" t="str">
        <f t="shared" si="42"/>
        <v>3.3V</v>
      </c>
      <c r="AU348" t="str">
        <f t="shared" si="43"/>
        <v>--</v>
      </c>
    </row>
    <row r="349" spans="1:47" x14ac:dyDescent="0.25">
      <c r="A349" t="str">
        <f t="shared" si="38"/>
        <v>U2-E8</v>
      </c>
      <c r="B349" t="str">
        <f t="shared" si="39"/>
        <v>DQM0</v>
      </c>
      <c r="C349" t="str">
        <f t="shared" si="40"/>
        <v>U2-DQM0</v>
      </c>
      <c r="D349" t="str">
        <f t="shared" si="41"/>
        <v>U2-E8</v>
      </c>
      <c r="E349" t="s">
        <v>403</v>
      </c>
      <c r="F349" t="s">
        <v>641</v>
      </c>
      <c r="G349" t="s">
        <v>619</v>
      </c>
      <c r="N349" s="97"/>
      <c r="AT349" t="str">
        <f t="shared" si="42"/>
        <v>DQM0</v>
      </c>
      <c r="AU349" t="str">
        <f t="shared" si="43"/>
        <v>--</v>
      </c>
    </row>
    <row r="350" spans="1:47" x14ac:dyDescent="0.25">
      <c r="A350" t="str">
        <f t="shared" si="38"/>
        <v>U2-E9</v>
      </c>
      <c r="B350" t="str">
        <f t="shared" si="39"/>
        <v>DQ7</v>
      </c>
      <c r="C350" t="str">
        <f t="shared" si="40"/>
        <v>U2-DQ7</v>
      </c>
      <c r="D350" t="str">
        <f t="shared" si="41"/>
        <v>U2-E9</v>
      </c>
      <c r="E350" t="s">
        <v>403</v>
      </c>
      <c r="F350" t="s">
        <v>643</v>
      </c>
      <c r="G350" t="s">
        <v>613</v>
      </c>
      <c r="N350" s="97"/>
      <c r="AT350" t="str">
        <f t="shared" si="42"/>
        <v>DQ7</v>
      </c>
      <c r="AU350" t="str">
        <f t="shared" si="43"/>
        <v>--</v>
      </c>
    </row>
    <row r="351" spans="1:47" x14ac:dyDescent="0.25">
      <c r="A351" t="str">
        <f t="shared" si="38"/>
        <v>U2-F1</v>
      </c>
      <c r="B351" t="str">
        <f t="shared" si="39"/>
        <v>DQM1</v>
      </c>
      <c r="C351" t="str">
        <f t="shared" si="40"/>
        <v>U2-DQM1</v>
      </c>
      <c r="D351" t="str">
        <f t="shared" si="41"/>
        <v>U2-F1</v>
      </c>
      <c r="E351" t="s">
        <v>403</v>
      </c>
      <c r="F351" t="s">
        <v>747</v>
      </c>
      <c r="G351" t="s">
        <v>621</v>
      </c>
      <c r="N351" s="97"/>
      <c r="AT351" t="str">
        <f t="shared" si="42"/>
        <v>DQM1</v>
      </c>
      <c r="AU351" t="str">
        <f t="shared" si="43"/>
        <v>--</v>
      </c>
    </row>
    <row r="352" spans="1:47" x14ac:dyDescent="0.25">
      <c r="A352" t="str">
        <f t="shared" si="38"/>
        <v>U2-F2</v>
      </c>
      <c r="B352" t="str">
        <f t="shared" si="39"/>
        <v>CLK</v>
      </c>
      <c r="C352" t="str">
        <f t="shared" si="40"/>
        <v>U2-CLK</v>
      </c>
      <c r="D352" t="str">
        <f t="shared" si="41"/>
        <v>U2-F2</v>
      </c>
      <c r="E352" t="s">
        <v>403</v>
      </c>
      <c r="F352" t="s">
        <v>748</v>
      </c>
      <c r="G352" t="s">
        <v>591</v>
      </c>
      <c r="N352" s="97"/>
      <c r="AT352" t="str">
        <f t="shared" si="42"/>
        <v>CLK</v>
      </c>
      <c r="AU352" t="str">
        <f t="shared" si="43"/>
        <v>--</v>
      </c>
    </row>
    <row r="353" spans="1:47" x14ac:dyDescent="0.25">
      <c r="A353" t="str">
        <f t="shared" si="38"/>
        <v>U2-F3</v>
      </c>
      <c r="B353" t="str">
        <f t="shared" si="39"/>
        <v>CKE</v>
      </c>
      <c r="C353" t="str">
        <f t="shared" si="40"/>
        <v>U2-CKE</v>
      </c>
      <c r="D353" t="str">
        <f t="shared" si="41"/>
        <v>U2-F3</v>
      </c>
      <c r="E353" t="s">
        <v>403</v>
      </c>
      <c r="F353" t="s">
        <v>749</v>
      </c>
      <c r="G353" t="s">
        <v>590</v>
      </c>
      <c r="N353" s="97"/>
      <c r="AT353" t="str">
        <f t="shared" si="42"/>
        <v>CKE</v>
      </c>
      <c r="AU353" t="str">
        <f t="shared" si="43"/>
        <v>--</v>
      </c>
    </row>
    <row r="354" spans="1:47" x14ac:dyDescent="0.25">
      <c r="A354" t="str">
        <f t="shared" si="38"/>
        <v>U2-F7</v>
      </c>
      <c r="B354" t="str">
        <f t="shared" si="39"/>
        <v>CAS</v>
      </c>
      <c r="C354" t="str">
        <f t="shared" si="40"/>
        <v>U2-CAS</v>
      </c>
      <c r="D354" t="str">
        <f t="shared" si="41"/>
        <v>U2-F7</v>
      </c>
      <c r="E354" t="s">
        <v>403</v>
      </c>
      <c r="F354" t="s">
        <v>753</v>
      </c>
      <c r="G354" t="s">
        <v>589</v>
      </c>
      <c r="N354" s="97"/>
      <c r="AT354" t="str">
        <f t="shared" si="42"/>
        <v>CAS</v>
      </c>
      <c r="AU354" t="str">
        <f t="shared" si="43"/>
        <v>--</v>
      </c>
    </row>
    <row r="355" spans="1:47" x14ac:dyDescent="0.25">
      <c r="A355" t="str">
        <f t="shared" si="38"/>
        <v>U2-F8</v>
      </c>
      <c r="B355" t="str">
        <f t="shared" si="39"/>
        <v>RAS</v>
      </c>
      <c r="C355" t="str">
        <f t="shared" si="40"/>
        <v>U2-RAS</v>
      </c>
      <c r="D355" t="str">
        <f t="shared" si="41"/>
        <v>U2-F8</v>
      </c>
      <c r="E355" t="s">
        <v>403</v>
      </c>
      <c r="F355" t="s">
        <v>647</v>
      </c>
      <c r="G355" t="s">
        <v>675</v>
      </c>
      <c r="N355" s="97"/>
      <c r="AT355" t="str">
        <f t="shared" si="42"/>
        <v>RAS</v>
      </c>
      <c r="AU355" t="str">
        <f t="shared" si="43"/>
        <v>--</v>
      </c>
    </row>
    <row r="356" spans="1:47" x14ac:dyDescent="0.25">
      <c r="A356" t="str">
        <f t="shared" si="38"/>
        <v>U2-F9</v>
      </c>
      <c r="B356" t="str">
        <f t="shared" si="39"/>
        <v>WE</v>
      </c>
      <c r="C356" t="str">
        <f t="shared" si="40"/>
        <v>U2-WE</v>
      </c>
      <c r="D356" t="str">
        <f t="shared" si="41"/>
        <v>U2-F9</v>
      </c>
      <c r="E356" t="s">
        <v>403</v>
      </c>
      <c r="F356" t="s">
        <v>648</v>
      </c>
      <c r="G356" t="s">
        <v>691</v>
      </c>
      <c r="N356" s="97"/>
      <c r="AT356" t="str">
        <f t="shared" si="42"/>
        <v>WE</v>
      </c>
      <c r="AU356" t="str">
        <f t="shared" si="43"/>
        <v>--</v>
      </c>
    </row>
    <row r="357" spans="1:47" x14ac:dyDescent="0.25">
      <c r="A357" t="str">
        <f t="shared" si="38"/>
        <v>U2-G1</v>
      </c>
      <c r="B357" t="str">
        <f t="shared" si="39"/>
        <v>A12</v>
      </c>
      <c r="C357" t="str">
        <f t="shared" si="40"/>
        <v>U2-A12</v>
      </c>
      <c r="D357" t="str">
        <f t="shared" si="41"/>
        <v>U2-G1</v>
      </c>
      <c r="E357" t="s">
        <v>403</v>
      </c>
      <c r="F357" t="s">
        <v>754</v>
      </c>
      <c r="G357" t="s">
        <v>576</v>
      </c>
      <c r="N357" s="97"/>
      <c r="AT357" t="str">
        <f t="shared" si="42"/>
        <v>A12</v>
      </c>
      <c r="AU357" t="str">
        <f t="shared" si="43"/>
        <v>--</v>
      </c>
    </row>
    <row r="358" spans="1:47" x14ac:dyDescent="0.25">
      <c r="A358" t="str">
        <f t="shared" si="38"/>
        <v>U2-G2</v>
      </c>
      <c r="B358" t="str">
        <f t="shared" si="39"/>
        <v>A11</v>
      </c>
      <c r="C358" t="str">
        <f t="shared" si="40"/>
        <v>U2-A11</v>
      </c>
      <c r="D358" t="str">
        <f t="shared" si="41"/>
        <v>U2-G2</v>
      </c>
      <c r="E358" t="s">
        <v>403</v>
      </c>
      <c r="F358" t="s">
        <v>755</v>
      </c>
      <c r="G358" t="s">
        <v>575</v>
      </c>
      <c r="N358" s="97"/>
      <c r="AT358" t="str">
        <f t="shared" si="42"/>
        <v>A11</v>
      </c>
      <c r="AU358" t="str">
        <f t="shared" si="43"/>
        <v>--</v>
      </c>
    </row>
    <row r="359" spans="1:47" x14ac:dyDescent="0.25">
      <c r="A359" t="str">
        <f t="shared" si="38"/>
        <v>U2-G3</v>
      </c>
      <c r="B359" t="str">
        <f t="shared" si="39"/>
        <v>A9</v>
      </c>
      <c r="C359" t="str">
        <f t="shared" si="40"/>
        <v>U2-A9</v>
      </c>
      <c r="D359" t="str">
        <f t="shared" si="41"/>
        <v>U2-G3</v>
      </c>
      <c r="E359" t="s">
        <v>403</v>
      </c>
      <c r="F359" t="s">
        <v>756</v>
      </c>
      <c r="G359" t="s">
        <v>585</v>
      </c>
      <c r="N359" s="97"/>
      <c r="AT359" t="str">
        <f t="shared" si="42"/>
        <v>A9</v>
      </c>
      <c r="AU359" t="str">
        <f t="shared" si="43"/>
        <v>--</v>
      </c>
    </row>
    <row r="360" spans="1:47" x14ac:dyDescent="0.25">
      <c r="A360" t="str">
        <f t="shared" si="38"/>
        <v>U2-G7</v>
      </c>
      <c r="B360" t="str">
        <f t="shared" si="39"/>
        <v>BA0</v>
      </c>
      <c r="C360" t="str">
        <f t="shared" si="40"/>
        <v>U2-BA0</v>
      </c>
      <c r="D360" t="str">
        <f t="shared" si="41"/>
        <v>U2-G7</v>
      </c>
      <c r="E360" t="s">
        <v>403</v>
      </c>
      <c r="F360" t="s">
        <v>759</v>
      </c>
      <c r="G360" t="s">
        <v>586</v>
      </c>
      <c r="N360" s="97"/>
      <c r="AT360" t="str">
        <f t="shared" si="42"/>
        <v>BA0</v>
      </c>
      <c r="AU360" t="str">
        <f t="shared" si="43"/>
        <v>--</v>
      </c>
    </row>
    <row r="361" spans="1:47" x14ac:dyDescent="0.25">
      <c r="A361" t="str">
        <f t="shared" si="38"/>
        <v>U2-G8</v>
      </c>
      <c r="B361" t="str">
        <f t="shared" si="39"/>
        <v>BA1</v>
      </c>
      <c r="C361" t="str">
        <f t="shared" si="40"/>
        <v>U2-BA1</v>
      </c>
      <c r="D361" t="str">
        <f t="shared" si="41"/>
        <v>U2-G8</v>
      </c>
      <c r="E361" t="s">
        <v>403</v>
      </c>
      <c r="F361" t="s">
        <v>760</v>
      </c>
      <c r="G361" t="s">
        <v>587</v>
      </c>
      <c r="N361" s="97"/>
      <c r="AT361" t="str">
        <f t="shared" si="42"/>
        <v>BA1</v>
      </c>
      <c r="AU361" t="str">
        <f t="shared" si="43"/>
        <v>--</v>
      </c>
    </row>
    <row r="362" spans="1:47" x14ac:dyDescent="0.25">
      <c r="A362" t="str">
        <f t="shared" si="38"/>
        <v>U2-G9</v>
      </c>
      <c r="B362" t="str">
        <f t="shared" si="39"/>
        <v>CS</v>
      </c>
      <c r="C362" t="str">
        <f t="shared" si="40"/>
        <v>U2-CS</v>
      </c>
      <c r="D362" t="str">
        <f t="shared" si="41"/>
        <v>U2-G9</v>
      </c>
      <c r="E362" t="s">
        <v>403</v>
      </c>
      <c r="F362" t="s">
        <v>655</v>
      </c>
      <c r="G362" t="s">
        <v>592</v>
      </c>
      <c r="N362" s="97"/>
      <c r="AT362" t="str">
        <f t="shared" si="42"/>
        <v>CS</v>
      </c>
      <c r="AU362" t="str">
        <f t="shared" si="43"/>
        <v>--</v>
      </c>
    </row>
    <row r="363" spans="1:47" x14ac:dyDescent="0.25">
      <c r="A363" t="str">
        <f t="shared" si="38"/>
        <v>U2-H1</v>
      </c>
      <c r="B363" t="str">
        <f t="shared" si="39"/>
        <v>A8</v>
      </c>
      <c r="C363" t="str">
        <f t="shared" si="40"/>
        <v>U2-A8</v>
      </c>
      <c r="D363" t="str">
        <f t="shared" si="41"/>
        <v>U2-H1</v>
      </c>
      <c r="E363" t="s">
        <v>403</v>
      </c>
      <c r="F363" t="s">
        <v>478</v>
      </c>
      <c r="G363" t="s">
        <v>584</v>
      </c>
      <c r="N363" s="97"/>
      <c r="AT363" t="str">
        <f t="shared" si="42"/>
        <v>A8</v>
      </c>
      <c r="AU363" t="str">
        <f t="shared" si="43"/>
        <v>--</v>
      </c>
    </row>
    <row r="364" spans="1:47" x14ac:dyDescent="0.25">
      <c r="A364" t="str">
        <f t="shared" si="38"/>
        <v>U2-H2</v>
      </c>
      <c r="B364" t="str">
        <f t="shared" si="39"/>
        <v>A7</v>
      </c>
      <c r="C364" t="str">
        <f t="shared" si="40"/>
        <v>U2-A7</v>
      </c>
      <c r="D364" t="str">
        <f t="shared" si="41"/>
        <v>U2-H2</v>
      </c>
      <c r="E364" t="s">
        <v>403</v>
      </c>
      <c r="F364" t="s">
        <v>480</v>
      </c>
      <c r="G364" t="s">
        <v>583</v>
      </c>
      <c r="N364" s="97"/>
      <c r="AT364" t="str">
        <f t="shared" si="42"/>
        <v>A7</v>
      </c>
      <c r="AU364" t="str">
        <f t="shared" si="43"/>
        <v>--</v>
      </c>
    </row>
    <row r="365" spans="1:47" x14ac:dyDescent="0.25">
      <c r="A365" t="str">
        <f t="shared" si="38"/>
        <v>U2-H3</v>
      </c>
      <c r="B365" t="str">
        <f t="shared" si="39"/>
        <v>A6</v>
      </c>
      <c r="C365" t="str">
        <f t="shared" si="40"/>
        <v>U2-A6</v>
      </c>
      <c r="D365" t="str">
        <f t="shared" si="41"/>
        <v>U2-H3</v>
      </c>
      <c r="E365" t="s">
        <v>403</v>
      </c>
      <c r="F365" t="s">
        <v>482</v>
      </c>
      <c r="G365" t="s">
        <v>582</v>
      </c>
      <c r="N365" s="97"/>
      <c r="AT365" t="str">
        <f t="shared" si="42"/>
        <v>A6</v>
      </c>
      <c r="AU365" t="str">
        <f t="shared" si="43"/>
        <v>--</v>
      </c>
    </row>
    <row r="366" spans="1:47" x14ac:dyDescent="0.25">
      <c r="A366" t="str">
        <f t="shared" si="38"/>
        <v>U2-H7</v>
      </c>
      <c r="B366" t="str">
        <f t="shared" si="39"/>
        <v>A0</v>
      </c>
      <c r="C366" t="str">
        <f t="shared" si="40"/>
        <v>U2-A0</v>
      </c>
      <c r="D366" t="str">
        <f t="shared" si="41"/>
        <v>U2-H7</v>
      </c>
      <c r="E366" t="s">
        <v>403</v>
      </c>
      <c r="F366" t="s">
        <v>762</v>
      </c>
      <c r="G366" t="s">
        <v>572</v>
      </c>
      <c r="N366" s="97"/>
      <c r="AT366" t="str">
        <f t="shared" si="42"/>
        <v>A0</v>
      </c>
      <c r="AU366" t="str">
        <f t="shared" si="43"/>
        <v>--</v>
      </c>
    </row>
    <row r="367" spans="1:47" x14ac:dyDescent="0.25">
      <c r="A367" t="str">
        <f t="shared" si="38"/>
        <v>U2-H8</v>
      </c>
      <c r="B367" t="str">
        <f t="shared" si="39"/>
        <v>A1</v>
      </c>
      <c r="C367" t="str">
        <f t="shared" si="40"/>
        <v>U2-A1</v>
      </c>
      <c r="D367" t="str">
        <f t="shared" si="41"/>
        <v>U2-H8</v>
      </c>
      <c r="E367" t="s">
        <v>403</v>
      </c>
      <c r="F367" t="s">
        <v>663</v>
      </c>
      <c r="G367" t="s">
        <v>573</v>
      </c>
      <c r="N367" s="97"/>
      <c r="AT367" t="str">
        <f t="shared" si="42"/>
        <v>A1</v>
      </c>
      <c r="AU367" t="str">
        <f t="shared" si="43"/>
        <v>--</v>
      </c>
    </row>
    <row r="368" spans="1:47" x14ac:dyDescent="0.25">
      <c r="A368" t="str">
        <f t="shared" si="38"/>
        <v>U2-H9</v>
      </c>
      <c r="B368" t="str">
        <f t="shared" si="39"/>
        <v>A10</v>
      </c>
      <c r="C368" t="str">
        <f t="shared" si="40"/>
        <v>U2-A10</v>
      </c>
      <c r="D368" t="str">
        <f t="shared" si="41"/>
        <v>U2-H9</v>
      </c>
      <c r="E368" t="s">
        <v>403</v>
      </c>
      <c r="F368" t="s">
        <v>665</v>
      </c>
      <c r="G368" t="s">
        <v>574</v>
      </c>
      <c r="N368" s="97"/>
      <c r="AT368" t="str">
        <f t="shared" si="42"/>
        <v>A10</v>
      </c>
      <c r="AU368" t="str">
        <f t="shared" si="43"/>
        <v>--</v>
      </c>
    </row>
    <row r="369" spans="1:47" x14ac:dyDescent="0.25">
      <c r="A369" t="str">
        <f t="shared" si="38"/>
        <v>U2-J1</v>
      </c>
      <c r="B369" t="str">
        <f t="shared" si="39"/>
        <v>GND</v>
      </c>
      <c r="C369" t="str">
        <f t="shared" si="40"/>
        <v>U2-GND</v>
      </c>
      <c r="D369" t="str">
        <f t="shared" si="41"/>
        <v>U2-J1</v>
      </c>
      <c r="E369" t="s">
        <v>403</v>
      </c>
      <c r="F369" t="s">
        <v>168</v>
      </c>
      <c r="G369" t="s">
        <v>324</v>
      </c>
      <c r="N369" s="97"/>
      <c r="AT369" t="str">
        <f t="shared" si="42"/>
        <v>GND</v>
      </c>
      <c r="AU369" t="str">
        <f t="shared" si="43"/>
        <v>--</v>
      </c>
    </row>
    <row r="370" spans="1:47" x14ac:dyDescent="0.25">
      <c r="A370" t="str">
        <f t="shared" si="38"/>
        <v>U2-J2</v>
      </c>
      <c r="B370" t="str">
        <f t="shared" si="39"/>
        <v>A5</v>
      </c>
      <c r="C370" t="str">
        <f t="shared" si="40"/>
        <v>U2-A5</v>
      </c>
      <c r="D370" t="str">
        <f t="shared" si="41"/>
        <v>U2-J2</v>
      </c>
      <c r="E370" t="s">
        <v>403</v>
      </c>
      <c r="F370" t="s">
        <v>184</v>
      </c>
      <c r="G370" t="s">
        <v>581</v>
      </c>
      <c r="N370" s="97"/>
      <c r="AT370" t="str">
        <f t="shared" si="42"/>
        <v>A5</v>
      </c>
      <c r="AU370" t="str">
        <f t="shared" si="43"/>
        <v>--</v>
      </c>
    </row>
    <row r="371" spans="1:47" x14ac:dyDescent="0.25">
      <c r="A371" t="str">
        <f t="shared" si="38"/>
        <v>U2-J3</v>
      </c>
      <c r="B371" t="str">
        <f t="shared" si="39"/>
        <v>A4</v>
      </c>
      <c r="C371" t="str">
        <f t="shared" si="40"/>
        <v>U2-A4</v>
      </c>
      <c r="D371" t="str">
        <f t="shared" si="41"/>
        <v>U2-J3</v>
      </c>
      <c r="E371" t="s">
        <v>403</v>
      </c>
      <c r="F371" t="s">
        <v>185</v>
      </c>
      <c r="G371" t="s">
        <v>580</v>
      </c>
      <c r="N371" s="97"/>
      <c r="AT371" t="str">
        <f t="shared" si="42"/>
        <v>A4</v>
      </c>
      <c r="AU371" t="str">
        <f t="shared" si="43"/>
        <v>--</v>
      </c>
    </row>
    <row r="372" spans="1:47" x14ac:dyDescent="0.25">
      <c r="A372" t="str">
        <f t="shared" si="38"/>
        <v>U2-J7</v>
      </c>
      <c r="B372" t="str">
        <f t="shared" si="39"/>
        <v>A3</v>
      </c>
      <c r="C372" t="str">
        <f t="shared" si="40"/>
        <v>U2-A3</v>
      </c>
      <c r="D372" t="str">
        <f t="shared" si="41"/>
        <v>U2-J7</v>
      </c>
      <c r="E372" t="s">
        <v>403</v>
      </c>
      <c r="F372" t="s">
        <v>673</v>
      </c>
      <c r="G372" t="s">
        <v>579</v>
      </c>
      <c r="N372" s="97"/>
      <c r="AT372" t="str">
        <f t="shared" si="42"/>
        <v>A3</v>
      </c>
      <c r="AU372" t="str">
        <f t="shared" si="43"/>
        <v>--</v>
      </c>
    </row>
    <row r="373" spans="1:47" x14ac:dyDescent="0.25">
      <c r="A373" t="str">
        <f t="shared" si="38"/>
        <v>U2-J8</v>
      </c>
      <c r="B373" t="str">
        <f t="shared" si="39"/>
        <v>A2</v>
      </c>
      <c r="C373" t="str">
        <f t="shared" si="40"/>
        <v>U2-A2</v>
      </c>
      <c r="D373" t="str">
        <f t="shared" si="41"/>
        <v>U2-J8</v>
      </c>
      <c r="E373" t="s">
        <v>403</v>
      </c>
      <c r="F373" t="s">
        <v>676</v>
      </c>
      <c r="G373" t="s">
        <v>578</v>
      </c>
      <c r="N373" s="97"/>
      <c r="AT373" t="str">
        <f t="shared" si="42"/>
        <v>A2</v>
      </c>
      <c r="AU373" t="str">
        <f t="shared" si="43"/>
        <v>--</v>
      </c>
    </row>
    <row r="374" spans="1:47" x14ac:dyDescent="0.25">
      <c r="A374" t="str">
        <f t="shared" si="38"/>
        <v>U2-J9</v>
      </c>
      <c r="B374" t="str">
        <f t="shared" si="39"/>
        <v>3.3V</v>
      </c>
      <c r="C374" t="str">
        <f t="shared" si="40"/>
        <v>U2-3.3V</v>
      </c>
      <c r="D374" t="str">
        <f t="shared" si="41"/>
        <v>U2-J9</v>
      </c>
      <c r="E374" t="s">
        <v>403</v>
      </c>
      <c r="F374" t="s">
        <v>188</v>
      </c>
      <c r="G374" t="s">
        <v>291</v>
      </c>
      <c r="N374" s="97"/>
      <c r="AT374" t="str">
        <f t="shared" si="42"/>
        <v>3.3V</v>
      </c>
      <c r="AU374" t="str">
        <f t="shared" si="43"/>
        <v>--</v>
      </c>
    </row>
    <row r="375" spans="1:47" x14ac:dyDescent="0.25">
      <c r="A375" t="str">
        <f t="shared" si="38"/>
        <v>U3-1</v>
      </c>
      <c r="B375" t="str">
        <f t="shared" si="39"/>
        <v>EECS</v>
      </c>
      <c r="C375" t="str">
        <f t="shared" si="40"/>
        <v>U3-EECS</v>
      </c>
      <c r="D375" t="str">
        <f t="shared" si="41"/>
        <v>U3-1</v>
      </c>
      <c r="E375" t="s">
        <v>404</v>
      </c>
      <c r="F375">
        <v>1</v>
      </c>
      <c r="G375" t="s">
        <v>341</v>
      </c>
      <c r="N375" s="97"/>
      <c r="AT375" t="str">
        <f t="shared" si="42"/>
        <v>EECS</v>
      </c>
      <c r="AU375" t="str">
        <f t="shared" si="43"/>
        <v>--</v>
      </c>
    </row>
    <row r="376" spans="1:47" x14ac:dyDescent="0.25">
      <c r="A376" t="str">
        <f t="shared" si="38"/>
        <v>U3-2</v>
      </c>
      <c r="B376" t="str">
        <f t="shared" si="39"/>
        <v>VCORE</v>
      </c>
      <c r="C376" t="str">
        <f t="shared" si="40"/>
        <v>U3-VCORE</v>
      </c>
      <c r="D376" t="str">
        <f t="shared" si="41"/>
        <v>U3-2</v>
      </c>
      <c r="E376" t="s">
        <v>404</v>
      </c>
      <c r="F376">
        <v>2</v>
      </c>
      <c r="G376" t="s">
        <v>395</v>
      </c>
      <c r="N376" s="97"/>
      <c r="AT376" t="str">
        <f t="shared" si="42"/>
        <v>VCORE</v>
      </c>
      <c r="AU376" t="str">
        <f t="shared" si="43"/>
        <v>--</v>
      </c>
    </row>
    <row r="377" spans="1:47" x14ac:dyDescent="0.25">
      <c r="A377" t="str">
        <f t="shared" si="38"/>
        <v>U3-3</v>
      </c>
      <c r="B377" t="str">
        <f t="shared" si="39"/>
        <v>NetR19_2</v>
      </c>
      <c r="C377" t="str">
        <f t="shared" si="40"/>
        <v>U3-NetR19_2</v>
      </c>
      <c r="D377" t="str">
        <f t="shared" si="41"/>
        <v>U3-3</v>
      </c>
      <c r="E377" t="s">
        <v>404</v>
      </c>
      <c r="F377">
        <v>3</v>
      </c>
      <c r="G377" t="s">
        <v>384</v>
      </c>
      <c r="N377" s="97"/>
      <c r="AT377" t="str">
        <f t="shared" si="42"/>
        <v>NetR17_1</v>
      </c>
      <c r="AU377" t="str">
        <f t="shared" si="43"/>
        <v>R19</v>
      </c>
    </row>
    <row r="378" spans="1:47" x14ac:dyDescent="0.25">
      <c r="A378" t="str">
        <f t="shared" si="38"/>
        <v>U3-4</v>
      </c>
      <c r="B378" t="str">
        <f t="shared" si="39"/>
        <v>NetU3_4</v>
      </c>
      <c r="C378" t="str">
        <f t="shared" si="40"/>
        <v>U3-NetU3_4</v>
      </c>
      <c r="D378" t="str">
        <f t="shared" si="41"/>
        <v>U3-4</v>
      </c>
      <c r="E378" t="s">
        <v>404</v>
      </c>
      <c r="F378">
        <v>4</v>
      </c>
      <c r="G378" t="s">
        <v>405</v>
      </c>
      <c r="N378" s="97"/>
      <c r="AT378" t="str">
        <f t="shared" si="42"/>
        <v>NetU3_4</v>
      </c>
      <c r="AU378" t="str">
        <f t="shared" si="43"/>
        <v>--</v>
      </c>
    </row>
    <row r="379" spans="1:47" x14ac:dyDescent="0.25">
      <c r="A379" t="str">
        <f t="shared" si="38"/>
        <v>U3-5</v>
      </c>
      <c r="B379" t="str">
        <f t="shared" si="39"/>
        <v>NetC1_1</v>
      </c>
      <c r="C379" t="str">
        <f t="shared" si="40"/>
        <v>U3-NetC1_1</v>
      </c>
      <c r="D379" t="str">
        <f t="shared" si="41"/>
        <v>U3-5</v>
      </c>
      <c r="E379" t="s">
        <v>404</v>
      </c>
      <c r="F379">
        <v>5</v>
      </c>
      <c r="G379" t="s">
        <v>370</v>
      </c>
      <c r="N379" s="97"/>
      <c r="AT379" t="str">
        <f t="shared" si="42"/>
        <v>NetC1_1</v>
      </c>
      <c r="AU379" t="str">
        <f t="shared" si="43"/>
        <v>--</v>
      </c>
    </row>
    <row r="380" spans="1:47" x14ac:dyDescent="0.25">
      <c r="A380" t="str">
        <f t="shared" si="38"/>
        <v>U3-6</v>
      </c>
      <c r="B380" t="str">
        <f t="shared" si="39"/>
        <v>NetR1_2</v>
      </c>
      <c r="C380" t="str">
        <f t="shared" si="40"/>
        <v>U3-NetR1_2</v>
      </c>
      <c r="D380" t="str">
        <f t="shared" si="41"/>
        <v>U3-6</v>
      </c>
      <c r="E380" t="s">
        <v>404</v>
      </c>
      <c r="F380">
        <v>6</v>
      </c>
      <c r="G380" t="s">
        <v>385</v>
      </c>
      <c r="N380" s="97"/>
      <c r="AT380" t="str">
        <f t="shared" si="42"/>
        <v>NetR1_2</v>
      </c>
      <c r="AU380" t="str">
        <f t="shared" si="43"/>
        <v>--</v>
      </c>
    </row>
    <row r="381" spans="1:47" x14ac:dyDescent="0.25">
      <c r="A381" t="str">
        <f t="shared" si="38"/>
        <v>U3-7</v>
      </c>
      <c r="B381" t="str">
        <f t="shared" si="39"/>
        <v>D_N</v>
      </c>
      <c r="C381" t="str">
        <f t="shared" si="40"/>
        <v>U3-D_N</v>
      </c>
      <c r="D381" t="str">
        <f t="shared" si="41"/>
        <v>U3-7</v>
      </c>
      <c r="E381" t="s">
        <v>404</v>
      </c>
      <c r="F381">
        <v>7</v>
      </c>
      <c r="G381" t="s">
        <v>337</v>
      </c>
      <c r="N381" s="97"/>
      <c r="AT381" t="str">
        <f t="shared" si="42"/>
        <v>D_N</v>
      </c>
      <c r="AU381" t="str">
        <f t="shared" si="43"/>
        <v>--</v>
      </c>
    </row>
    <row r="382" spans="1:47" x14ac:dyDescent="0.25">
      <c r="A382" t="str">
        <f t="shared" si="38"/>
        <v>U3-8</v>
      </c>
      <c r="B382" t="str">
        <f t="shared" si="39"/>
        <v>D_P</v>
      </c>
      <c r="C382" t="str">
        <f t="shared" si="40"/>
        <v>U3-D_P</v>
      </c>
      <c r="D382" t="str">
        <f t="shared" si="41"/>
        <v>U3-8</v>
      </c>
      <c r="E382" t="s">
        <v>404</v>
      </c>
      <c r="F382">
        <v>8</v>
      </c>
      <c r="G382" t="s">
        <v>338</v>
      </c>
      <c r="N382" s="97"/>
      <c r="AT382" t="str">
        <f t="shared" si="42"/>
        <v>D_P</v>
      </c>
      <c r="AU382" t="str">
        <f t="shared" si="43"/>
        <v>--</v>
      </c>
    </row>
    <row r="383" spans="1:47" x14ac:dyDescent="0.25">
      <c r="A383" t="str">
        <f t="shared" si="38"/>
        <v>U3-9</v>
      </c>
      <c r="B383" t="str">
        <f t="shared" si="39"/>
        <v>NetC19_1</v>
      </c>
      <c r="C383" t="str">
        <f t="shared" si="40"/>
        <v>U3-NetC19_1</v>
      </c>
      <c r="D383" t="str">
        <f t="shared" si="41"/>
        <v>U3-9</v>
      </c>
      <c r="E383" t="s">
        <v>404</v>
      </c>
      <c r="F383">
        <v>9</v>
      </c>
      <c r="G383" t="s">
        <v>369</v>
      </c>
      <c r="N383" s="97"/>
      <c r="AT383" t="str">
        <f t="shared" si="42"/>
        <v>NetC19_1</v>
      </c>
      <c r="AU383" t="str">
        <f t="shared" si="43"/>
        <v>--</v>
      </c>
    </row>
    <row r="384" spans="1:47" x14ac:dyDescent="0.25">
      <c r="A384" t="str">
        <f t="shared" si="38"/>
        <v>U3-10</v>
      </c>
      <c r="B384" t="str">
        <f t="shared" si="39"/>
        <v>GND</v>
      </c>
      <c r="C384" t="str">
        <f t="shared" si="40"/>
        <v>U3-GND</v>
      </c>
      <c r="D384" t="str">
        <f t="shared" si="41"/>
        <v>U3-10</v>
      </c>
      <c r="E384" t="s">
        <v>404</v>
      </c>
      <c r="F384">
        <v>10</v>
      </c>
      <c r="G384" t="s">
        <v>324</v>
      </c>
      <c r="N384" s="97"/>
      <c r="AT384" t="str">
        <f t="shared" si="42"/>
        <v>GND</v>
      </c>
      <c r="AU384" t="str">
        <f t="shared" si="43"/>
        <v>--</v>
      </c>
    </row>
    <row r="385" spans="1:47" x14ac:dyDescent="0.25">
      <c r="A385" t="str">
        <f t="shared" si="38"/>
        <v>U3-11</v>
      </c>
      <c r="B385" t="str">
        <f t="shared" si="39"/>
        <v>NetR2_2</v>
      </c>
      <c r="C385" t="str">
        <f t="shared" si="40"/>
        <v>U3-NetR2_2</v>
      </c>
      <c r="D385" t="str">
        <f t="shared" si="41"/>
        <v>U3-11</v>
      </c>
      <c r="E385" t="s">
        <v>404</v>
      </c>
      <c r="F385">
        <v>11</v>
      </c>
      <c r="G385" t="s">
        <v>390</v>
      </c>
      <c r="N385" s="97"/>
      <c r="AT385" t="str">
        <f t="shared" si="42"/>
        <v>NetR2_2</v>
      </c>
      <c r="AU385" t="str">
        <f t="shared" si="43"/>
        <v>--</v>
      </c>
    </row>
    <row r="386" spans="1:47" x14ac:dyDescent="0.25">
      <c r="A386" t="str">
        <f t="shared" si="38"/>
        <v>U3-12</v>
      </c>
      <c r="B386" t="str">
        <f t="shared" si="39"/>
        <v>TCK</v>
      </c>
      <c r="C386" t="str">
        <f t="shared" si="40"/>
        <v>U3-TCK</v>
      </c>
      <c r="D386" t="str">
        <f t="shared" si="41"/>
        <v>U3-12</v>
      </c>
      <c r="E386" t="s">
        <v>404</v>
      </c>
      <c r="F386">
        <v>12</v>
      </c>
      <c r="G386" t="s">
        <v>329</v>
      </c>
      <c r="N386" s="97"/>
      <c r="AT386" t="str">
        <f t="shared" si="42"/>
        <v>TCK</v>
      </c>
      <c r="AU386" t="str">
        <f t="shared" si="43"/>
        <v>--</v>
      </c>
    </row>
    <row r="387" spans="1:47" x14ac:dyDescent="0.25">
      <c r="A387" t="str">
        <f t="shared" si="38"/>
        <v>U3-13</v>
      </c>
      <c r="B387" t="str">
        <f t="shared" si="39"/>
        <v>TDI</v>
      </c>
      <c r="C387" t="str">
        <f t="shared" si="40"/>
        <v>U3-TDI</v>
      </c>
      <c r="D387" t="str">
        <f t="shared" si="41"/>
        <v>U3-13</v>
      </c>
      <c r="E387" t="s">
        <v>404</v>
      </c>
      <c r="F387">
        <v>13</v>
      </c>
      <c r="G387" t="s">
        <v>331</v>
      </c>
      <c r="N387" s="97"/>
      <c r="AT387" t="str">
        <f t="shared" si="42"/>
        <v>TDI</v>
      </c>
      <c r="AU387" t="str">
        <f t="shared" si="43"/>
        <v>--</v>
      </c>
    </row>
    <row r="388" spans="1:47" x14ac:dyDescent="0.25">
      <c r="A388" t="str">
        <f t="shared" si="38"/>
        <v>U3-14</v>
      </c>
      <c r="B388" t="str">
        <f t="shared" si="39"/>
        <v>TDO</v>
      </c>
      <c r="C388" t="str">
        <f t="shared" si="40"/>
        <v>U3-TDO</v>
      </c>
      <c r="D388" t="str">
        <f t="shared" si="41"/>
        <v>U3-14</v>
      </c>
      <c r="E388" t="s">
        <v>404</v>
      </c>
      <c r="F388">
        <v>14</v>
      </c>
      <c r="G388" t="s">
        <v>330</v>
      </c>
      <c r="N388" s="97"/>
      <c r="AT388" t="str">
        <f t="shared" si="42"/>
        <v>TDO</v>
      </c>
      <c r="AU388" t="str">
        <f t="shared" si="43"/>
        <v>--</v>
      </c>
    </row>
    <row r="389" spans="1:47" x14ac:dyDescent="0.25">
      <c r="A389" t="str">
        <f t="shared" si="38"/>
        <v>U3-15</v>
      </c>
      <c r="B389" t="str">
        <f t="shared" si="39"/>
        <v>TMS</v>
      </c>
      <c r="C389" t="str">
        <f t="shared" si="40"/>
        <v>U3-TMS</v>
      </c>
      <c r="D389" t="str">
        <f t="shared" si="41"/>
        <v>U3-15</v>
      </c>
      <c r="E389" t="s">
        <v>404</v>
      </c>
      <c r="F389">
        <v>15</v>
      </c>
      <c r="G389" t="s">
        <v>332</v>
      </c>
      <c r="N389" s="97"/>
      <c r="AT389" t="str">
        <f t="shared" si="42"/>
        <v>TMS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U3-16</v>
      </c>
      <c r="B390" t="str">
        <f t="shared" ref="B390:B453" si="45">IF(OR(E390=$A$2,E390=$B$2,E390=$C$2,E390=$D$2),"--",G390)</f>
        <v>3.3V</v>
      </c>
      <c r="C390" t="str">
        <f t="shared" ref="C390:C453" si="46">$E390&amp;"-"&amp;$G390</f>
        <v>U3-3.3V</v>
      </c>
      <c r="D390" t="str">
        <f t="shared" ref="D390:D453" si="47">A390</f>
        <v>U3-16</v>
      </c>
      <c r="E390" t="s">
        <v>404</v>
      </c>
      <c r="F390">
        <v>16</v>
      </c>
      <c r="G390" t="s">
        <v>291</v>
      </c>
      <c r="N390" s="97"/>
      <c r="AT390" t="str">
        <f t="shared" ref="AT390:AT453" si="48">IF(IF(COUNTIF($AO$6:$AQ$150,B390)&gt;0,"---","--")="---",VLOOKUP(B390,$AO$6:$AQ$150,3,0),B390)</f>
        <v>3.3V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U3-17</v>
      </c>
      <c r="B391" t="str">
        <f t="shared" si="45"/>
        <v>ADBUS4</v>
      </c>
      <c r="C391" t="str">
        <f t="shared" si="46"/>
        <v>U3-ADBUS4</v>
      </c>
      <c r="D391" t="str">
        <f t="shared" si="47"/>
        <v>U3-17</v>
      </c>
      <c r="E391" t="s">
        <v>404</v>
      </c>
      <c r="F391">
        <v>17</v>
      </c>
      <c r="G391" t="s">
        <v>801</v>
      </c>
      <c r="N391" s="97"/>
      <c r="AT391" t="str">
        <f t="shared" si="48"/>
        <v>ADBUS4</v>
      </c>
      <c r="AU391" t="str">
        <f t="shared" si="49"/>
        <v>--</v>
      </c>
    </row>
    <row r="392" spans="1:47" x14ac:dyDescent="0.25">
      <c r="A392" t="str">
        <f t="shared" si="44"/>
        <v>U3-18</v>
      </c>
      <c r="B392" t="str">
        <f t="shared" si="45"/>
        <v>NetU3_18</v>
      </c>
      <c r="C392" t="str">
        <f t="shared" si="46"/>
        <v>U3-NetU3_18</v>
      </c>
      <c r="D392" t="str">
        <f t="shared" si="47"/>
        <v>U3-18</v>
      </c>
      <c r="E392" t="s">
        <v>404</v>
      </c>
      <c r="F392">
        <v>18</v>
      </c>
      <c r="G392" t="s">
        <v>407</v>
      </c>
      <c r="N392" s="97"/>
      <c r="AT392" t="str">
        <f t="shared" si="48"/>
        <v>NetU3_18</v>
      </c>
      <c r="AU392" t="str">
        <f t="shared" si="49"/>
        <v>--</v>
      </c>
    </row>
    <row r="393" spans="1:47" x14ac:dyDescent="0.25">
      <c r="A393" t="str">
        <f t="shared" si="44"/>
        <v>U3-19</v>
      </c>
      <c r="B393" t="str">
        <f t="shared" si="45"/>
        <v>NetU3_19</v>
      </c>
      <c r="C393" t="str">
        <f t="shared" si="46"/>
        <v>U3-NetU3_19</v>
      </c>
      <c r="D393" t="str">
        <f t="shared" si="47"/>
        <v>U3-19</v>
      </c>
      <c r="E393" t="s">
        <v>404</v>
      </c>
      <c r="F393">
        <v>19</v>
      </c>
      <c r="G393" t="s">
        <v>408</v>
      </c>
      <c r="N393" s="97"/>
      <c r="AT393" t="str">
        <f t="shared" si="48"/>
        <v>NetU3_19</v>
      </c>
      <c r="AU393" t="str">
        <f t="shared" si="49"/>
        <v>--</v>
      </c>
    </row>
    <row r="394" spans="1:47" x14ac:dyDescent="0.25">
      <c r="A394" t="str">
        <f t="shared" si="44"/>
        <v>U3-20</v>
      </c>
      <c r="B394" t="str">
        <f t="shared" si="45"/>
        <v>ADBUS7</v>
      </c>
      <c r="C394" t="str">
        <f t="shared" si="46"/>
        <v>U3-ADBUS7</v>
      </c>
      <c r="D394" t="str">
        <f t="shared" si="47"/>
        <v>U3-20</v>
      </c>
      <c r="E394" t="s">
        <v>404</v>
      </c>
      <c r="F394">
        <v>20</v>
      </c>
      <c r="G394" t="s">
        <v>802</v>
      </c>
      <c r="N394" s="97"/>
      <c r="AT394" t="str">
        <f t="shared" si="48"/>
        <v>ADBUS7</v>
      </c>
      <c r="AU394" t="str">
        <f t="shared" si="49"/>
        <v>--</v>
      </c>
    </row>
    <row r="395" spans="1:47" x14ac:dyDescent="0.25">
      <c r="A395" t="str">
        <f t="shared" si="44"/>
        <v>U3-21</v>
      </c>
      <c r="B395" t="str">
        <f t="shared" si="45"/>
        <v>GND</v>
      </c>
      <c r="C395" t="str">
        <f t="shared" si="46"/>
        <v>U3-GND</v>
      </c>
      <c r="D395" t="str">
        <f t="shared" si="47"/>
        <v>U3-21</v>
      </c>
      <c r="E395" t="s">
        <v>404</v>
      </c>
      <c r="F395">
        <v>21</v>
      </c>
      <c r="G395" t="s">
        <v>324</v>
      </c>
      <c r="N395" s="97"/>
      <c r="AT395" t="str">
        <f t="shared" si="48"/>
        <v>GND</v>
      </c>
      <c r="AU395" t="str">
        <f t="shared" si="49"/>
        <v>--</v>
      </c>
    </row>
    <row r="396" spans="1:47" x14ac:dyDescent="0.25">
      <c r="A396" t="str">
        <f t="shared" si="44"/>
        <v>U3-22</v>
      </c>
      <c r="B396" t="str">
        <f t="shared" si="45"/>
        <v>NetU3_22</v>
      </c>
      <c r="C396" t="str">
        <f t="shared" si="46"/>
        <v>U3-NetU3_22</v>
      </c>
      <c r="D396" t="str">
        <f t="shared" si="47"/>
        <v>U3-22</v>
      </c>
      <c r="E396" t="s">
        <v>404</v>
      </c>
      <c r="F396">
        <v>22</v>
      </c>
      <c r="G396" t="s">
        <v>410</v>
      </c>
      <c r="N396" s="97"/>
      <c r="AT396" t="str">
        <f t="shared" si="48"/>
        <v>NetU3_22</v>
      </c>
      <c r="AU396" t="str">
        <f t="shared" si="49"/>
        <v>--</v>
      </c>
    </row>
    <row r="397" spans="1:47" x14ac:dyDescent="0.25">
      <c r="A397" t="str">
        <f t="shared" si="44"/>
        <v>U3-23</v>
      </c>
      <c r="B397" t="str">
        <f t="shared" si="45"/>
        <v>NetU3_23</v>
      </c>
      <c r="C397" t="str">
        <f t="shared" si="46"/>
        <v>U3-NetU3_23</v>
      </c>
      <c r="D397" t="str">
        <f t="shared" si="47"/>
        <v>U3-23</v>
      </c>
      <c r="E397" t="s">
        <v>404</v>
      </c>
      <c r="F397">
        <v>23</v>
      </c>
      <c r="G397" t="s">
        <v>411</v>
      </c>
      <c r="N397" s="97"/>
      <c r="AT397" t="str">
        <f t="shared" si="48"/>
        <v>NetU3_23</v>
      </c>
      <c r="AU397" t="str">
        <f t="shared" si="49"/>
        <v>--</v>
      </c>
    </row>
    <row r="398" spans="1:47" x14ac:dyDescent="0.25">
      <c r="A398" t="str">
        <f t="shared" si="44"/>
        <v>U3-24</v>
      </c>
      <c r="B398" t="str">
        <f t="shared" si="45"/>
        <v>NetU3_24</v>
      </c>
      <c r="C398" t="str">
        <f t="shared" si="46"/>
        <v>U3-NetU3_24</v>
      </c>
      <c r="D398" t="str">
        <f t="shared" si="47"/>
        <v>U3-24</v>
      </c>
      <c r="E398" t="s">
        <v>404</v>
      </c>
      <c r="F398">
        <v>24</v>
      </c>
      <c r="G398" t="s">
        <v>412</v>
      </c>
      <c r="N398" s="97"/>
      <c r="AT398" t="str">
        <f t="shared" si="48"/>
        <v>NetU3_24</v>
      </c>
      <c r="AU398" t="str">
        <f t="shared" si="49"/>
        <v>--</v>
      </c>
    </row>
    <row r="399" spans="1:47" x14ac:dyDescent="0.25">
      <c r="A399" t="str">
        <f t="shared" si="44"/>
        <v>U3-25</v>
      </c>
      <c r="B399" t="str">
        <f t="shared" si="45"/>
        <v>NetU3_25</v>
      </c>
      <c r="C399" t="str">
        <f t="shared" si="46"/>
        <v>U3-NetU3_25</v>
      </c>
      <c r="D399" t="str">
        <f t="shared" si="47"/>
        <v>U3-25</v>
      </c>
      <c r="E399" t="s">
        <v>404</v>
      </c>
      <c r="F399">
        <v>25</v>
      </c>
      <c r="G399" t="s">
        <v>413</v>
      </c>
      <c r="N399" s="97"/>
      <c r="AT399" t="str">
        <f t="shared" si="48"/>
        <v>NetU3_25</v>
      </c>
      <c r="AU399" t="str">
        <f t="shared" si="49"/>
        <v>--</v>
      </c>
    </row>
    <row r="400" spans="1:47" x14ac:dyDescent="0.25">
      <c r="A400" t="str">
        <f t="shared" si="44"/>
        <v>U3-26</v>
      </c>
      <c r="B400" t="str">
        <f t="shared" si="45"/>
        <v>NetU3_26</v>
      </c>
      <c r="C400" t="str">
        <f t="shared" si="46"/>
        <v>U3-NetU3_26</v>
      </c>
      <c r="D400" t="str">
        <f t="shared" si="47"/>
        <v>U3-26</v>
      </c>
      <c r="E400" t="s">
        <v>404</v>
      </c>
      <c r="F400">
        <v>26</v>
      </c>
      <c r="G400" t="s">
        <v>414</v>
      </c>
      <c r="N400" s="97"/>
      <c r="AT400" t="str">
        <f t="shared" si="48"/>
        <v>NetU3_26</v>
      </c>
      <c r="AU400" t="str">
        <f t="shared" si="49"/>
        <v>--</v>
      </c>
    </row>
    <row r="401" spans="1:47" x14ac:dyDescent="0.25">
      <c r="A401" t="str">
        <f t="shared" si="44"/>
        <v>U3-27</v>
      </c>
      <c r="B401" t="str">
        <f t="shared" si="45"/>
        <v>NetU3_27</v>
      </c>
      <c r="C401" t="str">
        <f t="shared" si="46"/>
        <v>U3-NetU3_27</v>
      </c>
      <c r="D401" t="str">
        <f t="shared" si="47"/>
        <v>U3-27</v>
      </c>
      <c r="E401" t="s">
        <v>404</v>
      </c>
      <c r="F401">
        <v>27</v>
      </c>
      <c r="G401" t="s">
        <v>415</v>
      </c>
      <c r="N401" s="97"/>
      <c r="AT401" t="str">
        <f t="shared" si="48"/>
        <v>NetU3_27</v>
      </c>
      <c r="AU401" t="str">
        <f t="shared" si="49"/>
        <v>--</v>
      </c>
    </row>
    <row r="402" spans="1:47" x14ac:dyDescent="0.25">
      <c r="A402" t="str">
        <f t="shared" si="44"/>
        <v>U3-28</v>
      </c>
      <c r="B402" t="str">
        <f t="shared" si="45"/>
        <v>NetU3_28</v>
      </c>
      <c r="C402" t="str">
        <f t="shared" si="46"/>
        <v>U3-NetU3_28</v>
      </c>
      <c r="D402" t="str">
        <f t="shared" si="47"/>
        <v>U3-28</v>
      </c>
      <c r="E402" t="s">
        <v>404</v>
      </c>
      <c r="F402">
        <v>28</v>
      </c>
      <c r="G402" t="s">
        <v>416</v>
      </c>
      <c r="N402" s="97"/>
      <c r="AT402" t="str">
        <f t="shared" si="48"/>
        <v>NetU3_28</v>
      </c>
      <c r="AU402" t="str">
        <f t="shared" si="49"/>
        <v>--</v>
      </c>
    </row>
    <row r="403" spans="1:47" x14ac:dyDescent="0.25">
      <c r="A403" t="str">
        <f t="shared" si="44"/>
        <v>U3-29</v>
      </c>
      <c r="B403" t="str">
        <f t="shared" si="45"/>
        <v>NetU3_29</v>
      </c>
      <c r="C403" t="str">
        <f t="shared" si="46"/>
        <v>U3-NetU3_29</v>
      </c>
      <c r="D403" t="str">
        <f t="shared" si="47"/>
        <v>U3-29</v>
      </c>
      <c r="E403" t="s">
        <v>404</v>
      </c>
      <c r="F403">
        <v>29</v>
      </c>
      <c r="G403" t="s">
        <v>417</v>
      </c>
      <c r="N403" s="97"/>
      <c r="AT403" t="str">
        <f t="shared" si="48"/>
        <v>NetU3_29</v>
      </c>
      <c r="AU403" t="str">
        <f t="shared" si="49"/>
        <v>--</v>
      </c>
    </row>
    <row r="404" spans="1:47" x14ac:dyDescent="0.25">
      <c r="A404" t="str">
        <f t="shared" si="44"/>
        <v>U3-30</v>
      </c>
      <c r="B404" t="str">
        <f t="shared" si="45"/>
        <v>NetU3_30</v>
      </c>
      <c r="C404" t="str">
        <f t="shared" si="46"/>
        <v>U3-NetU3_30</v>
      </c>
      <c r="D404" t="str">
        <f t="shared" si="47"/>
        <v>U3-30</v>
      </c>
      <c r="E404" t="s">
        <v>404</v>
      </c>
      <c r="F404">
        <v>30</v>
      </c>
      <c r="G404" t="s">
        <v>418</v>
      </c>
      <c r="N404" s="97"/>
      <c r="AT404" t="str">
        <f t="shared" si="48"/>
        <v>NetU3_30</v>
      </c>
      <c r="AU404" t="str">
        <f t="shared" si="49"/>
        <v>--</v>
      </c>
    </row>
    <row r="405" spans="1:47" x14ac:dyDescent="0.25">
      <c r="A405" t="str">
        <f t="shared" si="44"/>
        <v>U3-31</v>
      </c>
      <c r="B405" t="str">
        <f t="shared" si="45"/>
        <v>VCORE</v>
      </c>
      <c r="C405" t="str">
        <f t="shared" si="46"/>
        <v>U3-VCORE</v>
      </c>
      <c r="D405" t="str">
        <f t="shared" si="47"/>
        <v>U3-31</v>
      </c>
      <c r="E405" t="s">
        <v>404</v>
      </c>
      <c r="F405">
        <v>31</v>
      </c>
      <c r="G405" t="s">
        <v>395</v>
      </c>
      <c r="N405" s="97"/>
      <c r="AT405" t="str">
        <f t="shared" si="48"/>
        <v>VCORE</v>
      </c>
      <c r="AU405" t="str">
        <f t="shared" si="49"/>
        <v>--</v>
      </c>
    </row>
    <row r="406" spans="1:47" x14ac:dyDescent="0.25">
      <c r="A406" t="str">
        <f t="shared" si="44"/>
        <v>U3-32</v>
      </c>
      <c r="B406" t="str">
        <f t="shared" si="45"/>
        <v>BDBUS0</v>
      </c>
      <c r="C406" t="str">
        <f t="shared" si="46"/>
        <v>U3-BDBUS0</v>
      </c>
      <c r="D406" t="str">
        <f t="shared" si="47"/>
        <v>U3-32</v>
      </c>
      <c r="E406" t="s">
        <v>404</v>
      </c>
      <c r="F406">
        <v>32</v>
      </c>
      <c r="G406" t="s">
        <v>303</v>
      </c>
      <c r="N406" s="97"/>
      <c r="AT406" t="str">
        <f t="shared" si="48"/>
        <v>BDBUS0</v>
      </c>
      <c r="AU406" t="str">
        <f t="shared" si="49"/>
        <v>--</v>
      </c>
    </row>
    <row r="407" spans="1:47" x14ac:dyDescent="0.25">
      <c r="A407" t="str">
        <f t="shared" si="44"/>
        <v>U3-33</v>
      </c>
      <c r="B407" t="str">
        <f t="shared" si="45"/>
        <v>BDBUS1</v>
      </c>
      <c r="C407" t="str">
        <f t="shared" si="46"/>
        <v>U3-BDBUS1</v>
      </c>
      <c r="D407" t="str">
        <f t="shared" si="47"/>
        <v>U3-33</v>
      </c>
      <c r="E407" t="s">
        <v>404</v>
      </c>
      <c r="F407">
        <v>33</v>
      </c>
      <c r="G407" t="s">
        <v>305</v>
      </c>
      <c r="N407" s="97"/>
      <c r="AT407" t="str">
        <f t="shared" si="48"/>
        <v>BDBUS1</v>
      </c>
      <c r="AU407" t="str">
        <f t="shared" si="49"/>
        <v>--</v>
      </c>
    </row>
    <row r="408" spans="1:47" x14ac:dyDescent="0.25">
      <c r="A408" t="str">
        <f t="shared" si="44"/>
        <v>U3-34</v>
      </c>
      <c r="B408" t="str">
        <f t="shared" si="45"/>
        <v>BDBUS2</v>
      </c>
      <c r="C408" t="str">
        <f t="shared" si="46"/>
        <v>U3-BDBUS2</v>
      </c>
      <c r="D408" t="str">
        <f t="shared" si="47"/>
        <v>U3-34</v>
      </c>
      <c r="E408" t="s">
        <v>404</v>
      </c>
      <c r="F408">
        <v>34</v>
      </c>
      <c r="G408" t="s">
        <v>307</v>
      </c>
      <c r="N408" s="97"/>
      <c r="AT408" t="str">
        <f t="shared" si="48"/>
        <v>BDBUS2</v>
      </c>
      <c r="AU408" t="str">
        <f t="shared" si="49"/>
        <v>--</v>
      </c>
    </row>
    <row r="409" spans="1:47" x14ac:dyDescent="0.25">
      <c r="A409" t="str">
        <f t="shared" si="44"/>
        <v>U3-35</v>
      </c>
      <c r="B409" t="str">
        <f t="shared" si="45"/>
        <v>BDBUS3</v>
      </c>
      <c r="C409" t="str">
        <f t="shared" si="46"/>
        <v>U3-BDBUS3</v>
      </c>
      <c r="D409" t="str">
        <f t="shared" si="47"/>
        <v>U3-35</v>
      </c>
      <c r="E409" t="s">
        <v>404</v>
      </c>
      <c r="F409">
        <v>35</v>
      </c>
      <c r="G409" t="s">
        <v>309</v>
      </c>
      <c r="N409" s="97"/>
      <c r="AT409" t="str">
        <f t="shared" si="48"/>
        <v>BDBUS3</v>
      </c>
      <c r="AU409" t="str">
        <f t="shared" si="49"/>
        <v>--</v>
      </c>
    </row>
    <row r="410" spans="1:47" x14ac:dyDescent="0.25">
      <c r="A410" t="str">
        <f t="shared" si="44"/>
        <v>U3-36</v>
      </c>
      <c r="B410" t="str">
        <f t="shared" si="45"/>
        <v>3.3V</v>
      </c>
      <c r="C410" t="str">
        <f t="shared" si="46"/>
        <v>U3-3.3V</v>
      </c>
      <c r="D410" t="str">
        <f t="shared" si="47"/>
        <v>U3-36</v>
      </c>
      <c r="E410" t="s">
        <v>404</v>
      </c>
      <c r="F410">
        <v>36</v>
      </c>
      <c r="G410" t="s">
        <v>291</v>
      </c>
      <c r="N410" s="97"/>
      <c r="AT410" t="str">
        <f t="shared" si="48"/>
        <v>3.3V</v>
      </c>
      <c r="AU410" t="str">
        <f t="shared" si="49"/>
        <v>--</v>
      </c>
    </row>
    <row r="411" spans="1:47" x14ac:dyDescent="0.25">
      <c r="A411" t="str">
        <f t="shared" si="44"/>
        <v>U3-37</v>
      </c>
      <c r="B411" t="str">
        <f t="shared" si="45"/>
        <v>BDBUS4</v>
      </c>
      <c r="C411" t="str">
        <f t="shared" si="46"/>
        <v>U3-BDBUS4</v>
      </c>
      <c r="D411" t="str">
        <f t="shared" si="47"/>
        <v>U3-37</v>
      </c>
      <c r="E411" t="s">
        <v>404</v>
      </c>
      <c r="F411">
        <v>37</v>
      </c>
      <c r="G411" t="s">
        <v>311</v>
      </c>
      <c r="N411" s="97"/>
      <c r="AT411" t="str">
        <f t="shared" si="48"/>
        <v>BDBUS4</v>
      </c>
      <c r="AU411" t="str">
        <f t="shared" si="49"/>
        <v>--</v>
      </c>
    </row>
    <row r="412" spans="1:47" x14ac:dyDescent="0.25">
      <c r="A412" t="str">
        <f t="shared" si="44"/>
        <v>U3-38</v>
      </c>
      <c r="B412" t="str">
        <f t="shared" si="45"/>
        <v>BDBUS5</v>
      </c>
      <c r="C412" t="str">
        <f t="shared" si="46"/>
        <v>U3-BDBUS5</v>
      </c>
      <c r="D412" t="str">
        <f t="shared" si="47"/>
        <v>U3-38</v>
      </c>
      <c r="E412" t="s">
        <v>404</v>
      </c>
      <c r="F412">
        <v>38</v>
      </c>
      <c r="G412" t="s">
        <v>313</v>
      </c>
      <c r="N412" s="97"/>
      <c r="AT412" t="str">
        <f t="shared" si="48"/>
        <v>BDBUS5</v>
      </c>
      <c r="AU412" t="str">
        <f t="shared" si="49"/>
        <v>--</v>
      </c>
    </row>
    <row r="413" spans="1:47" x14ac:dyDescent="0.25">
      <c r="A413" t="str">
        <f t="shared" si="44"/>
        <v>U3-39</v>
      </c>
      <c r="B413" t="str">
        <f t="shared" si="45"/>
        <v>NetU3_39</v>
      </c>
      <c r="C413" t="str">
        <f t="shared" si="46"/>
        <v>U3-NetU3_39</v>
      </c>
      <c r="D413" t="str">
        <f t="shared" si="47"/>
        <v>U3-39</v>
      </c>
      <c r="E413" t="s">
        <v>404</v>
      </c>
      <c r="F413">
        <v>39</v>
      </c>
      <c r="G413" t="s">
        <v>419</v>
      </c>
      <c r="N413" s="97"/>
      <c r="AT413" t="str">
        <f t="shared" si="48"/>
        <v>NetU3_39</v>
      </c>
      <c r="AU413" t="str">
        <f t="shared" si="49"/>
        <v>--</v>
      </c>
    </row>
    <row r="414" spans="1:47" x14ac:dyDescent="0.25">
      <c r="A414" t="str">
        <f t="shared" si="44"/>
        <v>U3-40</v>
      </c>
      <c r="B414" t="str">
        <f t="shared" si="45"/>
        <v>NetU3_40</v>
      </c>
      <c r="C414" t="str">
        <f t="shared" si="46"/>
        <v>U3-NetU3_40</v>
      </c>
      <c r="D414" t="str">
        <f t="shared" si="47"/>
        <v>U3-40</v>
      </c>
      <c r="E414" t="s">
        <v>404</v>
      </c>
      <c r="F414">
        <v>40</v>
      </c>
      <c r="G414" t="s">
        <v>420</v>
      </c>
      <c r="N414" s="97"/>
      <c r="AT414" t="str">
        <f t="shared" si="48"/>
        <v>NetU3_40</v>
      </c>
      <c r="AU414" t="str">
        <f t="shared" si="49"/>
        <v>--</v>
      </c>
    </row>
    <row r="415" spans="1:47" x14ac:dyDescent="0.25">
      <c r="A415" t="str">
        <f t="shared" si="44"/>
        <v>U3-41</v>
      </c>
      <c r="B415" t="str">
        <f t="shared" si="45"/>
        <v>GND</v>
      </c>
      <c r="C415" t="str">
        <f t="shared" si="46"/>
        <v>U3-GND</v>
      </c>
      <c r="D415" t="str">
        <f t="shared" si="47"/>
        <v>U3-41</v>
      </c>
      <c r="E415" t="s">
        <v>404</v>
      </c>
      <c r="F415">
        <v>41</v>
      </c>
      <c r="G415" t="s">
        <v>324</v>
      </c>
      <c r="N415" s="97"/>
      <c r="AT415" t="str">
        <f t="shared" si="48"/>
        <v>GND</v>
      </c>
      <c r="AU415" t="str">
        <f t="shared" si="49"/>
        <v>--</v>
      </c>
    </row>
    <row r="416" spans="1:47" x14ac:dyDescent="0.25">
      <c r="A416" t="str">
        <f t="shared" si="44"/>
        <v>U3-42</v>
      </c>
      <c r="B416" t="str">
        <f t="shared" si="45"/>
        <v>NetU3_42</v>
      </c>
      <c r="C416" t="str">
        <f t="shared" si="46"/>
        <v>U3-NetU3_42</v>
      </c>
      <c r="D416" t="str">
        <f t="shared" si="47"/>
        <v>U3-42</v>
      </c>
      <c r="E416" t="s">
        <v>404</v>
      </c>
      <c r="F416">
        <v>42</v>
      </c>
      <c r="G416" t="s">
        <v>421</v>
      </c>
      <c r="N416" s="97"/>
      <c r="AT416" t="str">
        <f t="shared" si="48"/>
        <v>NetU3_42</v>
      </c>
      <c r="AU416" t="str">
        <f t="shared" si="49"/>
        <v>--</v>
      </c>
    </row>
    <row r="417" spans="1:47" x14ac:dyDescent="0.25">
      <c r="A417" t="str">
        <f t="shared" si="44"/>
        <v>U3-43</v>
      </c>
      <c r="B417" t="str">
        <f t="shared" si="45"/>
        <v>VCORE</v>
      </c>
      <c r="C417" t="str">
        <f t="shared" si="46"/>
        <v>U3-VCORE</v>
      </c>
      <c r="D417" t="str">
        <f t="shared" si="47"/>
        <v>U3-43</v>
      </c>
      <c r="E417" t="s">
        <v>404</v>
      </c>
      <c r="F417">
        <v>43</v>
      </c>
      <c r="G417" t="s">
        <v>395</v>
      </c>
      <c r="N417" s="97"/>
      <c r="AT417" t="str">
        <f t="shared" si="48"/>
        <v>VCORE</v>
      </c>
      <c r="AU417" t="str">
        <f t="shared" si="49"/>
        <v>--</v>
      </c>
    </row>
    <row r="418" spans="1:47" x14ac:dyDescent="0.25">
      <c r="A418" t="str">
        <f t="shared" si="44"/>
        <v>U3-44</v>
      </c>
      <c r="B418" t="str">
        <f t="shared" si="45"/>
        <v>3.3V</v>
      </c>
      <c r="C418" t="str">
        <f t="shared" si="46"/>
        <v>U3-3.3V</v>
      </c>
      <c r="D418" t="str">
        <f t="shared" si="47"/>
        <v>U3-44</v>
      </c>
      <c r="E418" t="s">
        <v>404</v>
      </c>
      <c r="F418">
        <v>44</v>
      </c>
      <c r="G418" t="s">
        <v>291</v>
      </c>
      <c r="N418" s="97"/>
      <c r="AT418" t="str">
        <f t="shared" si="48"/>
        <v>3.3V</v>
      </c>
      <c r="AU418" t="str">
        <f t="shared" si="49"/>
        <v>--</v>
      </c>
    </row>
    <row r="419" spans="1:47" x14ac:dyDescent="0.25">
      <c r="A419" t="str">
        <f t="shared" si="44"/>
        <v>U3-45</v>
      </c>
      <c r="B419" t="str">
        <f t="shared" si="45"/>
        <v>GND</v>
      </c>
      <c r="C419" t="str">
        <f t="shared" si="46"/>
        <v>U3-GND</v>
      </c>
      <c r="D419" t="str">
        <f t="shared" si="47"/>
        <v>U3-45</v>
      </c>
      <c r="E419" t="s">
        <v>404</v>
      </c>
      <c r="F419">
        <v>45</v>
      </c>
      <c r="G419" t="s">
        <v>324</v>
      </c>
      <c r="N419" s="97"/>
      <c r="AT419" t="str">
        <f t="shared" si="48"/>
        <v>GND</v>
      </c>
      <c r="AU419" t="str">
        <f t="shared" si="49"/>
        <v>--</v>
      </c>
    </row>
    <row r="420" spans="1:47" x14ac:dyDescent="0.25">
      <c r="A420" t="str">
        <f t="shared" si="44"/>
        <v>U3-46</v>
      </c>
      <c r="B420" t="str">
        <f t="shared" si="45"/>
        <v>NetU3_46</v>
      </c>
      <c r="C420" t="str">
        <f t="shared" si="46"/>
        <v>U3-NetU3_46</v>
      </c>
      <c r="D420" t="str">
        <f t="shared" si="47"/>
        <v>U3-46</v>
      </c>
      <c r="E420" t="s">
        <v>404</v>
      </c>
      <c r="F420">
        <v>46</v>
      </c>
      <c r="G420" t="s">
        <v>422</v>
      </c>
      <c r="N420" s="97"/>
      <c r="AT420" t="str">
        <f t="shared" si="48"/>
        <v>NetU3_46</v>
      </c>
      <c r="AU420" t="str">
        <f t="shared" si="49"/>
        <v>--</v>
      </c>
    </row>
    <row r="421" spans="1:47" x14ac:dyDescent="0.25">
      <c r="A421" t="str">
        <f t="shared" si="44"/>
        <v>U3-47</v>
      </c>
      <c r="B421" t="str">
        <f t="shared" si="45"/>
        <v>NetU3_47</v>
      </c>
      <c r="C421" t="str">
        <f t="shared" si="46"/>
        <v>U3-NetU3_47</v>
      </c>
      <c r="D421" t="str">
        <f t="shared" si="47"/>
        <v>U3-47</v>
      </c>
      <c r="E421" t="s">
        <v>404</v>
      </c>
      <c r="F421">
        <v>47</v>
      </c>
      <c r="G421" t="s">
        <v>423</v>
      </c>
      <c r="N421" s="97"/>
      <c r="AT421" t="str">
        <f t="shared" si="48"/>
        <v>NetU3_47</v>
      </c>
      <c r="AU421" t="str">
        <f t="shared" si="49"/>
        <v>--</v>
      </c>
    </row>
    <row r="422" spans="1:47" x14ac:dyDescent="0.25">
      <c r="A422" t="str">
        <f t="shared" si="44"/>
        <v>U3-48</v>
      </c>
      <c r="B422" t="str">
        <f t="shared" si="45"/>
        <v>NetU3_48</v>
      </c>
      <c r="C422" t="str">
        <f t="shared" si="46"/>
        <v>U3-NetU3_48</v>
      </c>
      <c r="D422" t="str">
        <f t="shared" si="47"/>
        <v>U3-48</v>
      </c>
      <c r="E422" t="s">
        <v>404</v>
      </c>
      <c r="F422">
        <v>48</v>
      </c>
      <c r="G422" t="s">
        <v>424</v>
      </c>
      <c r="N422" s="97"/>
      <c r="AT422" t="str">
        <f t="shared" si="48"/>
        <v>NetU3_48</v>
      </c>
      <c r="AU422" t="str">
        <f t="shared" si="49"/>
        <v>--</v>
      </c>
    </row>
    <row r="423" spans="1:47" x14ac:dyDescent="0.25">
      <c r="A423" t="str">
        <f t="shared" si="44"/>
        <v>U3-49</v>
      </c>
      <c r="B423" t="str">
        <f t="shared" si="45"/>
        <v>NetU3_49</v>
      </c>
      <c r="C423" t="str">
        <f t="shared" si="46"/>
        <v>U3-NetU3_49</v>
      </c>
      <c r="D423" t="str">
        <f t="shared" si="47"/>
        <v>U3-49</v>
      </c>
      <c r="E423" t="s">
        <v>404</v>
      </c>
      <c r="F423">
        <v>49</v>
      </c>
      <c r="G423" t="s">
        <v>425</v>
      </c>
      <c r="N423" s="97"/>
      <c r="AT423" t="str">
        <f t="shared" si="48"/>
        <v>NetU3_49</v>
      </c>
      <c r="AU423" t="str">
        <f t="shared" si="49"/>
        <v>--</v>
      </c>
    </row>
    <row r="424" spans="1:47" x14ac:dyDescent="0.25">
      <c r="A424" t="str">
        <f t="shared" si="44"/>
        <v>U3-50</v>
      </c>
      <c r="B424" t="str">
        <f t="shared" si="45"/>
        <v>3.3V</v>
      </c>
      <c r="C424" t="str">
        <f t="shared" si="46"/>
        <v>U3-3.3V</v>
      </c>
      <c r="D424" t="str">
        <f t="shared" si="47"/>
        <v>U3-50</v>
      </c>
      <c r="E424" t="s">
        <v>404</v>
      </c>
      <c r="F424">
        <v>50</v>
      </c>
      <c r="G424" t="s">
        <v>291</v>
      </c>
      <c r="N424" s="97"/>
      <c r="AT424" t="str">
        <f t="shared" si="48"/>
        <v>3.3V</v>
      </c>
      <c r="AU424" t="str">
        <f t="shared" si="49"/>
        <v>--</v>
      </c>
    </row>
    <row r="425" spans="1:47" x14ac:dyDescent="0.25">
      <c r="A425" t="str">
        <f t="shared" si="44"/>
        <v>U3-51</v>
      </c>
      <c r="B425" t="str">
        <f t="shared" si="45"/>
        <v>NetU3_51</v>
      </c>
      <c r="C425" t="str">
        <f t="shared" si="46"/>
        <v>U3-NetU3_51</v>
      </c>
      <c r="D425" t="str">
        <f t="shared" si="47"/>
        <v>U3-51</v>
      </c>
      <c r="E425" t="s">
        <v>404</v>
      </c>
      <c r="F425">
        <v>51</v>
      </c>
      <c r="G425" t="s">
        <v>426</v>
      </c>
      <c r="N425" s="97"/>
      <c r="AT425" t="str">
        <f t="shared" si="48"/>
        <v>NetU3_51</v>
      </c>
      <c r="AU425" t="str">
        <f t="shared" si="49"/>
        <v>--</v>
      </c>
    </row>
    <row r="426" spans="1:47" x14ac:dyDescent="0.25">
      <c r="A426" t="str">
        <f t="shared" si="44"/>
        <v>U3-52</v>
      </c>
      <c r="B426" t="str">
        <f t="shared" si="45"/>
        <v>NetU3_52</v>
      </c>
      <c r="C426" t="str">
        <f t="shared" si="46"/>
        <v>U3-NetU3_52</v>
      </c>
      <c r="D426" t="str">
        <f t="shared" si="47"/>
        <v>U3-52</v>
      </c>
      <c r="E426" t="s">
        <v>404</v>
      </c>
      <c r="F426">
        <v>52</v>
      </c>
      <c r="G426" t="s">
        <v>427</v>
      </c>
      <c r="N426" s="97"/>
      <c r="AT426" t="str">
        <f t="shared" si="48"/>
        <v>NetU3_52</v>
      </c>
      <c r="AU426" t="str">
        <f t="shared" si="49"/>
        <v>--</v>
      </c>
    </row>
    <row r="427" spans="1:47" x14ac:dyDescent="0.25">
      <c r="A427" t="str">
        <f t="shared" si="44"/>
        <v>U3-53</v>
      </c>
      <c r="B427" t="str">
        <f t="shared" si="45"/>
        <v>NetU3_53</v>
      </c>
      <c r="C427" t="str">
        <f t="shared" si="46"/>
        <v>U3-NetU3_53</v>
      </c>
      <c r="D427" t="str">
        <f t="shared" si="47"/>
        <v>U3-53</v>
      </c>
      <c r="E427" t="s">
        <v>404</v>
      </c>
      <c r="F427">
        <v>53</v>
      </c>
      <c r="G427" t="s">
        <v>428</v>
      </c>
      <c r="N427" s="97"/>
      <c r="AT427" t="str">
        <f t="shared" si="48"/>
        <v>NetU3_53</v>
      </c>
      <c r="AU427" t="str">
        <f t="shared" si="49"/>
        <v>--</v>
      </c>
    </row>
    <row r="428" spans="1:47" x14ac:dyDescent="0.25">
      <c r="A428" t="str">
        <f t="shared" si="44"/>
        <v>U3-54</v>
      </c>
      <c r="B428" t="str">
        <f t="shared" si="45"/>
        <v>NetU3_54</v>
      </c>
      <c r="C428" t="str">
        <f t="shared" si="46"/>
        <v>U3-NetU3_54</v>
      </c>
      <c r="D428" t="str">
        <f t="shared" si="47"/>
        <v>U3-54</v>
      </c>
      <c r="E428" t="s">
        <v>404</v>
      </c>
      <c r="F428">
        <v>54</v>
      </c>
      <c r="G428" t="s">
        <v>429</v>
      </c>
      <c r="N428" s="97"/>
      <c r="AT428" t="str">
        <f t="shared" si="48"/>
        <v>NetU3_54</v>
      </c>
      <c r="AU428" t="str">
        <f t="shared" si="49"/>
        <v>--</v>
      </c>
    </row>
    <row r="429" spans="1:47" x14ac:dyDescent="0.25">
      <c r="A429" t="str">
        <f t="shared" si="44"/>
        <v>U3-55</v>
      </c>
      <c r="B429" t="str">
        <f t="shared" si="45"/>
        <v>EEDATA</v>
      </c>
      <c r="C429" t="str">
        <f t="shared" si="46"/>
        <v>U3-EEDATA</v>
      </c>
      <c r="D429" t="str">
        <f t="shared" si="47"/>
        <v>U3-55</v>
      </c>
      <c r="E429" t="s">
        <v>404</v>
      </c>
      <c r="F429">
        <v>55</v>
      </c>
      <c r="G429" t="s">
        <v>343</v>
      </c>
      <c r="N429" s="97"/>
      <c r="AT429" t="str">
        <f t="shared" si="48"/>
        <v>NetR4_1</v>
      </c>
      <c r="AU429" t="str">
        <f t="shared" si="49"/>
        <v>R7</v>
      </c>
    </row>
    <row r="430" spans="1:47" x14ac:dyDescent="0.25">
      <c r="A430" t="str">
        <f t="shared" si="44"/>
        <v>U3-56</v>
      </c>
      <c r="B430" t="str">
        <f t="shared" si="45"/>
        <v>EECLK</v>
      </c>
      <c r="C430" t="str">
        <f t="shared" si="46"/>
        <v>U3-EECLK</v>
      </c>
      <c r="D430" t="str">
        <f t="shared" si="47"/>
        <v>U3-56</v>
      </c>
      <c r="E430" t="s">
        <v>404</v>
      </c>
      <c r="F430">
        <v>56</v>
      </c>
      <c r="G430" t="s">
        <v>339</v>
      </c>
      <c r="N430" s="97"/>
      <c r="AT430" t="str">
        <f t="shared" si="48"/>
        <v>EECLK</v>
      </c>
      <c r="AU430" t="str">
        <f t="shared" si="49"/>
        <v>--</v>
      </c>
    </row>
    <row r="431" spans="1:47" x14ac:dyDescent="0.25">
      <c r="A431" t="str">
        <f t="shared" si="44"/>
        <v>U3-57</v>
      </c>
      <c r="B431" t="str">
        <f t="shared" si="45"/>
        <v>GND</v>
      </c>
      <c r="C431" t="str">
        <f t="shared" si="46"/>
        <v>U3-GND</v>
      </c>
      <c r="D431" t="str">
        <f t="shared" si="47"/>
        <v>U3-57</v>
      </c>
      <c r="E431" t="s">
        <v>404</v>
      </c>
      <c r="F431">
        <v>57</v>
      </c>
      <c r="G431" t="s">
        <v>324</v>
      </c>
      <c r="N431" s="97"/>
      <c r="AT431" t="str">
        <f t="shared" si="48"/>
        <v>GND</v>
      </c>
      <c r="AU431" t="str">
        <f t="shared" si="49"/>
        <v>--</v>
      </c>
    </row>
    <row r="432" spans="1:47" x14ac:dyDescent="0.25">
      <c r="A432" t="str">
        <f t="shared" si="44"/>
        <v>U4-1</v>
      </c>
      <c r="B432" t="str">
        <f t="shared" si="45"/>
        <v>3.3V</v>
      </c>
      <c r="C432" t="str">
        <f t="shared" si="46"/>
        <v>U4-3.3V</v>
      </c>
      <c r="D432" t="str">
        <f t="shared" si="47"/>
        <v>U4-1</v>
      </c>
      <c r="E432" t="s">
        <v>430</v>
      </c>
      <c r="F432">
        <v>1</v>
      </c>
      <c r="G432" t="s">
        <v>291</v>
      </c>
      <c r="N432" s="97"/>
      <c r="AT432" t="str">
        <f t="shared" si="48"/>
        <v>3.3V</v>
      </c>
      <c r="AU432" t="str">
        <f t="shared" si="49"/>
        <v>--</v>
      </c>
    </row>
    <row r="433" spans="1:47" x14ac:dyDescent="0.25">
      <c r="A433" t="str">
        <f t="shared" si="44"/>
        <v>U4-2</v>
      </c>
      <c r="B433" t="str">
        <f t="shared" si="45"/>
        <v>NetU4_2</v>
      </c>
      <c r="C433" t="str">
        <f t="shared" si="46"/>
        <v>U4-NetU4_2</v>
      </c>
      <c r="D433" t="str">
        <f t="shared" si="47"/>
        <v>U4-2</v>
      </c>
      <c r="E433" t="s">
        <v>430</v>
      </c>
      <c r="F433">
        <v>2</v>
      </c>
      <c r="G433" t="s">
        <v>770</v>
      </c>
      <c r="N433" s="97"/>
      <c r="AT433" t="str">
        <f t="shared" si="48"/>
        <v>NetU4_2</v>
      </c>
      <c r="AU433" t="str">
        <f t="shared" si="49"/>
        <v>--</v>
      </c>
    </row>
    <row r="434" spans="1:47" x14ac:dyDescent="0.25">
      <c r="A434" t="str">
        <f t="shared" si="44"/>
        <v>U4-3</v>
      </c>
      <c r="B434" t="str">
        <f t="shared" si="45"/>
        <v>NetU4_3</v>
      </c>
      <c r="C434" t="str">
        <f t="shared" si="46"/>
        <v>U4-NetU4_3</v>
      </c>
      <c r="D434" t="str">
        <f t="shared" si="47"/>
        <v>U4-3</v>
      </c>
      <c r="E434" t="s">
        <v>430</v>
      </c>
      <c r="F434">
        <v>3</v>
      </c>
      <c r="G434" t="s">
        <v>771</v>
      </c>
      <c r="N434" s="97"/>
      <c r="AT434" t="str">
        <f t="shared" si="48"/>
        <v>NetU4_3</v>
      </c>
      <c r="AU434" t="str">
        <f t="shared" si="49"/>
        <v>--</v>
      </c>
    </row>
    <row r="435" spans="1:47" x14ac:dyDescent="0.25">
      <c r="A435" t="str">
        <f t="shared" si="44"/>
        <v>U4-4</v>
      </c>
      <c r="B435" t="str">
        <f t="shared" si="45"/>
        <v>SEN_SPC</v>
      </c>
      <c r="C435" t="str">
        <f t="shared" si="46"/>
        <v>U4-SEN_SPC</v>
      </c>
      <c r="D435" t="str">
        <f t="shared" si="47"/>
        <v>U4-4</v>
      </c>
      <c r="E435" t="s">
        <v>430</v>
      </c>
      <c r="F435">
        <v>4</v>
      </c>
      <c r="G435" t="s">
        <v>672</v>
      </c>
      <c r="N435" s="97"/>
      <c r="AT435" t="str">
        <f t="shared" si="48"/>
        <v>SEN_SPC</v>
      </c>
      <c r="AU435" t="str">
        <f t="shared" si="49"/>
        <v>--</v>
      </c>
    </row>
    <row r="436" spans="1:47" x14ac:dyDescent="0.25">
      <c r="A436" t="str">
        <f t="shared" si="44"/>
        <v>U4-5</v>
      </c>
      <c r="B436" t="str">
        <f t="shared" si="45"/>
        <v>GND</v>
      </c>
      <c r="C436" t="str">
        <f t="shared" si="46"/>
        <v>U4-GND</v>
      </c>
      <c r="D436" t="str">
        <f t="shared" si="47"/>
        <v>U4-5</v>
      </c>
      <c r="E436" t="s">
        <v>430</v>
      </c>
      <c r="F436">
        <v>5</v>
      </c>
      <c r="G436" t="s">
        <v>324</v>
      </c>
      <c r="N436" s="97"/>
      <c r="AT436" t="str">
        <f t="shared" si="48"/>
        <v>GND</v>
      </c>
      <c r="AU436" t="str">
        <f t="shared" si="49"/>
        <v>--</v>
      </c>
    </row>
    <row r="437" spans="1:47" x14ac:dyDescent="0.25">
      <c r="A437" t="str">
        <f t="shared" si="44"/>
        <v>U4-6</v>
      </c>
      <c r="B437" t="str">
        <f t="shared" si="45"/>
        <v>SEN_SDI</v>
      </c>
      <c r="C437" t="str">
        <f t="shared" si="46"/>
        <v>U4-SEN_SDI</v>
      </c>
      <c r="D437" t="str">
        <f t="shared" si="47"/>
        <v>U4-6</v>
      </c>
      <c r="E437" t="s">
        <v>430</v>
      </c>
      <c r="F437">
        <v>6</v>
      </c>
      <c r="G437" t="s">
        <v>674</v>
      </c>
      <c r="N437" s="97"/>
      <c r="AT437" t="str">
        <f t="shared" si="48"/>
        <v>SEN_SDI</v>
      </c>
      <c r="AU437" t="str">
        <f t="shared" si="49"/>
        <v>--</v>
      </c>
    </row>
    <row r="438" spans="1:47" x14ac:dyDescent="0.25">
      <c r="A438" t="str">
        <f t="shared" si="44"/>
        <v>U4-7</v>
      </c>
      <c r="B438" t="str">
        <f t="shared" si="45"/>
        <v>SEN_SDO</v>
      </c>
      <c r="C438" t="str">
        <f t="shared" si="46"/>
        <v>U4-SEN_SDO</v>
      </c>
      <c r="D438" t="str">
        <f t="shared" si="47"/>
        <v>U4-7</v>
      </c>
      <c r="E438" t="s">
        <v>430</v>
      </c>
      <c r="F438">
        <v>7</v>
      </c>
      <c r="G438" t="s">
        <v>684</v>
      </c>
      <c r="N438" s="97"/>
      <c r="AT438" t="str">
        <f t="shared" si="48"/>
        <v>SEN_SDO</v>
      </c>
      <c r="AU438" t="str">
        <f t="shared" si="49"/>
        <v>--</v>
      </c>
    </row>
    <row r="439" spans="1:47" x14ac:dyDescent="0.25">
      <c r="A439" t="str">
        <f t="shared" si="44"/>
        <v>U4-8</v>
      </c>
      <c r="B439" t="str">
        <f t="shared" si="45"/>
        <v>SEN_CS</v>
      </c>
      <c r="C439" t="str">
        <f t="shared" si="46"/>
        <v>U4-SEN_CS</v>
      </c>
      <c r="D439" t="str">
        <f t="shared" si="47"/>
        <v>U4-8</v>
      </c>
      <c r="E439" t="s">
        <v>430</v>
      </c>
      <c r="F439">
        <v>8</v>
      </c>
      <c r="G439" t="s">
        <v>678</v>
      </c>
      <c r="N439" s="97"/>
      <c r="AT439" t="str">
        <f t="shared" si="48"/>
        <v>SEN_CS</v>
      </c>
      <c r="AU439" t="str">
        <f t="shared" si="49"/>
        <v>--</v>
      </c>
    </row>
    <row r="440" spans="1:47" x14ac:dyDescent="0.25">
      <c r="A440" t="str">
        <f t="shared" si="44"/>
        <v>U4-9</v>
      </c>
      <c r="B440" t="str">
        <f t="shared" si="45"/>
        <v>SEN_INT2</v>
      </c>
      <c r="C440" t="str">
        <f t="shared" si="46"/>
        <v>U4-SEN_INT2</v>
      </c>
      <c r="D440" t="str">
        <f t="shared" si="47"/>
        <v>U4-9</v>
      </c>
      <c r="E440" t="s">
        <v>430</v>
      </c>
      <c r="F440">
        <v>9</v>
      </c>
      <c r="G440" t="s">
        <v>681</v>
      </c>
      <c r="N440" s="97"/>
      <c r="AT440" t="str">
        <f t="shared" si="48"/>
        <v>SEN_INT2</v>
      </c>
      <c r="AU440" t="str">
        <f t="shared" si="49"/>
        <v>--</v>
      </c>
    </row>
    <row r="441" spans="1:47" x14ac:dyDescent="0.25">
      <c r="A441" t="str">
        <f t="shared" si="44"/>
        <v>U4-10</v>
      </c>
      <c r="B441" t="str">
        <f t="shared" si="45"/>
        <v>GND</v>
      </c>
      <c r="C441" t="str">
        <f t="shared" si="46"/>
        <v>U4-GND</v>
      </c>
      <c r="D441" t="str">
        <f t="shared" si="47"/>
        <v>U4-10</v>
      </c>
      <c r="E441" t="s">
        <v>430</v>
      </c>
      <c r="F441">
        <v>10</v>
      </c>
      <c r="G441" t="s">
        <v>324</v>
      </c>
      <c r="N441" s="97"/>
      <c r="AT441" t="str">
        <f t="shared" si="48"/>
        <v>GND</v>
      </c>
      <c r="AU441" t="str">
        <f t="shared" si="49"/>
        <v>--</v>
      </c>
    </row>
    <row r="442" spans="1:47" x14ac:dyDescent="0.25">
      <c r="A442" t="str">
        <f t="shared" si="44"/>
        <v>U4-11</v>
      </c>
      <c r="B442" t="str">
        <f t="shared" si="45"/>
        <v>SEN_INT1</v>
      </c>
      <c r="C442" t="str">
        <f t="shared" si="46"/>
        <v>U4-SEN_INT1</v>
      </c>
      <c r="D442" t="str">
        <f t="shared" si="47"/>
        <v>U4-11</v>
      </c>
      <c r="E442" t="s">
        <v>430</v>
      </c>
      <c r="F442">
        <v>11</v>
      </c>
      <c r="G442" t="s">
        <v>671</v>
      </c>
      <c r="N442" s="97"/>
      <c r="AT442" t="str">
        <f t="shared" si="48"/>
        <v>SEN_INT1</v>
      </c>
      <c r="AU442" t="str">
        <f t="shared" si="49"/>
        <v>--</v>
      </c>
    </row>
    <row r="443" spans="1:47" x14ac:dyDescent="0.25">
      <c r="A443" t="str">
        <f t="shared" si="44"/>
        <v>U4-12</v>
      </c>
      <c r="B443" t="str">
        <f t="shared" si="45"/>
        <v>GND</v>
      </c>
      <c r="C443" t="str">
        <f t="shared" si="46"/>
        <v>U4-GND</v>
      </c>
      <c r="D443" t="str">
        <f t="shared" si="47"/>
        <v>U4-12</v>
      </c>
      <c r="E443" t="s">
        <v>430</v>
      </c>
      <c r="F443">
        <v>12</v>
      </c>
      <c r="G443" t="s">
        <v>324</v>
      </c>
      <c r="N443" s="97"/>
      <c r="AT443" t="str">
        <f t="shared" si="48"/>
        <v>GND</v>
      </c>
      <c r="AU443" t="str">
        <f t="shared" si="49"/>
        <v>--</v>
      </c>
    </row>
    <row r="444" spans="1:47" x14ac:dyDescent="0.25">
      <c r="A444" t="str">
        <f t="shared" si="44"/>
        <v>U4-13</v>
      </c>
      <c r="B444" t="str">
        <f t="shared" si="45"/>
        <v>ADC3</v>
      </c>
      <c r="C444" t="str">
        <f t="shared" si="46"/>
        <v>U4-ADC3</v>
      </c>
      <c r="D444" t="str">
        <f t="shared" si="47"/>
        <v>U4-13</v>
      </c>
      <c r="E444" t="s">
        <v>430</v>
      </c>
      <c r="F444">
        <v>13</v>
      </c>
      <c r="G444" t="s">
        <v>786</v>
      </c>
      <c r="N444" s="97"/>
      <c r="AT444" t="str">
        <f t="shared" si="48"/>
        <v>ADC3</v>
      </c>
      <c r="AU444" t="str">
        <f t="shared" si="49"/>
        <v>--</v>
      </c>
    </row>
    <row r="445" spans="1:47" x14ac:dyDescent="0.25">
      <c r="A445" t="str">
        <f t="shared" si="44"/>
        <v>U4-14</v>
      </c>
      <c r="B445" t="str">
        <f t="shared" si="45"/>
        <v>3.3V</v>
      </c>
      <c r="C445" t="str">
        <f t="shared" si="46"/>
        <v>U4-3.3V</v>
      </c>
      <c r="D445" t="str">
        <f t="shared" si="47"/>
        <v>U4-14</v>
      </c>
      <c r="E445" t="s">
        <v>430</v>
      </c>
      <c r="F445">
        <v>14</v>
      </c>
      <c r="G445" t="s">
        <v>291</v>
      </c>
      <c r="N445" s="97"/>
      <c r="AT445" t="str">
        <f t="shared" si="48"/>
        <v>3.3V</v>
      </c>
      <c r="AU445" t="str">
        <f t="shared" si="49"/>
        <v>--</v>
      </c>
    </row>
    <row r="446" spans="1:47" x14ac:dyDescent="0.25">
      <c r="A446" t="str">
        <f t="shared" si="44"/>
        <v>U4-15</v>
      </c>
      <c r="B446" t="str">
        <f t="shared" si="45"/>
        <v>ADC2</v>
      </c>
      <c r="C446" t="str">
        <f t="shared" si="46"/>
        <v>U4-ADC2</v>
      </c>
      <c r="D446" t="str">
        <f t="shared" si="47"/>
        <v>U4-15</v>
      </c>
      <c r="E446" t="s">
        <v>430</v>
      </c>
      <c r="F446">
        <v>15</v>
      </c>
      <c r="G446" t="s">
        <v>785</v>
      </c>
      <c r="N446" s="97"/>
      <c r="AT446" t="str">
        <f t="shared" si="48"/>
        <v>ADC2</v>
      </c>
      <c r="AU446" t="str">
        <f t="shared" si="49"/>
        <v>--</v>
      </c>
    </row>
    <row r="447" spans="1:47" x14ac:dyDescent="0.25">
      <c r="A447" t="str">
        <f t="shared" si="44"/>
        <v>U4-16</v>
      </c>
      <c r="B447" t="str">
        <f t="shared" si="45"/>
        <v>ADC1</v>
      </c>
      <c r="C447" t="str">
        <f t="shared" si="46"/>
        <v>U4-ADC1</v>
      </c>
      <c r="D447" t="str">
        <f t="shared" si="47"/>
        <v>U4-16</v>
      </c>
      <c r="E447" t="s">
        <v>430</v>
      </c>
      <c r="F447">
        <v>16</v>
      </c>
      <c r="G447" t="s">
        <v>784</v>
      </c>
      <c r="N447" s="97"/>
      <c r="AT447" t="str">
        <f t="shared" si="48"/>
        <v>ADC1</v>
      </c>
      <c r="AU447" t="str">
        <f t="shared" si="49"/>
        <v>--</v>
      </c>
    </row>
    <row r="448" spans="1:47" x14ac:dyDescent="0.25">
      <c r="A448" t="str">
        <f t="shared" si="44"/>
        <v>U5-1</v>
      </c>
      <c r="B448" t="str">
        <f t="shared" si="45"/>
        <v>AS_nCS</v>
      </c>
      <c r="C448" t="str">
        <f t="shared" si="46"/>
        <v>U5-AS_nCS</v>
      </c>
      <c r="D448" t="str">
        <f t="shared" si="47"/>
        <v>U5-1</v>
      </c>
      <c r="E448" t="s">
        <v>528</v>
      </c>
      <c r="F448">
        <v>1</v>
      </c>
      <c r="G448" t="s">
        <v>830</v>
      </c>
      <c r="N448" s="97"/>
      <c r="AT448" t="str">
        <f t="shared" si="48"/>
        <v>AS_nCS</v>
      </c>
      <c r="AU448" t="str">
        <f t="shared" si="49"/>
        <v>--</v>
      </c>
    </row>
    <row r="449" spans="1:47" x14ac:dyDescent="0.25">
      <c r="A449" t="str">
        <f t="shared" si="44"/>
        <v>U5-2</v>
      </c>
      <c r="B449" t="str">
        <f t="shared" si="45"/>
        <v>AS_ASDO</v>
      </c>
      <c r="C449" t="str">
        <f t="shared" si="46"/>
        <v>U5-AS_ASDO</v>
      </c>
      <c r="D449" t="str">
        <f t="shared" si="47"/>
        <v>U5-2</v>
      </c>
      <c r="E449" t="s">
        <v>528</v>
      </c>
      <c r="F449">
        <v>2</v>
      </c>
      <c r="G449" t="s">
        <v>803</v>
      </c>
      <c r="N449" s="97"/>
      <c r="AT449" t="str">
        <f t="shared" si="48"/>
        <v>AS_ASDO</v>
      </c>
      <c r="AU449" t="str">
        <f t="shared" si="49"/>
        <v>--</v>
      </c>
    </row>
    <row r="450" spans="1:47" x14ac:dyDescent="0.25">
      <c r="A450" t="str">
        <f t="shared" si="44"/>
        <v>U5-3</v>
      </c>
      <c r="B450" t="str">
        <f t="shared" si="45"/>
        <v>3.3V</v>
      </c>
      <c r="C450" t="str">
        <f t="shared" si="46"/>
        <v>U5-3.3V</v>
      </c>
      <c r="D450" t="str">
        <f t="shared" si="47"/>
        <v>U5-3</v>
      </c>
      <c r="E450" t="s">
        <v>528</v>
      </c>
      <c r="F450">
        <v>3</v>
      </c>
      <c r="G450" t="s">
        <v>291</v>
      </c>
      <c r="N450" s="97"/>
      <c r="AT450" t="str">
        <f t="shared" si="48"/>
        <v>3.3V</v>
      </c>
      <c r="AU450" t="str">
        <f t="shared" si="49"/>
        <v>--</v>
      </c>
    </row>
    <row r="451" spans="1:47" x14ac:dyDescent="0.25">
      <c r="A451" t="str">
        <f t="shared" si="44"/>
        <v>U5-4</v>
      </c>
      <c r="B451" t="str">
        <f t="shared" si="45"/>
        <v>GND</v>
      </c>
      <c r="C451" t="str">
        <f t="shared" si="46"/>
        <v>U5-GND</v>
      </c>
      <c r="D451" t="str">
        <f t="shared" si="47"/>
        <v>U5-4</v>
      </c>
      <c r="E451" t="s">
        <v>528</v>
      </c>
      <c r="F451">
        <v>4</v>
      </c>
      <c r="G451" t="s">
        <v>324</v>
      </c>
      <c r="N451" s="97"/>
      <c r="AT451" t="str">
        <f t="shared" si="48"/>
        <v>GND</v>
      </c>
      <c r="AU451" t="str">
        <f t="shared" si="49"/>
        <v>--</v>
      </c>
    </row>
    <row r="452" spans="1:47" x14ac:dyDescent="0.25">
      <c r="A452" t="str">
        <f t="shared" si="44"/>
        <v>U5-5</v>
      </c>
      <c r="B452" t="str">
        <f t="shared" si="45"/>
        <v>AS_DATA</v>
      </c>
      <c r="C452" t="str">
        <f t="shared" si="46"/>
        <v>U5-AS_DATA</v>
      </c>
      <c r="D452" t="str">
        <f t="shared" si="47"/>
        <v>U5-5</v>
      </c>
      <c r="E452" t="s">
        <v>528</v>
      </c>
      <c r="F452">
        <v>5</v>
      </c>
      <c r="G452" t="s">
        <v>804</v>
      </c>
      <c r="N452" s="97"/>
      <c r="AT452" t="str">
        <f t="shared" si="48"/>
        <v>AS_DATA0</v>
      </c>
      <c r="AU452" t="str">
        <f t="shared" si="49"/>
        <v>R42</v>
      </c>
    </row>
    <row r="453" spans="1:47" x14ac:dyDescent="0.25">
      <c r="A453" t="str">
        <f t="shared" si="44"/>
        <v>U5-6</v>
      </c>
      <c r="B453" t="str">
        <f t="shared" si="45"/>
        <v>AS_DCLK</v>
      </c>
      <c r="C453" t="str">
        <f t="shared" si="46"/>
        <v>U5-AS_DCLK</v>
      </c>
      <c r="D453" t="str">
        <f t="shared" si="47"/>
        <v>U5-6</v>
      </c>
      <c r="E453" t="s">
        <v>528</v>
      </c>
      <c r="F453">
        <v>6</v>
      </c>
      <c r="G453" t="s">
        <v>806</v>
      </c>
      <c r="N453" s="97"/>
      <c r="AT453" t="str">
        <f t="shared" si="48"/>
        <v>AS_DCLK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U5-7</v>
      </c>
      <c r="B454" t="str">
        <f t="shared" ref="B454:B517" si="51">IF(OR(E454=$A$2,E454=$B$2,E454=$C$2,E454=$D$2),"--",G454)</f>
        <v>3.3V</v>
      </c>
      <c r="C454" t="str">
        <f t="shared" ref="C454:C517" si="52">$E454&amp;"-"&amp;$G454</f>
        <v>U5-3.3V</v>
      </c>
      <c r="D454" t="str">
        <f t="shared" ref="D454:D517" si="53">A454</f>
        <v>U5-7</v>
      </c>
      <c r="E454" t="s">
        <v>528</v>
      </c>
      <c r="F454">
        <v>7</v>
      </c>
      <c r="G454" t="s">
        <v>291</v>
      </c>
      <c r="N454" s="97"/>
      <c r="AT454" t="str">
        <f t="shared" ref="AT454:AT517" si="54">IF(IF(COUNTIF($AO$6:$AQ$150,B454)&gt;0,"---","--")="---",VLOOKUP(B454,$AO$6:$AQ$150,3,0),B454)</f>
        <v>3.3V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U5-8</v>
      </c>
      <c r="B455" t="str">
        <f t="shared" si="51"/>
        <v>3.3V</v>
      </c>
      <c r="C455" t="str">
        <f t="shared" si="52"/>
        <v>U5-3.3V</v>
      </c>
      <c r="D455" t="str">
        <f t="shared" si="53"/>
        <v>U5-8</v>
      </c>
      <c r="E455" t="s">
        <v>528</v>
      </c>
      <c r="F455">
        <v>8</v>
      </c>
      <c r="G455" t="s">
        <v>291</v>
      </c>
      <c r="N455" s="97"/>
      <c r="AT455" t="str">
        <f t="shared" si="54"/>
        <v>3.3V</v>
      </c>
      <c r="AU455" t="str">
        <f t="shared" si="55"/>
        <v>--</v>
      </c>
    </row>
    <row r="456" spans="1:47" x14ac:dyDescent="0.25">
      <c r="A456" t="str">
        <f t="shared" si="50"/>
        <v>U6-1</v>
      </c>
      <c r="B456" t="str">
        <f t="shared" si="51"/>
        <v>3.3V</v>
      </c>
      <c r="C456" t="str">
        <f t="shared" si="52"/>
        <v>U6-3.3V</v>
      </c>
      <c r="D456" t="str">
        <f t="shared" si="53"/>
        <v>U6-1</v>
      </c>
      <c r="E456" t="s">
        <v>435</v>
      </c>
      <c r="F456">
        <v>1</v>
      </c>
      <c r="G456" t="s">
        <v>291</v>
      </c>
      <c r="N456" s="97"/>
      <c r="AT456" t="str">
        <f t="shared" si="54"/>
        <v>3.3V</v>
      </c>
      <c r="AU456" t="str">
        <f t="shared" si="55"/>
        <v>--</v>
      </c>
    </row>
    <row r="457" spans="1:47" x14ac:dyDescent="0.25">
      <c r="A457" t="str">
        <f t="shared" si="50"/>
        <v>U6-2</v>
      </c>
      <c r="B457" t="str">
        <f t="shared" si="51"/>
        <v>GND</v>
      </c>
      <c r="C457" t="str">
        <f t="shared" si="52"/>
        <v>U6-GND</v>
      </c>
      <c r="D457" t="str">
        <f t="shared" si="53"/>
        <v>U6-2</v>
      </c>
      <c r="E457" t="s">
        <v>435</v>
      </c>
      <c r="F457">
        <v>2</v>
      </c>
      <c r="G457" t="s">
        <v>324</v>
      </c>
      <c r="N457" s="97"/>
      <c r="AT457" t="str">
        <f t="shared" si="54"/>
        <v>GND</v>
      </c>
      <c r="AU457" t="str">
        <f t="shared" si="55"/>
        <v>--</v>
      </c>
    </row>
    <row r="458" spans="1:47" x14ac:dyDescent="0.25">
      <c r="A458" t="str">
        <f t="shared" si="50"/>
        <v>U6-3</v>
      </c>
      <c r="B458" t="str">
        <f t="shared" si="51"/>
        <v>CLK_X</v>
      </c>
      <c r="C458" t="str">
        <f t="shared" si="52"/>
        <v>U6-CLK_X</v>
      </c>
      <c r="D458" t="str">
        <f t="shared" si="53"/>
        <v>U6-3</v>
      </c>
      <c r="E458" t="s">
        <v>435</v>
      </c>
      <c r="F458">
        <v>3</v>
      </c>
      <c r="G458" t="s">
        <v>317</v>
      </c>
      <c r="N458" s="97"/>
      <c r="AT458" t="str">
        <f t="shared" si="54"/>
        <v>CLK_X</v>
      </c>
      <c r="AU458" t="str">
        <f t="shared" si="55"/>
        <v>--</v>
      </c>
    </row>
    <row r="459" spans="1:47" x14ac:dyDescent="0.25">
      <c r="A459" t="str">
        <f t="shared" si="50"/>
        <v>U6-4</v>
      </c>
      <c r="B459" t="str">
        <f t="shared" si="51"/>
        <v>3.3V</v>
      </c>
      <c r="C459" t="str">
        <f t="shared" si="52"/>
        <v>U6-3.3V</v>
      </c>
      <c r="D459" t="str">
        <f t="shared" si="53"/>
        <v>U6-4</v>
      </c>
      <c r="E459" t="s">
        <v>435</v>
      </c>
      <c r="F459">
        <v>4</v>
      </c>
      <c r="G459" t="s">
        <v>291</v>
      </c>
      <c r="N459" s="97"/>
      <c r="AT459" t="str">
        <f t="shared" si="54"/>
        <v>3.3V</v>
      </c>
      <c r="AU459" t="str">
        <f t="shared" si="55"/>
        <v>--</v>
      </c>
    </row>
    <row r="460" spans="1:47" x14ac:dyDescent="0.25">
      <c r="A460" t="str">
        <f t="shared" si="50"/>
        <v>U7-1</v>
      </c>
      <c r="B460" t="str">
        <f t="shared" si="51"/>
        <v>3.3V</v>
      </c>
      <c r="C460" t="str">
        <f t="shared" si="52"/>
        <v>U7-3.3V</v>
      </c>
      <c r="D460" t="str">
        <f t="shared" si="53"/>
        <v>U7-1</v>
      </c>
      <c r="E460" t="s">
        <v>436</v>
      </c>
      <c r="F460">
        <v>1</v>
      </c>
      <c r="G460" t="s">
        <v>291</v>
      </c>
      <c r="N460" s="97"/>
      <c r="AT460" t="str">
        <f t="shared" si="54"/>
        <v>3.3V</v>
      </c>
      <c r="AU460" t="str">
        <f t="shared" si="55"/>
        <v>--</v>
      </c>
    </row>
    <row r="461" spans="1:47" x14ac:dyDescent="0.25">
      <c r="A461" t="str">
        <f t="shared" si="50"/>
        <v>U7-2</v>
      </c>
      <c r="B461" t="str">
        <f t="shared" si="51"/>
        <v>GND</v>
      </c>
      <c r="C461" t="str">
        <f t="shared" si="52"/>
        <v>U7-GND</v>
      </c>
      <c r="D461" t="str">
        <f t="shared" si="53"/>
        <v>U7-2</v>
      </c>
      <c r="E461" t="s">
        <v>436</v>
      </c>
      <c r="F461">
        <v>2</v>
      </c>
      <c r="G461" t="s">
        <v>324</v>
      </c>
      <c r="N461" s="97"/>
      <c r="AT461" t="str">
        <f t="shared" si="54"/>
        <v>GND</v>
      </c>
      <c r="AU461" t="str">
        <f t="shared" si="55"/>
        <v>--</v>
      </c>
    </row>
    <row r="462" spans="1:47" x14ac:dyDescent="0.25">
      <c r="A462" t="str">
        <f t="shared" si="50"/>
        <v>U7-3</v>
      </c>
      <c r="B462" t="str">
        <f t="shared" si="51"/>
        <v>NetR17_1</v>
      </c>
      <c r="C462" t="str">
        <f t="shared" si="52"/>
        <v>U7-NetR17_1</v>
      </c>
      <c r="D462" t="str">
        <f t="shared" si="53"/>
        <v>U7-3</v>
      </c>
      <c r="E462" t="s">
        <v>436</v>
      </c>
      <c r="F462">
        <v>3</v>
      </c>
      <c r="G462" t="s">
        <v>382</v>
      </c>
      <c r="N462" s="97"/>
      <c r="AT462" t="str">
        <f t="shared" si="54"/>
        <v>CLK12M</v>
      </c>
      <c r="AU462" t="str">
        <f t="shared" si="55"/>
        <v>R17</v>
      </c>
    </row>
    <row r="463" spans="1:47" x14ac:dyDescent="0.25">
      <c r="A463" t="str">
        <f t="shared" si="50"/>
        <v>U7-4</v>
      </c>
      <c r="B463" t="str">
        <f t="shared" si="51"/>
        <v>3.3V</v>
      </c>
      <c r="C463" t="str">
        <f t="shared" si="52"/>
        <v>U7-3.3V</v>
      </c>
      <c r="D463" t="str">
        <f t="shared" si="53"/>
        <v>U7-4</v>
      </c>
      <c r="E463" t="s">
        <v>436</v>
      </c>
      <c r="F463">
        <v>4</v>
      </c>
      <c r="G463" t="s">
        <v>291</v>
      </c>
      <c r="N463" s="97"/>
      <c r="AT463" t="str">
        <f t="shared" si="54"/>
        <v>3.3V</v>
      </c>
      <c r="AU463" t="str">
        <f t="shared" si="55"/>
        <v>--</v>
      </c>
    </row>
    <row r="464" spans="1:47" x14ac:dyDescent="0.25">
      <c r="A464" t="str">
        <f t="shared" si="50"/>
        <v>U8-1</v>
      </c>
      <c r="B464" t="str">
        <f t="shared" si="51"/>
        <v>NetU8_1</v>
      </c>
      <c r="C464" t="str">
        <f t="shared" si="52"/>
        <v>U8-NetU8_1</v>
      </c>
      <c r="D464" t="str">
        <f t="shared" si="53"/>
        <v>U8-1</v>
      </c>
      <c r="E464" t="s">
        <v>437</v>
      </c>
      <c r="F464">
        <v>1</v>
      </c>
      <c r="G464" t="s">
        <v>438</v>
      </c>
      <c r="N464" s="97"/>
      <c r="AT464" t="str">
        <f t="shared" si="54"/>
        <v>NetU8_1</v>
      </c>
      <c r="AU464" t="str">
        <f t="shared" si="55"/>
        <v>--</v>
      </c>
    </row>
    <row r="465" spans="1:47" x14ac:dyDescent="0.25">
      <c r="A465" t="str">
        <f t="shared" si="50"/>
        <v>U8-2</v>
      </c>
      <c r="B465" t="str">
        <f t="shared" si="51"/>
        <v>GND</v>
      </c>
      <c r="C465" t="str">
        <f t="shared" si="52"/>
        <v>U8-GND</v>
      </c>
      <c r="D465" t="str">
        <f t="shared" si="53"/>
        <v>U8-2</v>
      </c>
      <c r="E465" t="s">
        <v>437</v>
      </c>
      <c r="F465">
        <v>2</v>
      </c>
      <c r="G465" t="s">
        <v>324</v>
      </c>
      <c r="N465" s="97"/>
      <c r="AT465" t="str">
        <f t="shared" si="54"/>
        <v>GND</v>
      </c>
      <c r="AU465" t="str">
        <f t="shared" si="55"/>
        <v>--</v>
      </c>
    </row>
    <row r="466" spans="1:47" x14ac:dyDescent="0.25">
      <c r="A466" t="str">
        <f t="shared" si="50"/>
        <v>U8-3</v>
      </c>
      <c r="B466" t="str">
        <f t="shared" si="51"/>
        <v>GND</v>
      </c>
      <c r="C466" t="str">
        <f t="shared" si="52"/>
        <v>U8-GND</v>
      </c>
      <c r="D466" t="str">
        <f t="shared" si="53"/>
        <v>U8-3</v>
      </c>
      <c r="E466" t="s">
        <v>437</v>
      </c>
      <c r="F466">
        <v>3</v>
      </c>
      <c r="G466" t="s">
        <v>324</v>
      </c>
      <c r="N466" s="97"/>
      <c r="AT466" t="str">
        <f t="shared" si="54"/>
        <v>GND</v>
      </c>
      <c r="AU466" t="str">
        <f t="shared" si="55"/>
        <v>--</v>
      </c>
    </row>
    <row r="467" spans="1:47" x14ac:dyDescent="0.25">
      <c r="A467" t="str">
        <f t="shared" si="50"/>
        <v>U8-4</v>
      </c>
      <c r="B467" t="str">
        <f t="shared" si="51"/>
        <v>NetU8_4</v>
      </c>
      <c r="C467" t="str">
        <f t="shared" si="52"/>
        <v>U8-NetU8_4</v>
      </c>
      <c r="D467" t="str">
        <f t="shared" si="53"/>
        <v>U8-4</v>
      </c>
      <c r="E467" t="s">
        <v>437</v>
      </c>
      <c r="F467">
        <v>4</v>
      </c>
      <c r="G467" t="s">
        <v>439</v>
      </c>
      <c r="N467" s="97"/>
      <c r="AT467" t="str">
        <f t="shared" si="54"/>
        <v>NetU8_4</v>
      </c>
      <c r="AU467" t="str">
        <f t="shared" si="55"/>
        <v>--</v>
      </c>
    </row>
    <row r="468" spans="1:47" x14ac:dyDescent="0.25">
      <c r="A468" t="str">
        <f t="shared" si="50"/>
        <v>U8-5</v>
      </c>
      <c r="B468" t="str">
        <f t="shared" si="51"/>
        <v>3.3V</v>
      </c>
      <c r="C468" t="str">
        <f t="shared" si="52"/>
        <v>U8-3.3V</v>
      </c>
      <c r="D468" t="str">
        <f t="shared" si="53"/>
        <v>U8-5</v>
      </c>
      <c r="E468" t="s">
        <v>437</v>
      </c>
      <c r="F468">
        <v>5</v>
      </c>
      <c r="G468" t="s">
        <v>291</v>
      </c>
      <c r="N468" s="97"/>
      <c r="AT468" t="str">
        <f t="shared" si="54"/>
        <v>3.3V</v>
      </c>
      <c r="AU468" t="str">
        <f t="shared" si="55"/>
        <v>--</v>
      </c>
    </row>
    <row r="469" spans="1:47" x14ac:dyDescent="0.25">
      <c r="A469" t="str">
        <f t="shared" si="50"/>
        <v>U8-6</v>
      </c>
      <c r="B469" t="str">
        <f t="shared" si="51"/>
        <v>GND</v>
      </c>
      <c r="C469" t="str">
        <f t="shared" si="52"/>
        <v>U8-GND</v>
      </c>
      <c r="D469" t="str">
        <f t="shared" si="53"/>
        <v>U8-6</v>
      </c>
      <c r="E469" t="s">
        <v>437</v>
      </c>
      <c r="F469">
        <v>6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U8-7</v>
      </c>
      <c r="B470" t="str">
        <f t="shared" si="51"/>
        <v>3.3V</v>
      </c>
      <c r="C470" t="str">
        <f t="shared" si="52"/>
        <v>U8-3.3V</v>
      </c>
      <c r="D470" t="str">
        <f t="shared" si="53"/>
        <v>U8-7</v>
      </c>
      <c r="E470" t="s">
        <v>437</v>
      </c>
      <c r="F470">
        <v>7</v>
      </c>
      <c r="G470" t="s">
        <v>291</v>
      </c>
      <c r="N470" s="97"/>
      <c r="AT470" t="str">
        <f t="shared" si="54"/>
        <v>3.3V</v>
      </c>
      <c r="AU470" t="str">
        <f t="shared" si="55"/>
        <v>--</v>
      </c>
    </row>
    <row r="471" spans="1:47" x14ac:dyDescent="0.25">
      <c r="A471" t="str">
        <f t="shared" si="50"/>
        <v>U8-8</v>
      </c>
      <c r="B471" t="str">
        <f t="shared" si="51"/>
        <v>3.3V</v>
      </c>
      <c r="C471" t="str">
        <f t="shared" si="52"/>
        <v>U8-3.3V</v>
      </c>
      <c r="D471" t="str">
        <f t="shared" si="53"/>
        <v>U8-8</v>
      </c>
      <c r="E471" t="s">
        <v>437</v>
      </c>
      <c r="F471">
        <v>8</v>
      </c>
      <c r="G471" t="s">
        <v>291</v>
      </c>
      <c r="N471" s="97"/>
      <c r="AT471" t="str">
        <f t="shared" si="54"/>
        <v>3.3V</v>
      </c>
      <c r="AU471" t="str">
        <f t="shared" si="55"/>
        <v>--</v>
      </c>
    </row>
    <row r="472" spans="1:47" x14ac:dyDescent="0.25">
      <c r="A472" t="str">
        <f t="shared" si="50"/>
        <v>U8-9</v>
      </c>
      <c r="B472" t="str">
        <f t="shared" si="51"/>
        <v>GND</v>
      </c>
      <c r="C472" t="str">
        <f t="shared" si="52"/>
        <v>U8-GND</v>
      </c>
      <c r="D472" t="str">
        <f t="shared" si="53"/>
        <v>U8-9</v>
      </c>
      <c r="E472" t="s">
        <v>437</v>
      </c>
      <c r="F472">
        <v>9</v>
      </c>
      <c r="G472" t="s">
        <v>324</v>
      </c>
      <c r="N472" s="97"/>
      <c r="AT472" t="str">
        <f t="shared" si="54"/>
        <v>GND</v>
      </c>
      <c r="AU472" t="str">
        <f t="shared" si="55"/>
        <v>--</v>
      </c>
    </row>
    <row r="473" spans="1:47" x14ac:dyDescent="0.25">
      <c r="A473" t="str">
        <f t="shared" si="50"/>
        <v>U8-10</v>
      </c>
      <c r="B473" t="str">
        <f t="shared" si="51"/>
        <v>GND</v>
      </c>
      <c r="C473" t="str">
        <f t="shared" si="52"/>
        <v>U8-GND</v>
      </c>
      <c r="D473" t="str">
        <f t="shared" si="53"/>
        <v>U8-10</v>
      </c>
      <c r="E473" t="s">
        <v>437</v>
      </c>
      <c r="F473">
        <v>10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U8-11</v>
      </c>
      <c r="B474" t="str">
        <f t="shared" si="51"/>
        <v>GND</v>
      </c>
      <c r="C474" t="str">
        <f t="shared" si="52"/>
        <v>U8-GND</v>
      </c>
      <c r="D474" t="str">
        <f t="shared" si="53"/>
        <v>U8-11</v>
      </c>
      <c r="E474" t="s">
        <v>437</v>
      </c>
      <c r="F474">
        <v>11</v>
      </c>
      <c r="G474" t="s">
        <v>324</v>
      </c>
      <c r="N474" s="97"/>
      <c r="AT474" t="str">
        <f t="shared" si="54"/>
        <v>GND</v>
      </c>
      <c r="AU474" t="str">
        <f t="shared" si="55"/>
        <v>--</v>
      </c>
    </row>
    <row r="475" spans="1:47" x14ac:dyDescent="0.25">
      <c r="A475" t="str">
        <f t="shared" si="50"/>
        <v>U8-12</v>
      </c>
      <c r="B475" t="str">
        <f t="shared" si="51"/>
        <v>NetR6_2</v>
      </c>
      <c r="C475" t="str">
        <f t="shared" si="52"/>
        <v>U8-NetR6_2</v>
      </c>
      <c r="D475" t="str">
        <f t="shared" si="53"/>
        <v>U8-12</v>
      </c>
      <c r="E475" t="s">
        <v>437</v>
      </c>
      <c r="F475">
        <v>12</v>
      </c>
      <c r="G475" t="s">
        <v>393</v>
      </c>
      <c r="N475" s="97"/>
      <c r="AT475" t="str">
        <f t="shared" si="54"/>
        <v>NetR6_2</v>
      </c>
      <c r="AU475" t="str">
        <f t="shared" si="55"/>
        <v>--</v>
      </c>
    </row>
    <row r="476" spans="1:47" x14ac:dyDescent="0.25">
      <c r="A476" t="str">
        <f t="shared" si="50"/>
        <v>U8-13</v>
      </c>
      <c r="B476" t="str">
        <f t="shared" si="51"/>
        <v>NetR6_2</v>
      </c>
      <c r="C476" t="str">
        <f t="shared" si="52"/>
        <v>U8-NetR6_2</v>
      </c>
      <c r="D476" t="str">
        <f t="shared" si="53"/>
        <v>U8-13</v>
      </c>
      <c r="E476" t="s">
        <v>437</v>
      </c>
      <c r="F476">
        <v>13</v>
      </c>
      <c r="G476" t="s">
        <v>393</v>
      </c>
      <c r="N476" s="97"/>
      <c r="AT476" t="str">
        <f t="shared" si="54"/>
        <v>NetR6_2</v>
      </c>
      <c r="AU476" t="str">
        <f t="shared" si="55"/>
        <v>--</v>
      </c>
    </row>
    <row r="477" spans="1:47" x14ac:dyDescent="0.25">
      <c r="A477" t="str">
        <f t="shared" si="50"/>
        <v>U8-14</v>
      </c>
      <c r="B477" t="str">
        <f t="shared" si="51"/>
        <v>5V</v>
      </c>
      <c r="C477" t="str">
        <f t="shared" si="52"/>
        <v>U8-5V</v>
      </c>
      <c r="D477" t="str">
        <f t="shared" si="53"/>
        <v>U8-14</v>
      </c>
      <c r="E477" t="s">
        <v>437</v>
      </c>
      <c r="F477">
        <v>14</v>
      </c>
      <c r="G477" t="s">
        <v>293</v>
      </c>
      <c r="N477" s="97"/>
      <c r="AT477" t="str">
        <f t="shared" si="54"/>
        <v>5V</v>
      </c>
      <c r="AU477" t="str">
        <f t="shared" si="55"/>
        <v>--</v>
      </c>
    </row>
    <row r="478" spans="1:47" x14ac:dyDescent="0.25">
      <c r="A478" t="str">
        <f t="shared" si="50"/>
        <v>U8-15</v>
      </c>
      <c r="B478" t="str">
        <f t="shared" si="51"/>
        <v>NetU8_15</v>
      </c>
      <c r="C478" t="str">
        <f t="shared" si="52"/>
        <v>U8-NetU8_15</v>
      </c>
      <c r="D478" t="str">
        <f t="shared" si="53"/>
        <v>U8-15</v>
      </c>
      <c r="E478" t="s">
        <v>437</v>
      </c>
      <c r="F478">
        <v>15</v>
      </c>
      <c r="G478" t="s">
        <v>440</v>
      </c>
      <c r="N478" s="97"/>
      <c r="AT478" t="str">
        <f t="shared" si="54"/>
        <v>NetU8_15</v>
      </c>
      <c r="AU478" t="str">
        <f t="shared" si="55"/>
        <v>--</v>
      </c>
    </row>
    <row r="479" spans="1:47" x14ac:dyDescent="0.25">
      <c r="A479" t="str">
        <f t="shared" si="50"/>
        <v>U8-16</v>
      </c>
      <c r="B479" t="str">
        <f t="shared" si="51"/>
        <v>NetU8_16</v>
      </c>
      <c r="C479" t="str">
        <f t="shared" si="52"/>
        <v>U8-NetU8_16</v>
      </c>
      <c r="D479" t="str">
        <f t="shared" si="53"/>
        <v>U8-16</v>
      </c>
      <c r="E479" t="s">
        <v>437</v>
      </c>
      <c r="F479">
        <v>16</v>
      </c>
      <c r="G479" t="s">
        <v>441</v>
      </c>
      <c r="N479" s="97"/>
      <c r="AT479" t="str">
        <f t="shared" si="54"/>
        <v>NetU8_16</v>
      </c>
      <c r="AU479" t="str">
        <f t="shared" si="55"/>
        <v>--</v>
      </c>
    </row>
    <row r="480" spans="1:47" x14ac:dyDescent="0.25">
      <c r="A480" t="str">
        <f t="shared" si="50"/>
        <v>U9-1</v>
      </c>
      <c r="B480" t="str">
        <f t="shared" si="51"/>
        <v>EECS</v>
      </c>
      <c r="C480" t="str">
        <f t="shared" si="52"/>
        <v>U9-EECS</v>
      </c>
      <c r="D480" t="str">
        <f t="shared" si="53"/>
        <v>U9-1</v>
      </c>
      <c r="E480" t="s">
        <v>442</v>
      </c>
      <c r="F480">
        <v>1</v>
      </c>
      <c r="G480" t="s">
        <v>341</v>
      </c>
      <c r="N480" s="97"/>
      <c r="AT480" t="str">
        <f t="shared" si="54"/>
        <v>EECS</v>
      </c>
      <c r="AU480" t="str">
        <f t="shared" si="55"/>
        <v>--</v>
      </c>
    </row>
    <row r="481" spans="1:47" x14ac:dyDescent="0.25">
      <c r="A481" t="str">
        <f t="shared" si="50"/>
        <v>U9-2</v>
      </c>
      <c r="B481" t="str">
        <f t="shared" si="51"/>
        <v>EECLK</v>
      </c>
      <c r="C481" t="str">
        <f t="shared" si="52"/>
        <v>U9-EECLK</v>
      </c>
      <c r="D481" t="str">
        <f t="shared" si="53"/>
        <v>U9-2</v>
      </c>
      <c r="E481" t="s">
        <v>442</v>
      </c>
      <c r="F481">
        <v>2</v>
      </c>
      <c r="G481" t="s">
        <v>339</v>
      </c>
      <c r="N481" s="97"/>
      <c r="AT481" t="str">
        <f t="shared" si="54"/>
        <v>EECLK</v>
      </c>
      <c r="AU481" t="str">
        <f t="shared" si="55"/>
        <v>--</v>
      </c>
    </row>
    <row r="482" spans="1:47" x14ac:dyDescent="0.25">
      <c r="A482" t="str">
        <f t="shared" si="50"/>
        <v>U9-3</v>
      </c>
      <c r="B482" t="str">
        <f t="shared" si="51"/>
        <v>EEDATA</v>
      </c>
      <c r="C482" t="str">
        <f t="shared" si="52"/>
        <v>U9-EEDATA</v>
      </c>
      <c r="D482" t="str">
        <f t="shared" si="53"/>
        <v>U9-3</v>
      </c>
      <c r="E482" t="s">
        <v>442</v>
      </c>
      <c r="F482">
        <v>3</v>
      </c>
      <c r="G482" t="s">
        <v>343</v>
      </c>
      <c r="N482" s="97"/>
      <c r="AT482" t="str">
        <f t="shared" si="54"/>
        <v>NetR4_1</v>
      </c>
      <c r="AU482" t="str">
        <f t="shared" si="55"/>
        <v>R7</v>
      </c>
    </row>
    <row r="483" spans="1:47" x14ac:dyDescent="0.25">
      <c r="A483" t="str">
        <f t="shared" si="50"/>
        <v>U9-4</v>
      </c>
      <c r="B483" t="str">
        <f t="shared" si="51"/>
        <v>NetR4_1</v>
      </c>
      <c r="C483" t="str">
        <f t="shared" si="52"/>
        <v>U9-NetR4_1</v>
      </c>
      <c r="D483" t="str">
        <f t="shared" si="53"/>
        <v>U9-4</v>
      </c>
      <c r="E483" t="s">
        <v>442</v>
      </c>
      <c r="F483">
        <v>4</v>
      </c>
      <c r="G483" t="s">
        <v>392</v>
      </c>
      <c r="N483" s="97"/>
      <c r="AT483" t="str">
        <f t="shared" si="54"/>
        <v>EEDATA</v>
      </c>
      <c r="AU483" t="str">
        <f t="shared" si="55"/>
        <v>R7</v>
      </c>
    </row>
    <row r="484" spans="1:47" x14ac:dyDescent="0.25">
      <c r="A484" t="str">
        <f t="shared" si="50"/>
        <v>U9-5</v>
      </c>
      <c r="B484" t="str">
        <f t="shared" si="51"/>
        <v>GND</v>
      </c>
      <c r="C484" t="str">
        <f t="shared" si="52"/>
        <v>U9-GND</v>
      </c>
      <c r="D484" t="str">
        <f t="shared" si="53"/>
        <v>U9-5</v>
      </c>
      <c r="E484" t="s">
        <v>442</v>
      </c>
      <c r="F484">
        <v>5</v>
      </c>
      <c r="G484" t="s">
        <v>324</v>
      </c>
      <c r="N484" s="97"/>
      <c r="AT484" t="str">
        <f t="shared" si="54"/>
        <v>GND</v>
      </c>
      <c r="AU484" t="str">
        <f t="shared" si="55"/>
        <v>--</v>
      </c>
    </row>
    <row r="485" spans="1:47" x14ac:dyDescent="0.25">
      <c r="A485" t="str">
        <f t="shared" si="50"/>
        <v>U9-6</v>
      </c>
      <c r="B485" t="str">
        <f t="shared" si="51"/>
        <v>3.3V</v>
      </c>
      <c r="C485" t="str">
        <f t="shared" si="52"/>
        <v>U9-3.3V</v>
      </c>
      <c r="D485" t="str">
        <f t="shared" si="53"/>
        <v>U9-6</v>
      </c>
      <c r="E485" t="s">
        <v>442</v>
      </c>
      <c r="F485">
        <v>6</v>
      </c>
      <c r="G485" t="s">
        <v>291</v>
      </c>
      <c r="N485" s="97"/>
      <c r="AT485" t="str">
        <f t="shared" si="54"/>
        <v>3.3V</v>
      </c>
      <c r="AU485" t="str">
        <f t="shared" si="55"/>
        <v>--</v>
      </c>
    </row>
    <row r="486" spans="1:47" x14ac:dyDescent="0.25">
      <c r="A486" t="str">
        <f t="shared" si="50"/>
        <v>U9-7</v>
      </c>
      <c r="B486" t="str">
        <f t="shared" si="51"/>
        <v>NetU9_7</v>
      </c>
      <c r="C486" t="str">
        <f t="shared" si="52"/>
        <v>U9-NetU9_7</v>
      </c>
      <c r="D486" t="str">
        <f t="shared" si="53"/>
        <v>U9-7</v>
      </c>
      <c r="E486" t="s">
        <v>442</v>
      </c>
      <c r="F486">
        <v>7</v>
      </c>
      <c r="G486" t="s">
        <v>443</v>
      </c>
      <c r="N486" s="97"/>
      <c r="AT486" t="str">
        <f t="shared" si="54"/>
        <v>NetU9_7</v>
      </c>
      <c r="AU486" t="str">
        <f t="shared" si="55"/>
        <v>--</v>
      </c>
    </row>
    <row r="487" spans="1:47" x14ac:dyDescent="0.25">
      <c r="A487" t="str">
        <f t="shared" si="50"/>
        <v>U9-8</v>
      </c>
      <c r="B487" t="str">
        <f t="shared" si="51"/>
        <v>3.3V</v>
      </c>
      <c r="C487" t="str">
        <f t="shared" si="52"/>
        <v>U9-3.3V</v>
      </c>
      <c r="D487" t="str">
        <f t="shared" si="53"/>
        <v>U9-8</v>
      </c>
      <c r="E487" t="s">
        <v>442</v>
      </c>
      <c r="F487">
        <v>8</v>
      </c>
      <c r="G487" t="s">
        <v>291</v>
      </c>
      <c r="N487" s="97"/>
      <c r="AT487" t="str">
        <f t="shared" si="54"/>
        <v>3.3V</v>
      </c>
      <c r="AU487" t="str">
        <f t="shared" si="55"/>
        <v>--</v>
      </c>
    </row>
    <row r="488" spans="1:47" x14ac:dyDescent="0.25">
      <c r="A488" t="str">
        <f t="shared" si="50"/>
        <v>U9-9</v>
      </c>
      <c r="B488" t="str">
        <f t="shared" si="51"/>
        <v>NetU9_9</v>
      </c>
      <c r="C488" t="str">
        <f t="shared" si="52"/>
        <v>U9-NetU9_9</v>
      </c>
      <c r="D488" t="str">
        <f t="shared" si="53"/>
        <v>U9-9</v>
      </c>
      <c r="E488" t="s">
        <v>442</v>
      </c>
      <c r="F488">
        <v>9</v>
      </c>
      <c r="G488" t="s">
        <v>799</v>
      </c>
      <c r="N488" s="97"/>
      <c r="AT488" t="str">
        <f t="shared" si="54"/>
        <v>NetU9_9</v>
      </c>
      <c r="AU488" t="str">
        <f t="shared" si="55"/>
        <v>--</v>
      </c>
    </row>
    <row r="489" spans="1:47" x14ac:dyDescent="0.25">
      <c r="A489" t="str">
        <f t="shared" si="50"/>
        <v>U10-1</v>
      </c>
      <c r="B489" t="str">
        <f t="shared" si="51"/>
        <v>NetU10_1</v>
      </c>
      <c r="C489" t="str">
        <f t="shared" si="52"/>
        <v>U10-NetU10_1</v>
      </c>
      <c r="D489" t="str">
        <f t="shared" si="53"/>
        <v>U10-1</v>
      </c>
      <c r="E489" t="s">
        <v>926</v>
      </c>
      <c r="F489">
        <v>1</v>
      </c>
      <c r="G489" t="s">
        <v>927</v>
      </c>
      <c r="N489" s="97"/>
      <c r="AT489" t="str">
        <f t="shared" si="54"/>
        <v>NetU10_1</v>
      </c>
      <c r="AU489" t="str">
        <f t="shared" si="55"/>
        <v>--</v>
      </c>
    </row>
    <row r="490" spans="1:47" x14ac:dyDescent="0.25">
      <c r="A490" t="str">
        <f t="shared" si="50"/>
        <v>U10-2</v>
      </c>
      <c r="B490" t="str">
        <f t="shared" si="51"/>
        <v>GND</v>
      </c>
      <c r="C490" t="str">
        <f t="shared" si="52"/>
        <v>U10-GND</v>
      </c>
      <c r="D490" t="str">
        <f t="shared" si="53"/>
        <v>U10-2</v>
      </c>
      <c r="E490" t="s">
        <v>926</v>
      </c>
      <c r="F490">
        <v>2</v>
      </c>
      <c r="G490" t="s">
        <v>324</v>
      </c>
      <c r="N490" s="97"/>
      <c r="AT490" t="str">
        <f t="shared" si="54"/>
        <v>GND</v>
      </c>
      <c r="AU490" t="str">
        <f t="shared" si="55"/>
        <v>--</v>
      </c>
    </row>
    <row r="491" spans="1:47" x14ac:dyDescent="0.25">
      <c r="A491" t="str">
        <f t="shared" si="50"/>
        <v>U10-3</v>
      </c>
      <c r="B491" t="str">
        <f t="shared" si="51"/>
        <v>GND</v>
      </c>
      <c r="C491" t="str">
        <f t="shared" si="52"/>
        <v>U10-GND</v>
      </c>
      <c r="D491" t="str">
        <f t="shared" si="53"/>
        <v>U10-3</v>
      </c>
      <c r="E491" t="s">
        <v>926</v>
      </c>
      <c r="F491">
        <v>3</v>
      </c>
      <c r="G491" t="s">
        <v>324</v>
      </c>
      <c r="N491" s="97"/>
      <c r="AT491" t="str">
        <f t="shared" si="54"/>
        <v>GND</v>
      </c>
      <c r="AU491" t="str">
        <f t="shared" si="55"/>
        <v>--</v>
      </c>
    </row>
    <row r="492" spans="1:47" x14ac:dyDescent="0.25">
      <c r="A492" t="str">
        <f t="shared" si="50"/>
        <v>U10-4</v>
      </c>
      <c r="B492" t="str">
        <f t="shared" si="51"/>
        <v>NetC33_2</v>
      </c>
      <c r="C492" t="str">
        <f t="shared" si="52"/>
        <v>U10-NetC33_2</v>
      </c>
      <c r="D492" t="str">
        <f t="shared" si="53"/>
        <v>U10-4</v>
      </c>
      <c r="E492" t="s">
        <v>926</v>
      </c>
      <c r="F492">
        <v>4</v>
      </c>
      <c r="G492" t="s">
        <v>848</v>
      </c>
      <c r="N492" s="97"/>
      <c r="AT492" t="str">
        <f t="shared" si="54"/>
        <v>VCCINT</v>
      </c>
      <c r="AU492" t="str">
        <f t="shared" si="55"/>
        <v>C33</v>
      </c>
    </row>
    <row r="493" spans="1:47" x14ac:dyDescent="0.25">
      <c r="A493" t="str">
        <f t="shared" si="50"/>
        <v>U10-5</v>
      </c>
      <c r="B493" t="str">
        <f t="shared" si="51"/>
        <v>VCCINT</v>
      </c>
      <c r="C493" t="str">
        <f t="shared" si="52"/>
        <v>U10-VCCINT</v>
      </c>
      <c r="D493" t="str">
        <f t="shared" si="53"/>
        <v>U10-5</v>
      </c>
      <c r="E493" t="s">
        <v>926</v>
      </c>
      <c r="F493">
        <v>5</v>
      </c>
      <c r="G493" t="s">
        <v>839</v>
      </c>
      <c r="N493" s="97"/>
      <c r="AT493" t="str">
        <f t="shared" si="54"/>
        <v>NetC33_2</v>
      </c>
      <c r="AU493" t="str">
        <f t="shared" si="55"/>
        <v>C33</v>
      </c>
    </row>
    <row r="494" spans="1:47" x14ac:dyDescent="0.25">
      <c r="A494" t="str">
        <f t="shared" si="50"/>
        <v>U10-6</v>
      </c>
      <c r="B494" t="str">
        <f t="shared" si="51"/>
        <v>GND</v>
      </c>
      <c r="C494" t="str">
        <f t="shared" si="52"/>
        <v>U10-GND</v>
      </c>
      <c r="D494" t="str">
        <f t="shared" si="53"/>
        <v>U10-6</v>
      </c>
      <c r="E494" t="s">
        <v>926</v>
      </c>
      <c r="F494">
        <v>6</v>
      </c>
      <c r="G494" t="s">
        <v>324</v>
      </c>
      <c r="N494" s="97"/>
      <c r="AT494" t="str">
        <f t="shared" si="54"/>
        <v>GND</v>
      </c>
      <c r="AU494" t="str">
        <f t="shared" si="55"/>
        <v>--</v>
      </c>
    </row>
    <row r="495" spans="1:47" x14ac:dyDescent="0.25">
      <c r="A495" t="str">
        <f t="shared" si="50"/>
        <v>U10-7</v>
      </c>
      <c r="B495" t="str">
        <f t="shared" si="51"/>
        <v>VCCINT</v>
      </c>
      <c r="C495" t="str">
        <f t="shared" si="52"/>
        <v>U10-VCCINT</v>
      </c>
      <c r="D495" t="str">
        <f t="shared" si="53"/>
        <v>U10-7</v>
      </c>
      <c r="E495" t="s">
        <v>926</v>
      </c>
      <c r="F495">
        <v>7</v>
      </c>
      <c r="G495" t="s">
        <v>839</v>
      </c>
      <c r="N495" s="97"/>
      <c r="AT495" t="str">
        <f t="shared" si="54"/>
        <v>NetC33_2</v>
      </c>
      <c r="AU495" t="str">
        <f t="shared" si="55"/>
        <v>C33</v>
      </c>
    </row>
    <row r="496" spans="1:47" x14ac:dyDescent="0.25">
      <c r="A496" t="str">
        <f t="shared" si="50"/>
        <v>U10-8</v>
      </c>
      <c r="B496" t="str">
        <f t="shared" si="51"/>
        <v>VCCINT</v>
      </c>
      <c r="C496" t="str">
        <f t="shared" si="52"/>
        <v>U10-VCCINT</v>
      </c>
      <c r="D496" t="str">
        <f t="shared" si="53"/>
        <v>U10-8</v>
      </c>
      <c r="E496" t="s">
        <v>926</v>
      </c>
      <c r="F496">
        <v>8</v>
      </c>
      <c r="G496" t="s">
        <v>839</v>
      </c>
      <c r="N496" s="97"/>
      <c r="AT496" t="str">
        <f t="shared" si="54"/>
        <v>NetC33_2</v>
      </c>
      <c r="AU496" t="str">
        <f t="shared" si="55"/>
        <v>C33</v>
      </c>
    </row>
    <row r="497" spans="1:47" x14ac:dyDescent="0.25">
      <c r="A497" t="str">
        <f t="shared" si="50"/>
        <v>U10-9</v>
      </c>
      <c r="B497" t="str">
        <f t="shared" si="51"/>
        <v>NetR38_1</v>
      </c>
      <c r="C497" t="str">
        <f t="shared" si="52"/>
        <v>U10-NetR38_1</v>
      </c>
      <c r="D497" t="str">
        <f t="shared" si="53"/>
        <v>U10-9</v>
      </c>
      <c r="E497" t="s">
        <v>926</v>
      </c>
      <c r="F497">
        <v>9</v>
      </c>
      <c r="G497" t="s">
        <v>852</v>
      </c>
      <c r="N497" s="97"/>
      <c r="AT497" t="str">
        <f t="shared" si="54"/>
        <v>NetR38_1</v>
      </c>
      <c r="AU497" t="str">
        <f t="shared" si="55"/>
        <v>--</v>
      </c>
    </row>
    <row r="498" spans="1:47" x14ac:dyDescent="0.25">
      <c r="A498" t="str">
        <f t="shared" si="50"/>
        <v>U10-10</v>
      </c>
      <c r="B498" t="str">
        <f t="shared" si="51"/>
        <v>5V</v>
      </c>
      <c r="C498" t="str">
        <f t="shared" si="52"/>
        <v>U10-5V</v>
      </c>
      <c r="D498" t="str">
        <f t="shared" si="53"/>
        <v>U10-10</v>
      </c>
      <c r="E498" t="s">
        <v>926</v>
      </c>
      <c r="F498">
        <v>10</v>
      </c>
      <c r="G498" t="s">
        <v>293</v>
      </c>
      <c r="N498" s="97"/>
      <c r="AT498" t="str">
        <f t="shared" si="54"/>
        <v>5V</v>
      </c>
      <c r="AU498" t="str">
        <f t="shared" si="55"/>
        <v>--</v>
      </c>
    </row>
    <row r="499" spans="1:47" x14ac:dyDescent="0.25">
      <c r="A499" t="str">
        <f t="shared" si="50"/>
        <v>U10-11</v>
      </c>
      <c r="B499" t="str">
        <f t="shared" si="51"/>
        <v>NetR43_1</v>
      </c>
      <c r="C499" t="str">
        <f t="shared" si="52"/>
        <v>U10-NetR43_1</v>
      </c>
      <c r="D499" t="str">
        <f t="shared" si="53"/>
        <v>U10-11</v>
      </c>
      <c r="E499" t="s">
        <v>926</v>
      </c>
      <c r="F499">
        <v>11</v>
      </c>
      <c r="G499" t="s">
        <v>854</v>
      </c>
      <c r="N499" s="97"/>
      <c r="AT499" t="str">
        <f t="shared" si="54"/>
        <v>NetR43_1</v>
      </c>
      <c r="AU499" t="str">
        <f t="shared" si="55"/>
        <v>--</v>
      </c>
    </row>
    <row r="500" spans="1:47" x14ac:dyDescent="0.25">
      <c r="A500" t="str">
        <f t="shared" si="50"/>
        <v>U10-12</v>
      </c>
      <c r="B500" t="str">
        <f t="shared" si="51"/>
        <v>NetR41_2</v>
      </c>
      <c r="C500" t="str">
        <f t="shared" si="52"/>
        <v>U10-NetR41_2</v>
      </c>
      <c r="D500" t="str">
        <f t="shared" si="53"/>
        <v>U10-12</v>
      </c>
      <c r="E500" t="s">
        <v>926</v>
      </c>
      <c r="F500">
        <v>12</v>
      </c>
      <c r="G500" t="s">
        <v>853</v>
      </c>
      <c r="N500" s="97"/>
      <c r="AT500" t="str">
        <f t="shared" si="54"/>
        <v>NetR41_2</v>
      </c>
      <c r="AU500" t="str">
        <f t="shared" si="55"/>
        <v>--</v>
      </c>
    </row>
    <row r="501" spans="1:47" x14ac:dyDescent="0.25">
      <c r="A501" t="str">
        <f t="shared" si="50"/>
        <v>U10-13</v>
      </c>
      <c r="B501" t="str">
        <f t="shared" si="51"/>
        <v>NetR41_2</v>
      </c>
      <c r="C501" t="str">
        <f t="shared" si="52"/>
        <v>U10-NetR41_2</v>
      </c>
      <c r="D501" t="str">
        <f t="shared" si="53"/>
        <v>U10-13</v>
      </c>
      <c r="E501" t="s">
        <v>926</v>
      </c>
      <c r="F501">
        <v>13</v>
      </c>
      <c r="G501" t="s">
        <v>853</v>
      </c>
      <c r="N501" s="97"/>
      <c r="AT501" t="str">
        <f t="shared" si="54"/>
        <v>NetR41_2</v>
      </c>
      <c r="AU501" t="str">
        <f t="shared" si="55"/>
        <v>--</v>
      </c>
    </row>
    <row r="502" spans="1:47" x14ac:dyDescent="0.25">
      <c r="A502" t="str">
        <f t="shared" si="50"/>
        <v>U10-14</v>
      </c>
      <c r="B502" t="str">
        <f t="shared" si="51"/>
        <v>5V</v>
      </c>
      <c r="C502" t="str">
        <f t="shared" si="52"/>
        <v>U10-5V</v>
      </c>
      <c r="D502" t="str">
        <f t="shared" si="53"/>
        <v>U10-14</v>
      </c>
      <c r="E502" t="s">
        <v>926</v>
      </c>
      <c r="F502">
        <v>14</v>
      </c>
      <c r="G502" t="s">
        <v>293</v>
      </c>
      <c r="N502" s="97"/>
      <c r="AT502" t="str">
        <f t="shared" si="54"/>
        <v>5V</v>
      </c>
      <c r="AU502" t="str">
        <f t="shared" si="55"/>
        <v>--</v>
      </c>
    </row>
    <row r="503" spans="1:47" x14ac:dyDescent="0.25">
      <c r="A503" t="str">
        <f t="shared" si="50"/>
        <v>U10-15</v>
      </c>
      <c r="B503" t="str">
        <f t="shared" si="51"/>
        <v>NetU10_15</v>
      </c>
      <c r="C503" t="str">
        <f t="shared" si="52"/>
        <v>U10-NetU10_15</v>
      </c>
      <c r="D503" t="str">
        <f t="shared" si="53"/>
        <v>U10-15</v>
      </c>
      <c r="E503" t="s">
        <v>926</v>
      </c>
      <c r="F503">
        <v>15</v>
      </c>
      <c r="G503" t="s">
        <v>928</v>
      </c>
      <c r="N503" s="97"/>
      <c r="AT503" t="str">
        <f t="shared" si="54"/>
        <v>NetU10_15</v>
      </c>
      <c r="AU503" t="str">
        <f t="shared" si="55"/>
        <v>--</v>
      </c>
    </row>
    <row r="504" spans="1:47" x14ac:dyDescent="0.25">
      <c r="A504" t="str">
        <f t="shared" si="50"/>
        <v>U10-16</v>
      </c>
      <c r="B504" t="str">
        <f t="shared" si="51"/>
        <v>NetU10_16</v>
      </c>
      <c r="C504" t="str">
        <f t="shared" si="52"/>
        <v>U10-NetU10_16</v>
      </c>
      <c r="D504" t="str">
        <f t="shared" si="53"/>
        <v>U10-16</v>
      </c>
      <c r="E504" t="s">
        <v>926</v>
      </c>
      <c r="F504">
        <v>16</v>
      </c>
      <c r="G504" t="s">
        <v>929</v>
      </c>
      <c r="N504" s="97"/>
      <c r="AT504" t="str">
        <f t="shared" si="54"/>
        <v>NetU10_16</v>
      </c>
      <c r="AU504" t="str">
        <f t="shared" si="55"/>
        <v>--</v>
      </c>
    </row>
    <row r="505" spans="1:47" x14ac:dyDescent="0.25">
      <c r="A505" t="str">
        <f t="shared" si="50"/>
        <v>U11-1</v>
      </c>
      <c r="B505" t="str">
        <f t="shared" si="51"/>
        <v>3.3V</v>
      </c>
      <c r="C505" t="str">
        <f t="shared" si="52"/>
        <v>U11-3.3V</v>
      </c>
      <c r="D505" t="str">
        <f t="shared" si="53"/>
        <v>U11-1</v>
      </c>
      <c r="E505" t="s">
        <v>930</v>
      </c>
      <c r="F505">
        <v>1</v>
      </c>
      <c r="G505" t="s">
        <v>291</v>
      </c>
      <c r="N505" s="97"/>
      <c r="AT505" t="str">
        <f t="shared" si="54"/>
        <v>3.3V</v>
      </c>
      <c r="AU505" t="str">
        <f t="shared" si="55"/>
        <v>--</v>
      </c>
    </row>
    <row r="506" spans="1:47" x14ac:dyDescent="0.25">
      <c r="A506" t="str">
        <f t="shared" si="50"/>
        <v>U11-2</v>
      </c>
      <c r="B506" t="str">
        <f t="shared" si="51"/>
        <v>GND</v>
      </c>
      <c r="C506" t="str">
        <f t="shared" si="52"/>
        <v>U11-GND</v>
      </c>
      <c r="D506" t="str">
        <f t="shared" si="53"/>
        <v>U11-2</v>
      </c>
      <c r="E506" t="s">
        <v>930</v>
      </c>
      <c r="F506">
        <v>2</v>
      </c>
      <c r="G506" t="s">
        <v>324</v>
      </c>
      <c r="N506" s="97"/>
      <c r="AT506" t="str">
        <f t="shared" si="54"/>
        <v>GND</v>
      </c>
      <c r="AU506" t="str">
        <f t="shared" si="55"/>
        <v>--</v>
      </c>
    </row>
    <row r="507" spans="1:47" x14ac:dyDescent="0.25">
      <c r="A507" t="str">
        <f t="shared" si="50"/>
        <v>U11-3</v>
      </c>
      <c r="B507" t="str">
        <f t="shared" si="51"/>
        <v>3.3V</v>
      </c>
      <c r="C507" t="str">
        <f t="shared" si="52"/>
        <v>U11-3.3V</v>
      </c>
      <c r="D507" t="str">
        <f t="shared" si="53"/>
        <v>U11-3</v>
      </c>
      <c r="E507" t="s">
        <v>930</v>
      </c>
      <c r="F507">
        <v>3</v>
      </c>
      <c r="G507" t="s">
        <v>291</v>
      </c>
      <c r="N507" s="97"/>
      <c r="AT507" t="str">
        <f t="shared" si="54"/>
        <v>3.3V</v>
      </c>
      <c r="AU507" t="str">
        <f t="shared" si="55"/>
        <v>--</v>
      </c>
    </row>
    <row r="508" spans="1:47" x14ac:dyDescent="0.25">
      <c r="A508" t="str">
        <f t="shared" si="50"/>
        <v>U11-4</v>
      </c>
      <c r="B508" t="str">
        <f t="shared" si="51"/>
        <v>NetU11_4</v>
      </c>
      <c r="C508" t="str">
        <f t="shared" si="52"/>
        <v>U11-NetU11_4</v>
      </c>
      <c r="D508" t="str">
        <f t="shared" si="53"/>
        <v>U11-4</v>
      </c>
      <c r="E508" t="s">
        <v>930</v>
      </c>
      <c r="F508">
        <v>4</v>
      </c>
      <c r="G508" t="s">
        <v>931</v>
      </c>
      <c r="N508" s="97"/>
      <c r="AT508" t="str">
        <f t="shared" si="54"/>
        <v>NetU11_4</v>
      </c>
      <c r="AU508" t="str">
        <f t="shared" si="55"/>
        <v>--</v>
      </c>
    </row>
    <row r="509" spans="1:47" x14ac:dyDescent="0.25">
      <c r="A509" t="str">
        <f t="shared" si="50"/>
        <v>U11-5</v>
      </c>
      <c r="B509" t="str">
        <f t="shared" si="51"/>
        <v>2.5V</v>
      </c>
      <c r="C509" t="str">
        <f t="shared" si="52"/>
        <v>U11-2.5V</v>
      </c>
      <c r="D509" t="str">
        <f t="shared" si="53"/>
        <v>U11-5</v>
      </c>
      <c r="E509" t="s">
        <v>930</v>
      </c>
      <c r="F509">
        <v>5</v>
      </c>
      <c r="G509" t="s">
        <v>800</v>
      </c>
      <c r="N509" s="97"/>
      <c r="AT509" t="str">
        <f t="shared" si="54"/>
        <v>2.5V</v>
      </c>
      <c r="AU509" t="str">
        <f t="shared" si="55"/>
        <v>--</v>
      </c>
    </row>
    <row r="510" spans="1:47" x14ac:dyDescent="0.25">
      <c r="A510" t="str">
        <f t="shared" si="50"/>
        <v>C1-1</v>
      </c>
      <c r="B510" t="str">
        <f t="shared" si="51"/>
        <v>NetC1_1</v>
      </c>
      <c r="C510" t="str">
        <f t="shared" si="52"/>
        <v>C1-NetC1_1</v>
      </c>
      <c r="D510" t="str">
        <f t="shared" si="53"/>
        <v>C1-1</v>
      </c>
      <c r="E510" t="s">
        <v>444</v>
      </c>
      <c r="F510">
        <v>1</v>
      </c>
      <c r="G510" t="s">
        <v>370</v>
      </c>
      <c r="N510" s="97"/>
      <c r="AT510" t="str">
        <f t="shared" si="54"/>
        <v>NetC1_1</v>
      </c>
      <c r="AU510" t="str">
        <f t="shared" si="55"/>
        <v>--</v>
      </c>
    </row>
    <row r="511" spans="1:47" x14ac:dyDescent="0.25">
      <c r="A511" t="str">
        <f t="shared" si="50"/>
        <v>C1-2</v>
      </c>
      <c r="B511" t="str">
        <f t="shared" si="51"/>
        <v>GND</v>
      </c>
      <c r="C511" t="str">
        <f t="shared" si="52"/>
        <v>C1-GND</v>
      </c>
      <c r="D511" t="str">
        <f t="shared" si="53"/>
        <v>C1-2</v>
      </c>
      <c r="E511" t="s">
        <v>444</v>
      </c>
      <c r="F511">
        <v>2</v>
      </c>
      <c r="G511" t="s">
        <v>324</v>
      </c>
      <c r="N511" s="97"/>
      <c r="AT511" t="str">
        <f t="shared" si="54"/>
        <v>GND</v>
      </c>
      <c r="AU511" t="str">
        <f t="shared" si="55"/>
        <v>--</v>
      </c>
    </row>
    <row r="512" spans="1:47" x14ac:dyDescent="0.25">
      <c r="A512" t="str">
        <f t="shared" si="50"/>
        <v>C2-1</v>
      </c>
      <c r="B512" t="str">
        <f t="shared" si="51"/>
        <v>3.3V</v>
      </c>
      <c r="C512" t="str">
        <f t="shared" si="52"/>
        <v>C2-3.3V</v>
      </c>
      <c r="D512" t="str">
        <f t="shared" si="53"/>
        <v>C2-1</v>
      </c>
      <c r="E512" t="s">
        <v>445</v>
      </c>
      <c r="F512">
        <v>1</v>
      </c>
      <c r="G512" t="s">
        <v>291</v>
      </c>
      <c r="N512" s="97"/>
      <c r="AT512" t="str">
        <f t="shared" si="54"/>
        <v>3.3V</v>
      </c>
      <c r="AU512" t="str">
        <f t="shared" si="55"/>
        <v>--</v>
      </c>
    </row>
    <row r="513" spans="1:47" x14ac:dyDescent="0.25">
      <c r="A513" t="str">
        <f t="shared" si="50"/>
        <v>C2-2</v>
      </c>
      <c r="B513" t="str">
        <f t="shared" si="51"/>
        <v>GND</v>
      </c>
      <c r="C513" t="str">
        <f t="shared" si="52"/>
        <v>C2-GND</v>
      </c>
      <c r="D513" t="str">
        <f t="shared" si="53"/>
        <v>C2-2</v>
      </c>
      <c r="E513" t="s">
        <v>445</v>
      </c>
      <c r="F513">
        <v>2</v>
      </c>
      <c r="G513" t="s">
        <v>324</v>
      </c>
      <c r="N513" s="97"/>
      <c r="AT513" t="str">
        <f t="shared" si="54"/>
        <v>GND</v>
      </c>
      <c r="AU513" t="str">
        <f t="shared" si="55"/>
        <v>--</v>
      </c>
    </row>
    <row r="514" spans="1:47" x14ac:dyDescent="0.25">
      <c r="A514" t="str">
        <f t="shared" si="50"/>
        <v>C3-1</v>
      </c>
      <c r="B514" t="str">
        <f t="shared" si="51"/>
        <v>VCCINT</v>
      </c>
      <c r="C514" t="str">
        <f t="shared" si="52"/>
        <v>C3-VCCINT</v>
      </c>
      <c r="D514" t="str">
        <f t="shared" si="53"/>
        <v>C3-1</v>
      </c>
      <c r="E514" t="s">
        <v>446</v>
      </c>
      <c r="F514">
        <v>1</v>
      </c>
      <c r="G514" t="s">
        <v>839</v>
      </c>
      <c r="N514" s="97"/>
      <c r="AT514" t="str">
        <f t="shared" si="54"/>
        <v>NetC33_2</v>
      </c>
      <c r="AU514" t="str">
        <f t="shared" si="55"/>
        <v>C33</v>
      </c>
    </row>
    <row r="515" spans="1:47" x14ac:dyDescent="0.25">
      <c r="A515" t="str">
        <f t="shared" si="50"/>
        <v>C3-2</v>
      </c>
      <c r="B515" t="str">
        <f t="shared" si="51"/>
        <v>GND</v>
      </c>
      <c r="C515" t="str">
        <f t="shared" si="52"/>
        <v>C3-GND</v>
      </c>
      <c r="D515" t="str">
        <f t="shared" si="53"/>
        <v>C3-2</v>
      </c>
      <c r="E515" t="s">
        <v>446</v>
      </c>
      <c r="F515">
        <v>2</v>
      </c>
      <c r="G515" t="s">
        <v>324</v>
      </c>
      <c r="N515" s="97"/>
      <c r="AT515" t="str">
        <f t="shared" si="54"/>
        <v>GND</v>
      </c>
      <c r="AU515" t="str">
        <f t="shared" si="55"/>
        <v>--</v>
      </c>
    </row>
    <row r="516" spans="1:47" x14ac:dyDescent="0.25">
      <c r="A516" t="str">
        <f t="shared" si="50"/>
        <v>C4-1</v>
      </c>
      <c r="B516" t="str">
        <f t="shared" si="51"/>
        <v>VCCINT</v>
      </c>
      <c r="C516" t="str">
        <f t="shared" si="52"/>
        <v>C4-VCCINT</v>
      </c>
      <c r="D516" t="str">
        <f t="shared" si="53"/>
        <v>C4-1</v>
      </c>
      <c r="E516" t="s">
        <v>447</v>
      </c>
      <c r="F516">
        <v>1</v>
      </c>
      <c r="G516" t="s">
        <v>839</v>
      </c>
      <c r="N516" s="97"/>
      <c r="AT516" t="str">
        <f t="shared" si="54"/>
        <v>NetC33_2</v>
      </c>
      <c r="AU516" t="str">
        <f t="shared" si="55"/>
        <v>C33</v>
      </c>
    </row>
    <row r="517" spans="1:47" x14ac:dyDescent="0.25">
      <c r="A517" t="str">
        <f t="shared" si="50"/>
        <v>C4-2</v>
      </c>
      <c r="B517" t="str">
        <f t="shared" si="51"/>
        <v>GND</v>
      </c>
      <c r="C517" t="str">
        <f t="shared" si="52"/>
        <v>C4-GND</v>
      </c>
      <c r="D517" t="str">
        <f t="shared" si="53"/>
        <v>C4-2</v>
      </c>
      <c r="E517" t="s">
        <v>447</v>
      </c>
      <c r="F517">
        <v>2</v>
      </c>
      <c r="G517" t="s">
        <v>324</v>
      </c>
      <c r="N517" s="97"/>
      <c r="AT517" t="str">
        <f t="shared" si="54"/>
        <v>GND</v>
      </c>
      <c r="AU517" t="str">
        <f t="shared" si="55"/>
        <v>--</v>
      </c>
    </row>
    <row r="518" spans="1:47" x14ac:dyDescent="0.25">
      <c r="A518" t="str">
        <f t="shared" ref="A518:A581" si="56">$E518&amp;"-"&amp;$F518</f>
        <v>C5-1</v>
      </c>
      <c r="B518" t="str">
        <f t="shared" ref="B518:B581" si="57">IF(OR(E518=$A$2,E518=$B$2,E518=$C$2,E518=$D$2),"--",G518)</f>
        <v>VCORE</v>
      </c>
      <c r="C518" t="str">
        <f t="shared" ref="C518:C581" si="58">$E518&amp;"-"&amp;$G518</f>
        <v>C5-VCORE</v>
      </c>
      <c r="D518" t="str">
        <f t="shared" ref="D518:D581" si="59">A518</f>
        <v>C5-1</v>
      </c>
      <c r="E518" t="s">
        <v>448</v>
      </c>
      <c r="F518">
        <v>1</v>
      </c>
      <c r="G518" t="s">
        <v>395</v>
      </c>
      <c r="N518" s="97"/>
      <c r="AT518" t="str">
        <f t="shared" ref="AT518:AT581" si="60">IF(IF(COUNTIF($AO$6:$AQ$150,B518)&gt;0,"---","--")="---",VLOOKUP(B518,$AO$6:$AQ$150,3,0),B518)</f>
        <v>VCORE</v>
      </c>
      <c r="AU518" t="str">
        <f t="shared" ref="AU518:AU581" si="61">IF(IF(COUNTIF($AO$6:$AQ$150,B518)&gt;0,"---","--")="---",VLOOKUP(B518,$AO$6:$AQ$150,2,0),"--")</f>
        <v>--</v>
      </c>
    </row>
    <row r="519" spans="1:47" x14ac:dyDescent="0.25">
      <c r="A519" t="str">
        <f t="shared" si="56"/>
        <v>C5-2</v>
      </c>
      <c r="B519" t="str">
        <f t="shared" si="57"/>
        <v>GND</v>
      </c>
      <c r="C519" t="str">
        <f t="shared" si="58"/>
        <v>C5-GND</v>
      </c>
      <c r="D519" t="str">
        <f t="shared" si="59"/>
        <v>C5-2</v>
      </c>
      <c r="E519" t="s">
        <v>448</v>
      </c>
      <c r="F519">
        <v>2</v>
      </c>
      <c r="G519" t="s">
        <v>324</v>
      </c>
      <c r="N519" s="97"/>
      <c r="AT519" t="str">
        <f t="shared" si="60"/>
        <v>GND</v>
      </c>
      <c r="AU519" t="str">
        <f t="shared" si="61"/>
        <v>--</v>
      </c>
    </row>
    <row r="520" spans="1:47" x14ac:dyDescent="0.25">
      <c r="A520" t="str">
        <f t="shared" si="56"/>
        <v>C6-1</v>
      </c>
      <c r="B520" t="str">
        <f t="shared" si="57"/>
        <v>VCORE</v>
      </c>
      <c r="C520" t="str">
        <f t="shared" si="58"/>
        <v>C6-VCORE</v>
      </c>
      <c r="D520" t="str">
        <f t="shared" si="59"/>
        <v>C6-1</v>
      </c>
      <c r="E520" t="s">
        <v>449</v>
      </c>
      <c r="F520">
        <v>1</v>
      </c>
      <c r="G520" t="s">
        <v>395</v>
      </c>
      <c r="N520" s="97"/>
      <c r="AT520" t="str">
        <f t="shared" si="60"/>
        <v>VCORE</v>
      </c>
      <c r="AU520" t="str">
        <f t="shared" si="61"/>
        <v>--</v>
      </c>
    </row>
    <row r="521" spans="1:47" x14ac:dyDescent="0.25">
      <c r="A521" t="str">
        <f t="shared" si="56"/>
        <v>C6-2</v>
      </c>
      <c r="B521" t="str">
        <f t="shared" si="57"/>
        <v>GND</v>
      </c>
      <c r="C521" t="str">
        <f t="shared" si="58"/>
        <v>C6-GND</v>
      </c>
      <c r="D521" t="str">
        <f t="shared" si="59"/>
        <v>C6-2</v>
      </c>
      <c r="E521" t="s">
        <v>449</v>
      </c>
      <c r="F521">
        <v>2</v>
      </c>
      <c r="G521" t="s">
        <v>324</v>
      </c>
      <c r="N521" s="97"/>
      <c r="AT521" t="str">
        <f t="shared" si="60"/>
        <v>GND</v>
      </c>
      <c r="AU521" t="str">
        <f t="shared" si="61"/>
        <v>--</v>
      </c>
    </row>
    <row r="522" spans="1:47" x14ac:dyDescent="0.25">
      <c r="A522" t="str">
        <f t="shared" si="56"/>
        <v>C7-1</v>
      </c>
      <c r="B522" t="str">
        <f t="shared" si="57"/>
        <v>GND</v>
      </c>
      <c r="C522" t="str">
        <f t="shared" si="58"/>
        <v>C7-GND</v>
      </c>
      <c r="D522" t="str">
        <f t="shared" si="59"/>
        <v>C7-1</v>
      </c>
      <c r="E522" t="s">
        <v>450</v>
      </c>
      <c r="F522">
        <v>1</v>
      </c>
      <c r="G522" t="s">
        <v>324</v>
      </c>
      <c r="N522" s="97"/>
      <c r="AT522" t="str">
        <f t="shared" si="60"/>
        <v>GND</v>
      </c>
      <c r="AU522" t="str">
        <f t="shared" si="61"/>
        <v>--</v>
      </c>
    </row>
    <row r="523" spans="1:47" x14ac:dyDescent="0.25">
      <c r="A523" t="str">
        <f t="shared" si="56"/>
        <v>C7-2</v>
      </c>
      <c r="B523" t="str">
        <f t="shared" si="57"/>
        <v>NetC7_2</v>
      </c>
      <c r="C523" t="str">
        <f t="shared" si="58"/>
        <v>C7-NetC7_2</v>
      </c>
      <c r="D523" t="str">
        <f t="shared" si="59"/>
        <v>C7-2</v>
      </c>
      <c r="E523" t="s">
        <v>450</v>
      </c>
      <c r="F523">
        <v>2</v>
      </c>
      <c r="G523" t="s">
        <v>371</v>
      </c>
      <c r="N523" s="97"/>
      <c r="AT523" t="str">
        <f t="shared" si="60"/>
        <v>NetC7_2</v>
      </c>
      <c r="AU523" t="str">
        <f t="shared" si="61"/>
        <v>--</v>
      </c>
    </row>
    <row r="524" spans="1:47" x14ac:dyDescent="0.25">
      <c r="A524" t="str">
        <f t="shared" si="56"/>
        <v>C8-1</v>
      </c>
      <c r="B524" t="str">
        <f t="shared" si="57"/>
        <v>3.3V</v>
      </c>
      <c r="C524" t="str">
        <f t="shared" si="58"/>
        <v>C8-3.3V</v>
      </c>
      <c r="D524" t="str">
        <f t="shared" si="59"/>
        <v>C8-1</v>
      </c>
      <c r="E524" t="s">
        <v>451</v>
      </c>
      <c r="F524">
        <v>1</v>
      </c>
      <c r="G524" t="s">
        <v>291</v>
      </c>
      <c r="N524" s="97"/>
      <c r="AT524" t="str">
        <f t="shared" si="60"/>
        <v>3.3V</v>
      </c>
      <c r="AU524" t="str">
        <f t="shared" si="61"/>
        <v>--</v>
      </c>
    </row>
    <row r="525" spans="1:47" x14ac:dyDescent="0.25">
      <c r="A525" t="str">
        <f t="shared" si="56"/>
        <v>C8-2</v>
      </c>
      <c r="B525" t="str">
        <f t="shared" si="57"/>
        <v>GND</v>
      </c>
      <c r="C525" t="str">
        <f t="shared" si="58"/>
        <v>C8-GND</v>
      </c>
      <c r="D525" t="str">
        <f t="shared" si="59"/>
        <v>C8-2</v>
      </c>
      <c r="E525" t="s">
        <v>451</v>
      </c>
      <c r="F525">
        <v>2</v>
      </c>
      <c r="G525" t="s">
        <v>324</v>
      </c>
      <c r="N525" s="97"/>
      <c r="AT525" t="str">
        <f t="shared" si="60"/>
        <v>GND</v>
      </c>
      <c r="AU525" t="str">
        <f t="shared" si="61"/>
        <v>--</v>
      </c>
    </row>
    <row r="526" spans="1:47" x14ac:dyDescent="0.25">
      <c r="A526" t="str">
        <f t="shared" si="56"/>
        <v>C9-1</v>
      </c>
      <c r="B526" t="str">
        <f t="shared" si="57"/>
        <v>3.3V</v>
      </c>
      <c r="C526" t="str">
        <f t="shared" si="58"/>
        <v>C9-3.3V</v>
      </c>
      <c r="D526" t="str">
        <f t="shared" si="59"/>
        <v>C9-1</v>
      </c>
      <c r="E526" t="s">
        <v>452</v>
      </c>
      <c r="F526">
        <v>1</v>
      </c>
      <c r="G526" t="s">
        <v>291</v>
      </c>
      <c r="N526" s="97"/>
      <c r="AT526" t="str">
        <f t="shared" si="60"/>
        <v>3.3V</v>
      </c>
      <c r="AU526" t="str">
        <f t="shared" si="61"/>
        <v>--</v>
      </c>
    </row>
    <row r="527" spans="1:47" x14ac:dyDescent="0.25">
      <c r="A527" t="str">
        <f t="shared" si="56"/>
        <v>C9-2</v>
      </c>
      <c r="B527" t="str">
        <f t="shared" si="57"/>
        <v>GND</v>
      </c>
      <c r="C527" t="str">
        <f t="shared" si="58"/>
        <v>C9-GND</v>
      </c>
      <c r="D527" t="str">
        <f t="shared" si="59"/>
        <v>C9-2</v>
      </c>
      <c r="E527" t="s">
        <v>452</v>
      </c>
      <c r="F527">
        <v>2</v>
      </c>
      <c r="G527" t="s">
        <v>324</v>
      </c>
      <c r="N527" s="97"/>
      <c r="AT527" t="str">
        <f t="shared" si="60"/>
        <v>GND</v>
      </c>
      <c r="AU527" t="str">
        <f t="shared" si="61"/>
        <v>--</v>
      </c>
    </row>
    <row r="528" spans="1:47" x14ac:dyDescent="0.25">
      <c r="A528" t="str">
        <f t="shared" si="56"/>
        <v>C10-1</v>
      </c>
      <c r="B528" t="str">
        <f t="shared" si="57"/>
        <v>VCCINT</v>
      </c>
      <c r="C528" t="str">
        <f t="shared" si="58"/>
        <v>C10-VCCINT</v>
      </c>
      <c r="D528" t="str">
        <f t="shared" si="59"/>
        <v>C10-1</v>
      </c>
      <c r="E528" t="s">
        <v>453</v>
      </c>
      <c r="F528">
        <v>1</v>
      </c>
      <c r="G528" t="s">
        <v>839</v>
      </c>
      <c r="N528" s="97"/>
      <c r="AT528" t="str">
        <f t="shared" si="60"/>
        <v>NetC33_2</v>
      </c>
      <c r="AU528" t="str">
        <f t="shared" si="61"/>
        <v>C33</v>
      </c>
    </row>
    <row r="529" spans="1:47" x14ac:dyDescent="0.25">
      <c r="A529" t="str">
        <f t="shared" si="56"/>
        <v>C10-2</v>
      </c>
      <c r="B529" t="str">
        <f t="shared" si="57"/>
        <v>GND</v>
      </c>
      <c r="C529" t="str">
        <f t="shared" si="58"/>
        <v>C10-GND</v>
      </c>
      <c r="D529" t="str">
        <f t="shared" si="59"/>
        <v>C10-2</v>
      </c>
      <c r="E529" t="s">
        <v>453</v>
      </c>
      <c r="F529">
        <v>2</v>
      </c>
      <c r="G529" t="s">
        <v>324</v>
      </c>
      <c r="N529" s="97"/>
      <c r="AT529" t="str">
        <f t="shared" si="60"/>
        <v>GND</v>
      </c>
      <c r="AU529" t="str">
        <f t="shared" si="61"/>
        <v>--</v>
      </c>
    </row>
    <row r="530" spans="1:47" x14ac:dyDescent="0.25">
      <c r="A530" t="str">
        <f t="shared" si="56"/>
        <v>C11-1</v>
      </c>
      <c r="B530" t="str">
        <f t="shared" si="57"/>
        <v>GND</v>
      </c>
      <c r="C530" t="str">
        <f t="shared" si="58"/>
        <v>C11-GND</v>
      </c>
      <c r="D530" t="str">
        <f t="shared" si="59"/>
        <v>C11-1</v>
      </c>
      <c r="E530" t="s">
        <v>454</v>
      </c>
      <c r="F530">
        <v>1</v>
      </c>
      <c r="G530" t="s">
        <v>324</v>
      </c>
      <c r="N530" s="97"/>
      <c r="AT530" t="str">
        <f t="shared" si="60"/>
        <v>GND</v>
      </c>
      <c r="AU530" t="str">
        <f t="shared" si="61"/>
        <v>--</v>
      </c>
    </row>
    <row r="531" spans="1:47" x14ac:dyDescent="0.25">
      <c r="A531" t="str">
        <f t="shared" si="56"/>
        <v>C11-2</v>
      </c>
      <c r="B531" t="str">
        <f t="shared" si="57"/>
        <v>3.3V</v>
      </c>
      <c r="C531" t="str">
        <f t="shared" si="58"/>
        <v>C11-3.3V</v>
      </c>
      <c r="D531" t="str">
        <f t="shared" si="59"/>
        <v>C11-2</v>
      </c>
      <c r="E531" t="s">
        <v>454</v>
      </c>
      <c r="F531">
        <v>2</v>
      </c>
      <c r="G531" t="s">
        <v>291</v>
      </c>
      <c r="N531" s="97"/>
      <c r="AT531" t="str">
        <f t="shared" si="60"/>
        <v>3.3V</v>
      </c>
      <c r="AU531" t="str">
        <f t="shared" si="61"/>
        <v>--</v>
      </c>
    </row>
    <row r="532" spans="1:47" x14ac:dyDescent="0.25">
      <c r="A532" t="str">
        <f t="shared" si="56"/>
        <v>C12-1</v>
      </c>
      <c r="B532" t="str">
        <f t="shared" si="57"/>
        <v>GND</v>
      </c>
      <c r="C532" t="str">
        <f t="shared" si="58"/>
        <v>C12-GND</v>
      </c>
      <c r="D532" t="str">
        <f t="shared" si="59"/>
        <v>C12-1</v>
      </c>
      <c r="E532" t="s">
        <v>455</v>
      </c>
      <c r="F532">
        <v>1</v>
      </c>
      <c r="G532" t="s">
        <v>324</v>
      </c>
      <c r="N532" s="97"/>
      <c r="AT532" t="str">
        <f t="shared" si="60"/>
        <v>GND</v>
      </c>
      <c r="AU532" t="str">
        <f t="shared" si="61"/>
        <v>--</v>
      </c>
    </row>
    <row r="533" spans="1:47" x14ac:dyDescent="0.25">
      <c r="A533" t="str">
        <f t="shared" si="56"/>
        <v>C12-2</v>
      </c>
      <c r="B533" t="str">
        <f t="shared" si="57"/>
        <v>VCORE</v>
      </c>
      <c r="C533" t="str">
        <f t="shared" si="58"/>
        <v>C12-VCORE</v>
      </c>
      <c r="D533" t="str">
        <f t="shared" si="59"/>
        <v>C12-2</v>
      </c>
      <c r="E533" t="s">
        <v>455</v>
      </c>
      <c r="F533">
        <v>2</v>
      </c>
      <c r="G533" t="s">
        <v>395</v>
      </c>
      <c r="N533" s="97"/>
      <c r="AT533" t="str">
        <f t="shared" si="60"/>
        <v>VCORE</v>
      </c>
      <c r="AU533" t="str">
        <f t="shared" si="61"/>
        <v>--</v>
      </c>
    </row>
    <row r="534" spans="1:47" x14ac:dyDescent="0.25">
      <c r="A534" t="str">
        <f t="shared" si="56"/>
        <v>C13-1</v>
      </c>
      <c r="B534" t="str">
        <f t="shared" si="57"/>
        <v>GND</v>
      </c>
      <c r="C534" t="str">
        <f t="shared" si="58"/>
        <v>C13-GND</v>
      </c>
      <c r="D534" t="str">
        <f t="shared" si="59"/>
        <v>C13-1</v>
      </c>
      <c r="E534" t="s">
        <v>456</v>
      </c>
      <c r="F534">
        <v>1</v>
      </c>
      <c r="G534" t="s">
        <v>324</v>
      </c>
      <c r="N534" s="97"/>
      <c r="AT534" t="str">
        <f t="shared" si="60"/>
        <v>GND</v>
      </c>
      <c r="AU534" t="str">
        <f t="shared" si="61"/>
        <v>--</v>
      </c>
    </row>
    <row r="535" spans="1:47" x14ac:dyDescent="0.25">
      <c r="A535" t="str">
        <f t="shared" si="56"/>
        <v>C13-2</v>
      </c>
      <c r="B535" t="str">
        <f t="shared" si="57"/>
        <v>USB_VBUS</v>
      </c>
      <c r="C535" t="str">
        <f t="shared" si="58"/>
        <v>C13-USB_VBUS</v>
      </c>
      <c r="D535" t="str">
        <f t="shared" si="59"/>
        <v>C13-2</v>
      </c>
      <c r="E535" t="s">
        <v>456</v>
      </c>
      <c r="F535">
        <v>2</v>
      </c>
      <c r="G535" t="s">
        <v>350</v>
      </c>
      <c r="N535" s="97"/>
      <c r="AT535" t="str">
        <f t="shared" si="60"/>
        <v>USB_VBUS</v>
      </c>
      <c r="AU535" t="str">
        <f t="shared" si="61"/>
        <v>--</v>
      </c>
    </row>
    <row r="536" spans="1:47" x14ac:dyDescent="0.25">
      <c r="A536" t="str">
        <f t="shared" si="56"/>
        <v>C14-1</v>
      </c>
      <c r="B536" t="str">
        <f t="shared" si="57"/>
        <v>3.3V</v>
      </c>
      <c r="C536" t="str">
        <f t="shared" si="58"/>
        <v>C14-3.3V</v>
      </c>
      <c r="D536" t="str">
        <f t="shared" si="59"/>
        <v>C14-1</v>
      </c>
      <c r="E536" t="s">
        <v>457</v>
      </c>
      <c r="F536">
        <v>1</v>
      </c>
      <c r="G536" t="s">
        <v>291</v>
      </c>
      <c r="N536" s="97"/>
      <c r="AT536" t="str">
        <f t="shared" si="60"/>
        <v>3.3V</v>
      </c>
      <c r="AU536" t="str">
        <f t="shared" si="61"/>
        <v>--</v>
      </c>
    </row>
    <row r="537" spans="1:47" x14ac:dyDescent="0.25">
      <c r="A537" t="str">
        <f t="shared" si="56"/>
        <v>C14-2</v>
      </c>
      <c r="B537" t="str">
        <f t="shared" si="57"/>
        <v>GND</v>
      </c>
      <c r="C537" t="str">
        <f t="shared" si="58"/>
        <v>C14-GND</v>
      </c>
      <c r="D537" t="str">
        <f t="shared" si="59"/>
        <v>C14-2</v>
      </c>
      <c r="E537" t="s">
        <v>457</v>
      </c>
      <c r="F537">
        <v>2</v>
      </c>
      <c r="G537" t="s">
        <v>324</v>
      </c>
      <c r="N537" s="97"/>
      <c r="AT537" t="str">
        <f t="shared" si="60"/>
        <v>GND</v>
      </c>
      <c r="AU537" t="str">
        <f t="shared" si="61"/>
        <v>--</v>
      </c>
    </row>
    <row r="538" spans="1:47" x14ac:dyDescent="0.25">
      <c r="A538" t="str">
        <f t="shared" si="56"/>
        <v>C15-1</v>
      </c>
      <c r="B538" t="str">
        <f t="shared" si="57"/>
        <v>NetC15_1</v>
      </c>
      <c r="C538" t="str">
        <f t="shared" si="58"/>
        <v>C15-NetC15_1</v>
      </c>
      <c r="D538" t="str">
        <f t="shared" si="59"/>
        <v>C15-1</v>
      </c>
      <c r="E538" t="s">
        <v>458</v>
      </c>
      <c r="F538">
        <v>1</v>
      </c>
      <c r="G538" t="s">
        <v>636</v>
      </c>
      <c r="N538" s="97"/>
      <c r="AT538" t="str">
        <f t="shared" si="60"/>
        <v>AREF</v>
      </c>
      <c r="AU538" t="str">
        <f t="shared" si="61"/>
        <v>R18</v>
      </c>
    </row>
    <row r="539" spans="1:47" x14ac:dyDescent="0.25">
      <c r="A539" t="str">
        <f t="shared" si="56"/>
        <v>C15-2</v>
      </c>
      <c r="B539" t="str">
        <f t="shared" si="57"/>
        <v>GND</v>
      </c>
      <c r="C539" t="str">
        <f t="shared" si="58"/>
        <v>C15-GND</v>
      </c>
      <c r="D539" t="str">
        <f t="shared" si="59"/>
        <v>C15-2</v>
      </c>
      <c r="E539" t="s">
        <v>458</v>
      </c>
      <c r="F539">
        <v>2</v>
      </c>
      <c r="G539" t="s">
        <v>324</v>
      </c>
      <c r="N539" s="97"/>
      <c r="AT539" t="str">
        <f t="shared" si="60"/>
        <v>GND</v>
      </c>
      <c r="AU539" t="str">
        <f t="shared" si="61"/>
        <v>--</v>
      </c>
    </row>
    <row r="540" spans="1:47" x14ac:dyDescent="0.25">
      <c r="A540" t="str">
        <f t="shared" si="56"/>
        <v>C16-1</v>
      </c>
      <c r="B540" t="str">
        <f t="shared" si="57"/>
        <v>3.3V</v>
      </c>
      <c r="C540" t="str">
        <f t="shared" si="58"/>
        <v>C16-3.3V</v>
      </c>
      <c r="D540" t="str">
        <f t="shared" si="59"/>
        <v>C16-1</v>
      </c>
      <c r="E540" t="s">
        <v>459</v>
      </c>
      <c r="F540">
        <v>1</v>
      </c>
      <c r="G540" t="s">
        <v>291</v>
      </c>
      <c r="N540" s="97"/>
      <c r="AT540" t="str">
        <f t="shared" si="60"/>
        <v>3.3V</v>
      </c>
      <c r="AU540" t="str">
        <f t="shared" si="61"/>
        <v>--</v>
      </c>
    </row>
    <row r="541" spans="1:47" x14ac:dyDescent="0.25">
      <c r="A541" t="str">
        <f t="shared" si="56"/>
        <v>C16-2</v>
      </c>
      <c r="B541" t="str">
        <f t="shared" si="57"/>
        <v>GND</v>
      </c>
      <c r="C541" t="str">
        <f t="shared" si="58"/>
        <v>C16-GND</v>
      </c>
      <c r="D541" t="str">
        <f t="shared" si="59"/>
        <v>C16-2</v>
      </c>
      <c r="E541" t="s">
        <v>459</v>
      </c>
      <c r="F541">
        <v>2</v>
      </c>
      <c r="G541" t="s">
        <v>324</v>
      </c>
      <c r="N541" s="97"/>
      <c r="AT541" t="str">
        <f t="shared" si="60"/>
        <v>GND</v>
      </c>
      <c r="AU541" t="str">
        <f t="shared" si="61"/>
        <v>--</v>
      </c>
    </row>
    <row r="542" spans="1:47" x14ac:dyDescent="0.25">
      <c r="A542" t="str">
        <f t="shared" si="56"/>
        <v>C17-1</v>
      </c>
      <c r="B542" t="str">
        <f t="shared" si="57"/>
        <v>NetC1_1</v>
      </c>
      <c r="C542" t="str">
        <f t="shared" si="58"/>
        <v>C17-NetC1_1</v>
      </c>
      <c r="D542" t="str">
        <f t="shared" si="59"/>
        <v>C17-1</v>
      </c>
      <c r="E542" t="s">
        <v>460</v>
      </c>
      <c r="F542">
        <v>1</v>
      </c>
      <c r="G542" t="s">
        <v>370</v>
      </c>
      <c r="N542" s="97"/>
      <c r="AT542" t="str">
        <f t="shared" si="60"/>
        <v>NetC1_1</v>
      </c>
      <c r="AU542" t="str">
        <f t="shared" si="61"/>
        <v>--</v>
      </c>
    </row>
    <row r="543" spans="1:47" x14ac:dyDescent="0.25">
      <c r="A543" t="str">
        <f t="shared" si="56"/>
        <v>C17-2</v>
      </c>
      <c r="B543" t="str">
        <f t="shared" si="57"/>
        <v>GND</v>
      </c>
      <c r="C543" t="str">
        <f t="shared" si="58"/>
        <v>C17-GND</v>
      </c>
      <c r="D543" t="str">
        <f t="shared" si="59"/>
        <v>C17-2</v>
      </c>
      <c r="E543" t="s">
        <v>460</v>
      </c>
      <c r="F543">
        <v>2</v>
      </c>
      <c r="G543" t="s">
        <v>324</v>
      </c>
      <c r="N543" s="97"/>
      <c r="AT543" t="str">
        <f t="shared" si="60"/>
        <v>GND</v>
      </c>
      <c r="AU543" t="str">
        <f t="shared" si="61"/>
        <v>--</v>
      </c>
    </row>
    <row r="544" spans="1:47" x14ac:dyDescent="0.25">
      <c r="A544" t="str">
        <f t="shared" si="56"/>
        <v>C18-1</v>
      </c>
      <c r="B544" t="str">
        <f t="shared" si="57"/>
        <v>3.3V</v>
      </c>
      <c r="C544" t="str">
        <f t="shared" si="58"/>
        <v>C18-3.3V</v>
      </c>
      <c r="D544" t="str">
        <f t="shared" si="59"/>
        <v>C18-1</v>
      </c>
      <c r="E544" t="s">
        <v>461</v>
      </c>
      <c r="F544">
        <v>1</v>
      </c>
      <c r="G544" t="s">
        <v>291</v>
      </c>
      <c r="N544" s="97"/>
      <c r="AT544" t="str">
        <f t="shared" si="60"/>
        <v>3.3V</v>
      </c>
      <c r="AU544" t="str">
        <f t="shared" si="61"/>
        <v>--</v>
      </c>
    </row>
    <row r="545" spans="1:47" x14ac:dyDescent="0.25">
      <c r="A545" t="str">
        <f t="shared" si="56"/>
        <v>C18-2</v>
      </c>
      <c r="B545" t="str">
        <f t="shared" si="57"/>
        <v>GND</v>
      </c>
      <c r="C545" t="str">
        <f t="shared" si="58"/>
        <v>C18-GND</v>
      </c>
      <c r="D545" t="str">
        <f t="shared" si="59"/>
        <v>C18-2</v>
      </c>
      <c r="E545" t="s">
        <v>461</v>
      </c>
      <c r="F545">
        <v>2</v>
      </c>
      <c r="G545" t="s">
        <v>324</v>
      </c>
      <c r="N545" s="97"/>
      <c r="AT545" t="str">
        <f t="shared" si="60"/>
        <v>GND</v>
      </c>
      <c r="AU545" t="str">
        <f t="shared" si="61"/>
        <v>--</v>
      </c>
    </row>
    <row r="546" spans="1:47" x14ac:dyDescent="0.25">
      <c r="A546" t="str">
        <f t="shared" si="56"/>
        <v>C19-1</v>
      </c>
      <c r="B546" t="str">
        <f t="shared" si="57"/>
        <v>NetC19_1</v>
      </c>
      <c r="C546" t="str">
        <f t="shared" si="58"/>
        <v>C19-NetC19_1</v>
      </c>
      <c r="D546" t="str">
        <f t="shared" si="59"/>
        <v>C19-1</v>
      </c>
      <c r="E546" t="s">
        <v>462</v>
      </c>
      <c r="F546">
        <v>1</v>
      </c>
      <c r="G546" t="s">
        <v>369</v>
      </c>
      <c r="N546" s="97"/>
      <c r="AT546" t="str">
        <f t="shared" si="60"/>
        <v>NetC19_1</v>
      </c>
      <c r="AU546" t="str">
        <f t="shared" si="61"/>
        <v>--</v>
      </c>
    </row>
    <row r="547" spans="1:47" x14ac:dyDescent="0.25">
      <c r="A547" t="str">
        <f t="shared" si="56"/>
        <v>C19-2</v>
      </c>
      <c r="B547" t="str">
        <f t="shared" si="57"/>
        <v>GND</v>
      </c>
      <c r="C547" t="str">
        <f t="shared" si="58"/>
        <v>C19-GND</v>
      </c>
      <c r="D547" t="str">
        <f t="shared" si="59"/>
        <v>C19-2</v>
      </c>
      <c r="E547" t="s">
        <v>462</v>
      </c>
      <c r="F547">
        <v>2</v>
      </c>
      <c r="G547" t="s">
        <v>324</v>
      </c>
      <c r="N547" s="97"/>
      <c r="AT547" t="str">
        <f t="shared" si="60"/>
        <v>GND</v>
      </c>
      <c r="AU547" t="str">
        <f t="shared" si="61"/>
        <v>--</v>
      </c>
    </row>
    <row r="548" spans="1:47" x14ac:dyDescent="0.25">
      <c r="A548" t="str">
        <f t="shared" si="56"/>
        <v>C20-1</v>
      </c>
      <c r="B548" t="str">
        <f t="shared" si="57"/>
        <v>NetC19_1</v>
      </c>
      <c r="C548" t="str">
        <f t="shared" si="58"/>
        <v>C20-NetC19_1</v>
      </c>
      <c r="D548" t="str">
        <f t="shared" si="59"/>
        <v>C20-1</v>
      </c>
      <c r="E548" t="s">
        <v>463</v>
      </c>
      <c r="F548">
        <v>1</v>
      </c>
      <c r="G548" t="s">
        <v>369</v>
      </c>
      <c r="N548" s="97"/>
      <c r="AT548" t="str">
        <f t="shared" si="60"/>
        <v>NetC19_1</v>
      </c>
      <c r="AU548" t="str">
        <f t="shared" si="61"/>
        <v>--</v>
      </c>
    </row>
    <row r="549" spans="1:47" x14ac:dyDescent="0.25">
      <c r="A549" t="str">
        <f t="shared" si="56"/>
        <v>C20-2</v>
      </c>
      <c r="B549" t="str">
        <f t="shared" si="57"/>
        <v>GND</v>
      </c>
      <c r="C549" t="str">
        <f t="shared" si="58"/>
        <v>C20-GND</v>
      </c>
      <c r="D549" t="str">
        <f t="shared" si="59"/>
        <v>C20-2</v>
      </c>
      <c r="E549" t="s">
        <v>463</v>
      </c>
      <c r="F549">
        <v>2</v>
      </c>
      <c r="G549" t="s">
        <v>324</v>
      </c>
      <c r="N549" s="97"/>
      <c r="AT549" t="str">
        <f t="shared" si="60"/>
        <v>GND</v>
      </c>
      <c r="AU549" t="str">
        <f t="shared" si="61"/>
        <v>--</v>
      </c>
    </row>
    <row r="550" spans="1:47" x14ac:dyDescent="0.25">
      <c r="A550" t="str">
        <f t="shared" si="56"/>
        <v>C21-1</v>
      </c>
      <c r="B550" t="str">
        <f t="shared" si="57"/>
        <v>3.3V</v>
      </c>
      <c r="C550" t="str">
        <f t="shared" si="58"/>
        <v>C21-3.3V</v>
      </c>
      <c r="D550" t="str">
        <f t="shared" si="59"/>
        <v>C21-1</v>
      </c>
      <c r="E550" t="s">
        <v>464</v>
      </c>
      <c r="F550">
        <v>1</v>
      </c>
      <c r="G550" t="s">
        <v>291</v>
      </c>
      <c r="N550" s="97"/>
      <c r="AT550" t="str">
        <f t="shared" si="60"/>
        <v>3.3V</v>
      </c>
      <c r="AU550" t="str">
        <f t="shared" si="61"/>
        <v>--</v>
      </c>
    </row>
    <row r="551" spans="1:47" x14ac:dyDescent="0.25">
      <c r="A551" t="str">
        <f t="shared" si="56"/>
        <v>C21-2</v>
      </c>
      <c r="B551" t="str">
        <f t="shared" si="57"/>
        <v>GND</v>
      </c>
      <c r="C551" t="str">
        <f t="shared" si="58"/>
        <v>C21-GND</v>
      </c>
      <c r="D551" t="str">
        <f t="shared" si="59"/>
        <v>C21-2</v>
      </c>
      <c r="E551" t="s">
        <v>464</v>
      </c>
      <c r="F551">
        <v>2</v>
      </c>
      <c r="G551" t="s">
        <v>324</v>
      </c>
      <c r="N551" s="97"/>
      <c r="AT551" t="str">
        <f t="shared" si="60"/>
        <v>GND</v>
      </c>
      <c r="AU551" t="str">
        <f t="shared" si="61"/>
        <v>--</v>
      </c>
    </row>
    <row r="552" spans="1:47" x14ac:dyDescent="0.25">
      <c r="A552" t="str">
        <f t="shared" si="56"/>
        <v>C22-1</v>
      </c>
      <c r="B552" t="str">
        <f t="shared" si="57"/>
        <v>3.3V</v>
      </c>
      <c r="C552" t="str">
        <f t="shared" si="58"/>
        <v>C22-3.3V</v>
      </c>
      <c r="D552" t="str">
        <f t="shared" si="59"/>
        <v>C22-1</v>
      </c>
      <c r="E552" t="s">
        <v>465</v>
      </c>
      <c r="F552">
        <v>1</v>
      </c>
      <c r="G552" t="s">
        <v>291</v>
      </c>
      <c r="N552" s="97"/>
      <c r="AT552" t="str">
        <f t="shared" si="60"/>
        <v>3.3V</v>
      </c>
      <c r="AU552" t="str">
        <f t="shared" si="61"/>
        <v>--</v>
      </c>
    </row>
    <row r="553" spans="1:47" x14ac:dyDescent="0.25">
      <c r="A553" t="str">
        <f t="shared" si="56"/>
        <v>C22-2</v>
      </c>
      <c r="B553" t="str">
        <f t="shared" si="57"/>
        <v>GND</v>
      </c>
      <c r="C553" t="str">
        <f t="shared" si="58"/>
        <v>C22-GND</v>
      </c>
      <c r="D553" t="str">
        <f t="shared" si="59"/>
        <v>C22-2</v>
      </c>
      <c r="E553" t="s">
        <v>465</v>
      </c>
      <c r="F553">
        <v>2</v>
      </c>
      <c r="G553" t="s">
        <v>324</v>
      </c>
      <c r="N553" s="97"/>
      <c r="AT553" t="str">
        <f t="shared" si="60"/>
        <v>GND</v>
      </c>
      <c r="AU553" t="str">
        <f t="shared" si="61"/>
        <v>--</v>
      </c>
    </row>
    <row r="554" spans="1:47" x14ac:dyDescent="0.25">
      <c r="A554" t="str">
        <f t="shared" si="56"/>
        <v>C23-1</v>
      </c>
      <c r="B554" t="str">
        <f t="shared" si="57"/>
        <v>3.3V</v>
      </c>
      <c r="C554" t="str">
        <f t="shared" si="58"/>
        <v>C23-3.3V</v>
      </c>
      <c r="D554" t="str">
        <f t="shared" si="59"/>
        <v>C23-1</v>
      </c>
      <c r="E554" t="s">
        <v>466</v>
      </c>
      <c r="F554">
        <v>1</v>
      </c>
      <c r="G554" t="s">
        <v>291</v>
      </c>
      <c r="N554" s="97"/>
      <c r="AT554" t="str">
        <f t="shared" si="60"/>
        <v>3.3V</v>
      </c>
      <c r="AU554" t="str">
        <f t="shared" si="61"/>
        <v>--</v>
      </c>
    </row>
    <row r="555" spans="1:47" x14ac:dyDescent="0.25">
      <c r="A555" t="str">
        <f t="shared" si="56"/>
        <v>C23-2</v>
      </c>
      <c r="B555" t="str">
        <f t="shared" si="57"/>
        <v>GND</v>
      </c>
      <c r="C555" t="str">
        <f t="shared" si="58"/>
        <v>C23-GND</v>
      </c>
      <c r="D555" t="str">
        <f t="shared" si="59"/>
        <v>C23-2</v>
      </c>
      <c r="E555" t="s">
        <v>466</v>
      </c>
      <c r="F555">
        <v>2</v>
      </c>
      <c r="G555" t="s">
        <v>324</v>
      </c>
      <c r="N555" s="97"/>
      <c r="AT555" t="str">
        <f t="shared" si="60"/>
        <v>GND</v>
      </c>
      <c r="AU555" t="str">
        <f t="shared" si="61"/>
        <v>--</v>
      </c>
    </row>
    <row r="556" spans="1:47" x14ac:dyDescent="0.25">
      <c r="A556" t="str">
        <f t="shared" si="56"/>
        <v>C24-1</v>
      </c>
      <c r="B556" t="str">
        <f t="shared" si="57"/>
        <v>3.3V</v>
      </c>
      <c r="C556" t="str">
        <f t="shared" si="58"/>
        <v>C24-3.3V</v>
      </c>
      <c r="D556" t="str">
        <f t="shared" si="59"/>
        <v>C24-1</v>
      </c>
      <c r="E556" t="s">
        <v>467</v>
      </c>
      <c r="F556">
        <v>1</v>
      </c>
      <c r="G556" t="s">
        <v>291</v>
      </c>
      <c r="N556" s="97"/>
      <c r="AT556" t="str">
        <f t="shared" si="60"/>
        <v>3.3V</v>
      </c>
      <c r="AU556" t="str">
        <f t="shared" si="61"/>
        <v>--</v>
      </c>
    </row>
    <row r="557" spans="1:47" x14ac:dyDescent="0.25">
      <c r="A557" t="str">
        <f t="shared" si="56"/>
        <v>C24-2</v>
      </c>
      <c r="B557" t="str">
        <f t="shared" si="57"/>
        <v>GND</v>
      </c>
      <c r="C557" t="str">
        <f t="shared" si="58"/>
        <v>C24-GND</v>
      </c>
      <c r="D557" t="str">
        <f t="shared" si="59"/>
        <v>C24-2</v>
      </c>
      <c r="E557" t="s">
        <v>467</v>
      </c>
      <c r="F557">
        <v>2</v>
      </c>
      <c r="G557" t="s">
        <v>324</v>
      </c>
      <c r="N557" s="97"/>
      <c r="AT557" t="str">
        <f t="shared" si="60"/>
        <v>GND</v>
      </c>
      <c r="AU557" t="str">
        <f t="shared" si="61"/>
        <v>--</v>
      </c>
    </row>
    <row r="558" spans="1:47" x14ac:dyDescent="0.25">
      <c r="A558" t="str">
        <f t="shared" si="56"/>
        <v>C25-1</v>
      </c>
      <c r="B558" t="str">
        <f t="shared" si="57"/>
        <v>nCONFIG</v>
      </c>
      <c r="C558" t="str">
        <f t="shared" si="58"/>
        <v>C25-nCONFIG</v>
      </c>
      <c r="D558" t="str">
        <f t="shared" si="59"/>
        <v>C25-1</v>
      </c>
      <c r="E558" t="s">
        <v>468</v>
      </c>
      <c r="F558">
        <v>1</v>
      </c>
      <c r="G558" t="s">
        <v>640</v>
      </c>
      <c r="N558" s="97"/>
      <c r="AT558" t="str">
        <f t="shared" si="60"/>
        <v>RESET</v>
      </c>
      <c r="AU558" t="str">
        <f t="shared" si="61"/>
        <v>R26</v>
      </c>
    </row>
    <row r="559" spans="1:47" x14ac:dyDescent="0.25">
      <c r="A559" t="str">
        <f t="shared" si="56"/>
        <v>C25-2</v>
      </c>
      <c r="B559" t="str">
        <f t="shared" si="57"/>
        <v>GND</v>
      </c>
      <c r="C559" t="str">
        <f t="shared" si="58"/>
        <v>C25-GND</v>
      </c>
      <c r="D559" t="str">
        <f t="shared" si="59"/>
        <v>C25-2</v>
      </c>
      <c r="E559" t="s">
        <v>468</v>
      </c>
      <c r="F559">
        <v>2</v>
      </c>
      <c r="G559" t="s">
        <v>324</v>
      </c>
      <c r="N559" s="97"/>
      <c r="AT559" t="str">
        <f t="shared" si="60"/>
        <v>GND</v>
      </c>
      <c r="AU559" t="str">
        <f t="shared" si="61"/>
        <v>--</v>
      </c>
    </row>
    <row r="560" spans="1:47" x14ac:dyDescent="0.25">
      <c r="A560" t="str">
        <f t="shared" si="56"/>
        <v>C26-1</v>
      </c>
      <c r="B560" t="str">
        <f t="shared" si="57"/>
        <v>GND</v>
      </c>
      <c r="C560" t="str">
        <f t="shared" si="58"/>
        <v>C26-GND</v>
      </c>
      <c r="D560" t="str">
        <f t="shared" si="59"/>
        <v>C26-1</v>
      </c>
      <c r="E560" t="s">
        <v>469</v>
      </c>
      <c r="F560">
        <v>1</v>
      </c>
      <c r="G560" t="s">
        <v>324</v>
      </c>
      <c r="N560" s="97"/>
      <c r="AT560" t="str">
        <f t="shared" si="60"/>
        <v>GND</v>
      </c>
      <c r="AU560" t="str">
        <f t="shared" si="61"/>
        <v>--</v>
      </c>
    </row>
    <row r="561" spans="1:47" x14ac:dyDescent="0.25">
      <c r="A561" t="str">
        <f t="shared" si="56"/>
        <v>C26-2</v>
      </c>
      <c r="B561" t="str">
        <f t="shared" si="57"/>
        <v>3.3V</v>
      </c>
      <c r="C561" t="str">
        <f t="shared" si="58"/>
        <v>C26-3.3V</v>
      </c>
      <c r="D561" t="str">
        <f t="shared" si="59"/>
        <v>C26-2</v>
      </c>
      <c r="E561" t="s">
        <v>469</v>
      </c>
      <c r="F561">
        <v>2</v>
      </c>
      <c r="G561" t="s">
        <v>291</v>
      </c>
      <c r="N561" s="97"/>
      <c r="AT561" t="str">
        <f t="shared" si="60"/>
        <v>3.3V</v>
      </c>
      <c r="AU561" t="str">
        <f t="shared" si="61"/>
        <v>--</v>
      </c>
    </row>
    <row r="562" spans="1:47" x14ac:dyDescent="0.25">
      <c r="A562" t="str">
        <f t="shared" si="56"/>
        <v>C27-1</v>
      </c>
      <c r="B562" t="str">
        <f t="shared" si="57"/>
        <v>3.3V</v>
      </c>
      <c r="C562" t="str">
        <f t="shared" si="58"/>
        <v>C27-3.3V</v>
      </c>
      <c r="D562" t="str">
        <f t="shared" si="59"/>
        <v>C27-1</v>
      </c>
      <c r="E562" t="s">
        <v>470</v>
      </c>
      <c r="F562">
        <v>1</v>
      </c>
      <c r="G562" t="s">
        <v>291</v>
      </c>
      <c r="N562" s="97"/>
      <c r="AT562" t="str">
        <f t="shared" si="60"/>
        <v>3.3V</v>
      </c>
      <c r="AU562" t="str">
        <f t="shared" si="61"/>
        <v>--</v>
      </c>
    </row>
    <row r="563" spans="1:47" x14ac:dyDescent="0.25">
      <c r="A563" t="str">
        <f t="shared" si="56"/>
        <v>C27-2</v>
      </c>
      <c r="B563" t="str">
        <f t="shared" si="57"/>
        <v>GND</v>
      </c>
      <c r="C563" t="str">
        <f t="shared" si="58"/>
        <v>C27-GND</v>
      </c>
      <c r="D563" t="str">
        <f t="shared" si="59"/>
        <v>C27-2</v>
      </c>
      <c r="E563" t="s">
        <v>470</v>
      </c>
      <c r="F563">
        <v>2</v>
      </c>
      <c r="G563" t="s">
        <v>324</v>
      </c>
      <c r="N563" s="97"/>
      <c r="AT563" t="str">
        <f t="shared" si="60"/>
        <v>GND</v>
      </c>
      <c r="AU563" t="str">
        <f t="shared" si="61"/>
        <v>--</v>
      </c>
    </row>
    <row r="564" spans="1:47" x14ac:dyDescent="0.25">
      <c r="A564" t="str">
        <f t="shared" si="56"/>
        <v>C28-1</v>
      </c>
      <c r="B564" t="str">
        <f t="shared" si="57"/>
        <v>3.3V</v>
      </c>
      <c r="C564" t="str">
        <f t="shared" si="58"/>
        <v>C28-3.3V</v>
      </c>
      <c r="D564" t="str">
        <f t="shared" si="59"/>
        <v>C28-1</v>
      </c>
      <c r="E564" t="s">
        <v>471</v>
      </c>
      <c r="F564">
        <v>1</v>
      </c>
      <c r="G564" t="s">
        <v>291</v>
      </c>
      <c r="N564" s="97"/>
      <c r="AT564" t="str">
        <f t="shared" si="60"/>
        <v>3.3V</v>
      </c>
      <c r="AU564" t="str">
        <f t="shared" si="61"/>
        <v>--</v>
      </c>
    </row>
    <row r="565" spans="1:47" x14ac:dyDescent="0.25">
      <c r="A565" t="str">
        <f t="shared" si="56"/>
        <v>C28-2</v>
      </c>
      <c r="B565" t="str">
        <f t="shared" si="57"/>
        <v>GND</v>
      </c>
      <c r="C565" t="str">
        <f t="shared" si="58"/>
        <v>C28-GND</v>
      </c>
      <c r="D565" t="str">
        <f t="shared" si="59"/>
        <v>C28-2</v>
      </c>
      <c r="E565" t="s">
        <v>471</v>
      </c>
      <c r="F565">
        <v>2</v>
      </c>
      <c r="G565" t="s">
        <v>324</v>
      </c>
      <c r="N565" s="97"/>
      <c r="AT565" t="str">
        <f t="shared" si="60"/>
        <v>GND</v>
      </c>
      <c r="AU565" t="str">
        <f t="shared" si="61"/>
        <v>--</v>
      </c>
    </row>
    <row r="566" spans="1:47" x14ac:dyDescent="0.25">
      <c r="A566" t="str">
        <f t="shared" si="56"/>
        <v>C29-1</v>
      </c>
      <c r="B566" t="str">
        <f t="shared" si="57"/>
        <v>GND</v>
      </c>
      <c r="C566" t="str">
        <f t="shared" si="58"/>
        <v>C29-GND</v>
      </c>
      <c r="D566" t="str">
        <f t="shared" si="59"/>
        <v>C29-1</v>
      </c>
      <c r="E566" t="s">
        <v>472</v>
      </c>
      <c r="F566">
        <v>1</v>
      </c>
      <c r="G566" t="s">
        <v>324</v>
      </c>
      <c r="N566" s="97"/>
      <c r="AT566" t="str">
        <f t="shared" si="60"/>
        <v>GND</v>
      </c>
      <c r="AU566" t="str">
        <f t="shared" si="61"/>
        <v>--</v>
      </c>
    </row>
    <row r="567" spans="1:47" x14ac:dyDescent="0.25">
      <c r="A567" t="str">
        <f t="shared" si="56"/>
        <v>C29-2</v>
      </c>
      <c r="B567" t="str">
        <f t="shared" si="57"/>
        <v>3.3V</v>
      </c>
      <c r="C567" t="str">
        <f t="shared" si="58"/>
        <v>C29-3.3V</v>
      </c>
      <c r="D567" t="str">
        <f t="shared" si="59"/>
        <v>C29-2</v>
      </c>
      <c r="E567" t="s">
        <v>472</v>
      </c>
      <c r="F567">
        <v>2</v>
      </c>
      <c r="G567" t="s">
        <v>291</v>
      </c>
      <c r="N567" s="97"/>
      <c r="AT567" t="str">
        <f t="shared" si="60"/>
        <v>3.3V</v>
      </c>
      <c r="AU567" t="str">
        <f t="shared" si="61"/>
        <v>--</v>
      </c>
    </row>
    <row r="568" spans="1:47" x14ac:dyDescent="0.25">
      <c r="A568" t="str">
        <f t="shared" si="56"/>
        <v>C30-1</v>
      </c>
      <c r="B568" t="str">
        <f t="shared" si="57"/>
        <v>3.3V</v>
      </c>
      <c r="C568" t="str">
        <f t="shared" si="58"/>
        <v>C30-3.3V</v>
      </c>
      <c r="D568" t="str">
        <f t="shared" si="59"/>
        <v>C30-1</v>
      </c>
      <c r="E568" t="s">
        <v>473</v>
      </c>
      <c r="F568">
        <v>1</v>
      </c>
      <c r="G568" t="s">
        <v>291</v>
      </c>
      <c r="N568" s="97"/>
      <c r="AT568" t="str">
        <f t="shared" si="60"/>
        <v>3.3V</v>
      </c>
      <c r="AU568" t="str">
        <f t="shared" si="61"/>
        <v>--</v>
      </c>
    </row>
    <row r="569" spans="1:47" x14ac:dyDescent="0.25">
      <c r="A569" t="str">
        <f t="shared" si="56"/>
        <v>C30-2</v>
      </c>
      <c r="B569" t="str">
        <f t="shared" si="57"/>
        <v>GND</v>
      </c>
      <c r="C569" t="str">
        <f t="shared" si="58"/>
        <v>C30-GND</v>
      </c>
      <c r="D569" t="str">
        <f t="shared" si="59"/>
        <v>C30-2</v>
      </c>
      <c r="E569" t="s">
        <v>473</v>
      </c>
      <c r="F569">
        <v>2</v>
      </c>
      <c r="G569" t="s">
        <v>324</v>
      </c>
      <c r="N569" s="97"/>
      <c r="AT569" t="str">
        <f t="shared" si="60"/>
        <v>GND</v>
      </c>
      <c r="AU569" t="str">
        <f t="shared" si="61"/>
        <v>--</v>
      </c>
    </row>
    <row r="570" spans="1:47" x14ac:dyDescent="0.25">
      <c r="A570" t="str">
        <f t="shared" si="56"/>
        <v>C31-1</v>
      </c>
      <c r="B570" t="str">
        <f t="shared" si="57"/>
        <v>5V</v>
      </c>
      <c r="C570" t="str">
        <f t="shared" si="58"/>
        <v>C31-5V</v>
      </c>
      <c r="D570" t="str">
        <f t="shared" si="59"/>
        <v>C31-1</v>
      </c>
      <c r="E570" t="s">
        <v>474</v>
      </c>
      <c r="F570">
        <v>1</v>
      </c>
      <c r="G570" t="s">
        <v>293</v>
      </c>
      <c r="N570" s="97"/>
      <c r="AT570" t="str">
        <f t="shared" si="60"/>
        <v>5V</v>
      </c>
      <c r="AU570" t="str">
        <f t="shared" si="61"/>
        <v>--</v>
      </c>
    </row>
    <row r="571" spans="1:47" x14ac:dyDescent="0.25">
      <c r="A571" t="str">
        <f t="shared" si="56"/>
        <v>C31-2</v>
      </c>
      <c r="B571" t="str">
        <f t="shared" si="57"/>
        <v>GND</v>
      </c>
      <c r="C571" t="str">
        <f t="shared" si="58"/>
        <v>C31-GND</v>
      </c>
      <c r="D571" t="str">
        <f t="shared" si="59"/>
        <v>C31-2</v>
      </c>
      <c r="E571" t="s">
        <v>474</v>
      </c>
      <c r="F571">
        <v>2</v>
      </c>
      <c r="G571" t="s">
        <v>324</v>
      </c>
      <c r="N571" s="97"/>
      <c r="AT571" t="str">
        <f t="shared" si="60"/>
        <v>GND</v>
      </c>
      <c r="AU571" t="str">
        <f t="shared" si="61"/>
        <v>--</v>
      </c>
    </row>
    <row r="572" spans="1:47" x14ac:dyDescent="0.25">
      <c r="A572" t="str">
        <f t="shared" si="56"/>
        <v>C32-1</v>
      </c>
      <c r="B572" t="str">
        <f t="shared" si="57"/>
        <v>GND</v>
      </c>
      <c r="C572" t="str">
        <f t="shared" si="58"/>
        <v>C32-GND</v>
      </c>
      <c r="D572" t="str">
        <f t="shared" si="59"/>
        <v>C32-1</v>
      </c>
      <c r="E572" t="s">
        <v>773</v>
      </c>
      <c r="F572">
        <v>1</v>
      </c>
      <c r="G572" t="s">
        <v>324</v>
      </c>
      <c r="N572" s="97"/>
      <c r="AT572" t="str">
        <f t="shared" si="60"/>
        <v>GND</v>
      </c>
      <c r="AU572" t="str">
        <f t="shared" si="61"/>
        <v>--</v>
      </c>
    </row>
    <row r="573" spans="1:47" x14ac:dyDescent="0.25">
      <c r="A573" t="str">
        <f t="shared" si="56"/>
        <v>C32-2</v>
      </c>
      <c r="B573" t="str">
        <f t="shared" si="57"/>
        <v>3.3V</v>
      </c>
      <c r="C573" t="str">
        <f t="shared" si="58"/>
        <v>C32-3.3V</v>
      </c>
      <c r="D573" t="str">
        <f t="shared" si="59"/>
        <v>C32-2</v>
      </c>
      <c r="E573" t="s">
        <v>773</v>
      </c>
      <c r="F573">
        <v>2</v>
      </c>
      <c r="G573" t="s">
        <v>291</v>
      </c>
      <c r="N573" s="97"/>
      <c r="AT573" t="str">
        <f t="shared" si="60"/>
        <v>3.3V</v>
      </c>
      <c r="AU573" t="str">
        <f t="shared" si="61"/>
        <v>--</v>
      </c>
    </row>
    <row r="574" spans="1:47" x14ac:dyDescent="0.25">
      <c r="A574" t="str">
        <f t="shared" si="56"/>
        <v>C33-1</v>
      </c>
      <c r="B574" t="str">
        <f t="shared" si="57"/>
        <v>VCCINT</v>
      </c>
      <c r="C574" t="str">
        <f t="shared" si="58"/>
        <v>C33-VCCINT</v>
      </c>
      <c r="D574" t="str">
        <f t="shared" si="59"/>
        <v>C33-1</v>
      </c>
      <c r="E574" t="s">
        <v>932</v>
      </c>
      <c r="F574">
        <v>1</v>
      </c>
      <c r="G574" t="s">
        <v>839</v>
      </c>
      <c r="N574" s="97"/>
      <c r="AT574" t="str">
        <f t="shared" si="60"/>
        <v>NetC33_2</v>
      </c>
      <c r="AU574" t="str">
        <f t="shared" si="61"/>
        <v>C33</v>
      </c>
    </row>
    <row r="575" spans="1:47" x14ac:dyDescent="0.25">
      <c r="A575" t="str">
        <f t="shared" si="56"/>
        <v>C33-2</v>
      </c>
      <c r="B575" t="str">
        <f t="shared" si="57"/>
        <v>NetC33_2</v>
      </c>
      <c r="C575" t="str">
        <f t="shared" si="58"/>
        <v>C33-NetC33_2</v>
      </c>
      <c r="D575" t="str">
        <f t="shared" si="59"/>
        <v>C33-2</v>
      </c>
      <c r="E575" t="s">
        <v>932</v>
      </c>
      <c r="F575">
        <v>2</v>
      </c>
      <c r="G575" t="s">
        <v>848</v>
      </c>
      <c r="N575" s="97"/>
      <c r="AT575" t="str">
        <f t="shared" si="60"/>
        <v>VCCINT</v>
      </c>
      <c r="AU575" t="str">
        <f t="shared" si="61"/>
        <v>C33</v>
      </c>
    </row>
    <row r="576" spans="1:47" x14ac:dyDescent="0.25">
      <c r="A576" t="str">
        <f t="shared" si="56"/>
        <v>C34-1</v>
      </c>
      <c r="B576" t="str">
        <f t="shared" si="57"/>
        <v>3.3V</v>
      </c>
      <c r="C576" t="str">
        <f t="shared" si="58"/>
        <v>C34-3.3V</v>
      </c>
      <c r="D576" t="str">
        <f t="shared" si="59"/>
        <v>C34-1</v>
      </c>
      <c r="E576" t="s">
        <v>774</v>
      </c>
      <c r="F576">
        <v>1</v>
      </c>
      <c r="G576" t="s">
        <v>291</v>
      </c>
      <c r="N576" s="97"/>
      <c r="AT576" t="str">
        <f t="shared" si="60"/>
        <v>3.3V</v>
      </c>
      <c r="AU576" t="str">
        <f t="shared" si="61"/>
        <v>--</v>
      </c>
    </row>
    <row r="577" spans="1:47" x14ac:dyDescent="0.25">
      <c r="A577" t="str">
        <f t="shared" si="56"/>
        <v>C34-2</v>
      </c>
      <c r="B577" t="str">
        <f t="shared" si="57"/>
        <v>GND</v>
      </c>
      <c r="C577" t="str">
        <f t="shared" si="58"/>
        <v>C34-GND</v>
      </c>
      <c r="D577" t="str">
        <f t="shared" si="59"/>
        <v>C34-2</v>
      </c>
      <c r="E577" t="s">
        <v>774</v>
      </c>
      <c r="F577">
        <v>2</v>
      </c>
      <c r="G577" t="s">
        <v>324</v>
      </c>
      <c r="N577" s="97"/>
      <c r="AT577" t="str">
        <f t="shared" si="60"/>
        <v>GND</v>
      </c>
      <c r="AU577" t="str">
        <f t="shared" si="61"/>
        <v>--</v>
      </c>
    </row>
    <row r="578" spans="1:47" x14ac:dyDescent="0.25">
      <c r="A578" t="str">
        <f t="shared" si="56"/>
        <v>C35-1</v>
      </c>
      <c r="B578" t="str">
        <f t="shared" si="57"/>
        <v>VCCINT</v>
      </c>
      <c r="C578" t="str">
        <f t="shared" si="58"/>
        <v>C35-VCCINT</v>
      </c>
      <c r="D578" t="str">
        <f t="shared" si="59"/>
        <v>C35-1</v>
      </c>
      <c r="E578" t="s">
        <v>933</v>
      </c>
      <c r="F578">
        <v>1</v>
      </c>
      <c r="G578" t="s">
        <v>839</v>
      </c>
      <c r="N578" s="97"/>
      <c r="AT578" t="str">
        <f t="shared" si="60"/>
        <v>NetC33_2</v>
      </c>
      <c r="AU578" t="str">
        <f t="shared" si="61"/>
        <v>C33</v>
      </c>
    </row>
    <row r="579" spans="1:47" x14ac:dyDescent="0.25">
      <c r="A579" t="str">
        <f t="shared" si="56"/>
        <v>C35-2</v>
      </c>
      <c r="B579" t="str">
        <f t="shared" si="57"/>
        <v>GND</v>
      </c>
      <c r="C579" t="str">
        <f t="shared" si="58"/>
        <v>C35-GND</v>
      </c>
      <c r="D579" t="str">
        <f t="shared" si="59"/>
        <v>C35-2</v>
      </c>
      <c r="E579" t="s">
        <v>933</v>
      </c>
      <c r="F579">
        <v>2</v>
      </c>
      <c r="G579" t="s">
        <v>324</v>
      </c>
      <c r="N579" s="97"/>
      <c r="AT579" t="str">
        <f t="shared" si="60"/>
        <v>GND</v>
      </c>
      <c r="AU579" t="str">
        <f t="shared" si="61"/>
        <v>--</v>
      </c>
    </row>
    <row r="580" spans="1:47" x14ac:dyDescent="0.25">
      <c r="A580" t="str">
        <f t="shared" si="56"/>
        <v>C36-1</v>
      </c>
      <c r="B580" t="str">
        <f t="shared" si="57"/>
        <v>3.3V</v>
      </c>
      <c r="C580" t="str">
        <f t="shared" si="58"/>
        <v>C36-3.3V</v>
      </c>
      <c r="D580" t="str">
        <f t="shared" si="59"/>
        <v>C36-1</v>
      </c>
      <c r="E580" t="s">
        <v>934</v>
      </c>
      <c r="F580">
        <v>1</v>
      </c>
      <c r="G580" t="s">
        <v>291</v>
      </c>
      <c r="N580" s="97"/>
      <c r="AT580" t="str">
        <f t="shared" si="60"/>
        <v>3.3V</v>
      </c>
      <c r="AU580" t="str">
        <f t="shared" si="61"/>
        <v>--</v>
      </c>
    </row>
    <row r="581" spans="1:47" x14ac:dyDescent="0.25">
      <c r="A581" t="str">
        <f t="shared" si="56"/>
        <v>C36-2</v>
      </c>
      <c r="B581" t="str">
        <f t="shared" si="57"/>
        <v>GND</v>
      </c>
      <c r="C581" t="str">
        <f t="shared" si="58"/>
        <v>C36-GND</v>
      </c>
      <c r="D581" t="str">
        <f t="shared" si="59"/>
        <v>C36-2</v>
      </c>
      <c r="E581" t="s">
        <v>934</v>
      </c>
      <c r="F581">
        <v>2</v>
      </c>
      <c r="G581" t="s">
        <v>324</v>
      </c>
      <c r="N581" s="97"/>
      <c r="AT581" t="str">
        <f t="shared" si="60"/>
        <v>GND</v>
      </c>
      <c r="AU581" t="str">
        <f t="shared" si="61"/>
        <v>--</v>
      </c>
    </row>
    <row r="582" spans="1:47" x14ac:dyDescent="0.25">
      <c r="A582" t="str">
        <f t="shared" ref="A582:A645" si="62">$E582&amp;"-"&amp;$F582</f>
        <v>C37-1</v>
      </c>
      <c r="B582" t="str">
        <f t="shared" ref="B582:B645" si="63">IF(OR(E582=$A$2,E582=$B$2,E582=$C$2,E582=$D$2),"--",G582)</f>
        <v>2.5V</v>
      </c>
      <c r="C582" t="str">
        <f t="shared" ref="C582:C645" si="64">$E582&amp;"-"&amp;$G582</f>
        <v>C37-2.5V</v>
      </c>
      <c r="D582" t="str">
        <f t="shared" ref="D582:D645" si="65">A582</f>
        <v>C37-1</v>
      </c>
      <c r="E582" t="s">
        <v>935</v>
      </c>
      <c r="F582">
        <v>1</v>
      </c>
      <c r="G582" t="s">
        <v>800</v>
      </c>
      <c r="N582" s="97"/>
      <c r="AT582" t="str">
        <f t="shared" ref="AT582:AT645" si="66">IF(IF(COUNTIF($AO$6:$AQ$150,B582)&gt;0,"---","--")="---",VLOOKUP(B582,$AO$6:$AQ$150,3,0),B582)</f>
        <v>2.5V</v>
      </c>
      <c r="AU582" t="str">
        <f t="shared" ref="AU582:AU645" si="67">IF(IF(COUNTIF($AO$6:$AQ$150,B582)&gt;0,"---","--")="---",VLOOKUP(B582,$AO$6:$AQ$150,2,0),"--")</f>
        <v>--</v>
      </c>
    </row>
    <row r="583" spans="1:47" x14ac:dyDescent="0.25">
      <c r="A583" t="str">
        <f t="shared" si="62"/>
        <v>C37-2</v>
      </c>
      <c r="B583" t="str">
        <f t="shared" si="63"/>
        <v>GND</v>
      </c>
      <c r="C583" t="str">
        <f t="shared" si="64"/>
        <v>C37-GND</v>
      </c>
      <c r="D583" t="str">
        <f t="shared" si="65"/>
        <v>C37-2</v>
      </c>
      <c r="E583" t="s">
        <v>935</v>
      </c>
      <c r="F583">
        <v>2</v>
      </c>
      <c r="G583" t="s">
        <v>324</v>
      </c>
      <c r="N583" s="97"/>
      <c r="AT583" t="str">
        <f t="shared" si="66"/>
        <v>GND</v>
      </c>
      <c r="AU583" t="str">
        <f t="shared" si="67"/>
        <v>--</v>
      </c>
    </row>
    <row r="584" spans="1:47" x14ac:dyDescent="0.25">
      <c r="A584" t="str">
        <f t="shared" si="62"/>
        <v>C38-1</v>
      </c>
      <c r="B584" t="str">
        <f t="shared" si="63"/>
        <v>VCCINT</v>
      </c>
      <c r="C584" t="str">
        <f t="shared" si="64"/>
        <v>C38-VCCINT</v>
      </c>
      <c r="D584" t="str">
        <f t="shared" si="65"/>
        <v>C38-1</v>
      </c>
      <c r="E584" t="s">
        <v>936</v>
      </c>
      <c r="F584">
        <v>1</v>
      </c>
      <c r="G584" t="s">
        <v>839</v>
      </c>
      <c r="N584" s="97"/>
      <c r="AT584" t="str">
        <f t="shared" si="66"/>
        <v>NetC33_2</v>
      </c>
      <c r="AU584" t="str">
        <f t="shared" si="67"/>
        <v>C33</v>
      </c>
    </row>
    <row r="585" spans="1:47" x14ac:dyDescent="0.25">
      <c r="A585" t="str">
        <f t="shared" si="62"/>
        <v>C38-2</v>
      </c>
      <c r="B585" t="str">
        <f t="shared" si="63"/>
        <v>GND</v>
      </c>
      <c r="C585" t="str">
        <f t="shared" si="64"/>
        <v>C38-GND</v>
      </c>
      <c r="D585" t="str">
        <f t="shared" si="65"/>
        <v>C38-2</v>
      </c>
      <c r="E585" t="s">
        <v>936</v>
      </c>
      <c r="F585">
        <v>2</v>
      </c>
      <c r="G585" t="s">
        <v>324</v>
      </c>
      <c r="N585" s="97"/>
      <c r="AT585" t="str">
        <f t="shared" si="66"/>
        <v>GND</v>
      </c>
      <c r="AU585" t="str">
        <f t="shared" si="67"/>
        <v>--</v>
      </c>
    </row>
    <row r="586" spans="1:47" x14ac:dyDescent="0.25">
      <c r="A586" t="str">
        <f t="shared" si="62"/>
        <v>C39-1</v>
      </c>
      <c r="B586" t="str">
        <f t="shared" si="63"/>
        <v>VCCINT</v>
      </c>
      <c r="C586" t="str">
        <f t="shared" si="64"/>
        <v>C39-VCCINT</v>
      </c>
      <c r="D586" t="str">
        <f t="shared" si="65"/>
        <v>C39-1</v>
      </c>
      <c r="E586" t="s">
        <v>937</v>
      </c>
      <c r="F586">
        <v>1</v>
      </c>
      <c r="G586" t="s">
        <v>839</v>
      </c>
      <c r="N586" s="97"/>
      <c r="AT586" t="str">
        <f t="shared" si="66"/>
        <v>NetC33_2</v>
      </c>
      <c r="AU586" t="str">
        <f t="shared" si="67"/>
        <v>C33</v>
      </c>
    </row>
    <row r="587" spans="1:47" x14ac:dyDescent="0.25">
      <c r="A587" t="str">
        <f t="shared" si="62"/>
        <v>C39-2</v>
      </c>
      <c r="B587" t="str">
        <f t="shared" si="63"/>
        <v>GND</v>
      </c>
      <c r="C587" t="str">
        <f t="shared" si="64"/>
        <v>C39-GND</v>
      </c>
      <c r="D587" t="str">
        <f t="shared" si="65"/>
        <v>C39-2</v>
      </c>
      <c r="E587" t="s">
        <v>937</v>
      </c>
      <c r="F587">
        <v>2</v>
      </c>
      <c r="G587" t="s">
        <v>324</v>
      </c>
      <c r="N587" s="97"/>
      <c r="AT587" t="str">
        <f t="shared" si="66"/>
        <v>GND</v>
      </c>
      <c r="AU587" t="str">
        <f t="shared" si="67"/>
        <v>--</v>
      </c>
    </row>
    <row r="588" spans="1:47" x14ac:dyDescent="0.25">
      <c r="A588" t="str">
        <f t="shared" si="62"/>
        <v>C40-1</v>
      </c>
      <c r="B588" t="str">
        <f t="shared" si="63"/>
        <v>VCCINT</v>
      </c>
      <c r="C588" t="str">
        <f t="shared" si="64"/>
        <v>C40-VCCINT</v>
      </c>
      <c r="D588" t="str">
        <f t="shared" si="65"/>
        <v>C40-1</v>
      </c>
      <c r="E588" t="s">
        <v>938</v>
      </c>
      <c r="F588">
        <v>1</v>
      </c>
      <c r="G588" t="s">
        <v>839</v>
      </c>
      <c r="N588" s="97"/>
      <c r="AT588" t="str">
        <f t="shared" si="66"/>
        <v>NetC33_2</v>
      </c>
      <c r="AU588" t="str">
        <f t="shared" si="67"/>
        <v>C33</v>
      </c>
    </row>
    <row r="589" spans="1:47" x14ac:dyDescent="0.25">
      <c r="A589" t="str">
        <f t="shared" si="62"/>
        <v>C40-2</v>
      </c>
      <c r="B589" t="str">
        <f t="shared" si="63"/>
        <v>GND</v>
      </c>
      <c r="C589" t="str">
        <f t="shared" si="64"/>
        <v>C40-GND</v>
      </c>
      <c r="D589" t="str">
        <f t="shared" si="65"/>
        <v>C40-2</v>
      </c>
      <c r="E589" t="s">
        <v>938</v>
      </c>
      <c r="F589">
        <v>2</v>
      </c>
      <c r="G589" t="s">
        <v>324</v>
      </c>
      <c r="N589" s="97"/>
      <c r="AT589" t="str">
        <f t="shared" si="66"/>
        <v>GND</v>
      </c>
      <c r="AU589" t="str">
        <f t="shared" si="67"/>
        <v>--</v>
      </c>
    </row>
    <row r="590" spans="1:47" x14ac:dyDescent="0.25">
      <c r="A590" t="str">
        <f t="shared" si="62"/>
        <v>C41-1</v>
      </c>
      <c r="B590" t="str">
        <f t="shared" si="63"/>
        <v>VCCINT</v>
      </c>
      <c r="C590" t="str">
        <f t="shared" si="64"/>
        <v>C41-VCCINT</v>
      </c>
      <c r="D590" t="str">
        <f t="shared" si="65"/>
        <v>C41-1</v>
      </c>
      <c r="E590" t="s">
        <v>939</v>
      </c>
      <c r="F590">
        <v>1</v>
      </c>
      <c r="G590" t="s">
        <v>839</v>
      </c>
      <c r="N590" s="97"/>
      <c r="AT590" t="str">
        <f t="shared" si="66"/>
        <v>NetC33_2</v>
      </c>
      <c r="AU590" t="str">
        <f t="shared" si="67"/>
        <v>C33</v>
      </c>
    </row>
    <row r="591" spans="1:47" x14ac:dyDescent="0.25">
      <c r="A591" t="str">
        <f t="shared" si="62"/>
        <v>C41-2</v>
      </c>
      <c r="B591" t="str">
        <f t="shared" si="63"/>
        <v>GND</v>
      </c>
      <c r="C591" t="str">
        <f t="shared" si="64"/>
        <v>C41-GND</v>
      </c>
      <c r="D591" t="str">
        <f t="shared" si="65"/>
        <v>C41-2</v>
      </c>
      <c r="E591" t="s">
        <v>939</v>
      </c>
      <c r="F591">
        <v>2</v>
      </c>
      <c r="G591" t="s">
        <v>324</v>
      </c>
      <c r="N591" s="97"/>
      <c r="AT591" t="str">
        <f t="shared" si="66"/>
        <v>GND</v>
      </c>
      <c r="AU591" t="str">
        <f t="shared" si="67"/>
        <v>--</v>
      </c>
    </row>
    <row r="592" spans="1:47" x14ac:dyDescent="0.25">
      <c r="A592" t="str">
        <f t="shared" si="62"/>
        <v>C42-1</v>
      </c>
      <c r="B592" t="str">
        <f t="shared" si="63"/>
        <v>VCCINT</v>
      </c>
      <c r="C592" t="str">
        <f t="shared" si="64"/>
        <v>C42-VCCINT</v>
      </c>
      <c r="D592" t="str">
        <f t="shared" si="65"/>
        <v>C42-1</v>
      </c>
      <c r="E592" t="s">
        <v>940</v>
      </c>
      <c r="F592">
        <v>1</v>
      </c>
      <c r="G592" t="s">
        <v>839</v>
      </c>
      <c r="N592" s="97"/>
      <c r="AT592" t="str">
        <f t="shared" si="66"/>
        <v>NetC33_2</v>
      </c>
      <c r="AU592" t="str">
        <f t="shared" si="67"/>
        <v>C33</v>
      </c>
    </row>
    <row r="593" spans="1:47" x14ac:dyDescent="0.25">
      <c r="A593" t="str">
        <f t="shared" si="62"/>
        <v>C42-2</v>
      </c>
      <c r="B593" t="str">
        <f t="shared" si="63"/>
        <v>GND</v>
      </c>
      <c r="C593" t="str">
        <f t="shared" si="64"/>
        <v>C42-GND</v>
      </c>
      <c r="D593" t="str">
        <f t="shared" si="65"/>
        <v>C42-2</v>
      </c>
      <c r="E593" t="s">
        <v>940</v>
      </c>
      <c r="F593">
        <v>2</v>
      </c>
      <c r="G593" t="s">
        <v>324</v>
      </c>
      <c r="N593" s="97"/>
      <c r="AT593" t="str">
        <f t="shared" si="66"/>
        <v>GND</v>
      </c>
      <c r="AU593" t="str">
        <f t="shared" si="67"/>
        <v>--</v>
      </c>
    </row>
    <row r="594" spans="1:47" x14ac:dyDescent="0.25">
      <c r="A594" t="str">
        <f t="shared" si="62"/>
        <v>C43-1</v>
      </c>
      <c r="B594" t="str">
        <f t="shared" si="63"/>
        <v>VCCA</v>
      </c>
      <c r="C594" t="str">
        <f t="shared" si="64"/>
        <v>C43-VCCA</v>
      </c>
      <c r="D594" t="str">
        <f t="shared" si="65"/>
        <v>C43-1</v>
      </c>
      <c r="E594" t="s">
        <v>941</v>
      </c>
      <c r="F594">
        <v>1</v>
      </c>
      <c r="G594" t="s">
        <v>838</v>
      </c>
      <c r="N594" s="97"/>
      <c r="AT594" t="str">
        <f t="shared" si="66"/>
        <v>VCCA</v>
      </c>
      <c r="AU594" t="str">
        <f t="shared" si="67"/>
        <v>--</v>
      </c>
    </row>
    <row r="595" spans="1:47" x14ac:dyDescent="0.25">
      <c r="A595" t="str">
        <f t="shared" si="62"/>
        <v>C43-2</v>
      </c>
      <c r="B595" t="str">
        <f t="shared" si="63"/>
        <v>GND</v>
      </c>
      <c r="C595" t="str">
        <f t="shared" si="64"/>
        <v>C43-GND</v>
      </c>
      <c r="D595" t="str">
        <f t="shared" si="65"/>
        <v>C43-2</v>
      </c>
      <c r="E595" t="s">
        <v>941</v>
      </c>
      <c r="F595">
        <v>2</v>
      </c>
      <c r="G595" t="s">
        <v>324</v>
      </c>
      <c r="N595" s="97"/>
      <c r="AT595" t="str">
        <f t="shared" si="66"/>
        <v>GND</v>
      </c>
      <c r="AU595" t="str">
        <f t="shared" si="67"/>
        <v>--</v>
      </c>
    </row>
    <row r="596" spans="1:47" x14ac:dyDescent="0.25">
      <c r="A596" t="str">
        <f t="shared" si="62"/>
        <v>C44-1</v>
      </c>
      <c r="B596" t="str">
        <f t="shared" si="63"/>
        <v>VCCA</v>
      </c>
      <c r="C596" t="str">
        <f t="shared" si="64"/>
        <v>C44-VCCA</v>
      </c>
      <c r="D596" t="str">
        <f t="shared" si="65"/>
        <v>C44-1</v>
      </c>
      <c r="E596" t="s">
        <v>942</v>
      </c>
      <c r="F596">
        <v>1</v>
      </c>
      <c r="G596" t="s">
        <v>838</v>
      </c>
      <c r="N596" s="97"/>
      <c r="AT596" t="str">
        <f t="shared" si="66"/>
        <v>VCCA</v>
      </c>
      <c r="AU596" t="str">
        <f t="shared" si="67"/>
        <v>--</v>
      </c>
    </row>
    <row r="597" spans="1:47" x14ac:dyDescent="0.25">
      <c r="A597" t="str">
        <f t="shared" si="62"/>
        <v>C44-2</v>
      </c>
      <c r="B597" t="str">
        <f t="shared" si="63"/>
        <v>GND</v>
      </c>
      <c r="C597" t="str">
        <f t="shared" si="64"/>
        <v>C44-GND</v>
      </c>
      <c r="D597" t="str">
        <f t="shared" si="65"/>
        <v>C44-2</v>
      </c>
      <c r="E597" t="s">
        <v>942</v>
      </c>
      <c r="F597">
        <v>2</v>
      </c>
      <c r="G597" t="s">
        <v>324</v>
      </c>
      <c r="N597" s="97"/>
      <c r="AT597" t="str">
        <f t="shared" si="66"/>
        <v>GND</v>
      </c>
      <c r="AU597" t="str">
        <f t="shared" si="67"/>
        <v>--</v>
      </c>
    </row>
    <row r="598" spans="1:47" x14ac:dyDescent="0.25">
      <c r="A598" t="str">
        <f t="shared" si="62"/>
        <v>C45-1</v>
      </c>
      <c r="B598" t="str">
        <f t="shared" si="63"/>
        <v>VCCD</v>
      </c>
      <c r="C598" t="str">
        <f t="shared" si="64"/>
        <v>C45-VCCD</v>
      </c>
      <c r="D598" t="str">
        <f t="shared" si="65"/>
        <v>C45-1</v>
      </c>
      <c r="E598" t="s">
        <v>943</v>
      </c>
      <c r="F598">
        <v>1</v>
      </c>
      <c r="G598" t="s">
        <v>831</v>
      </c>
      <c r="N598" s="97"/>
      <c r="AT598" t="str">
        <f t="shared" si="66"/>
        <v>VCCD</v>
      </c>
      <c r="AU598" t="str">
        <f t="shared" si="67"/>
        <v>--</v>
      </c>
    </row>
    <row r="599" spans="1:47" x14ac:dyDescent="0.25">
      <c r="A599" t="str">
        <f t="shared" si="62"/>
        <v>C45-2</v>
      </c>
      <c r="B599" t="str">
        <f t="shared" si="63"/>
        <v>GND</v>
      </c>
      <c r="C599" t="str">
        <f t="shared" si="64"/>
        <v>C45-GND</v>
      </c>
      <c r="D599" t="str">
        <f t="shared" si="65"/>
        <v>C45-2</v>
      </c>
      <c r="E599" t="s">
        <v>943</v>
      </c>
      <c r="F599">
        <v>2</v>
      </c>
      <c r="G599" t="s">
        <v>324</v>
      </c>
      <c r="N599" s="97"/>
      <c r="AT599" t="str">
        <f t="shared" si="66"/>
        <v>GND</v>
      </c>
      <c r="AU599" t="str">
        <f t="shared" si="67"/>
        <v>--</v>
      </c>
    </row>
    <row r="600" spans="1:47" x14ac:dyDescent="0.25">
      <c r="A600" t="str">
        <f t="shared" si="62"/>
        <v>C46-1</v>
      </c>
      <c r="B600" t="str">
        <f t="shared" si="63"/>
        <v>VCCD</v>
      </c>
      <c r="C600" t="str">
        <f t="shared" si="64"/>
        <v>C46-VCCD</v>
      </c>
      <c r="D600" t="str">
        <f t="shared" si="65"/>
        <v>C46-1</v>
      </c>
      <c r="E600" t="s">
        <v>944</v>
      </c>
      <c r="F600">
        <v>1</v>
      </c>
      <c r="G600" t="s">
        <v>831</v>
      </c>
      <c r="N600" s="97"/>
      <c r="AT600" t="str">
        <f t="shared" si="66"/>
        <v>VCCD</v>
      </c>
      <c r="AU600" t="str">
        <f t="shared" si="67"/>
        <v>--</v>
      </c>
    </row>
    <row r="601" spans="1:47" x14ac:dyDescent="0.25">
      <c r="A601" t="str">
        <f t="shared" si="62"/>
        <v>C46-2</v>
      </c>
      <c r="B601" t="str">
        <f t="shared" si="63"/>
        <v>GND</v>
      </c>
      <c r="C601" t="str">
        <f t="shared" si="64"/>
        <v>C46-GND</v>
      </c>
      <c r="D601" t="str">
        <f t="shared" si="65"/>
        <v>C46-2</v>
      </c>
      <c r="E601" t="s">
        <v>944</v>
      </c>
      <c r="F601">
        <v>2</v>
      </c>
      <c r="G601" t="s">
        <v>324</v>
      </c>
      <c r="N601" s="97"/>
      <c r="AT601" t="str">
        <f t="shared" si="66"/>
        <v>GND</v>
      </c>
      <c r="AU601" t="str">
        <f t="shared" si="67"/>
        <v>--</v>
      </c>
    </row>
    <row r="602" spans="1:47" x14ac:dyDescent="0.25">
      <c r="A602" t="str">
        <f t="shared" si="62"/>
        <v>C47-1</v>
      </c>
      <c r="B602" t="str">
        <f t="shared" si="63"/>
        <v>5V</v>
      </c>
      <c r="C602" t="str">
        <f t="shared" si="64"/>
        <v>C47-5V</v>
      </c>
      <c r="D602" t="str">
        <f t="shared" si="65"/>
        <v>C47-1</v>
      </c>
      <c r="E602" t="s">
        <v>775</v>
      </c>
      <c r="F602">
        <v>1</v>
      </c>
      <c r="G602" t="s">
        <v>293</v>
      </c>
      <c r="N602" s="97"/>
      <c r="AT602" t="str">
        <f t="shared" si="66"/>
        <v>5V</v>
      </c>
      <c r="AU602" t="str">
        <f t="shared" si="67"/>
        <v>--</v>
      </c>
    </row>
    <row r="603" spans="1:47" x14ac:dyDescent="0.25">
      <c r="A603" t="str">
        <f t="shared" si="62"/>
        <v>C47-2</v>
      </c>
      <c r="B603" t="str">
        <f t="shared" si="63"/>
        <v>GND</v>
      </c>
      <c r="C603" t="str">
        <f t="shared" si="64"/>
        <v>C47-GND</v>
      </c>
      <c r="D603" t="str">
        <f t="shared" si="65"/>
        <v>C47-2</v>
      </c>
      <c r="E603" t="s">
        <v>775</v>
      </c>
      <c r="F603">
        <v>2</v>
      </c>
      <c r="G603" t="s">
        <v>324</v>
      </c>
      <c r="N603" s="97"/>
      <c r="AT603" t="str">
        <f t="shared" si="66"/>
        <v>GND</v>
      </c>
      <c r="AU603" t="str">
        <f t="shared" si="67"/>
        <v>--</v>
      </c>
    </row>
    <row r="604" spans="1:47" x14ac:dyDescent="0.25">
      <c r="A604" t="str">
        <f t="shared" si="62"/>
        <v>C48-1</v>
      </c>
      <c r="B604" t="str">
        <f t="shared" si="63"/>
        <v>3.3V</v>
      </c>
      <c r="C604" t="str">
        <f t="shared" si="64"/>
        <v>C48-3.3V</v>
      </c>
      <c r="D604" t="str">
        <f t="shared" si="65"/>
        <v>C48-1</v>
      </c>
      <c r="E604" t="s">
        <v>945</v>
      </c>
      <c r="F604">
        <v>1</v>
      </c>
      <c r="G604" t="s">
        <v>291</v>
      </c>
      <c r="N604" s="97"/>
      <c r="AT604" t="str">
        <f t="shared" si="66"/>
        <v>3.3V</v>
      </c>
      <c r="AU604" t="str">
        <f t="shared" si="67"/>
        <v>--</v>
      </c>
    </row>
    <row r="605" spans="1:47" x14ac:dyDescent="0.25">
      <c r="A605" t="str">
        <f t="shared" si="62"/>
        <v>C48-2</v>
      </c>
      <c r="B605" t="str">
        <f t="shared" si="63"/>
        <v>GND</v>
      </c>
      <c r="C605" t="str">
        <f t="shared" si="64"/>
        <v>C48-GND</v>
      </c>
      <c r="D605" t="str">
        <f t="shared" si="65"/>
        <v>C48-2</v>
      </c>
      <c r="E605" t="s">
        <v>945</v>
      </c>
      <c r="F605">
        <v>2</v>
      </c>
      <c r="G605" t="s">
        <v>324</v>
      </c>
      <c r="N605" s="97"/>
      <c r="AT605" t="str">
        <f t="shared" si="66"/>
        <v>GND</v>
      </c>
      <c r="AU605" t="str">
        <f t="shared" si="67"/>
        <v>--</v>
      </c>
    </row>
    <row r="606" spans="1:47" x14ac:dyDescent="0.25">
      <c r="A606" t="str">
        <f t="shared" si="62"/>
        <v>C49-1</v>
      </c>
      <c r="B606" t="str">
        <f t="shared" si="63"/>
        <v>3.3V</v>
      </c>
      <c r="C606" t="str">
        <f t="shared" si="64"/>
        <v>C49-3.3V</v>
      </c>
      <c r="D606" t="str">
        <f t="shared" si="65"/>
        <v>C49-1</v>
      </c>
      <c r="E606" t="s">
        <v>946</v>
      </c>
      <c r="F606">
        <v>1</v>
      </c>
      <c r="G606" t="s">
        <v>291</v>
      </c>
      <c r="N606" s="97"/>
      <c r="AT606" t="str">
        <f t="shared" si="66"/>
        <v>3.3V</v>
      </c>
      <c r="AU606" t="str">
        <f t="shared" si="67"/>
        <v>--</v>
      </c>
    </row>
    <row r="607" spans="1:47" x14ac:dyDescent="0.25">
      <c r="A607" t="str">
        <f t="shared" si="62"/>
        <v>C49-2</v>
      </c>
      <c r="B607" t="str">
        <f t="shared" si="63"/>
        <v>GND</v>
      </c>
      <c r="C607" t="str">
        <f t="shared" si="64"/>
        <v>C49-GND</v>
      </c>
      <c r="D607" t="str">
        <f t="shared" si="65"/>
        <v>C49-2</v>
      </c>
      <c r="E607" t="s">
        <v>946</v>
      </c>
      <c r="F607">
        <v>2</v>
      </c>
      <c r="G607" t="s">
        <v>324</v>
      </c>
      <c r="N607" s="97"/>
      <c r="AT607" t="str">
        <f t="shared" si="66"/>
        <v>GND</v>
      </c>
      <c r="AU607" t="str">
        <f t="shared" si="67"/>
        <v>--</v>
      </c>
    </row>
    <row r="608" spans="1:47" x14ac:dyDescent="0.25">
      <c r="A608" t="str">
        <f t="shared" si="62"/>
        <v>C50-1</v>
      </c>
      <c r="B608" t="str">
        <f t="shared" si="63"/>
        <v>3.3V</v>
      </c>
      <c r="C608" t="str">
        <f t="shared" si="64"/>
        <v>C50-3.3V</v>
      </c>
      <c r="D608" t="str">
        <f t="shared" si="65"/>
        <v>C50-1</v>
      </c>
      <c r="E608" t="s">
        <v>947</v>
      </c>
      <c r="F608">
        <v>1</v>
      </c>
      <c r="G608" t="s">
        <v>291</v>
      </c>
      <c r="N608" s="97"/>
      <c r="AT608" t="str">
        <f t="shared" si="66"/>
        <v>3.3V</v>
      </c>
      <c r="AU608" t="str">
        <f t="shared" si="67"/>
        <v>--</v>
      </c>
    </row>
    <row r="609" spans="1:47" x14ac:dyDescent="0.25">
      <c r="A609" t="str">
        <f t="shared" si="62"/>
        <v>C50-2</v>
      </c>
      <c r="B609" t="str">
        <f t="shared" si="63"/>
        <v>GND</v>
      </c>
      <c r="C609" t="str">
        <f t="shared" si="64"/>
        <v>C50-GND</v>
      </c>
      <c r="D609" t="str">
        <f t="shared" si="65"/>
        <v>C50-2</v>
      </c>
      <c r="E609" t="s">
        <v>947</v>
      </c>
      <c r="F609">
        <v>2</v>
      </c>
      <c r="G609" t="s">
        <v>324</v>
      </c>
      <c r="N609" s="97"/>
      <c r="AT609" t="str">
        <f t="shared" si="66"/>
        <v>GND</v>
      </c>
      <c r="AU609" t="str">
        <f t="shared" si="67"/>
        <v>--</v>
      </c>
    </row>
    <row r="610" spans="1:47" x14ac:dyDescent="0.25">
      <c r="A610" t="str">
        <f t="shared" si="62"/>
        <v>C51-1</v>
      </c>
      <c r="B610" t="str">
        <f t="shared" si="63"/>
        <v>3.3V</v>
      </c>
      <c r="C610" t="str">
        <f t="shared" si="64"/>
        <v>C51-3.3V</v>
      </c>
      <c r="D610" t="str">
        <f t="shared" si="65"/>
        <v>C51-1</v>
      </c>
      <c r="E610" t="s">
        <v>948</v>
      </c>
      <c r="F610">
        <v>1</v>
      </c>
      <c r="G610" t="s">
        <v>291</v>
      </c>
      <c r="N610" s="97"/>
      <c r="AT610" t="str">
        <f t="shared" si="66"/>
        <v>3.3V</v>
      </c>
      <c r="AU610" t="str">
        <f t="shared" si="67"/>
        <v>--</v>
      </c>
    </row>
    <row r="611" spans="1:47" x14ac:dyDescent="0.25">
      <c r="A611" t="str">
        <f t="shared" si="62"/>
        <v>C51-2</v>
      </c>
      <c r="B611" t="str">
        <f t="shared" si="63"/>
        <v>GND</v>
      </c>
      <c r="C611" t="str">
        <f t="shared" si="64"/>
        <v>C51-GND</v>
      </c>
      <c r="D611" t="str">
        <f t="shared" si="65"/>
        <v>C51-2</v>
      </c>
      <c r="E611" t="s">
        <v>948</v>
      </c>
      <c r="F611">
        <v>2</v>
      </c>
      <c r="G611" t="s">
        <v>324</v>
      </c>
      <c r="N611" s="97"/>
      <c r="AT611" t="str">
        <f t="shared" si="66"/>
        <v>GND</v>
      </c>
      <c r="AU611" t="str">
        <f t="shared" si="67"/>
        <v>--</v>
      </c>
    </row>
    <row r="612" spans="1:47" x14ac:dyDescent="0.25">
      <c r="A612" t="str">
        <f t="shared" si="62"/>
        <v>C52-1</v>
      </c>
      <c r="B612" t="str">
        <f t="shared" si="63"/>
        <v>VCCINT</v>
      </c>
      <c r="C612" t="str">
        <f t="shared" si="64"/>
        <v>C52-VCCINT</v>
      </c>
      <c r="D612" t="str">
        <f t="shared" si="65"/>
        <v>C52-1</v>
      </c>
      <c r="E612" t="s">
        <v>949</v>
      </c>
      <c r="F612">
        <v>1</v>
      </c>
      <c r="G612" t="s">
        <v>839</v>
      </c>
      <c r="N612" s="97"/>
      <c r="AT612" t="str">
        <f t="shared" si="66"/>
        <v>NetC33_2</v>
      </c>
      <c r="AU612" t="str">
        <f t="shared" si="67"/>
        <v>C33</v>
      </c>
    </row>
    <row r="613" spans="1:47" x14ac:dyDescent="0.25">
      <c r="A613" t="str">
        <f t="shared" si="62"/>
        <v>C52-2</v>
      </c>
      <c r="B613" t="str">
        <f t="shared" si="63"/>
        <v>GND</v>
      </c>
      <c r="C613" t="str">
        <f t="shared" si="64"/>
        <v>C52-GND</v>
      </c>
      <c r="D613" t="str">
        <f t="shared" si="65"/>
        <v>C52-2</v>
      </c>
      <c r="E613" t="s">
        <v>949</v>
      </c>
      <c r="F613">
        <v>2</v>
      </c>
      <c r="G613" t="s">
        <v>324</v>
      </c>
      <c r="N613" s="97"/>
      <c r="AT613" t="str">
        <f t="shared" si="66"/>
        <v>GND</v>
      </c>
      <c r="AU613" t="str">
        <f t="shared" si="67"/>
        <v>--</v>
      </c>
    </row>
    <row r="614" spans="1:47" x14ac:dyDescent="0.25">
      <c r="A614" t="str">
        <f t="shared" si="62"/>
        <v>C53-1</v>
      </c>
      <c r="B614" t="str">
        <f t="shared" si="63"/>
        <v>VCCINT</v>
      </c>
      <c r="C614" t="str">
        <f t="shared" si="64"/>
        <v>C53-VCCINT</v>
      </c>
      <c r="D614" t="str">
        <f t="shared" si="65"/>
        <v>C53-1</v>
      </c>
      <c r="E614" t="s">
        <v>950</v>
      </c>
      <c r="F614">
        <v>1</v>
      </c>
      <c r="G614" t="s">
        <v>839</v>
      </c>
      <c r="N614" s="97"/>
      <c r="AT614" t="str">
        <f t="shared" si="66"/>
        <v>NetC33_2</v>
      </c>
      <c r="AU614" t="str">
        <f t="shared" si="67"/>
        <v>C33</v>
      </c>
    </row>
    <row r="615" spans="1:47" x14ac:dyDescent="0.25">
      <c r="A615" t="str">
        <f t="shared" si="62"/>
        <v>C53-2</v>
      </c>
      <c r="B615" t="str">
        <f t="shared" si="63"/>
        <v>GND</v>
      </c>
      <c r="C615" t="str">
        <f t="shared" si="64"/>
        <v>C53-GND</v>
      </c>
      <c r="D615" t="str">
        <f t="shared" si="65"/>
        <v>C53-2</v>
      </c>
      <c r="E615" t="s">
        <v>950</v>
      </c>
      <c r="F615">
        <v>2</v>
      </c>
      <c r="G615" t="s">
        <v>324</v>
      </c>
      <c r="N615" s="97"/>
      <c r="AT615" t="str">
        <f t="shared" si="66"/>
        <v>GND</v>
      </c>
      <c r="AU615" t="str">
        <f t="shared" si="67"/>
        <v>--</v>
      </c>
    </row>
    <row r="616" spans="1:47" x14ac:dyDescent="0.25">
      <c r="A616" t="str">
        <f t="shared" si="62"/>
        <v>C54-1</v>
      </c>
      <c r="B616" t="str">
        <f t="shared" si="63"/>
        <v>VCCINT</v>
      </c>
      <c r="C616" t="str">
        <f t="shared" si="64"/>
        <v>C54-VCCINT</v>
      </c>
      <c r="D616" t="str">
        <f t="shared" si="65"/>
        <v>C54-1</v>
      </c>
      <c r="E616" t="s">
        <v>951</v>
      </c>
      <c r="F616">
        <v>1</v>
      </c>
      <c r="G616" t="s">
        <v>839</v>
      </c>
      <c r="N616" s="97"/>
      <c r="AT616" t="str">
        <f t="shared" si="66"/>
        <v>NetC33_2</v>
      </c>
      <c r="AU616" t="str">
        <f t="shared" si="67"/>
        <v>C33</v>
      </c>
    </row>
    <row r="617" spans="1:47" x14ac:dyDescent="0.25">
      <c r="A617" t="str">
        <f t="shared" si="62"/>
        <v>C54-2</v>
      </c>
      <c r="B617" t="str">
        <f t="shared" si="63"/>
        <v>GND</v>
      </c>
      <c r="C617" t="str">
        <f t="shared" si="64"/>
        <v>C54-GND</v>
      </c>
      <c r="D617" t="str">
        <f t="shared" si="65"/>
        <v>C54-2</v>
      </c>
      <c r="E617" t="s">
        <v>951</v>
      </c>
      <c r="F617">
        <v>2</v>
      </c>
      <c r="G617" t="s">
        <v>324</v>
      </c>
      <c r="N617" s="97"/>
      <c r="AT617" t="str">
        <f t="shared" si="66"/>
        <v>GND</v>
      </c>
      <c r="AU617" t="str">
        <f t="shared" si="67"/>
        <v>--</v>
      </c>
    </row>
    <row r="618" spans="1:47" x14ac:dyDescent="0.25">
      <c r="A618" t="str">
        <f t="shared" si="62"/>
        <v>C55-1</v>
      </c>
      <c r="B618" t="str">
        <f t="shared" si="63"/>
        <v>VCCINT</v>
      </c>
      <c r="C618" t="str">
        <f t="shared" si="64"/>
        <v>C55-VCCINT</v>
      </c>
      <c r="D618" t="str">
        <f t="shared" si="65"/>
        <v>C55-1</v>
      </c>
      <c r="E618" t="s">
        <v>952</v>
      </c>
      <c r="F618">
        <v>1</v>
      </c>
      <c r="G618" t="s">
        <v>839</v>
      </c>
      <c r="N618" s="97"/>
      <c r="AT618" t="str">
        <f t="shared" si="66"/>
        <v>NetC33_2</v>
      </c>
      <c r="AU618" t="str">
        <f t="shared" si="67"/>
        <v>C33</v>
      </c>
    </row>
    <row r="619" spans="1:47" x14ac:dyDescent="0.25">
      <c r="A619" t="str">
        <f t="shared" si="62"/>
        <v>C55-2</v>
      </c>
      <c r="B619" t="str">
        <f t="shared" si="63"/>
        <v>GND</v>
      </c>
      <c r="C619" t="str">
        <f t="shared" si="64"/>
        <v>C55-GND</v>
      </c>
      <c r="D619" t="str">
        <f t="shared" si="65"/>
        <v>C55-2</v>
      </c>
      <c r="E619" t="s">
        <v>952</v>
      </c>
      <c r="F619">
        <v>2</v>
      </c>
      <c r="G619" t="s">
        <v>324</v>
      </c>
      <c r="N619" s="97"/>
      <c r="AT619" t="str">
        <f t="shared" si="66"/>
        <v>GND</v>
      </c>
      <c r="AU619" t="str">
        <f t="shared" si="67"/>
        <v>--</v>
      </c>
    </row>
    <row r="620" spans="1:47" x14ac:dyDescent="0.25">
      <c r="A620" t="str">
        <f t="shared" si="62"/>
        <v>C101-1</v>
      </c>
      <c r="B620" t="str">
        <f t="shared" si="63"/>
        <v>3.3V</v>
      </c>
      <c r="C620" t="str">
        <f t="shared" si="64"/>
        <v>C101-3.3V</v>
      </c>
      <c r="D620" t="str">
        <f t="shared" si="65"/>
        <v>C101-1</v>
      </c>
      <c r="E620" t="s">
        <v>475</v>
      </c>
      <c r="F620">
        <v>1</v>
      </c>
      <c r="G620" t="s">
        <v>291</v>
      </c>
      <c r="N620" s="97"/>
      <c r="AT620" t="str">
        <f t="shared" si="66"/>
        <v>3.3V</v>
      </c>
      <c r="AU620" t="str">
        <f t="shared" si="67"/>
        <v>--</v>
      </c>
    </row>
    <row r="621" spans="1:47" x14ac:dyDescent="0.25">
      <c r="A621" t="str">
        <f t="shared" si="62"/>
        <v>C101-2</v>
      </c>
      <c r="B621" t="str">
        <f t="shared" si="63"/>
        <v>GND</v>
      </c>
      <c r="C621" t="str">
        <f t="shared" si="64"/>
        <v>C101-GND</v>
      </c>
      <c r="D621" t="str">
        <f t="shared" si="65"/>
        <v>C101-2</v>
      </c>
      <c r="E621" t="s">
        <v>475</v>
      </c>
      <c r="F621">
        <v>2</v>
      </c>
      <c r="G621" t="s">
        <v>324</v>
      </c>
      <c r="N621" s="97"/>
      <c r="AT621" t="str">
        <f t="shared" si="66"/>
        <v>GND</v>
      </c>
      <c r="AU621" t="str">
        <f t="shared" si="67"/>
        <v>--</v>
      </c>
    </row>
    <row r="622" spans="1:47" x14ac:dyDescent="0.25">
      <c r="A622" t="str">
        <f t="shared" si="62"/>
        <v>D1-A</v>
      </c>
      <c r="B622" t="str">
        <f t="shared" si="63"/>
        <v>NetD1_A</v>
      </c>
      <c r="C622" t="str">
        <f t="shared" si="64"/>
        <v>D1-NetD1_A</v>
      </c>
      <c r="D622" t="str">
        <f t="shared" si="65"/>
        <v>D1-A</v>
      </c>
      <c r="E622" t="s">
        <v>300</v>
      </c>
      <c r="F622" t="s">
        <v>476</v>
      </c>
      <c r="G622" t="s">
        <v>373</v>
      </c>
      <c r="N622" s="97"/>
      <c r="AT622" t="str">
        <f t="shared" si="66"/>
        <v>NetD1_A</v>
      </c>
      <c r="AU622" t="str">
        <f t="shared" si="67"/>
        <v>--</v>
      </c>
    </row>
    <row r="623" spans="1:47" x14ac:dyDescent="0.25">
      <c r="A623" t="str">
        <f t="shared" si="62"/>
        <v>D1-K</v>
      </c>
      <c r="B623" t="str">
        <f t="shared" si="63"/>
        <v>GND</v>
      </c>
      <c r="C623" t="str">
        <f t="shared" si="64"/>
        <v>D1-GND</v>
      </c>
      <c r="D623" t="str">
        <f t="shared" si="65"/>
        <v>D1-K</v>
      </c>
      <c r="E623" t="s">
        <v>300</v>
      </c>
      <c r="F623" t="s">
        <v>477</v>
      </c>
      <c r="G623" t="s">
        <v>324</v>
      </c>
      <c r="N623" s="97"/>
      <c r="AT623" t="str">
        <f t="shared" si="66"/>
        <v>GND</v>
      </c>
      <c r="AU623" t="str">
        <f t="shared" si="67"/>
        <v>--</v>
      </c>
    </row>
    <row r="624" spans="1:47" x14ac:dyDescent="0.25">
      <c r="A624" t="str">
        <f t="shared" si="62"/>
        <v>D2-A</v>
      </c>
      <c r="B624" t="str">
        <f t="shared" si="63"/>
        <v>NetD2_A</v>
      </c>
      <c r="C624" t="str">
        <f t="shared" si="64"/>
        <v>D2-NetD2_A</v>
      </c>
      <c r="D624" t="str">
        <f t="shared" si="65"/>
        <v>D2-A</v>
      </c>
      <c r="E624" t="s">
        <v>301</v>
      </c>
      <c r="F624" t="s">
        <v>476</v>
      </c>
      <c r="G624" t="s">
        <v>374</v>
      </c>
      <c r="N624" s="97"/>
      <c r="AT624" t="str">
        <f t="shared" si="66"/>
        <v>LED1</v>
      </c>
      <c r="AU624" t="str">
        <f t="shared" si="67"/>
        <v>R9</v>
      </c>
    </row>
    <row r="625" spans="1:47" x14ac:dyDescent="0.25">
      <c r="A625" t="str">
        <f t="shared" si="62"/>
        <v>D2-K</v>
      </c>
      <c r="B625" t="str">
        <f t="shared" si="63"/>
        <v>GND</v>
      </c>
      <c r="C625" t="str">
        <f t="shared" si="64"/>
        <v>D2-GND</v>
      </c>
      <c r="D625" t="str">
        <f t="shared" si="65"/>
        <v>D2-K</v>
      </c>
      <c r="E625" t="s">
        <v>301</v>
      </c>
      <c r="F625" t="s">
        <v>477</v>
      </c>
      <c r="G625" t="s">
        <v>324</v>
      </c>
      <c r="N625" s="97"/>
      <c r="AT625" t="str">
        <f t="shared" si="66"/>
        <v>GND</v>
      </c>
      <c r="AU625" t="str">
        <f t="shared" si="67"/>
        <v>--</v>
      </c>
    </row>
    <row r="626" spans="1:47" x14ac:dyDescent="0.25">
      <c r="A626" t="str">
        <f t="shared" si="62"/>
        <v>D3-A</v>
      </c>
      <c r="B626" t="str">
        <f t="shared" si="63"/>
        <v>NetD3_A</v>
      </c>
      <c r="C626" t="str">
        <f t="shared" si="64"/>
        <v>D3-NetD3_A</v>
      </c>
      <c r="D626" t="str">
        <f t="shared" si="65"/>
        <v>D3-A</v>
      </c>
      <c r="E626" t="s">
        <v>302</v>
      </c>
      <c r="F626" t="s">
        <v>476</v>
      </c>
      <c r="G626" t="s">
        <v>375</v>
      </c>
      <c r="N626" s="97"/>
      <c r="AT626" t="str">
        <f t="shared" si="66"/>
        <v>LED2</v>
      </c>
      <c r="AU626" t="str">
        <f t="shared" si="67"/>
        <v>R10</v>
      </c>
    </row>
    <row r="627" spans="1:47" x14ac:dyDescent="0.25">
      <c r="A627" t="str">
        <f t="shared" si="62"/>
        <v>D3-K</v>
      </c>
      <c r="B627" t="str">
        <f t="shared" si="63"/>
        <v>GND</v>
      </c>
      <c r="C627" t="str">
        <f t="shared" si="64"/>
        <v>D3-GND</v>
      </c>
      <c r="D627" t="str">
        <f t="shared" si="65"/>
        <v>D3-K</v>
      </c>
      <c r="E627" t="s">
        <v>302</v>
      </c>
      <c r="F627" t="s">
        <v>477</v>
      </c>
      <c r="G627" t="s">
        <v>324</v>
      </c>
      <c r="N627" s="97"/>
      <c r="AT627" t="str">
        <f t="shared" si="66"/>
        <v>GND</v>
      </c>
      <c r="AU627" t="str">
        <f t="shared" si="67"/>
        <v>--</v>
      </c>
    </row>
    <row r="628" spans="1:47" x14ac:dyDescent="0.25">
      <c r="A628" t="str">
        <f t="shared" si="62"/>
        <v>D4-A</v>
      </c>
      <c r="B628" t="str">
        <f t="shared" si="63"/>
        <v>NetD4_A</v>
      </c>
      <c r="C628" t="str">
        <f t="shared" si="64"/>
        <v>D4-NetD4_A</v>
      </c>
      <c r="D628" t="str">
        <f t="shared" si="65"/>
        <v>D4-A</v>
      </c>
      <c r="E628" t="s">
        <v>304</v>
      </c>
      <c r="F628" t="s">
        <v>476</v>
      </c>
      <c r="G628" t="s">
        <v>376</v>
      </c>
      <c r="N628" s="97"/>
      <c r="AT628" t="str">
        <f t="shared" si="66"/>
        <v>LED3</v>
      </c>
      <c r="AU628" t="str">
        <f t="shared" si="67"/>
        <v>R11</v>
      </c>
    </row>
    <row r="629" spans="1:47" x14ac:dyDescent="0.25">
      <c r="A629" t="str">
        <f t="shared" si="62"/>
        <v>D4-K</v>
      </c>
      <c r="B629" t="str">
        <f t="shared" si="63"/>
        <v>GND</v>
      </c>
      <c r="C629" t="str">
        <f t="shared" si="64"/>
        <v>D4-GND</v>
      </c>
      <c r="D629" t="str">
        <f t="shared" si="65"/>
        <v>D4-K</v>
      </c>
      <c r="E629" t="s">
        <v>304</v>
      </c>
      <c r="F629" t="s">
        <v>477</v>
      </c>
      <c r="G629" t="s">
        <v>324</v>
      </c>
      <c r="N629" s="97"/>
      <c r="AT629" t="str">
        <f t="shared" si="66"/>
        <v>GND</v>
      </c>
      <c r="AU629" t="str">
        <f t="shared" si="67"/>
        <v>--</v>
      </c>
    </row>
    <row r="630" spans="1:47" x14ac:dyDescent="0.25">
      <c r="A630" t="str">
        <f t="shared" si="62"/>
        <v>D5-A</v>
      </c>
      <c r="B630" t="str">
        <f t="shared" si="63"/>
        <v>NetD5_A</v>
      </c>
      <c r="C630" t="str">
        <f t="shared" si="64"/>
        <v>D5-NetD5_A</v>
      </c>
      <c r="D630" t="str">
        <f t="shared" si="65"/>
        <v>D5-A</v>
      </c>
      <c r="E630" t="s">
        <v>306</v>
      </c>
      <c r="F630" t="s">
        <v>476</v>
      </c>
      <c r="G630" t="s">
        <v>377</v>
      </c>
      <c r="N630" s="97"/>
      <c r="AT630" t="str">
        <f t="shared" si="66"/>
        <v>LED4</v>
      </c>
      <c r="AU630" t="str">
        <f t="shared" si="67"/>
        <v>R12</v>
      </c>
    </row>
    <row r="631" spans="1:47" x14ac:dyDescent="0.25">
      <c r="A631" t="str">
        <f t="shared" si="62"/>
        <v>D5-K</v>
      </c>
      <c r="B631" t="str">
        <f t="shared" si="63"/>
        <v>GND</v>
      </c>
      <c r="C631" t="str">
        <f t="shared" si="64"/>
        <v>D5-GND</v>
      </c>
      <c r="D631" t="str">
        <f t="shared" si="65"/>
        <v>D5-K</v>
      </c>
      <c r="E631" t="s">
        <v>306</v>
      </c>
      <c r="F631" t="s">
        <v>477</v>
      </c>
      <c r="G631" t="s">
        <v>324</v>
      </c>
      <c r="N631" s="97"/>
      <c r="AT631" t="str">
        <f t="shared" si="66"/>
        <v>GND</v>
      </c>
      <c r="AU631" t="str">
        <f t="shared" si="67"/>
        <v>--</v>
      </c>
    </row>
    <row r="632" spans="1:47" x14ac:dyDescent="0.25">
      <c r="A632" t="str">
        <f t="shared" si="62"/>
        <v>D6-A</v>
      </c>
      <c r="B632" t="str">
        <f t="shared" si="63"/>
        <v>NetD6_A</v>
      </c>
      <c r="C632" t="str">
        <f t="shared" si="64"/>
        <v>D6-NetD6_A</v>
      </c>
      <c r="D632" t="str">
        <f t="shared" si="65"/>
        <v>D6-A</v>
      </c>
      <c r="E632" t="s">
        <v>308</v>
      </c>
      <c r="F632" t="s">
        <v>476</v>
      </c>
      <c r="G632" t="s">
        <v>378</v>
      </c>
      <c r="N632" s="97"/>
      <c r="AT632" t="str">
        <f t="shared" si="66"/>
        <v>LED5</v>
      </c>
      <c r="AU632" t="str">
        <f t="shared" si="67"/>
        <v>R13</v>
      </c>
    </row>
    <row r="633" spans="1:47" x14ac:dyDescent="0.25">
      <c r="A633" t="str">
        <f t="shared" si="62"/>
        <v>D6-K</v>
      </c>
      <c r="B633" t="str">
        <f t="shared" si="63"/>
        <v>GND</v>
      </c>
      <c r="C633" t="str">
        <f t="shared" si="64"/>
        <v>D6-GND</v>
      </c>
      <c r="D633" t="str">
        <f t="shared" si="65"/>
        <v>D6-K</v>
      </c>
      <c r="E633" t="s">
        <v>308</v>
      </c>
      <c r="F633" t="s">
        <v>477</v>
      </c>
      <c r="G633" t="s">
        <v>324</v>
      </c>
      <c r="N633" s="97"/>
      <c r="AT633" t="str">
        <f t="shared" si="66"/>
        <v>GND</v>
      </c>
      <c r="AU633" t="str">
        <f t="shared" si="67"/>
        <v>--</v>
      </c>
    </row>
    <row r="634" spans="1:47" x14ac:dyDescent="0.25">
      <c r="A634" t="str">
        <f t="shared" si="62"/>
        <v>D7-A</v>
      </c>
      <c r="B634" t="str">
        <f t="shared" si="63"/>
        <v>NetD7_A</v>
      </c>
      <c r="C634" t="str">
        <f t="shared" si="64"/>
        <v>D7-NetD7_A</v>
      </c>
      <c r="D634" t="str">
        <f t="shared" si="65"/>
        <v>D7-A</v>
      </c>
      <c r="E634" t="s">
        <v>310</v>
      </c>
      <c r="F634" t="s">
        <v>476</v>
      </c>
      <c r="G634" t="s">
        <v>379</v>
      </c>
      <c r="N634" s="97"/>
      <c r="AT634" t="str">
        <f t="shared" si="66"/>
        <v>LED6</v>
      </c>
      <c r="AU634" t="str">
        <f t="shared" si="67"/>
        <v>R14</v>
      </c>
    </row>
    <row r="635" spans="1:47" x14ac:dyDescent="0.25">
      <c r="A635" t="str">
        <f t="shared" si="62"/>
        <v>D7-K</v>
      </c>
      <c r="B635" t="str">
        <f t="shared" si="63"/>
        <v>GND</v>
      </c>
      <c r="C635" t="str">
        <f t="shared" si="64"/>
        <v>D7-GND</v>
      </c>
      <c r="D635" t="str">
        <f t="shared" si="65"/>
        <v>D7-K</v>
      </c>
      <c r="E635" t="s">
        <v>310</v>
      </c>
      <c r="F635" t="s">
        <v>477</v>
      </c>
      <c r="G635" t="s">
        <v>324</v>
      </c>
      <c r="N635" s="97"/>
      <c r="AT635" t="str">
        <f t="shared" si="66"/>
        <v>GND</v>
      </c>
      <c r="AU635" t="str">
        <f t="shared" si="67"/>
        <v>--</v>
      </c>
    </row>
    <row r="636" spans="1:47" x14ac:dyDescent="0.25">
      <c r="A636" t="str">
        <f t="shared" si="62"/>
        <v>D8-A</v>
      </c>
      <c r="B636" t="str">
        <f t="shared" si="63"/>
        <v>NetD8_A</v>
      </c>
      <c r="C636" t="str">
        <f t="shared" si="64"/>
        <v>D8-NetD8_A</v>
      </c>
      <c r="D636" t="str">
        <f t="shared" si="65"/>
        <v>D8-A</v>
      </c>
      <c r="E636" t="s">
        <v>312</v>
      </c>
      <c r="F636" t="s">
        <v>476</v>
      </c>
      <c r="G636" t="s">
        <v>380</v>
      </c>
      <c r="N636" s="97"/>
      <c r="AT636" t="str">
        <f t="shared" si="66"/>
        <v>LED7</v>
      </c>
      <c r="AU636" t="str">
        <f t="shared" si="67"/>
        <v>R15</v>
      </c>
    </row>
    <row r="637" spans="1:47" x14ac:dyDescent="0.25">
      <c r="A637" t="str">
        <f t="shared" si="62"/>
        <v>D8-K</v>
      </c>
      <c r="B637" t="str">
        <f t="shared" si="63"/>
        <v>GND</v>
      </c>
      <c r="C637" t="str">
        <f t="shared" si="64"/>
        <v>D8-GND</v>
      </c>
      <c r="D637" t="str">
        <f t="shared" si="65"/>
        <v>D8-K</v>
      </c>
      <c r="E637" t="s">
        <v>312</v>
      </c>
      <c r="F637" t="s">
        <v>477</v>
      </c>
      <c r="G637" t="s">
        <v>324</v>
      </c>
      <c r="N637" s="97"/>
      <c r="AT637" t="str">
        <f t="shared" si="66"/>
        <v>GND</v>
      </c>
      <c r="AU637" t="str">
        <f t="shared" si="67"/>
        <v>--</v>
      </c>
    </row>
    <row r="638" spans="1:47" x14ac:dyDescent="0.25">
      <c r="A638" t="str">
        <f t="shared" si="62"/>
        <v>D9-A</v>
      </c>
      <c r="B638" t="str">
        <f t="shared" si="63"/>
        <v>NetD9_A</v>
      </c>
      <c r="C638" t="str">
        <f t="shared" si="64"/>
        <v>D9-NetD9_A</v>
      </c>
      <c r="D638" t="str">
        <f t="shared" si="65"/>
        <v>D9-A</v>
      </c>
      <c r="E638" t="s">
        <v>314</v>
      </c>
      <c r="F638" t="s">
        <v>476</v>
      </c>
      <c r="G638" t="s">
        <v>381</v>
      </c>
      <c r="N638" s="97"/>
      <c r="AT638" t="str">
        <f t="shared" si="66"/>
        <v>LED8</v>
      </c>
      <c r="AU638" t="str">
        <f t="shared" si="67"/>
        <v>R16</v>
      </c>
    </row>
    <row r="639" spans="1:47" x14ac:dyDescent="0.25">
      <c r="A639" t="str">
        <f t="shared" si="62"/>
        <v>D9-K</v>
      </c>
      <c r="B639" t="str">
        <f t="shared" si="63"/>
        <v>GND</v>
      </c>
      <c r="C639" t="str">
        <f t="shared" si="64"/>
        <v>D9-GND</v>
      </c>
      <c r="D639" t="str">
        <f t="shared" si="65"/>
        <v>D9-K</v>
      </c>
      <c r="E639" t="s">
        <v>314</v>
      </c>
      <c r="F639" t="s">
        <v>477</v>
      </c>
      <c r="G639" t="s">
        <v>324</v>
      </c>
      <c r="N639" s="97"/>
      <c r="AT639" t="str">
        <f t="shared" si="66"/>
        <v>GND</v>
      </c>
      <c r="AU639" t="str">
        <f t="shared" si="67"/>
        <v>--</v>
      </c>
    </row>
    <row r="640" spans="1:47" x14ac:dyDescent="0.25">
      <c r="A640" t="str">
        <f t="shared" si="62"/>
        <v>D10-A</v>
      </c>
      <c r="B640" t="str">
        <f t="shared" si="63"/>
        <v>NetD10_A</v>
      </c>
      <c r="C640" t="str">
        <f t="shared" si="64"/>
        <v>D10-NetD10_A</v>
      </c>
      <c r="D640" t="str">
        <f t="shared" si="65"/>
        <v>D10-A</v>
      </c>
      <c r="E640" t="s">
        <v>316</v>
      </c>
      <c r="F640" t="s">
        <v>476</v>
      </c>
      <c r="G640" t="s">
        <v>372</v>
      </c>
      <c r="N640" s="97"/>
      <c r="AT640" t="str">
        <f t="shared" si="66"/>
        <v>NetD10_A</v>
      </c>
      <c r="AU640" t="str">
        <f t="shared" si="67"/>
        <v>--</v>
      </c>
    </row>
    <row r="641" spans="1:47" x14ac:dyDescent="0.25">
      <c r="A641" t="str">
        <f t="shared" si="62"/>
        <v>D10-K</v>
      </c>
      <c r="B641" t="str">
        <f t="shared" si="63"/>
        <v>CONF_DONE</v>
      </c>
      <c r="C641" t="str">
        <f t="shared" si="64"/>
        <v>D10-CONF_DONE</v>
      </c>
      <c r="D641" t="str">
        <f t="shared" si="65"/>
        <v>D10-K</v>
      </c>
      <c r="E641" t="s">
        <v>316</v>
      </c>
      <c r="F641" t="s">
        <v>477</v>
      </c>
      <c r="G641" t="s">
        <v>319</v>
      </c>
      <c r="N641" s="97"/>
      <c r="AT641" t="str">
        <f t="shared" si="66"/>
        <v>CONF_DONE</v>
      </c>
      <c r="AU641" t="str">
        <f t="shared" si="67"/>
        <v>--</v>
      </c>
    </row>
    <row r="642" spans="1:47" x14ac:dyDescent="0.25">
      <c r="A642" t="str">
        <f t="shared" si="62"/>
        <v>H1-1</v>
      </c>
      <c r="B642" t="str">
        <f t="shared" si="63"/>
        <v>NetH1_1</v>
      </c>
      <c r="C642" t="str">
        <f t="shared" si="64"/>
        <v>H1-NetH1_1</v>
      </c>
      <c r="D642" t="str">
        <f t="shared" si="65"/>
        <v>H1-1</v>
      </c>
      <c r="E642" t="s">
        <v>478</v>
      </c>
      <c r="F642">
        <v>1</v>
      </c>
      <c r="G642" t="s">
        <v>479</v>
      </c>
      <c r="N642" s="97"/>
      <c r="AT642" t="str">
        <f t="shared" si="66"/>
        <v>NetH1_1</v>
      </c>
      <c r="AU642" t="str">
        <f t="shared" si="67"/>
        <v>--</v>
      </c>
    </row>
    <row r="643" spans="1:47" x14ac:dyDescent="0.25">
      <c r="A643" t="str">
        <f t="shared" si="62"/>
        <v>H2-1</v>
      </c>
      <c r="B643" t="str">
        <f t="shared" si="63"/>
        <v>NetH2_1</v>
      </c>
      <c r="C643" t="str">
        <f t="shared" si="64"/>
        <v>H2-NetH2_1</v>
      </c>
      <c r="D643" t="str">
        <f t="shared" si="65"/>
        <v>H2-1</v>
      </c>
      <c r="E643" t="s">
        <v>480</v>
      </c>
      <c r="F643">
        <v>1</v>
      </c>
      <c r="G643" t="s">
        <v>481</v>
      </c>
      <c r="N643" s="97"/>
      <c r="AT643" t="str">
        <f t="shared" si="66"/>
        <v>NetH2_1</v>
      </c>
      <c r="AU643" t="str">
        <f t="shared" si="67"/>
        <v>--</v>
      </c>
    </row>
    <row r="644" spans="1:47" x14ac:dyDescent="0.25">
      <c r="A644" t="str">
        <f t="shared" si="62"/>
        <v>H3-1</v>
      </c>
      <c r="B644" t="str">
        <f t="shared" si="63"/>
        <v>NetH3_1</v>
      </c>
      <c r="C644" t="str">
        <f t="shared" si="64"/>
        <v>H3-NetH3_1</v>
      </c>
      <c r="D644" t="str">
        <f t="shared" si="65"/>
        <v>H3-1</v>
      </c>
      <c r="E644" t="s">
        <v>482</v>
      </c>
      <c r="F644">
        <v>1</v>
      </c>
      <c r="G644" t="s">
        <v>483</v>
      </c>
      <c r="N644" s="97"/>
      <c r="AT644" t="str">
        <f t="shared" si="66"/>
        <v>NetH3_1</v>
      </c>
      <c r="AU644" t="str">
        <f t="shared" si="67"/>
        <v>--</v>
      </c>
    </row>
    <row r="645" spans="1:47" x14ac:dyDescent="0.25">
      <c r="A645" t="str">
        <f t="shared" si="62"/>
        <v>H4-1</v>
      </c>
      <c r="B645" t="str">
        <f t="shared" si="63"/>
        <v>NetH4_1</v>
      </c>
      <c r="C645" t="str">
        <f t="shared" si="64"/>
        <v>H4-NetH4_1</v>
      </c>
      <c r="D645" t="str">
        <f t="shared" si="65"/>
        <v>H4-1</v>
      </c>
      <c r="E645" t="s">
        <v>484</v>
      </c>
      <c r="F645">
        <v>1</v>
      </c>
      <c r="G645" t="s">
        <v>485</v>
      </c>
      <c r="N645" s="97"/>
      <c r="AT645" t="str">
        <f t="shared" si="66"/>
        <v>NetH4_1</v>
      </c>
      <c r="AU645" t="str">
        <f t="shared" si="67"/>
        <v>--</v>
      </c>
    </row>
    <row r="646" spans="1:47" x14ac:dyDescent="0.25">
      <c r="A646" t="str">
        <f t="shared" ref="A646:A709" si="68">$E646&amp;"-"&amp;$F646</f>
        <v>L1-1</v>
      </c>
      <c r="B646" t="str">
        <f t="shared" ref="B646:B709" si="69">IF(OR(E646=$A$2,E646=$B$2,E646=$C$2,E646=$D$2),"--",G646)</f>
        <v>NetC1_1</v>
      </c>
      <c r="C646" t="str">
        <f t="shared" ref="C646:C709" si="70">$E646&amp;"-"&amp;$G646</f>
        <v>L1-NetC1_1</v>
      </c>
      <c r="D646" t="str">
        <f t="shared" ref="D646:D709" si="71">A646</f>
        <v>L1-1</v>
      </c>
      <c r="E646" t="s">
        <v>486</v>
      </c>
      <c r="F646">
        <v>1</v>
      </c>
      <c r="G646" t="s">
        <v>370</v>
      </c>
      <c r="N646" s="97"/>
      <c r="AT646" t="str">
        <f t="shared" ref="AT646:AT709" si="72">IF(IF(COUNTIF($AO$6:$AQ$150,B646)&gt;0,"---","--")="---",VLOOKUP(B646,$AO$6:$AQ$150,3,0),B646)</f>
        <v>NetC1_1</v>
      </c>
      <c r="AU646" t="str">
        <f t="shared" ref="AU646:AU709" si="73">IF(IF(COUNTIF($AO$6:$AQ$150,B646)&gt;0,"---","--")="---",VLOOKUP(B646,$AO$6:$AQ$150,2,0),"--")</f>
        <v>--</v>
      </c>
    </row>
    <row r="647" spans="1:47" x14ac:dyDescent="0.25">
      <c r="A647" t="str">
        <f t="shared" si="68"/>
        <v>L1-2</v>
      </c>
      <c r="B647" t="str">
        <f t="shared" si="69"/>
        <v>3.3V</v>
      </c>
      <c r="C647" t="str">
        <f t="shared" si="70"/>
        <v>L1-3.3V</v>
      </c>
      <c r="D647" t="str">
        <f t="shared" si="71"/>
        <v>L1-2</v>
      </c>
      <c r="E647" t="s">
        <v>486</v>
      </c>
      <c r="F647">
        <v>2</v>
      </c>
      <c r="G647" t="s">
        <v>291</v>
      </c>
      <c r="N647" s="97"/>
      <c r="AT647" t="str">
        <f t="shared" si="72"/>
        <v>3.3V</v>
      </c>
      <c r="AU647" t="str">
        <f t="shared" si="73"/>
        <v>--</v>
      </c>
    </row>
    <row r="648" spans="1:47" x14ac:dyDescent="0.25">
      <c r="A648" t="str">
        <f t="shared" si="68"/>
        <v>L2-1</v>
      </c>
      <c r="B648" t="str">
        <f t="shared" si="69"/>
        <v>NetC19_1</v>
      </c>
      <c r="C648" t="str">
        <f t="shared" si="70"/>
        <v>L2-NetC19_1</v>
      </c>
      <c r="D648" t="str">
        <f t="shared" si="71"/>
        <v>L2-1</v>
      </c>
      <c r="E648" t="s">
        <v>487</v>
      </c>
      <c r="F648">
        <v>1</v>
      </c>
      <c r="G648" t="s">
        <v>369</v>
      </c>
      <c r="N648" s="97"/>
      <c r="AT648" t="str">
        <f t="shared" si="72"/>
        <v>NetC19_1</v>
      </c>
      <c r="AU648" t="str">
        <f t="shared" si="73"/>
        <v>--</v>
      </c>
    </row>
    <row r="649" spans="1:47" x14ac:dyDescent="0.25">
      <c r="A649" t="str">
        <f t="shared" si="68"/>
        <v>L2-2</v>
      </c>
      <c r="B649" t="str">
        <f t="shared" si="69"/>
        <v>3.3V</v>
      </c>
      <c r="C649" t="str">
        <f t="shared" si="70"/>
        <v>L2-3.3V</v>
      </c>
      <c r="D649" t="str">
        <f t="shared" si="71"/>
        <v>L2-2</v>
      </c>
      <c r="E649" t="s">
        <v>487</v>
      </c>
      <c r="F649">
        <v>2</v>
      </c>
      <c r="G649" t="s">
        <v>291</v>
      </c>
      <c r="N649" s="97"/>
      <c r="AT649" t="str">
        <f t="shared" si="72"/>
        <v>3.3V</v>
      </c>
      <c r="AU649" t="str">
        <f t="shared" si="73"/>
        <v>--</v>
      </c>
    </row>
    <row r="650" spans="1:47" x14ac:dyDescent="0.25">
      <c r="A650" t="str">
        <f t="shared" si="68"/>
        <v>L3-1</v>
      </c>
      <c r="B650" t="str">
        <f t="shared" si="69"/>
        <v>VCCA</v>
      </c>
      <c r="C650" t="str">
        <f t="shared" si="70"/>
        <v>L3-VCCA</v>
      </c>
      <c r="D650" t="str">
        <f t="shared" si="71"/>
        <v>L3-1</v>
      </c>
      <c r="E650" t="s">
        <v>701</v>
      </c>
      <c r="F650">
        <v>1</v>
      </c>
      <c r="G650" t="s">
        <v>838</v>
      </c>
      <c r="N650" s="97"/>
      <c r="AT650" t="str">
        <f t="shared" si="72"/>
        <v>VCCA</v>
      </c>
      <c r="AU650" t="str">
        <f t="shared" si="73"/>
        <v>--</v>
      </c>
    </row>
    <row r="651" spans="1:47" x14ac:dyDescent="0.25">
      <c r="A651" t="str">
        <f t="shared" si="68"/>
        <v>L3-2</v>
      </c>
      <c r="B651" t="str">
        <f t="shared" si="69"/>
        <v>2.5V</v>
      </c>
      <c r="C651" t="str">
        <f t="shared" si="70"/>
        <v>L3-2.5V</v>
      </c>
      <c r="D651" t="str">
        <f t="shared" si="71"/>
        <v>L3-2</v>
      </c>
      <c r="E651" t="s">
        <v>701</v>
      </c>
      <c r="F651">
        <v>2</v>
      </c>
      <c r="G651" t="s">
        <v>800</v>
      </c>
      <c r="N651" s="97"/>
      <c r="AT651" t="str">
        <f t="shared" si="72"/>
        <v>2.5V</v>
      </c>
      <c r="AU651" t="str">
        <f t="shared" si="73"/>
        <v>--</v>
      </c>
    </row>
    <row r="652" spans="1:47" x14ac:dyDescent="0.25">
      <c r="A652" t="str">
        <f t="shared" si="68"/>
        <v>L4-1</v>
      </c>
      <c r="B652" t="str">
        <f t="shared" si="69"/>
        <v>VCCD</v>
      </c>
      <c r="C652" t="str">
        <f t="shared" si="70"/>
        <v>L4-VCCD</v>
      </c>
      <c r="D652" t="str">
        <f t="shared" si="71"/>
        <v>L4-1</v>
      </c>
      <c r="E652" t="s">
        <v>702</v>
      </c>
      <c r="F652">
        <v>1</v>
      </c>
      <c r="G652" t="s">
        <v>831</v>
      </c>
      <c r="N652" s="97"/>
      <c r="AT652" t="str">
        <f t="shared" si="72"/>
        <v>VCCD</v>
      </c>
      <c r="AU652" t="str">
        <f t="shared" si="73"/>
        <v>--</v>
      </c>
    </row>
    <row r="653" spans="1:47" x14ac:dyDescent="0.25">
      <c r="A653" t="str">
        <f t="shared" si="68"/>
        <v>L4-2</v>
      </c>
      <c r="B653" t="str">
        <f t="shared" si="69"/>
        <v>VCCINT</v>
      </c>
      <c r="C653" t="str">
        <f t="shared" si="70"/>
        <v>L4-VCCINT</v>
      </c>
      <c r="D653" t="str">
        <f t="shared" si="71"/>
        <v>L4-2</v>
      </c>
      <c r="E653" t="s">
        <v>702</v>
      </c>
      <c r="F653">
        <v>2</v>
      </c>
      <c r="G653" t="s">
        <v>839</v>
      </c>
      <c r="N653" s="97"/>
      <c r="AT653" t="str">
        <f t="shared" si="72"/>
        <v>NetC33_2</v>
      </c>
      <c r="AU653" t="str">
        <f t="shared" si="73"/>
        <v>C33</v>
      </c>
    </row>
    <row r="654" spans="1:47" x14ac:dyDescent="0.25">
      <c r="A654" t="str">
        <f t="shared" si="68"/>
        <v>R1-1</v>
      </c>
      <c r="B654" t="str">
        <f t="shared" si="69"/>
        <v>GND</v>
      </c>
      <c r="C654" t="str">
        <f t="shared" si="70"/>
        <v>R1-GND</v>
      </c>
      <c r="D654" t="str">
        <f t="shared" si="71"/>
        <v>R1-1</v>
      </c>
      <c r="E654" t="s">
        <v>488</v>
      </c>
      <c r="F654">
        <v>1</v>
      </c>
      <c r="G654" t="s">
        <v>324</v>
      </c>
      <c r="N654" s="97"/>
      <c r="AT654" t="str">
        <f t="shared" si="72"/>
        <v>GND</v>
      </c>
      <c r="AU654" t="str">
        <f t="shared" si="73"/>
        <v>--</v>
      </c>
    </row>
    <row r="655" spans="1:47" x14ac:dyDescent="0.25">
      <c r="A655" t="str">
        <f t="shared" si="68"/>
        <v>R1-2</v>
      </c>
      <c r="B655" t="str">
        <f t="shared" si="69"/>
        <v>NetR1_2</v>
      </c>
      <c r="C655" t="str">
        <f t="shared" si="70"/>
        <v>R1-NetR1_2</v>
      </c>
      <c r="D655" t="str">
        <f t="shared" si="71"/>
        <v>R1-2</v>
      </c>
      <c r="E655" t="s">
        <v>488</v>
      </c>
      <c r="F655">
        <v>2</v>
      </c>
      <c r="G655" t="s">
        <v>385</v>
      </c>
      <c r="N655" s="97"/>
      <c r="AT655" t="str">
        <f t="shared" si="72"/>
        <v>NetR1_2</v>
      </c>
      <c r="AU655" t="str">
        <f t="shared" si="73"/>
        <v>--</v>
      </c>
    </row>
    <row r="656" spans="1:47" x14ac:dyDescent="0.25">
      <c r="A656" t="str">
        <f t="shared" si="68"/>
        <v>R2-1</v>
      </c>
      <c r="B656" t="str">
        <f t="shared" si="69"/>
        <v>3.3V</v>
      </c>
      <c r="C656" t="str">
        <f t="shared" si="70"/>
        <v>R2-3.3V</v>
      </c>
      <c r="D656" t="str">
        <f t="shared" si="71"/>
        <v>R2-1</v>
      </c>
      <c r="E656" t="s">
        <v>489</v>
      </c>
      <c r="F656">
        <v>1</v>
      </c>
      <c r="G656" t="s">
        <v>291</v>
      </c>
      <c r="N656" s="97"/>
      <c r="AT656" t="str">
        <f t="shared" si="72"/>
        <v>3.3V</v>
      </c>
      <c r="AU656" t="str">
        <f t="shared" si="73"/>
        <v>--</v>
      </c>
    </row>
    <row r="657" spans="1:47" x14ac:dyDescent="0.25">
      <c r="A657" t="str">
        <f t="shared" si="68"/>
        <v>R2-2</v>
      </c>
      <c r="B657" t="str">
        <f t="shared" si="69"/>
        <v>NetR2_2</v>
      </c>
      <c r="C657" t="str">
        <f t="shared" si="70"/>
        <v>R2-NetR2_2</v>
      </c>
      <c r="D657" t="str">
        <f t="shared" si="71"/>
        <v>R2-2</v>
      </c>
      <c r="E657" t="s">
        <v>489</v>
      </c>
      <c r="F657">
        <v>2</v>
      </c>
      <c r="G657" t="s">
        <v>390</v>
      </c>
      <c r="N657" s="97"/>
      <c r="AT657" t="str">
        <f t="shared" si="72"/>
        <v>NetR2_2</v>
      </c>
      <c r="AU657" t="str">
        <f t="shared" si="73"/>
        <v>--</v>
      </c>
    </row>
    <row r="658" spans="1:47" x14ac:dyDescent="0.25">
      <c r="A658" t="str">
        <f t="shared" si="68"/>
        <v>R3-1</v>
      </c>
      <c r="B658" t="str">
        <f t="shared" si="69"/>
        <v>DEVCLRn</v>
      </c>
      <c r="C658" t="str">
        <f t="shared" si="70"/>
        <v>R3-DEVCLRn</v>
      </c>
      <c r="D658" t="str">
        <f t="shared" si="71"/>
        <v>R3-1</v>
      </c>
      <c r="E658" t="s">
        <v>490</v>
      </c>
      <c r="F658">
        <v>1</v>
      </c>
      <c r="G658" t="s">
        <v>625</v>
      </c>
      <c r="N658" s="97"/>
      <c r="AT658" t="str">
        <f t="shared" si="72"/>
        <v>DEVCLRn</v>
      </c>
      <c r="AU658" t="str">
        <f t="shared" si="73"/>
        <v>--</v>
      </c>
    </row>
    <row r="659" spans="1:47" x14ac:dyDescent="0.25">
      <c r="A659" t="str">
        <f t="shared" si="68"/>
        <v>R3-2</v>
      </c>
      <c r="B659" t="str">
        <f t="shared" si="69"/>
        <v>3.3V</v>
      </c>
      <c r="C659" t="str">
        <f t="shared" si="70"/>
        <v>R3-3.3V</v>
      </c>
      <c r="D659" t="str">
        <f t="shared" si="71"/>
        <v>R3-2</v>
      </c>
      <c r="E659" t="s">
        <v>490</v>
      </c>
      <c r="F659">
        <v>2</v>
      </c>
      <c r="G659" t="s">
        <v>291</v>
      </c>
      <c r="N659" s="97"/>
      <c r="AT659" t="str">
        <f t="shared" si="72"/>
        <v>3.3V</v>
      </c>
      <c r="AU659" t="str">
        <f t="shared" si="73"/>
        <v>--</v>
      </c>
    </row>
    <row r="660" spans="1:47" x14ac:dyDescent="0.25">
      <c r="A660" t="str">
        <f t="shared" si="68"/>
        <v>R4-1</v>
      </c>
      <c r="B660" t="str">
        <f t="shared" si="69"/>
        <v>NetR4_1</v>
      </c>
      <c r="C660" t="str">
        <f t="shared" si="70"/>
        <v>R4-NetR4_1</v>
      </c>
      <c r="D660" t="str">
        <f t="shared" si="71"/>
        <v>R4-1</v>
      </c>
      <c r="E660" t="s">
        <v>491</v>
      </c>
      <c r="F660">
        <v>1</v>
      </c>
      <c r="G660" t="s">
        <v>392</v>
      </c>
      <c r="N660" s="97"/>
      <c r="AT660" t="str">
        <f t="shared" si="72"/>
        <v>EEDATA</v>
      </c>
      <c r="AU660" t="str">
        <f t="shared" si="73"/>
        <v>R7</v>
      </c>
    </row>
    <row r="661" spans="1:47" x14ac:dyDescent="0.25">
      <c r="A661" t="str">
        <f t="shared" si="68"/>
        <v>R4-2</v>
      </c>
      <c r="B661" t="str">
        <f t="shared" si="69"/>
        <v>3.3V</v>
      </c>
      <c r="C661" t="str">
        <f t="shared" si="70"/>
        <v>R4-3.3V</v>
      </c>
      <c r="D661" t="str">
        <f t="shared" si="71"/>
        <v>R4-2</v>
      </c>
      <c r="E661" t="s">
        <v>491</v>
      </c>
      <c r="F661">
        <v>2</v>
      </c>
      <c r="G661" t="s">
        <v>291</v>
      </c>
      <c r="N661" s="97"/>
      <c r="AT661" t="str">
        <f t="shared" si="72"/>
        <v>3.3V</v>
      </c>
      <c r="AU661" t="str">
        <f t="shared" si="73"/>
        <v>--</v>
      </c>
    </row>
    <row r="662" spans="1:47" x14ac:dyDescent="0.25">
      <c r="A662" t="str">
        <f t="shared" si="68"/>
        <v>R5-1</v>
      </c>
      <c r="B662" t="str">
        <f t="shared" si="69"/>
        <v>3.3V</v>
      </c>
      <c r="C662" t="str">
        <f t="shared" si="70"/>
        <v>R5-3.3V</v>
      </c>
      <c r="D662" t="str">
        <f t="shared" si="71"/>
        <v>R5-1</v>
      </c>
      <c r="E662" t="s">
        <v>492</v>
      </c>
      <c r="F662">
        <v>1</v>
      </c>
      <c r="G662" t="s">
        <v>291</v>
      </c>
      <c r="N662" s="97"/>
      <c r="AT662" t="str">
        <f t="shared" si="72"/>
        <v>3.3V</v>
      </c>
      <c r="AU662" t="str">
        <f t="shared" si="73"/>
        <v>--</v>
      </c>
    </row>
    <row r="663" spans="1:47" x14ac:dyDescent="0.25">
      <c r="A663" t="str">
        <f t="shared" si="68"/>
        <v>R5-2</v>
      </c>
      <c r="B663" t="str">
        <f t="shared" si="69"/>
        <v>INIT_DONE</v>
      </c>
      <c r="C663" t="str">
        <f t="shared" si="70"/>
        <v>R5-INIT_DONE</v>
      </c>
      <c r="D663" t="str">
        <f t="shared" si="71"/>
        <v>R5-2</v>
      </c>
      <c r="E663" t="s">
        <v>492</v>
      </c>
      <c r="F663">
        <v>2</v>
      </c>
      <c r="G663" t="s">
        <v>844</v>
      </c>
      <c r="N663" s="97"/>
      <c r="AT663" t="str">
        <f t="shared" si="72"/>
        <v>INIT_DONE</v>
      </c>
      <c r="AU663" t="str">
        <f t="shared" si="73"/>
        <v>--</v>
      </c>
    </row>
    <row r="664" spans="1:47" x14ac:dyDescent="0.25">
      <c r="A664" t="str">
        <f t="shared" si="68"/>
        <v>R6-1</v>
      </c>
      <c r="B664" t="str">
        <f t="shared" si="69"/>
        <v>5V</v>
      </c>
      <c r="C664" t="str">
        <f t="shared" si="70"/>
        <v>R6-5V</v>
      </c>
      <c r="D664" t="str">
        <f t="shared" si="71"/>
        <v>R6-1</v>
      </c>
      <c r="E664" t="s">
        <v>493</v>
      </c>
      <c r="F664">
        <v>1</v>
      </c>
      <c r="G664" t="s">
        <v>293</v>
      </c>
      <c r="N664" s="97"/>
      <c r="AT664" t="str">
        <f t="shared" si="72"/>
        <v>5V</v>
      </c>
      <c r="AU664" t="str">
        <f t="shared" si="73"/>
        <v>--</v>
      </c>
    </row>
    <row r="665" spans="1:47" x14ac:dyDescent="0.25">
      <c r="A665" t="str">
        <f t="shared" si="68"/>
        <v>R6-2</v>
      </c>
      <c r="B665" t="str">
        <f t="shared" si="69"/>
        <v>NetR6_2</v>
      </c>
      <c r="C665" t="str">
        <f t="shared" si="70"/>
        <v>R6-NetR6_2</v>
      </c>
      <c r="D665" t="str">
        <f t="shared" si="71"/>
        <v>R6-2</v>
      </c>
      <c r="E665" t="s">
        <v>493</v>
      </c>
      <c r="F665">
        <v>2</v>
      </c>
      <c r="G665" t="s">
        <v>393</v>
      </c>
      <c r="N665" s="97"/>
      <c r="AT665" t="str">
        <f t="shared" si="72"/>
        <v>NetR6_2</v>
      </c>
      <c r="AU665" t="str">
        <f t="shared" si="73"/>
        <v>--</v>
      </c>
    </row>
    <row r="666" spans="1:47" x14ac:dyDescent="0.25">
      <c r="A666" t="str">
        <f t="shared" si="68"/>
        <v>R7-1</v>
      </c>
      <c r="B666" t="str">
        <f t="shared" si="69"/>
        <v>EEDATA</v>
      </c>
      <c r="C666" t="str">
        <f t="shared" si="70"/>
        <v>R7-EEDATA</v>
      </c>
      <c r="D666" t="str">
        <f t="shared" si="71"/>
        <v>R7-1</v>
      </c>
      <c r="E666" t="s">
        <v>494</v>
      </c>
      <c r="F666">
        <v>1</v>
      </c>
      <c r="G666" t="s">
        <v>343</v>
      </c>
      <c r="N666" s="97"/>
      <c r="AT666" t="str">
        <f t="shared" si="72"/>
        <v>NetR4_1</v>
      </c>
      <c r="AU666" t="str">
        <f t="shared" si="73"/>
        <v>R7</v>
      </c>
    </row>
    <row r="667" spans="1:47" x14ac:dyDescent="0.25">
      <c r="A667" t="str">
        <f t="shared" si="68"/>
        <v>R7-2</v>
      </c>
      <c r="B667" t="str">
        <f t="shared" si="69"/>
        <v>NetR4_1</v>
      </c>
      <c r="C667" t="str">
        <f t="shared" si="70"/>
        <v>R7-NetR4_1</v>
      </c>
      <c r="D667" t="str">
        <f t="shared" si="71"/>
        <v>R7-2</v>
      </c>
      <c r="E667" t="s">
        <v>494</v>
      </c>
      <c r="F667">
        <v>2</v>
      </c>
      <c r="G667" t="s">
        <v>392</v>
      </c>
      <c r="N667" s="97"/>
      <c r="AT667" t="str">
        <f t="shared" si="72"/>
        <v>EEDATA</v>
      </c>
      <c r="AU667" t="str">
        <f t="shared" si="73"/>
        <v>R7</v>
      </c>
    </row>
    <row r="668" spans="1:47" x14ac:dyDescent="0.25">
      <c r="A668" t="str">
        <f t="shared" si="68"/>
        <v>R8-1</v>
      </c>
      <c r="B668" t="str">
        <f t="shared" si="69"/>
        <v>NetD10_A</v>
      </c>
      <c r="C668" t="str">
        <f t="shared" si="70"/>
        <v>R8-NetD10_A</v>
      </c>
      <c r="D668" t="str">
        <f t="shared" si="71"/>
        <v>R8-1</v>
      </c>
      <c r="E668" t="s">
        <v>495</v>
      </c>
      <c r="F668">
        <v>1</v>
      </c>
      <c r="G668" t="s">
        <v>372</v>
      </c>
      <c r="N668" s="97"/>
      <c r="AT668" t="str">
        <f t="shared" si="72"/>
        <v>NetD10_A</v>
      </c>
      <c r="AU668" t="str">
        <f t="shared" si="73"/>
        <v>--</v>
      </c>
    </row>
    <row r="669" spans="1:47" x14ac:dyDescent="0.25">
      <c r="A669" t="str">
        <f t="shared" si="68"/>
        <v>R8-2</v>
      </c>
      <c r="B669" t="str">
        <f t="shared" si="69"/>
        <v>3.3V</v>
      </c>
      <c r="C669" t="str">
        <f t="shared" si="70"/>
        <v>R8-3.3V</v>
      </c>
      <c r="D669" t="str">
        <f t="shared" si="71"/>
        <v>R8-2</v>
      </c>
      <c r="E669" t="s">
        <v>495</v>
      </c>
      <c r="F669">
        <v>2</v>
      </c>
      <c r="G669" t="s">
        <v>291</v>
      </c>
      <c r="N669" s="97"/>
      <c r="AT669" t="str">
        <f t="shared" si="72"/>
        <v>3.3V</v>
      </c>
      <c r="AU669" t="str">
        <f t="shared" si="73"/>
        <v>--</v>
      </c>
    </row>
    <row r="670" spans="1:47" x14ac:dyDescent="0.25">
      <c r="A670" t="str">
        <f t="shared" si="68"/>
        <v>R9-1</v>
      </c>
      <c r="B670" t="str">
        <f t="shared" si="69"/>
        <v>LED1</v>
      </c>
      <c r="C670" t="str">
        <f t="shared" si="70"/>
        <v>R9-LED1</v>
      </c>
      <c r="D670" t="str">
        <f t="shared" si="71"/>
        <v>R9-1</v>
      </c>
      <c r="E670" t="s">
        <v>496</v>
      </c>
      <c r="F670">
        <v>1</v>
      </c>
      <c r="G670" t="s">
        <v>354</v>
      </c>
      <c r="N670" s="97"/>
      <c r="AT670" t="str">
        <f t="shared" si="72"/>
        <v>NetD2_A</v>
      </c>
      <c r="AU670" t="str">
        <f t="shared" si="73"/>
        <v>R9</v>
      </c>
    </row>
    <row r="671" spans="1:47" x14ac:dyDescent="0.25">
      <c r="A671" t="str">
        <f t="shared" si="68"/>
        <v>R9-2</v>
      </c>
      <c r="B671" t="str">
        <f t="shared" si="69"/>
        <v>NetD2_A</v>
      </c>
      <c r="C671" t="str">
        <f t="shared" si="70"/>
        <v>R9-NetD2_A</v>
      </c>
      <c r="D671" t="str">
        <f t="shared" si="71"/>
        <v>R9-2</v>
      </c>
      <c r="E671" t="s">
        <v>496</v>
      </c>
      <c r="F671">
        <v>2</v>
      </c>
      <c r="G671" t="s">
        <v>374</v>
      </c>
      <c r="N671" s="97"/>
      <c r="AT671" t="str">
        <f t="shared" si="72"/>
        <v>LED1</v>
      </c>
      <c r="AU671" t="str">
        <f t="shared" si="73"/>
        <v>R9</v>
      </c>
    </row>
    <row r="672" spans="1:47" x14ac:dyDescent="0.25">
      <c r="A672" t="str">
        <f t="shared" si="68"/>
        <v>R10-1</v>
      </c>
      <c r="B672" t="str">
        <f t="shared" si="69"/>
        <v>LED2</v>
      </c>
      <c r="C672" t="str">
        <f t="shared" si="70"/>
        <v>R10-LED2</v>
      </c>
      <c r="D672" t="str">
        <f t="shared" si="71"/>
        <v>R10-1</v>
      </c>
      <c r="E672" t="s">
        <v>497</v>
      </c>
      <c r="F672">
        <v>1</v>
      </c>
      <c r="G672" t="s">
        <v>356</v>
      </c>
      <c r="N672" s="97"/>
      <c r="AT672" t="str">
        <f t="shared" si="72"/>
        <v>NetD3_A</v>
      </c>
      <c r="AU672" t="str">
        <f t="shared" si="73"/>
        <v>R10</v>
      </c>
    </row>
    <row r="673" spans="1:47" x14ac:dyDescent="0.25">
      <c r="A673" t="str">
        <f t="shared" si="68"/>
        <v>R10-2</v>
      </c>
      <c r="B673" t="str">
        <f t="shared" si="69"/>
        <v>NetD3_A</v>
      </c>
      <c r="C673" t="str">
        <f t="shared" si="70"/>
        <v>R10-NetD3_A</v>
      </c>
      <c r="D673" t="str">
        <f t="shared" si="71"/>
        <v>R10-2</v>
      </c>
      <c r="E673" t="s">
        <v>497</v>
      </c>
      <c r="F673">
        <v>2</v>
      </c>
      <c r="G673" t="s">
        <v>375</v>
      </c>
      <c r="N673" s="97"/>
      <c r="AT673" t="str">
        <f t="shared" si="72"/>
        <v>LED2</v>
      </c>
      <c r="AU673" t="str">
        <f t="shared" si="73"/>
        <v>R10</v>
      </c>
    </row>
    <row r="674" spans="1:47" x14ac:dyDescent="0.25">
      <c r="A674" t="str">
        <f t="shared" si="68"/>
        <v>R11-1</v>
      </c>
      <c r="B674" t="str">
        <f t="shared" si="69"/>
        <v>LED3</v>
      </c>
      <c r="C674" t="str">
        <f t="shared" si="70"/>
        <v>R11-LED3</v>
      </c>
      <c r="D674" t="str">
        <f t="shared" si="71"/>
        <v>R11-1</v>
      </c>
      <c r="E674" t="s">
        <v>498</v>
      </c>
      <c r="F674">
        <v>1</v>
      </c>
      <c r="G674" t="s">
        <v>358</v>
      </c>
      <c r="N674" s="97"/>
      <c r="AT674" t="str">
        <f t="shared" si="72"/>
        <v>NetD4_A</v>
      </c>
      <c r="AU674" t="str">
        <f t="shared" si="73"/>
        <v>R11</v>
      </c>
    </row>
    <row r="675" spans="1:47" x14ac:dyDescent="0.25">
      <c r="A675" t="str">
        <f t="shared" si="68"/>
        <v>R11-2</v>
      </c>
      <c r="B675" t="str">
        <f t="shared" si="69"/>
        <v>NetD4_A</v>
      </c>
      <c r="C675" t="str">
        <f t="shared" si="70"/>
        <v>R11-NetD4_A</v>
      </c>
      <c r="D675" t="str">
        <f t="shared" si="71"/>
        <v>R11-2</v>
      </c>
      <c r="E675" t="s">
        <v>498</v>
      </c>
      <c r="F675">
        <v>2</v>
      </c>
      <c r="G675" t="s">
        <v>376</v>
      </c>
      <c r="N675" s="97"/>
      <c r="AT675" t="str">
        <f t="shared" si="72"/>
        <v>LED3</v>
      </c>
      <c r="AU675" t="str">
        <f t="shared" si="73"/>
        <v>R11</v>
      </c>
    </row>
    <row r="676" spans="1:47" x14ac:dyDescent="0.25">
      <c r="A676" t="str">
        <f t="shared" si="68"/>
        <v>R12-1</v>
      </c>
      <c r="B676" t="str">
        <f t="shared" si="69"/>
        <v>LED4</v>
      </c>
      <c r="C676" t="str">
        <f t="shared" si="70"/>
        <v>R12-LED4</v>
      </c>
      <c r="D676" t="str">
        <f t="shared" si="71"/>
        <v>R12-1</v>
      </c>
      <c r="E676" t="s">
        <v>499</v>
      </c>
      <c r="F676">
        <v>1</v>
      </c>
      <c r="G676" t="s">
        <v>360</v>
      </c>
      <c r="N676" s="97"/>
      <c r="AT676" t="str">
        <f t="shared" si="72"/>
        <v>NetD5_A</v>
      </c>
      <c r="AU676" t="str">
        <f t="shared" si="73"/>
        <v>R12</v>
      </c>
    </row>
    <row r="677" spans="1:47" x14ac:dyDescent="0.25">
      <c r="A677" t="str">
        <f t="shared" si="68"/>
        <v>R12-2</v>
      </c>
      <c r="B677" t="str">
        <f t="shared" si="69"/>
        <v>NetD5_A</v>
      </c>
      <c r="C677" t="str">
        <f t="shared" si="70"/>
        <v>R12-NetD5_A</v>
      </c>
      <c r="D677" t="str">
        <f t="shared" si="71"/>
        <v>R12-2</v>
      </c>
      <c r="E677" t="s">
        <v>499</v>
      </c>
      <c r="F677">
        <v>2</v>
      </c>
      <c r="G677" t="s">
        <v>377</v>
      </c>
      <c r="N677" s="97"/>
      <c r="AT677" t="str">
        <f t="shared" si="72"/>
        <v>LED4</v>
      </c>
      <c r="AU677" t="str">
        <f t="shared" si="73"/>
        <v>R12</v>
      </c>
    </row>
    <row r="678" spans="1:47" x14ac:dyDescent="0.25">
      <c r="A678" t="str">
        <f t="shared" si="68"/>
        <v>R13-1</v>
      </c>
      <c r="B678" t="str">
        <f t="shared" si="69"/>
        <v>LED5</v>
      </c>
      <c r="C678" t="str">
        <f t="shared" si="70"/>
        <v>R13-LED5</v>
      </c>
      <c r="D678" t="str">
        <f t="shared" si="71"/>
        <v>R13-1</v>
      </c>
      <c r="E678" t="s">
        <v>500</v>
      </c>
      <c r="F678">
        <v>1</v>
      </c>
      <c r="G678" t="s">
        <v>362</v>
      </c>
      <c r="N678" s="97"/>
      <c r="AT678" t="str">
        <f t="shared" si="72"/>
        <v>NetD6_A</v>
      </c>
      <c r="AU678" t="str">
        <f t="shared" si="73"/>
        <v>R13</v>
      </c>
    </row>
    <row r="679" spans="1:47" x14ac:dyDescent="0.25">
      <c r="A679" t="str">
        <f t="shared" si="68"/>
        <v>R13-2</v>
      </c>
      <c r="B679" t="str">
        <f t="shared" si="69"/>
        <v>NetD6_A</v>
      </c>
      <c r="C679" t="str">
        <f t="shared" si="70"/>
        <v>R13-NetD6_A</v>
      </c>
      <c r="D679" t="str">
        <f t="shared" si="71"/>
        <v>R13-2</v>
      </c>
      <c r="E679" t="s">
        <v>500</v>
      </c>
      <c r="F679">
        <v>2</v>
      </c>
      <c r="G679" t="s">
        <v>378</v>
      </c>
      <c r="N679" s="97"/>
      <c r="AT679" t="str">
        <f t="shared" si="72"/>
        <v>LED5</v>
      </c>
      <c r="AU679" t="str">
        <f t="shared" si="73"/>
        <v>R13</v>
      </c>
    </row>
    <row r="680" spans="1:47" x14ac:dyDescent="0.25">
      <c r="A680" t="str">
        <f t="shared" si="68"/>
        <v>R14-1</v>
      </c>
      <c r="B680" t="str">
        <f t="shared" si="69"/>
        <v>LED6</v>
      </c>
      <c r="C680" t="str">
        <f t="shared" si="70"/>
        <v>R14-LED6</v>
      </c>
      <c r="D680" t="str">
        <f t="shared" si="71"/>
        <v>R14-1</v>
      </c>
      <c r="E680" t="s">
        <v>501</v>
      </c>
      <c r="F680">
        <v>1</v>
      </c>
      <c r="G680" t="s">
        <v>364</v>
      </c>
      <c r="N680" s="97"/>
      <c r="AT680" t="str">
        <f t="shared" si="72"/>
        <v>NetD7_A</v>
      </c>
      <c r="AU680" t="str">
        <f t="shared" si="73"/>
        <v>R14</v>
      </c>
    </row>
    <row r="681" spans="1:47" x14ac:dyDescent="0.25">
      <c r="A681" t="str">
        <f t="shared" si="68"/>
        <v>R14-2</v>
      </c>
      <c r="B681" t="str">
        <f t="shared" si="69"/>
        <v>NetD7_A</v>
      </c>
      <c r="C681" t="str">
        <f t="shared" si="70"/>
        <v>R14-NetD7_A</v>
      </c>
      <c r="D681" t="str">
        <f t="shared" si="71"/>
        <v>R14-2</v>
      </c>
      <c r="E681" t="s">
        <v>501</v>
      </c>
      <c r="F681">
        <v>2</v>
      </c>
      <c r="G681" t="s">
        <v>379</v>
      </c>
      <c r="N681" s="97"/>
      <c r="AT681" t="str">
        <f t="shared" si="72"/>
        <v>LED6</v>
      </c>
      <c r="AU681" t="str">
        <f t="shared" si="73"/>
        <v>R14</v>
      </c>
    </row>
    <row r="682" spans="1:47" x14ac:dyDescent="0.25">
      <c r="A682" t="str">
        <f t="shared" si="68"/>
        <v>R15-1</v>
      </c>
      <c r="B682" t="str">
        <f t="shared" si="69"/>
        <v>LED7</v>
      </c>
      <c r="C682" t="str">
        <f t="shared" si="70"/>
        <v>R15-LED7</v>
      </c>
      <c r="D682" t="str">
        <f t="shared" si="71"/>
        <v>R15-1</v>
      </c>
      <c r="E682" t="s">
        <v>502</v>
      </c>
      <c r="F682">
        <v>1</v>
      </c>
      <c r="G682" t="s">
        <v>366</v>
      </c>
      <c r="N682" s="97"/>
      <c r="AT682" t="str">
        <f t="shared" si="72"/>
        <v>NetD8_A</v>
      </c>
      <c r="AU682" t="str">
        <f t="shared" si="73"/>
        <v>R15</v>
      </c>
    </row>
    <row r="683" spans="1:47" x14ac:dyDescent="0.25">
      <c r="A683" t="str">
        <f t="shared" si="68"/>
        <v>R15-2</v>
      </c>
      <c r="B683" t="str">
        <f t="shared" si="69"/>
        <v>NetD8_A</v>
      </c>
      <c r="C683" t="str">
        <f t="shared" si="70"/>
        <v>R15-NetD8_A</v>
      </c>
      <c r="D683" t="str">
        <f t="shared" si="71"/>
        <v>R15-2</v>
      </c>
      <c r="E683" t="s">
        <v>502</v>
      </c>
      <c r="F683">
        <v>2</v>
      </c>
      <c r="G683" t="s">
        <v>380</v>
      </c>
      <c r="N683" s="97"/>
      <c r="AT683" t="str">
        <f t="shared" si="72"/>
        <v>LED7</v>
      </c>
      <c r="AU683" t="str">
        <f t="shared" si="73"/>
        <v>R15</v>
      </c>
    </row>
    <row r="684" spans="1:47" x14ac:dyDescent="0.25">
      <c r="A684" t="str">
        <f t="shared" si="68"/>
        <v>R16-1</v>
      </c>
      <c r="B684" t="str">
        <f t="shared" si="69"/>
        <v>LED8</v>
      </c>
      <c r="C684" t="str">
        <f t="shared" si="70"/>
        <v>R16-LED8</v>
      </c>
      <c r="D684" t="str">
        <f t="shared" si="71"/>
        <v>R16-1</v>
      </c>
      <c r="E684" t="s">
        <v>503</v>
      </c>
      <c r="F684">
        <v>1</v>
      </c>
      <c r="G684" t="s">
        <v>368</v>
      </c>
      <c r="N684" s="97"/>
      <c r="AT684" t="str">
        <f t="shared" si="72"/>
        <v>NetD9_A</v>
      </c>
      <c r="AU684" t="str">
        <f t="shared" si="73"/>
        <v>R16</v>
      </c>
    </row>
    <row r="685" spans="1:47" x14ac:dyDescent="0.25">
      <c r="A685" t="str">
        <f t="shared" si="68"/>
        <v>R16-2</v>
      </c>
      <c r="B685" t="str">
        <f t="shared" si="69"/>
        <v>NetD9_A</v>
      </c>
      <c r="C685" t="str">
        <f t="shared" si="70"/>
        <v>R16-NetD9_A</v>
      </c>
      <c r="D685" t="str">
        <f t="shared" si="71"/>
        <v>R16-2</v>
      </c>
      <c r="E685" t="s">
        <v>503</v>
      </c>
      <c r="F685">
        <v>2</v>
      </c>
      <c r="G685" t="s">
        <v>381</v>
      </c>
      <c r="N685" s="97"/>
      <c r="AT685" t="str">
        <f t="shared" si="72"/>
        <v>LED8</v>
      </c>
      <c r="AU685" t="str">
        <f t="shared" si="73"/>
        <v>R16</v>
      </c>
    </row>
    <row r="686" spans="1:47" x14ac:dyDescent="0.25">
      <c r="A686" t="str">
        <f t="shared" si="68"/>
        <v>R17-1</v>
      </c>
      <c r="B686" t="str">
        <f t="shared" si="69"/>
        <v>NetR17_1</v>
      </c>
      <c r="C686" t="str">
        <f t="shared" si="70"/>
        <v>R17-NetR17_1</v>
      </c>
      <c r="D686" t="str">
        <f t="shared" si="71"/>
        <v>R17-1</v>
      </c>
      <c r="E686" t="s">
        <v>504</v>
      </c>
      <c r="F686">
        <v>1</v>
      </c>
      <c r="G686" t="s">
        <v>382</v>
      </c>
      <c r="N686" s="97"/>
      <c r="AT686" t="str">
        <f t="shared" si="72"/>
        <v>CLK12M</v>
      </c>
      <c r="AU686" t="str">
        <f t="shared" si="73"/>
        <v>R17</v>
      </c>
    </row>
    <row r="687" spans="1:47" x14ac:dyDescent="0.25">
      <c r="A687" t="str">
        <f t="shared" si="68"/>
        <v>R17-2</v>
      </c>
      <c r="B687" t="str">
        <f t="shared" si="69"/>
        <v>CLK12M</v>
      </c>
      <c r="C687" t="str">
        <f t="shared" si="70"/>
        <v>R17-CLK12M</v>
      </c>
      <c r="D687" t="str">
        <f t="shared" si="71"/>
        <v>R17-2</v>
      </c>
      <c r="E687" t="s">
        <v>504</v>
      </c>
      <c r="F687">
        <v>2</v>
      </c>
      <c r="G687" t="s">
        <v>315</v>
      </c>
      <c r="N687" s="97"/>
      <c r="AT687" t="str">
        <f t="shared" si="72"/>
        <v>NetR17_1</v>
      </c>
      <c r="AU687" t="str">
        <f t="shared" si="73"/>
        <v>R17</v>
      </c>
    </row>
    <row r="688" spans="1:47" x14ac:dyDescent="0.25">
      <c r="A688" t="str">
        <f t="shared" si="68"/>
        <v>R18-1</v>
      </c>
      <c r="B688" t="str">
        <f t="shared" si="69"/>
        <v>AREF</v>
      </c>
      <c r="C688" t="str">
        <f t="shared" si="70"/>
        <v>R18-AREF</v>
      </c>
      <c r="D688" t="str">
        <f t="shared" si="71"/>
        <v>R18-1</v>
      </c>
      <c r="E688" t="s">
        <v>505</v>
      </c>
      <c r="F688">
        <v>1</v>
      </c>
      <c r="G688" t="s">
        <v>287</v>
      </c>
      <c r="N688" s="97"/>
      <c r="AT688" t="str">
        <f t="shared" si="72"/>
        <v>NetC15_1</v>
      </c>
      <c r="AU688" t="str">
        <f t="shared" si="73"/>
        <v>R18</v>
      </c>
    </row>
    <row r="689" spans="1:47" x14ac:dyDescent="0.25">
      <c r="A689" t="str">
        <f t="shared" si="68"/>
        <v>R18-2</v>
      </c>
      <c r="B689" t="str">
        <f t="shared" si="69"/>
        <v>NetC15_1</v>
      </c>
      <c r="C689" t="str">
        <f t="shared" si="70"/>
        <v>R18-NetC15_1</v>
      </c>
      <c r="D689" t="str">
        <f t="shared" si="71"/>
        <v>R18-2</v>
      </c>
      <c r="E689" t="s">
        <v>505</v>
      </c>
      <c r="F689">
        <v>2</v>
      </c>
      <c r="G689" t="s">
        <v>636</v>
      </c>
      <c r="N689" s="97"/>
      <c r="AT689" t="str">
        <f t="shared" si="72"/>
        <v>AREF</v>
      </c>
      <c r="AU689" t="str">
        <f t="shared" si="73"/>
        <v>R18</v>
      </c>
    </row>
    <row r="690" spans="1:47" x14ac:dyDescent="0.25">
      <c r="A690" t="str">
        <f t="shared" si="68"/>
        <v>R19-1</v>
      </c>
      <c r="B690" t="str">
        <f t="shared" si="69"/>
        <v>NetR17_1</v>
      </c>
      <c r="C690" t="str">
        <f t="shared" si="70"/>
        <v>R19-NetR17_1</v>
      </c>
      <c r="D690" t="str">
        <f t="shared" si="71"/>
        <v>R19-1</v>
      </c>
      <c r="E690" t="s">
        <v>506</v>
      </c>
      <c r="F690">
        <v>1</v>
      </c>
      <c r="G690" t="s">
        <v>382</v>
      </c>
      <c r="N690" s="97"/>
      <c r="AT690" t="str">
        <f t="shared" si="72"/>
        <v>CLK12M</v>
      </c>
      <c r="AU690" t="str">
        <f t="shared" si="73"/>
        <v>R17</v>
      </c>
    </row>
    <row r="691" spans="1:47" x14ac:dyDescent="0.25">
      <c r="A691" t="str">
        <f t="shared" si="68"/>
        <v>R19-2</v>
      </c>
      <c r="B691" t="str">
        <f t="shared" si="69"/>
        <v>NetR19_2</v>
      </c>
      <c r="C691" t="str">
        <f t="shared" si="70"/>
        <v>R19-NetR19_2</v>
      </c>
      <c r="D691" t="str">
        <f t="shared" si="71"/>
        <v>R19-2</v>
      </c>
      <c r="E691" t="s">
        <v>506</v>
      </c>
      <c r="F691">
        <v>2</v>
      </c>
      <c r="G691" t="s">
        <v>384</v>
      </c>
      <c r="N691" s="97"/>
      <c r="AT691" t="str">
        <f t="shared" si="72"/>
        <v>NetR17_1</v>
      </c>
      <c r="AU691" t="str">
        <f t="shared" si="73"/>
        <v>R19</v>
      </c>
    </row>
    <row r="692" spans="1:47" x14ac:dyDescent="0.25">
      <c r="A692" t="str">
        <f t="shared" si="68"/>
        <v>R20-1</v>
      </c>
      <c r="B692" t="str">
        <f t="shared" si="69"/>
        <v>3.3V</v>
      </c>
      <c r="C692" t="str">
        <f t="shared" si="70"/>
        <v>R20-3.3V</v>
      </c>
      <c r="D692" t="str">
        <f t="shared" si="71"/>
        <v>R20-1</v>
      </c>
      <c r="E692" t="s">
        <v>507</v>
      </c>
      <c r="F692">
        <v>1</v>
      </c>
      <c r="G692" t="s">
        <v>291</v>
      </c>
      <c r="N692" s="97"/>
      <c r="AT692" t="str">
        <f t="shared" si="72"/>
        <v>3.3V</v>
      </c>
      <c r="AU692" t="str">
        <f t="shared" si="73"/>
        <v>--</v>
      </c>
    </row>
    <row r="693" spans="1:47" x14ac:dyDescent="0.25">
      <c r="A693" t="str">
        <f t="shared" si="68"/>
        <v>R20-2</v>
      </c>
      <c r="B693" t="str">
        <f t="shared" si="69"/>
        <v>nCONFIG</v>
      </c>
      <c r="C693" t="str">
        <f t="shared" si="70"/>
        <v>R20-nCONFIG</v>
      </c>
      <c r="D693" t="str">
        <f t="shared" si="71"/>
        <v>R20-2</v>
      </c>
      <c r="E693" t="s">
        <v>507</v>
      </c>
      <c r="F693">
        <v>2</v>
      </c>
      <c r="G693" t="s">
        <v>640</v>
      </c>
      <c r="N693" s="97"/>
      <c r="AT693" t="str">
        <f t="shared" si="72"/>
        <v>RESET</v>
      </c>
      <c r="AU693" t="str">
        <f t="shared" si="73"/>
        <v>R26</v>
      </c>
    </row>
    <row r="694" spans="1:47" x14ac:dyDescent="0.25">
      <c r="A694" t="str">
        <f t="shared" si="68"/>
        <v>R23-1</v>
      </c>
      <c r="B694" t="str">
        <f t="shared" si="69"/>
        <v>NetD1_A</v>
      </c>
      <c r="C694" t="str">
        <f t="shared" si="70"/>
        <v>R23-NetD1_A</v>
      </c>
      <c r="D694" t="str">
        <f t="shared" si="71"/>
        <v>R23-1</v>
      </c>
      <c r="E694" t="s">
        <v>508</v>
      </c>
      <c r="F694">
        <v>1</v>
      </c>
      <c r="G694" t="s">
        <v>373</v>
      </c>
      <c r="N694" s="97"/>
      <c r="AT694" t="str">
        <f t="shared" si="72"/>
        <v>NetD1_A</v>
      </c>
      <c r="AU694" t="str">
        <f t="shared" si="73"/>
        <v>--</v>
      </c>
    </row>
    <row r="695" spans="1:47" x14ac:dyDescent="0.25">
      <c r="A695" t="str">
        <f t="shared" si="68"/>
        <v>R23-2</v>
      </c>
      <c r="B695" t="str">
        <f t="shared" si="69"/>
        <v>3.3V</v>
      </c>
      <c r="C695" t="str">
        <f t="shared" si="70"/>
        <v>R23-3.3V</v>
      </c>
      <c r="D695" t="str">
        <f t="shared" si="71"/>
        <v>R23-2</v>
      </c>
      <c r="E695" t="s">
        <v>508</v>
      </c>
      <c r="F695">
        <v>2</v>
      </c>
      <c r="G695" t="s">
        <v>291</v>
      </c>
      <c r="N695" s="97"/>
      <c r="AT695" t="str">
        <f t="shared" si="72"/>
        <v>3.3V</v>
      </c>
      <c r="AU695" t="str">
        <f t="shared" si="73"/>
        <v>--</v>
      </c>
    </row>
    <row r="696" spans="1:47" x14ac:dyDescent="0.25">
      <c r="A696" t="str">
        <f t="shared" si="68"/>
        <v>R24-1</v>
      </c>
      <c r="B696" t="str">
        <f t="shared" si="69"/>
        <v>D12</v>
      </c>
      <c r="C696" t="str">
        <f t="shared" si="70"/>
        <v>R24-D12</v>
      </c>
      <c r="D696" t="str">
        <f t="shared" si="71"/>
        <v>R24-1</v>
      </c>
      <c r="E696" t="s">
        <v>509</v>
      </c>
      <c r="F696">
        <v>1</v>
      </c>
      <c r="G696" t="s">
        <v>320</v>
      </c>
      <c r="N696" s="97"/>
      <c r="AT696" t="str">
        <f t="shared" si="72"/>
        <v>D12</v>
      </c>
      <c r="AU696" t="str">
        <f t="shared" si="73"/>
        <v>--</v>
      </c>
    </row>
    <row r="697" spans="1:47" x14ac:dyDescent="0.25">
      <c r="A697" t="str">
        <f t="shared" si="68"/>
        <v>R24-2</v>
      </c>
      <c r="B697" t="str">
        <f t="shared" si="69"/>
        <v>D12_R</v>
      </c>
      <c r="C697" t="str">
        <f t="shared" si="70"/>
        <v>R24-D12_R</v>
      </c>
      <c r="D697" t="str">
        <f t="shared" si="71"/>
        <v>R24-2</v>
      </c>
      <c r="E697" t="s">
        <v>509</v>
      </c>
      <c r="F697">
        <v>2</v>
      </c>
      <c r="G697" t="s">
        <v>327</v>
      </c>
      <c r="N697" s="97"/>
      <c r="AT697" t="str">
        <f t="shared" si="72"/>
        <v>D12_R</v>
      </c>
      <c r="AU697" t="str">
        <f t="shared" si="73"/>
        <v>--</v>
      </c>
    </row>
    <row r="698" spans="1:47" x14ac:dyDescent="0.25">
      <c r="A698" t="str">
        <f t="shared" si="68"/>
        <v>R25-1</v>
      </c>
      <c r="B698" t="str">
        <f t="shared" si="69"/>
        <v>D11</v>
      </c>
      <c r="C698" t="str">
        <f t="shared" si="70"/>
        <v>R25-D11</v>
      </c>
      <c r="D698" t="str">
        <f t="shared" si="71"/>
        <v>R25-1</v>
      </c>
      <c r="E698" t="s">
        <v>510</v>
      </c>
      <c r="F698">
        <v>1</v>
      </c>
      <c r="G698" t="s">
        <v>318</v>
      </c>
      <c r="N698" s="97"/>
      <c r="AT698" t="str">
        <f t="shared" si="72"/>
        <v>D11</v>
      </c>
      <c r="AU698" t="str">
        <f t="shared" si="73"/>
        <v>--</v>
      </c>
    </row>
    <row r="699" spans="1:47" x14ac:dyDescent="0.25">
      <c r="A699" t="str">
        <f t="shared" si="68"/>
        <v>R25-2</v>
      </c>
      <c r="B699" t="str">
        <f t="shared" si="69"/>
        <v>D11_R</v>
      </c>
      <c r="C699" t="str">
        <f t="shared" si="70"/>
        <v>R25-D11_R</v>
      </c>
      <c r="D699" t="str">
        <f t="shared" si="71"/>
        <v>R25-2</v>
      </c>
      <c r="E699" t="s">
        <v>510</v>
      </c>
      <c r="F699">
        <v>2</v>
      </c>
      <c r="G699" t="s">
        <v>325</v>
      </c>
      <c r="N699" s="97"/>
      <c r="AT699" t="str">
        <f t="shared" si="72"/>
        <v>D11_R</v>
      </c>
      <c r="AU699" t="str">
        <f t="shared" si="73"/>
        <v>--</v>
      </c>
    </row>
    <row r="700" spans="1:47" x14ac:dyDescent="0.25">
      <c r="A700" t="str">
        <f t="shared" si="68"/>
        <v>R26-1</v>
      </c>
      <c r="B700" t="str">
        <f t="shared" si="69"/>
        <v>RESET</v>
      </c>
      <c r="C700" t="str">
        <f t="shared" si="70"/>
        <v>R26-RESET</v>
      </c>
      <c r="D700" t="str">
        <f t="shared" si="71"/>
        <v>R26-1</v>
      </c>
      <c r="E700" t="s">
        <v>778</v>
      </c>
      <c r="F700">
        <v>1</v>
      </c>
      <c r="G700" t="s">
        <v>323</v>
      </c>
      <c r="N700" s="97"/>
      <c r="AT700" t="str">
        <f t="shared" si="72"/>
        <v>nCONFIG</v>
      </c>
      <c r="AU700" t="str">
        <f t="shared" si="73"/>
        <v>R26</v>
      </c>
    </row>
    <row r="701" spans="1:47" x14ac:dyDescent="0.25">
      <c r="A701" t="str">
        <f t="shared" si="68"/>
        <v>R26-2</v>
      </c>
      <c r="B701" t="str">
        <f t="shared" si="69"/>
        <v>nCONFIG</v>
      </c>
      <c r="C701" t="str">
        <f t="shared" si="70"/>
        <v>R26-nCONFIG</v>
      </c>
      <c r="D701" t="str">
        <f t="shared" si="71"/>
        <v>R26-2</v>
      </c>
      <c r="E701" t="s">
        <v>778</v>
      </c>
      <c r="F701">
        <v>2</v>
      </c>
      <c r="G701" t="s">
        <v>640</v>
      </c>
      <c r="N701" s="97"/>
      <c r="AT701" t="str">
        <f t="shared" si="72"/>
        <v>RESET</v>
      </c>
      <c r="AU701" t="str">
        <f t="shared" si="73"/>
        <v>R26</v>
      </c>
    </row>
    <row r="702" spans="1:47" x14ac:dyDescent="0.25">
      <c r="A702" t="str">
        <f t="shared" si="68"/>
        <v>R27-1</v>
      </c>
      <c r="B702" t="str">
        <f t="shared" si="69"/>
        <v>NetR27_1</v>
      </c>
      <c r="C702" t="str">
        <f t="shared" si="70"/>
        <v>R27-NetR27_1</v>
      </c>
      <c r="D702" t="str">
        <f t="shared" si="71"/>
        <v>R27-1</v>
      </c>
      <c r="E702" t="s">
        <v>511</v>
      </c>
      <c r="F702">
        <v>1</v>
      </c>
      <c r="G702" t="s">
        <v>386</v>
      </c>
      <c r="N702" s="97"/>
      <c r="AT702" t="str">
        <f t="shared" si="72"/>
        <v>NetR27_1</v>
      </c>
      <c r="AU702" t="str">
        <f t="shared" si="73"/>
        <v>--</v>
      </c>
    </row>
    <row r="703" spans="1:47" x14ac:dyDescent="0.25">
      <c r="A703" t="str">
        <f t="shared" si="68"/>
        <v>R27-2</v>
      </c>
      <c r="B703" t="str">
        <f t="shared" si="69"/>
        <v>NetR27_2</v>
      </c>
      <c r="C703" t="str">
        <f t="shared" si="70"/>
        <v>R27-NetR27_2</v>
      </c>
      <c r="D703" t="str">
        <f t="shared" si="71"/>
        <v>R27-2</v>
      </c>
      <c r="E703" t="s">
        <v>511</v>
      </c>
      <c r="F703">
        <v>2</v>
      </c>
      <c r="G703" t="s">
        <v>387</v>
      </c>
      <c r="N703" s="97"/>
      <c r="AT703" t="str">
        <f t="shared" si="72"/>
        <v>NetR27_2</v>
      </c>
      <c r="AU703" t="str">
        <f t="shared" si="73"/>
        <v>--</v>
      </c>
    </row>
    <row r="704" spans="1:47" x14ac:dyDescent="0.25">
      <c r="A704" t="str">
        <f t="shared" si="68"/>
        <v>R28-1</v>
      </c>
      <c r="B704" t="str">
        <f t="shared" si="69"/>
        <v>USB_VBUS</v>
      </c>
      <c r="C704" t="str">
        <f t="shared" si="70"/>
        <v>R28-USB_VBUS</v>
      </c>
      <c r="D704" t="str">
        <f t="shared" si="71"/>
        <v>R28-1</v>
      </c>
      <c r="E704" t="s">
        <v>512</v>
      </c>
      <c r="F704">
        <v>1</v>
      </c>
      <c r="G704" t="s">
        <v>350</v>
      </c>
      <c r="N704" s="97"/>
      <c r="AT704" t="str">
        <f t="shared" si="72"/>
        <v>USB_VBUS</v>
      </c>
      <c r="AU704" t="str">
        <f t="shared" si="73"/>
        <v>--</v>
      </c>
    </row>
    <row r="705" spans="1:47" x14ac:dyDescent="0.25">
      <c r="A705" t="str">
        <f t="shared" si="68"/>
        <v>R28-2</v>
      </c>
      <c r="B705" t="str">
        <f t="shared" si="69"/>
        <v>NetR28_2</v>
      </c>
      <c r="C705" t="str">
        <f t="shared" si="70"/>
        <v>R28-NetR28_2</v>
      </c>
      <c r="D705" t="str">
        <f t="shared" si="71"/>
        <v>R28-2</v>
      </c>
      <c r="E705" t="s">
        <v>512</v>
      </c>
      <c r="F705">
        <v>2</v>
      </c>
      <c r="G705" t="s">
        <v>388</v>
      </c>
      <c r="N705" s="97"/>
      <c r="AT705" t="str">
        <f t="shared" si="72"/>
        <v>NetR28_2</v>
      </c>
      <c r="AU705" t="str">
        <f t="shared" si="73"/>
        <v>--</v>
      </c>
    </row>
    <row r="706" spans="1:47" x14ac:dyDescent="0.25">
      <c r="A706" t="str">
        <f t="shared" si="68"/>
        <v>R29-1</v>
      </c>
      <c r="B706" t="str">
        <f t="shared" si="69"/>
        <v>NetR29_1</v>
      </c>
      <c r="C706" t="str">
        <f t="shared" si="70"/>
        <v>R29-NetR29_1</v>
      </c>
      <c r="D706" t="str">
        <f t="shared" si="71"/>
        <v>R29-1</v>
      </c>
      <c r="E706" t="s">
        <v>513</v>
      </c>
      <c r="F706">
        <v>1</v>
      </c>
      <c r="G706" t="s">
        <v>389</v>
      </c>
      <c r="N706" s="97"/>
      <c r="AT706" t="str">
        <f t="shared" si="72"/>
        <v>NetR29_1</v>
      </c>
      <c r="AU706" t="str">
        <f t="shared" si="73"/>
        <v>--</v>
      </c>
    </row>
    <row r="707" spans="1:47" x14ac:dyDescent="0.25">
      <c r="A707" t="str">
        <f t="shared" si="68"/>
        <v>R29-2</v>
      </c>
      <c r="B707" t="str">
        <f t="shared" si="69"/>
        <v>NetR28_2</v>
      </c>
      <c r="C707" t="str">
        <f t="shared" si="70"/>
        <v>R29-NetR28_2</v>
      </c>
      <c r="D707" t="str">
        <f t="shared" si="71"/>
        <v>R29-2</v>
      </c>
      <c r="E707" t="s">
        <v>513</v>
      </c>
      <c r="F707">
        <v>2</v>
      </c>
      <c r="G707" t="s">
        <v>388</v>
      </c>
      <c r="N707" s="97"/>
      <c r="AT707" t="str">
        <f t="shared" si="72"/>
        <v>NetR28_2</v>
      </c>
      <c r="AU707" t="str">
        <f t="shared" si="73"/>
        <v>--</v>
      </c>
    </row>
    <row r="708" spans="1:47" x14ac:dyDescent="0.25">
      <c r="A708" t="str">
        <f t="shared" si="68"/>
        <v>R30-1</v>
      </c>
      <c r="B708" t="str">
        <f t="shared" si="69"/>
        <v>NetR29_1</v>
      </c>
      <c r="C708" t="str">
        <f t="shared" si="70"/>
        <v>R30-NetR29_1</v>
      </c>
      <c r="D708" t="str">
        <f t="shared" si="71"/>
        <v>R30-1</v>
      </c>
      <c r="E708" t="s">
        <v>514</v>
      </c>
      <c r="F708">
        <v>1</v>
      </c>
      <c r="G708" t="s">
        <v>389</v>
      </c>
      <c r="N708" s="97"/>
      <c r="AT708" t="str">
        <f t="shared" si="72"/>
        <v>NetR29_1</v>
      </c>
      <c r="AU708" t="str">
        <f t="shared" si="73"/>
        <v>--</v>
      </c>
    </row>
    <row r="709" spans="1:47" x14ac:dyDescent="0.25">
      <c r="A709" t="str">
        <f t="shared" si="68"/>
        <v>R30-2</v>
      </c>
      <c r="B709" t="str">
        <f t="shared" si="69"/>
        <v>NetR30_2</v>
      </c>
      <c r="C709" t="str">
        <f t="shared" si="70"/>
        <v>R30-NetR30_2</v>
      </c>
      <c r="D709" t="str">
        <f t="shared" si="71"/>
        <v>R30-2</v>
      </c>
      <c r="E709" t="s">
        <v>514</v>
      </c>
      <c r="F709">
        <v>2</v>
      </c>
      <c r="G709" t="s">
        <v>391</v>
      </c>
      <c r="N709" s="97"/>
      <c r="AT709" t="str">
        <f t="shared" si="72"/>
        <v>NetR30_2</v>
      </c>
      <c r="AU709" t="str">
        <f t="shared" si="73"/>
        <v>--</v>
      </c>
    </row>
    <row r="710" spans="1:47" x14ac:dyDescent="0.25">
      <c r="A710" t="str">
        <f t="shared" ref="A710:A773" si="74">$E710&amp;"-"&amp;$F710</f>
        <v>R31-1</v>
      </c>
      <c r="B710" t="str">
        <f t="shared" ref="B710:B773" si="75">IF(OR(E710=$A$2,E710=$B$2,E710=$C$2,E710=$D$2),"--",G710)</f>
        <v>VIN</v>
      </c>
      <c r="C710" t="str">
        <f t="shared" ref="C710:C773" si="76">$E710&amp;"-"&amp;$G710</f>
        <v>R31-VIN</v>
      </c>
      <c r="D710" t="str">
        <f t="shared" ref="D710:D773" si="77">A710</f>
        <v>R31-1</v>
      </c>
      <c r="E710" t="s">
        <v>515</v>
      </c>
      <c r="F710">
        <v>1</v>
      </c>
      <c r="G710" t="s">
        <v>326</v>
      </c>
      <c r="N710" s="97"/>
      <c r="AT710" t="str">
        <f t="shared" ref="AT710:AT773" si="78">IF(IF(COUNTIF($AO$6:$AQ$150,B710)&gt;0,"---","--")="---",VLOOKUP(B710,$AO$6:$AQ$150,3,0),B710)</f>
        <v>VIN</v>
      </c>
      <c r="AU710" t="str">
        <f t="shared" ref="AU710:AU773" si="79">IF(IF(COUNTIF($AO$6:$AQ$150,B710)&gt;0,"---","--")="---",VLOOKUP(B710,$AO$6:$AQ$150,2,0),"--")</f>
        <v>--</v>
      </c>
    </row>
    <row r="711" spans="1:47" x14ac:dyDescent="0.25">
      <c r="A711" t="str">
        <f t="shared" si="74"/>
        <v>R31-2</v>
      </c>
      <c r="B711" t="str">
        <f t="shared" si="75"/>
        <v>NetC7_2</v>
      </c>
      <c r="C711" t="str">
        <f t="shared" si="76"/>
        <v>R31-NetC7_2</v>
      </c>
      <c r="D711" t="str">
        <f t="shared" si="77"/>
        <v>R31-2</v>
      </c>
      <c r="E711" t="s">
        <v>515</v>
      </c>
      <c r="F711">
        <v>2</v>
      </c>
      <c r="G711" t="s">
        <v>371</v>
      </c>
      <c r="N711" s="97"/>
      <c r="AT711" t="str">
        <f t="shared" si="78"/>
        <v>NetC7_2</v>
      </c>
      <c r="AU711" t="str">
        <f t="shared" si="79"/>
        <v>--</v>
      </c>
    </row>
    <row r="712" spans="1:47" x14ac:dyDescent="0.25">
      <c r="A712" t="str">
        <f t="shared" si="74"/>
        <v>R32-1</v>
      </c>
      <c r="B712" t="str">
        <f t="shared" si="75"/>
        <v>NetC7_2</v>
      </c>
      <c r="C712" t="str">
        <f t="shared" si="76"/>
        <v>R32-NetC7_2</v>
      </c>
      <c r="D712" t="str">
        <f t="shared" si="77"/>
        <v>R32-1</v>
      </c>
      <c r="E712" t="s">
        <v>516</v>
      </c>
      <c r="F712">
        <v>1</v>
      </c>
      <c r="G712" t="s">
        <v>371</v>
      </c>
      <c r="N712" s="97"/>
      <c r="AT712" t="str">
        <f t="shared" si="78"/>
        <v>NetC7_2</v>
      </c>
      <c r="AU712" t="str">
        <f t="shared" si="79"/>
        <v>--</v>
      </c>
    </row>
    <row r="713" spans="1:47" x14ac:dyDescent="0.25">
      <c r="A713" t="str">
        <f t="shared" si="74"/>
        <v>R32-2</v>
      </c>
      <c r="B713" t="str">
        <f t="shared" si="75"/>
        <v>GND</v>
      </c>
      <c r="C713" t="str">
        <f t="shared" si="76"/>
        <v>R32-GND</v>
      </c>
      <c r="D713" t="str">
        <f t="shared" si="77"/>
        <v>R32-2</v>
      </c>
      <c r="E713" t="s">
        <v>516</v>
      </c>
      <c r="F713">
        <v>2</v>
      </c>
      <c r="G713" t="s">
        <v>324</v>
      </c>
      <c r="N713" s="97"/>
      <c r="AT713" t="str">
        <f t="shared" si="78"/>
        <v>GND</v>
      </c>
      <c r="AU713" t="str">
        <f t="shared" si="79"/>
        <v>--</v>
      </c>
    </row>
    <row r="714" spans="1:47" x14ac:dyDescent="0.25">
      <c r="A714" t="str">
        <f t="shared" si="74"/>
        <v>R34-1</v>
      </c>
      <c r="B714" t="str">
        <f t="shared" si="75"/>
        <v>USER_BTN</v>
      </c>
      <c r="C714" t="str">
        <f t="shared" si="76"/>
        <v>R34-USER_BTN</v>
      </c>
      <c r="D714" t="str">
        <f t="shared" si="77"/>
        <v>R34-1</v>
      </c>
      <c r="E714" t="s">
        <v>780</v>
      </c>
      <c r="F714">
        <v>1</v>
      </c>
      <c r="G714" t="s">
        <v>394</v>
      </c>
      <c r="N714" s="97"/>
      <c r="AT714" t="str">
        <f t="shared" si="78"/>
        <v>USER_BTN</v>
      </c>
      <c r="AU714" t="str">
        <f t="shared" si="79"/>
        <v>--</v>
      </c>
    </row>
    <row r="715" spans="1:47" x14ac:dyDescent="0.25">
      <c r="A715" t="str">
        <f t="shared" si="74"/>
        <v>R34-2</v>
      </c>
      <c r="B715" t="str">
        <f t="shared" si="75"/>
        <v>3.3V</v>
      </c>
      <c r="C715" t="str">
        <f t="shared" si="76"/>
        <v>R34-3.3V</v>
      </c>
      <c r="D715" t="str">
        <f t="shared" si="77"/>
        <v>R34-2</v>
      </c>
      <c r="E715" t="s">
        <v>780</v>
      </c>
      <c r="F715">
        <v>2</v>
      </c>
      <c r="G715" t="s">
        <v>291</v>
      </c>
      <c r="N715" s="97"/>
      <c r="AT715" t="str">
        <f t="shared" si="78"/>
        <v>3.3V</v>
      </c>
      <c r="AU715" t="str">
        <f t="shared" si="79"/>
        <v>--</v>
      </c>
    </row>
    <row r="716" spans="1:47" x14ac:dyDescent="0.25">
      <c r="A716" t="str">
        <f t="shared" si="74"/>
        <v>R35-1</v>
      </c>
      <c r="B716" t="str">
        <f t="shared" si="75"/>
        <v>5V</v>
      </c>
      <c r="C716" t="str">
        <f t="shared" si="76"/>
        <v>R35-5V</v>
      </c>
      <c r="D716" t="str">
        <f t="shared" si="77"/>
        <v>R35-1</v>
      </c>
      <c r="E716" t="s">
        <v>796</v>
      </c>
      <c r="F716">
        <v>1</v>
      </c>
      <c r="G716" t="s">
        <v>293</v>
      </c>
      <c r="N716" s="97"/>
      <c r="AT716" t="str">
        <f t="shared" si="78"/>
        <v>5V</v>
      </c>
      <c r="AU716" t="str">
        <f t="shared" si="79"/>
        <v>--</v>
      </c>
    </row>
    <row r="717" spans="1:47" x14ac:dyDescent="0.25">
      <c r="A717" t="str">
        <f t="shared" si="74"/>
        <v>R35-2</v>
      </c>
      <c r="B717" t="str">
        <f t="shared" si="75"/>
        <v>ADC3</v>
      </c>
      <c r="C717" t="str">
        <f t="shared" si="76"/>
        <v>R35-ADC3</v>
      </c>
      <c r="D717" t="str">
        <f t="shared" si="77"/>
        <v>R35-2</v>
      </c>
      <c r="E717" t="s">
        <v>796</v>
      </c>
      <c r="F717">
        <v>2</v>
      </c>
      <c r="G717" t="s">
        <v>786</v>
      </c>
      <c r="N717" s="97"/>
      <c r="AT717" t="str">
        <f t="shared" si="78"/>
        <v>ADC3</v>
      </c>
      <c r="AU717" t="str">
        <f t="shared" si="79"/>
        <v>--</v>
      </c>
    </row>
    <row r="718" spans="1:47" x14ac:dyDescent="0.25">
      <c r="A718" t="str">
        <f t="shared" si="74"/>
        <v>R36-1</v>
      </c>
      <c r="B718" t="str">
        <f t="shared" si="75"/>
        <v>NetC33_2</v>
      </c>
      <c r="C718" t="str">
        <f t="shared" si="76"/>
        <v>R36-NetC33_2</v>
      </c>
      <c r="D718" t="str">
        <f t="shared" si="77"/>
        <v>R36-1</v>
      </c>
      <c r="E718" t="s">
        <v>953</v>
      </c>
      <c r="F718">
        <v>1</v>
      </c>
      <c r="G718" t="s">
        <v>848</v>
      </c>
      <c r="N718" s="97"/>
      <c r="AT718" t="str">
        <f t="shared" si="78"/>
        <v>VCCINT</v>
      </c>
      <c r="AU718" t="str">
        <f t="shared" si="79"/>
        <v>C33</v>
      </c>
    </row>
    <row r="719" spans="1:47" x14ac:dyDescent="0.25">
      <c r="A719" t="str">
        <f t="shared" si="74"/>
        <v>R36-2</v>
      </c>
      <c r="B719" t="str">
        <f t="shared" si="75"/>
        <v>VCCINT</v>
      </c>
      <c r="C719" t="str">
        <f t="shared" si="76"/>
        <v>R36-VCCINT</v>
      </c>
      <c r="D719" t="str">
        <f t="shared" si="77"/>
        <v>R36-2</v>
      </c>
      <c r="E719" t="s">
        <v>953</v>
      </c>
      <c r="F719">
        <v>2</v>
      </c>
      <c r="G719" t="s">
        <v>839</v>
      </c>
      <c r="N719" s="97"/>
      <c r="AT719" t="str">
        <f t="shared" si="78"/>
        <v>NetC33_2</v>
      </c>
      <c r="AU719" t="str">
        <f t="shared" si="79"/>
        <v>C33</v>
      </c>
    </row>
    <row r="720" spans="1:47" x14ac:dyDescent="0.25">
      <c r="A720" t="str">
        <f t="shared" si="74"/>
        <v>R37-1</v>
      </c>
      <c r="B720" t="str">
        <f t="shared" si="75"/>
        <v>ADC3</v>
      </c>
      <c r="C720" t="str">
        <f t="shared" si="76"/>
        <v>R37-ADC3</v>
      </c>
      <c r="D720" t="str">
        <f t="shared" si="77"/>
        <v>R37-1</v>
      </c>
      <c r="E720" t="s">
        <v>797</v>
      </c>
      <c r="F720">
        <v>1</v>
      </c>
      <c r="G720" t="s">
        <v>786</v>
      </c>
      <c r="N720" s="97"/>
      <c r="AT720" t="str">
        <f t="shared" si="78"/>
        <v>ADC3</v>
      </c>
      <c r="AU720" t="str">
        <f t="shared" si="79"/>
        <v>--</v>
      </c>
    </row>
    <row r="721" spans="1:47" x14ac:dyDescent="0.25">
      <c r="A721" t="str">
        <f t="shared" si="74"/>
        <v>R37-2</v>
      </c>
      <c r="B721" t="str">
        <f t="shared" si="75"/>
        <v>GND</v>
      </c>
      <c r="C721" t="str">
        <f t="shared" si="76"/>
        <v>R37-GND</v>
      </c>
      <c r="D721" t="str">
        <f t="shared" si="77"/>
        <v>R37-2</v>
      </c>
      <c r="E721" t="s">
        <v>797</v>
      </c>
      <c r="F721">
        <v>2</v>
      </c>
      <c r="G721" t="s">
        <v>324</v>
      </c>
      <c r="N721" s="97"/>
      <c r="AT721" t="str">
        <f t="shared" si="78"/>
        <v>GND</v>
      </c>
      <c r="AU721" t="str">
        <f t="shared" si="79"/>
        <v>--</v>
      </c>
    </row>
    <row r="722" spans="1:47" x14ac:dyDescent="0.25">
      <c r="A722" t="str">
        <f t="shared" si="74"/>
        <v>R38-1</v>
      </c>
      <c r="B722" t="str">
        <f t="shared" si="75"/>
        <v>NetR38_1</v>
      </c>
      <c r="C722" t="str">
        <f t="shared" si="76"/>
        <v>R38-NetR38_1</v>
      </c>
      <c r="D722" t="str">
        <f t="shared" si="77"/>
        <v>R38-1</v>
      </c>
      <c r="E722" t="s">
        <v>954</v>
      </c>
      <c r="F722">
        <v>1</v>
      </c>
      <c r="G722" t="s">
        <v>852</v>
      </c>
      <c r="N722" s="97"/>
      <c r="AT722" t="str">
        <f t="shared" si="78"/>
        <v>NetR38_1</v>
      </c>
      <c r="AU722" t="str">
        <f t="shared" si="79"/>
        <v>--</v>
      </c>
    </row>
    <row r="723" spans="1:47" x14ac:dyDescent="0.25">
      <c r="A723" t="str">
        <f t="shared" si="74"/>
        <v>R38-2</v>
      </c>
      <c r="B723" t="str">
        <f t="shared" si="75"/>
        <v>5V</v>
      </c>
      <c r="C723" t="str">
        <f t="shared" si="76"/>
        <v>R38-5V</v>
      </c>
      <c r="D723" t="str">
        <f t="shared" si="77"/>
        <v>R38-2</v>
      </c>
      <c r="E723" t="s">
        <v>954</v>
      </c>
      <c r="F723">
        <v>2</v>
      </c>
      <c r="G723" t="s">
        <v>293</v>
      </c>
      <c r="N723" s="97"/>
      <c r="AT723" t="str">
        <f t="shared" si="78"/>
        <v>5V</v>
      </c>
      <c r="AU723" t="str">
        <f t="shared" si="79"/>
        <v>--</v>
      </c>
    </row>
    <row r="724" spans="1:47" x14ac:dyDescent="0.25">
      <c r="A724" t="str">
        <f t="shared" si="74"/>
        <v>R39-1</v>
      </c>
      <c r="B724" t="str">
        <f t="shared" si="75"/>
        <v>NetC33_2</v>
      </c>
      <c r="C724" t="str">
        <f t="shared" si="76"/>
        <v>R39-NetC33_2</v>
      </c>
      <c r="D724" t="str">
        <f t="shared" si="77"/>
        <v>R39-1</v>
      </c>
      <c r="E724" t="s">
        <v>955</v>
      </c>
      <c r="F724">
        <v>1</v>
      </c>
      <c r="G724" t="s">
        <v>848</v>
      </c>
      <c r="N724" s="97"/>
      <c r="AT724" t="str">
        <f t="shared" si="78"/>
        <v>VCCINT</v>
      </c>
      <c r="AU724" t="str">
        <f t="shared" si="79"/>
        <v>C33</v>
      </c>
    </row>
    <row r="725" spans="1:47" x14ac:dyDescent="0.25">
      <c r="A725" t="str">
        <f t="shared" si="74"/>
        <v>R39-2</v>
      </c>
      <c r="B725" t="str">
        <f t="shared" si="75"/>
        <v>GND</v>
      </c>
      <c r="C725" t="str">
        <f t="shared" si="76"/>
        <v>R39-GND</v>
      </c>
      <c r="D725" t="str">
        <f t="shared" si="77"/>
        <v>R39-2</v>
      </c>
      <c r="E725" t="s">
        <v>955</v>
      </c>
      <c r="F725">
        <v>2</v>
      </c>
      <c r="G725" t="s">
        <v>324</v>
      </c>
      <c r="N725" s="97"/>
      <c r="AT725" t="str">
        <f t="shared" si="78"/>
        <v>GND</v>
      </c>
      <c r="AU725" t="str">
        <f t="shared" si="79"/>
        <v>--</v>
      </c>
    </row>
    <row r="726" spans="1:47" x14ac:dyDescent="0.25">
      <c r="A726" t="str">
        <f t="shared" si="74"/>
        <v>R40-1</v>
      </c>
      <c r="B726" t="str">
        <f t="shared" si="75"/>
        <v>GND</v>
      </c>
      <c r="C726" t="str">
        <f t="shared" si="76"/>
        <v>R40-GND</v>
      </c>
      <c r="D726" t="str">
        <f t="shared" si="77"/>
        <v>R40-1</v>
      </c>
      <c r="E726" t="s">
        <v>956</v>
      </c>
      <c r="F726">
        <v>1</v>
      </c>
      <c r="G726" t="s">
        <v>324</v>
      </c>
      <c r="N726" s="97"/>
      <c r="AT726" t="str">
        <f t="shared" si="78"/>
        <v>GND</v>
      </c>
      <c r="AU726" t="str">
        <f t="shared" si="79"/>
        <v>--</v>
      </c>
    </row>
    <row r="727" spans="1:47" x14ac:dyDescent="0.25">
      <c r="A727" t="str">
        <f t="shared" si="74"/>
        <v>R40-2</v>
      </c>
      <c r="B727" t="str">
        <f t="shared" si="75"/>
        <v>NetR38_1</v>
      </c>
      <c r="C727" t="str">
        <f t="shared" si="76"/>
        <v>R40-NetR38_1</v>
      </c>
      <c r="D727" t="str">
        <f t="shared" si="77"/>
        <v>R40-2</v>
      </c>
      <c r="E727" t="s">
        <v>956</v>
      </c>
      <c r="F727">
        <v>2</v>
      </c>
      <c r="G727" t="s">
        <v>852</v>
      </c>
      <c r="N727" s="97"/>
      <c r="AT727" t="str">
        <f t="shared" si="78"/>
        <v>NetR38_1</v>
      </c>
      <c r="AU727" t="str">
        <f t="shared" si="79"/>
        <v>--</v>
      </c>
    </row>
    <row r="728" spans="1:47" x14ac:dyDescent="0.25">
      <c r="A728" t="str">
        <f t="shared" si="74"/>
        <v>R41-1</v>
      </c>
      <c r="B728" t="str">
        <f t="shared" si="75"/>
        <v>5V</v>
      </c>
      <c r="C728" t="str">
        <f t="shared" si="76"/>
        <v>R41-5V</v>
      </c>
      <c r="D728" t="str">
        <f t="shared" si="77"/>
        <v>R41-1</v>
      </c>
      <c r="E728" t="s">
        <v>957</v>
      </c>
      <c r="F728">
        <v>1</v>
      </c>
      <c r="G728" t="s">
        <v>293</v>
      </c>
      <c r="N728" s="97"/>
      <c r="AT728" t="str">
        <f t="shared" si="78"/>
        <v>5V</v>
      </c>
      <c r="AU728" t="str">
        <f t="shared" si="79"/>
        <v>--</v>
      </c>
    </row>
    <row r="729" spans="1:47" x14ac:dyDescent="0.25">
      <c r="A729" t="str">
        <f t="shared" si="74"/>
        <v>R41-2</v>
      </c>
      <c r="B729" t="str">
        <f t="shared" si="75"/>
        <v>NetR41_2</v>
      </c>
      <c r="C729" t="str">
        <f t="shared" si="76"/>
        <v>R41-NetR41_2</v>
      </c>
      <c r="D729" t="str">
        <f t="shared" si="77"/>
        <v>R41-2</v>
      </c>
      <c r="E729" t="s">
        <v>957</v>
      </c>
      <c r="F729">
        <v>2</v>
      </c>
      <c r="G729" t="s">
        <v>853</v>
      </c>
      <c r="N729" s="97"/>
      <c r="AT729" t="str">
        <f t="shared" si="78"/>
        <v>NetR41_2</v>
      </c>
      <c r="AU729" t="str">
        <f t="shared" si="79"/>
        <v>--</v>
      </c>
    </row>
    <row r="730" spans="1:47" x14ac:dyDescent="0.25">
      <c r="A730" t="str">
        <f t="shared" si="74"/>
        <v>R42-1</v>
      </c>
      <c r="B730" t="str">
        <f t="shared" si="75"/>
        <v>AS_DATA0</v>
      </c>
      <c r="C730" t="str">
        <f t="shared" si="76"/>
        <v>R42-AS_DATA0</v>
      </c>
      <c r="D730" t="str">
        <f t="shared" si="77"/>
        <v>R42-1</v>
      </c>
      <c r="E730" t="s">
        <v>958</v>
      </c>
      <c r="F730">
        <v>1</v>
      </c>
      <c r="G730" t="s">
        <v>805</v>
      </c>
      <c r="N730" s="97"/>
      <c r="AT730" t="str">
        <f t="shared" si="78"/>
        <v>AS_DATA</v>
      </c>
      <c r="AU730" t="str">
        <f t="shared" si="79"/>
        <v>R42</v>
      </c>
    </row>
    <row r="731" spans="1:47" x14ac:dyDescent="0.25">
      <c r="A731" t="str">
        <f t="shared" si="74"/>
        <v>R42-2</v>
      </c>
      <c r="B731" t="str">
        <f t="shared" si="75"/>
        <v>AS_DATA</v>
      </c>
      <c r="C731" t="str">
        <f t="shared" si="76"/>
        <v>R42-AS_DATA</v>
      </c>
      <c r="D731" t="str">
        <f t="shared" si="77"/>
        <v>R42-2</v>
      </c>
      <c r="E731" t="s">
        <v>958</v>
      </c>
      <c r="F731">
        <v>2</v>
      </c>
      <c r="G731" t="s">
        <v>804</v>
      </c>
      <c r="N731" s="97"/>
      <c r="AT731" t="str">
        <f t="shared" si="78"/>
        <v>AS_DATA0</v>
      </c>
      <c r="AU731" t="str">
        <f t="shared" si="79"/>
        <v>R42</v>
      </c>
    </row>
    <row r="732" spans="1:47" x14ac:dyDescent="0.25">
      <c r="A732" t="str">
        <f t="shared" si="74"/>
        <v>R43-1</v>
      </c>
      <c r="B732" t="str">
        <f t="shared" si="75"/>
        <v>NetR43_1</v>
      </c>
      <c r="C732" t="str">
        <f t="shared" si="76"/>
        <v>R43-NetR43_1</v>
      </c>
      <c r="D732" t="str">
        <f t="shared" si="77"/>
        <v>R43-1</v>
      </c>
      <c r="E732" t="s">
        <v>959</v>
      </c>
      <c r="F732">
        <v>1</v>
      </c>
      <c r="G732" t="s">
        <v>854</v>
      </c>
      <c r="N732" s="97"/>
      <c r="AT732" t="str">
        <f t="shared" si="78"/>
        <v>NetR43_1</v>
      </c>
      <c r="AU732" t="str">
        <f t="shared" si="79"/>
        <v>--</v>
      </c>
    </row>
    <row r="733" spans="1:47" x14ac:dyDescent="0.25">
      <c r="A733" t="str">
        <f t="shared" si="74"/>
        <v>R43-2</v>
      </c>
      <c r="B733" t="str">
        <f t="shared" si="75"/>
        <v>5V</v>
      </c>
      <c r="C733" t="str">
        <f t="shared" si="76"/>
        <v>R43-5V</v>
      </c>
      <c r="D733" t="str">
        <f t="shared" si="77"/>
        <v>R43-2</v>
      </c>
      <c r="E733" t="s">
        <v>959</v>
      </c>
      <c r="F733">
        <v>2</v>
      </c>
      <c r="G733" t="s">
        <v>293</v>
      </c>
      <c r="N733" s="97"/>
      <c r="AT733" t="str">
        <f t="shared" si="78"/>
        <v>5V</v>
      </c>
      <c r="AU733" t="str">
        <f t="shared" si="79"/>
        <v>--</v>
      </c>
    </row>
    <row r="734" spans="1:47" x14ac:dyDescent="0.25">
      <c r="A734" t="str">
        <f t="shared" si="74"/>
        <v>R44-1</v>
      </c>
      <c r="B734" t="str">
        <f t="shared" si="75"/>
        <v>GND</v>
      </c>
      <c r="C734" t="str">
        <f t="shared" si="76"/>
        <v>R44-GND</v>
      </c>
      <c r="D734" t="str">
        <f t="shared" si="77"/>
        <v>R44-1</v>
      </c>
      <c r="E734" t="s">
        <v>960</v>
      </c>
      <c r="F734">
        <v>1</v>
      </c>
      <c r="G734" t="s">
        <v>324</v>
      </c>
      <c r="N734" s="97"/>
      <c r="AT734" t="str">
        <f t="shared" si="78"/>
        <v>GND</v>
      </c>
      <c r="AU734" t="str">
        <f t="shared" si="79"/>
        <v>--</v>
      </c>
    </row>
    <row r="735" spans="1:47" x14ac:dyDescent="0.25">
      <c r="A735" t="str">
        <f t="shared" si="74"/>
        <v>R44-2</v>
      </c>
      <c r="B735" t="str">
        <f t="shared" si="75"/>
        <v>NetR43_1</v>
      </c>
      <c r="C735" t="str">
        <f t="shared" si="76"/>
        <v>R44-NetR43_1</v>
      </c>
      <c r="D735" t="str">
        <f t="shared" si="77"/>
        <v>R44-2</v>
      </c>
      <c r="E735" t="s">
        <v>960</v>
      </c>
      <c r="F735">
        <v>2</v>
      </c>
      <c r="G735" t="s">
        <v>854</v>
      </c>
      <c r="N735" s="97"/>
      <c r="AT735" t="str">
        <f t="shared" si="78"/>
        <v>NetR43_1</v>
      </c>
      <c r="AU735" t="str">
        <f t="shared" si="79"/>
        <v>--</v>
      </c>
    </row>
    <row r="736" spans="1:47" x14ac:dyDescent="0.25">
      <c r="A736" t="str">
        <f t="shared" si="74"/>
        <v>R45-1</v>
      </c>
      <c r="B736" t="str">
        <f t="shared" si="75"/>
        <v>3.3V</v>
      </c>
      <c r="C736" t="str">
        <f t="shared" si="76"/>
        <v>R45-3.3V</v>
      </c>
      <c r="D736" t="str">
        <f t="shared" si="77"/>
        <v>R45-1</v>
      </c>
      <c r="E736" t="s">
        <v>961</v>
      </c>
      <c r="F736">
        <v>1</v>
      </c>
      <c r="G736" t="s">
        <v>291</v>
      </c>
      <c r="N736" s="97"/>
      <c r="AT736" t="str">
        <f t="shared" si="78"/>
        <v>3.3V</v>
      </c>
      <c r="AU736" t="str">
        <f t="shared" si="79"/>
        <v>--</v>
      </c>
    </row>
    <row r="737" spans="1:47" x14ac:dyDescent="0.25">
      <c r="A737" t="str">
        <f t="shared" si="74"/>
        <v>R45-2</v>
      </c>
      <c r="B737" t="str">
        <f t="shared" si="75"/>
        <v>nSTATUS</v>
      </c>
      <c r="C737" t="str">
        <f t="shared" si="76"/>
        <v>R45-nSTATUS</v>
      </c>
      <c r="D737" t="str">
        <f t="shared" si="77"/>
        <v>R45-2</v>
      </c>
      <c r="E737" t="s">
        <v>961</v>
      </c>
      <c r="F737">
        <v>2</v>
      </c>
      <c r="G737" t="s">
        <v>795</v>
      </c>
      <c r="N737" s="97"/>
      <c r="AT737" t="str">
        <f t="shared" si="78"/>
        <v>nSTATUS</v>
      </c>
      <c r="AU737" t="str">
        <f t="shared" si="79"/>
        <v>--</v>
      </c>
    </row>
    <row r="738" spans="1:47" x14ac:dyDescent="0.25">
      <c r="A738" t="str">
        <f t="shared" si="74"/>
        <v>R46-1</v>
      </c>
      <c r="B738" t="str">
        <f t="shared" si="75"/>
        <v>3.3V</v>
      </c>
      <c r="C738" t="str">
        <f t="shared" si="76"/>
        <v>R46-3.3V</v>
      </c>
      <c r="D738" t="str">
        <f t="shared" si="77"/>
        <v>R46-1</v>
      </c>
      <c r="E738" t="s">
        <v>962</v>
      </c>
      <c r="F738">
        <v>1</v>
      </c>
      <c r="G738" t="s">
        <v>291</v>
      </c>
      <c r="N738" s="97"/>
      <c r="AT738" t="str">
        <f t="shared" si="78"/>
        <v>3.3V</v>
      </c>
      <c r="AU738" t="str">
        <f t="shared" si="79"/>
        <v>--</v>
      </c>
    </row>
    <row r="739" spans="1:47" x14ac:dyDescent="0.25">
      <c r="A739" t="str">
        <f t="shared" si="74"/>
        <v>R46-2</v>
      </c>
      <c r="B739" t="str">
        <f t="shared" si="75"/>
        <v>CONF_DONE</v>
      </c>
      <c r="C739" t="str">
        <f t="shared" si="76"/>
        <v>R46-CONF_DONE</v>
      </c>
      <c r="D739" t="str">
        <f t="shared" si="77"/>
        <v>R46-2</v>
      </c>
      <c r="E739" t="s">
        <v>962</v>
      </c>
      <c r="F739">
        <v>2</v>
      </c>
      <c r="G739" t="s">
        <v>319</v>
      </c>
      <c r="N739" s="97"/>
      <c r="AT739" t="str">
        <f t="shared" si="78"/>
        <v>CONF_DONE</v>
      </c>
      <c r="AU739" t="str">
        <f t="shared" si="79"/>
        <v>--</v>
      </c>
    </row>
    <row r="740" spans="1:47" x14ac:dyDescent="0.25">
      <c r="A740" t="str">
        <f t="shared" si="74"/>
        <v>R49-1</v>
      </c>
      <c r="B740" t="str">
        <f t="shared" si="75"/>
        <v>DEV_OE</v>
      </c>
      <c r="C740" t="str">
        <f t="shared" si="76"/>
        <v>R49-DEV_OE</v>
      </c>
      <c r="D740" t="str">
        <f t="shared" si="77"/>
        <v>R49-1</v>
      </c>
      <c r="E740" t="s">
        <v>963</v>
      </c>
      <c r="F740">
        <v>1</v>
      </c>
      <c r="G740" t="s">
        <v>837</v>
      </c>
      <c r="N740" s="97"/>
      <c r="AT740" t="str">
        <f t="shared" si="78"/>
        <v>DEV_OE</v>
      </c>
      <c r="AU740" t="str">
        <f t="shared" si="79"/>
        <v>--</v>
      </c>
    </row>
    <row r="741" spans="1:47" x14ac:dyDescent="0.25">
      <c r="A741" t="str">
        <f t="shared" si="74"/>
        <v>R49-2</v>
      </c>
      <c r="B741" t="str">
        <f t="shared" si="75"/>
        <v>3.3V</v>
      </c>
      <c r="C741" t="str">
        <f t="shared" si="76"/>
        <v>R49-3.3V</v>
      </c>
      <c r="D741" t="str">
        <f t="shared" si="77"/>
        <v>R49-2</v>
      </c>
      <c r="E741" t="s">
        <v>963</v>
      </c>
      <c r="F741">
        <v>2</v>
      </c>
      <c r="G741" t="s">
        <v>291</v>
      </c>
      <c r="N741" s="97"/>
      <c r="AT741" t="str">
        <f t="shared" si="78"/>
        <v>3.3V</v>
      </c>
      <c r="AU741" t="str">
        <f t="shared" si="79"/>
        <v>--</v>
      </c>
    </row>
    <row r="742" spans="1:47" x14ac:dyDescent="0.25">
      <c r="A742" t="str">
        <f t="shared" si="74"/>
        <v>S1-1</v>
      </c>
      <c r="B742" t="str">
        <f t="shared" si="75"/>
        <v>RESET</v>
      </c>
      <c r="C742" t="str">
        <f t="shared" si="76"/>
        <v>S1-RESET</v>
      </c>
      <c r="D742" t="str">
        <f t="shared" si="77"/>
        <v>S1-1</v>
      </c>
      <c r="E742" t="s">
        <v>355</v>
      </c>
      <c r="F742">
        <v>1</v>
      </c>
      <c r="G742" t="s">
        <v>323</v>
      </c>
      <c r="N742" s="97"/>
      <c r="AT742" t="str">
        <f t="shared" si="78"/>
        <v>nCONFIG</v>
      </c>
      <c r="AU742" t="str">
        <f t="shared" si="79"/>
        <v>R26</v>
      </c>
    </row>
    <row r="743" spans="1:47" x14ac:dyDescent="0.25">
      <c r="A743" t="str">
        <f t="shared" si="74"/>
        <v>S1-2</v>
      </c>
      <c r="B743" t="str">
        <f t="shared" si="75"/>
        <v>GND</v>
      </c>
      <c r="C743" t="str">
        <f t="shared" si="76"/>
        <v>S1-GND</v>
      </c>
      <c r="D743" t="str">
        <f t="shared" si="77"/>
        <v>S1-2</v>
      </c>
      <c r="E743" t="s">
        <v>355</v>
      </c>
      <c r="F743">
        <v>2</v>
      </c>
      <c r="G743" t="s">
        <v>324</v>
      </c>
      <c r="N743" s="97"/>
      <c r="AT743" t="str">
        <f t="shared" si="78"/>
        <v>GND</v>
      </c>
      <c r="AU743" t="str">
        <f t="shared" si="79"/>
        <v>--</v>
      </c>
    </row>
    <row r="744" spans="1:47" x14ac:dyDescent="0.25">
      <c r="A744" t="str">
        <f t="shared" si="74"/>
        <v>S1-3</v>
      </c>
      <c r="B744" t="str">
        <f t="shared" si="75"/>
        <v>NetS1_3</v>
      </c>
      <c r="C744" t="str">
        <f t="shared" si="76"/>
        <v>S1-NetS1_3</v>
      </c>
      <c r="D744" t="str">
        <f t="shared" si="77"/>
        <v>S1-3</v>
      </c>
      <c r="E744" t="s">
        <v>355</v>
      </c>
      <c r="F744">
        <v>3</v>
      </c>
      <c r="G744" t="s">
        <v>781</v>
      </c>
      <c r="N744" s="97"/>
      <c r="AT744" t="str">
        <f t="shared" si="78"/>
        <v>NetS1_3</v>
      </c>
      <c r="AU744" t="str">
        <f t="shared" si="79"/>
        <v>--</v>
      </c>
    </row>
    <row r="745" spans="1:47" x14ac:dyDescent="0.25">
      <c r="A745" t="str">
        <f t="shared" si="74"/>
        <v>S1-4</v>
      </c>
      <c r="B745" t="str">
        <f t="shared" si="75"/>
        <v>GND</v>
      </c>
      <c r="C745" t="str">
        <f t="shared" si="76"/>
        <v>S1-GND</v>
      </c>
      <c r="D745" t="str">
        <f t="shared" si="77"/>
        <v>S1-4</v>
      </c>
      <c r="E745" t="s">
        <v>355</v>
      </c>
      <c r="F745">
        <v>4</v>
      </c>
      <c r="G745" t="s">
        <v>324</v>
      </c>
      <c r="N745" s="97"/>
      <c r="AT745" t="str">
        <f t="shared" si="78"/>
        <v>GND</v>
      </c>
      <c r="AU745" t="str">
        <f t="shared" si="79"/>
        <v>--</v>
      </c>
    </row>
    <row r="746" spans="1:47" x14ac:dyDescent="0.25">
      <c r="A746" t="str">
        <f t="shared" si="74"/>
        <v>S1-5</v>
      </c>
      <c r="B746" t="str">
        <f t="shared" si="75"/>
        <v>RESET</v>
      </c>
      <c r="C746" t="str">
        <f t="shared" si="76"/>
        <v>S1-RESET</v>
      </c>
      <c r="D746" t="str">
        <f t="shared" si="77"/>
        <v>S1-5</v>
      </c>
      <c r="E746" t="s">
        <v>355</v>
      </c>
      <c r="F746">
        <v>5</v>
      </c>
      <c r="G746" t="s">
        <v>323</v>
      </c>
      <c r="N746" s="97"/>
      <c r="AT746" t="str">
        <f t="shared" si="78"/>
        <v>nCONFIG</v>
      </c>
      <c r="AU746" t="str">
        <f t="shared" si="79"/>
        <v>R26</v>
      </c>
    </row>
    <row r="747" spans="1:47" x14ac:dyDescent="0.25">
      <c r="A747" t="str">
        <f t="shared" si="74"/>
        <v>S2-1</v>
      </c>
      <c r="B747" t="str">
        <f t="shared" si="75"/>
        <v>USER_BTN</v>
      </c>
      <c r="C747" t="str">
        <f t="shared" si="76"/>
        <v>S2-USER_BTN</v>
      </c>
      <c r="D747" t="str">
        <f t="shared" si="77"/>
        <v>S2-1</v>
      </c>
      <c r="E747" t="s">
        <v>357</v>
      </c>
      <c r="F747">
        <v>1</v>
      </c>
      <c r="G747" t="s">
        <v>394</v>
      </c>
      <c r="N747" s="97"/>
      <c r="AT747" t="str">
        <f t="shared" si="78"/>
        <v>USER_BTN</v>
      </c>
      <c r="AU747" t="str">
        <f t="shared" si="79"/>
        <v>--</v>
      </c>
    </row>
    <row r="748" spans="1:47" x14ac:dyDescent="0.25">
      <c r="A748" t="str">
        <f t="shared" si="74"/>
        <v>S2-2</v>
      </c>
      <c r="B748" t="str">
        <f t="shared" si="75"/>
        <v>GND</v>
      </c>
      <c r="C748" t="str">
        <f t="shared" si="76"/>
        <v>S2-GND</v>
      </c>
      <c r="D748" t="str">
        <f t="shared" si="77"/>
        <v>S2-2</v>
      </c>
      <c r="E748" t="s">
        <v>357</v>
      </c>
      <c r="F748">
        <v>2</v>
      </c>
      <c r="G748" t="s">
        <v>324</v>
      </c>
      <c r="N748" s="97"/>
      <c r="AT748" t="str">
        <f t="shared" si="78"/>
        <v>GND</v>
      </c>
      <c r="AU748" t="str">
        <f t="shared" si="79"/>
        <v>--</v>
      </c>
    </row>
    <row r="749" spans="1:47" x14ac:dyDescent="0.25">
      <c r="A749" t="str">
        <f t="shared" si="74"/>
        <v>S2-3</v>
      </c>
      <c r="B749" t="str">
        <f t="shared" si="75"/>
        <v>NetS2_3</v>
      </c>
      <c r="C749" t="str">
        <f t="shared" si="76"/>
        <v>S2-NetS2_3</v>
      </c>
      <c r="D749" t="str">
        <f t="shared" si="77"/>
        <v>S2-3</v>
      </c>
      <c r="E749" t="s">
        <v>357</v>
      </c>
      <c r="F749">
        <v>3</v>
      </c>
      <c r="G749" t="s">
        <v>782</v>
      </c>
      <c r="N749" s="97"/>
      <c r="AT749" t="str">
        <f t="shared" si="78"/>
        <v>NetS2_3</v>
      </c>
      <c r="AU749" t="str">
        <f t="shared" si="79"/>
        <v>--</v>
      </c>
    </row>
    <row r="750" spans="1:47" x14ac:dyDescent="0.25">
      <c r="A750" t="str">
        <f t="shared" si="74"/>
        <v>S2-4</v>
      </c>
      <c r="B750" t="str">
        <f t="shared" si="75"/>
        <v>GND</v>
      </c>
      <c r="C750" t="str">
        <f t="shared" si="76"/>
        <v>S2-GND</v>
      </c>
      <c r="D750" t="str">
        <f t="shared" si="77"/>
        <v>S2-4</v>
      </c>
      <c r="E750" t="s">
        <v>357</v>
      </c>
      <c r="F750">
        <v>4</v>
      </c>
      <c r="G750" t="s">
        <v>324</v>
      </c>
      <c r="N750" s="97"/>
      <c r="AT750" t="str">
        <f t="shared" si="78"/>
        <v>GND</v>
      </c>
      <c r="AU750" t="str">
        <f t="shared" si="79"/>
        <v>--</v>
      </c>
    </row>
    <row r="751" spans="1:47" x14ac:dyDescent="0.25">
      <c r="A751" t="str">
        <f t="shared" si="74"/>
        <v>S2-5</v>
      </c>
      <c r="B751" t="str">
        <f t="shared" si="75"/>
        <v>USER_BTN</v>
      </c>
      <c r="C751" t="str">
        <f t="shared" si="76"/>
        <v>S2-USER_BTN</v>
      </c>
      <c r="D751" t="str">
        <f t="shared" si="77"/>
        <v>S2-5</v>
      </c>
      <c r="E751" t="s">
        <v>357</v>
      </c>
      <c r="F751">
        <v>5</v>
      </c>
      <c r="G751" t="s">
        <v>394</v>
      </c>
      <c r="N751" s="97"/>
      <c r="AT751" t="str">
        <f t="shared" si="78"/>
        <v>USER_BTN</v>
      </c>
      <c r="AU751" t="str">
        <f t="shared" si="79"/>
        <v>--</v>
      </c>
    </row>
    <row r="752" spans="1:47" x14ac:dyDescent="0.25">
      <c r="A752" t="str">
        <f t="shared" si="74"/>
        <v>T1-1</v>
      </c>
      <c r="B752" t="str">
        <f t="shared" si="75"/>
        <v>NetR27_2</v>
      </c>
      <c r="C752" t="str">
        <f t="shared" si="76"/>
        <v>T1-NetR27_2</v>
      </c>
      <c r="D752" t="str">
        <f t="shared" si="77"/>
        <v>T1-1</v>
      </c>
      <c r="E752" t="s">
        <v>517</v>
      </c>
      <c r="F752">
        <v>1</v>
      </c>
      <c r="G752" t="s">
        <v>387</v>
      </c>
      <c r="N752" s="97"/>
      <c r="AT752" t="str">
        <f t="shared" si="78"/>
        <v>NetR27_2</v>
      </c>
      <c r="AU752" t="str">
        <f t="shared" si="79"/>
        <v>--</v>
      </c>
    </row>
    <row r="753" spans="1:47" x14ac:dyDescent="0.25">
      <c r="A753" t="str">
        <f t="shared" si="74"/>
        <v>T1-2</v>
      </c>
      <c r="B753" t="str">
        <f t="shared" si="75"/>
        <v>NetR27_1</v>
      </c>
      <c r="C753" t="str">
        <f t="shared" si="76"/>
        <v>T1-NetR27_1</v>
      </c>
      <c r="D753" t="str">
        <f t="shared" si="77"/>
        <v>T1-2</v>
      </c>
      <c r="E753" t="s">
        <v>517</v>
      </c>
      <c r="F753">
        <v>2</v>
      </c>
      <c r="G753" t="s">
        <v>386</v>
      </c>
      <c r="N753" s="97"/>
      <c r="AT753" t="str">
        <f t="shared" si="78"/>
        <v>NetR27_1</v>
      </c>
      <c r="AU753" t="str">
        <f t="shared" si="79"/>
        <v>--</v>
      </c>
    </row>
    <row r="754" spans="1:47" x14ac:dyDescent="0.25">
      <c r="A754" t="str">
        <f t="shared" si="74"/>
        <v>T1-3</v>
      </c>
      <c r="B754" t="str">
        <f t="shared" si="75"/>
        <v>5V</v>
      </c>
      <c r="C754" t="str">
        <f t="shared" si="76"/>
        <v>T1-5V</v>
      </c>
      <c r="D754" t="str">
        <f t="shared" si="77"/>
        <v>T1-3</v>
      </c>
      <c r="E754" t="s">
        <v>517</v>
      </c>
      <c r="F754">
        <v>3</v>
      </c>
      <c r="G754" t="s">
        <v>293</v>
      </c>
      <c r="N754" s="97"/>
      <c r="AT754" t="str">
        <f t="shared" si="78"/>
        <v>5V</v>
      </c>
      <c r="AU754" t="str">
        <f t="shared" si="79"/>
        <v>--</v>
      </c>
    </row>
    <row r="755" spans="1:47" x14ac:dyDescent="0.25">
      <c r="A755" t="str">
        <f t="shared" si="74"/>
        <v>T1-4</v>
      </c>
      <c r="B755" t="str">
        <f t="shared" si="75"/>
        <v>NetR27_2</v>
      </c>
      <c r="C755" t="str">
        <f t="shared" si="76"/>
        <v>T1-NetR27_2</v>
      </c>
      <c r="D755" t="str">
        <f t="shared" si="77"/>
        <v>T1-4</v>
      </c>
      <c r="E755" t="s">
        <v>517</v>
      </c>
      <c r="F755">
        <v>4</v>
      </c>
      <c r="G755" t="s">
        <v>387</v>
      </c>
      <c r="N755" s="97"/>
      <c r="AT755" t="str">
        <f t="shared" si="78"/>
        <v>NetR27_2</v>
      </c>
      <c r="AU755" t="str">
        <f t="shared" si="79"/>
        <v>--</v>
      </c>
    </row>
    <row r="756" spans="1:47" x14ac:dyDescent="0.25">
      <c r="A756" t="str">
        <f t="shared" si="74"/>
        <v>T1-5</v>
      </c>
      <c r="B756" t="str">
        <f t="shared" si="75"/>
        <v>NetR27_1</v>
      </c>
      <c r="C756" t="str">
        <f t="shared" si="76"/>
        <v>T1-NetR27_1</v>
      </c>
      <c r="D756" t="str">
        <f t="shared" si="77"/>
        <v>T1-5</v>
      </c>
      <c r="E756" t="s">
        <v>517</v>
      </c>
      <c r="F756">
        <v>5</v>
      </c>
      <c r="G756" t="s">
        <v>386</v>
      </c>
      <c r="N756" s="97"/>
      <c r="AT756" t="str">
        <f t="shared" si="78"/>
        <v>NetR27_1</v>
      </c>
      <c r="AU756" t="str">
        <f t="shared" si="79"/>
        <v>--</v>
      </c>
    </row>
    <row r="757" spans="1:47" x14ac:dyDescent="0.25">
      <c r="A757" t="str">
        <f t="shared" si="74"/>
        <v>T1-6</v>
      </c>
      <c r="B757" t="str">
        <f t="shared" si="75"/>
        <v>USB_VBUS</v>
      </c>
      <c r="C757" t="str">
        <f t="shared" si="76"/>
        <v>T1-USB_VBUS</v>
      </c>
      <c r="D757" t="str">
        <f t="shared" si="77"/>
        <v>T1-6</v>
      </c>
      <c r="E757" t="s">
        <v>517</v>
      </c>
      <c r="F757">
        <v>6</v>
      </c>
      <c r="G757" t="s">
        <v>350</v>
      </c>
      <c r="N757" s="97"/>
      <c r="AT757" t="str">
        <f t="shared" si="78"/>
        <v>USB_VBUS</v>
      </c>
      <c r="AU757" t="str">
        <f t="shared" si="79"/>
        <v>--</v>
      </c>
    </row>
    <row r="758" spans="1:47" x14ac:dyDescent="0.25">
      <c r="A758" t="str">
        <f t="shared" si="74"/>
        <v>T1-7</v>
      </c>
      <c r="B758" t="str">
        <f t="shared" si="75"/>
        <v>USB_VBUS</v>
      </c>
      <c r="C758" t="str">
        <f t="shared" si="76"/>
        <v>T1-USB_VBUS</v>
      </c>
      <c r="D758" t="str">
        <f t="shared" si="77"/>
        <v>T1-7</v>
      </c>
      <c r="E758" t="s">
        <v>517</v>
      </c>
      <c r="F758">
        <v>7</v>
      </c>
      <c r="G758" t="s">
        <v>350</v>
      </c>
      <c r="N758" s="97"/>
      <c r="AT758" t="str">
        <f t="shared" si="78"/>
        <v>USB_VBUS</v>
      </c>
      <c r="AU758" t="str">
        <f t="shared" si="79"/>
        <v>--</v>
      </c>
    </row>
    <row r="759" spans="1:47" x14ac:dyDescent="0.25">
      <c r="A759" t="str">
        <f t="shared" si="74"/>
        <v>T1-8</v>
      </c>
      <c r="B759" t="str">
        <f t="shared" si="75"/>
        <v>5V</v>
      </c>
      <c r="C759" t="str">
        <f t="shared" si="76"/>
        <v>T1-5V</v>
      </c>
      <c r="D759" t="str">
        <f t="shared" si="77"/>
        <v>T1-8</v>
      </c>
      <c r="E759" t="s">
        <v>517</v>
      </c>
      <c r="F759">
        <v>8</v>
      </c>
      <c r="G759" t="s">
        <v>293</v>
      </c>
      <c r="N759" s="97"/>
      <c r="AT759" t="str">
        <f t="shared" si="78"/>
        <v>5V</v>
      </c>
      <c r="AU759" t="str">
        <f t="shared" si="79"/>
        <v>--</v>
      </c>
    </row>
    <row r="760" spans="1:47" x14ac:dyDescent="0.25">
      <c r="A760" t="str">
        <f t="shared" si="74"/>
        <v>T2-1</v>
      </c>
      <c r="B760" t="str">
        <f t="shared" si="75"/>
        <v>NetR30_2</v>
      </c>
      <c r="C760" t="str">
        <f t="shared" si="76"/>
        <v>T2-NetR30_2</v>
      </c>
      <c r="D760" t="str">
        <f t="shared" si="77"/>
        <v>T2-1</v>
      </c>
      <c r="E760" t="s">
        <v>518</v>
      </c>
      <c r="F760">
        <v>1</v>
      </c>
      <c r="G760" t="s">
        <v>391</v>
      </c>
      <c r="N760" s="97"/>
      <c r="AT760" t="str">
        <f t="shared" si="78"/>
        <v>NetR30_2</v>
      </c>
      <c r="AU760" t="str">
        <f t="shared" si="79"/>
        <v>--</v>
      </c>
    </row>
    <row r="761" spans="1:47" x14ac:dyDescent="0.25">
      <c r="A761" t="str">
        <f t="shared" si="74"/>
        <v>T2-2</v>
      </c>
      <c r="B761" t="str">
        <f t="shared" si="75"/>
        <v>NetR29_1</v>
      </c>
      <c r="C761" t="str">
        <f t="shared" si="76"/>
        <v>T2-NetR29_1</v>
      </c>
      <c r="D761" t="str">
        <f t="shared" si="77"/>
        <v>T2-2</v>
      </c>
      <c r="E761" t="s">
        <v>518</v>
      </c>
      <c r="F761">
        <v>2</v>
      </c>
      <c r="G761" t="s">
        <v>389</v>
      </c>
      <c r="N761" s="97"/>
      <c r="AT761" t="str">
        <f t="shared" si="78"/>
        <v>NetR29_1</v>
      </c>
      <c r="AU761" t="str">
        <f t="shared" si="79"/>
        <v>--</v>
      </c>
    </row>
    <row r="762" spans="1:47" x14ac:dyDescent="0.25">
      <c r="A762" t="str">
        <f t="shared" si="74"/>
        <v>T2-3</v>
      </c>
      <c r="B762" t="str">
        <f t="shared" si="75"/>
        <v>5V</v>
      </c>
      <c r="C762" t="str">
        <f t="shared" si="76"/>
        <v>T2-5V</v>
      </c>
      <c r="D762" t="str">
        <f t="shared" si="77"/>
        <v>T2-3</v>
      </c>
      <c r="E762" t="s">
        <v>518</v>
      </c>
      <c r="F762">
        <v>3</v>
      </c>
      <c r="G762" t="s">
        <v>293</v>
      </c>
      <c r="N762" s="97"/>
      <c r="AT762" t="str">
        <f t="shared" si="78"/>
        <v>5V</v>
      </c>
      <c r="AU762" t="str">
        <f t="shared" si="79"/>
        <v>--</v>
      </c>
    </row>
    <row r="763" spans="1:47" x14ac:dyDescent="0.25">
      <c r="A763" t="str">
        <f t="shared" si="74"/>
        <v>T2-4</v>
      </c>
      <c r="B763" t="str">
        <f t="shared" si="75"/>
        <v>NetR30_2</v>
      </c>
      <c r="C763" t="str">
        <f t="shared" si="76"/>
        <v>T2-NetR30_2</v>
      </c>
      <c r="D763" t="str">
        <f t="shared" si="77"/>
        <v>T2-4</v>
      </c>
      <c r="E763" t="s">
        <v>518</v>
      </c>
      <c r="F763">
        <v>4</v>
      </c>
      <c r="G763" t="s">
        <v>391</v>
      </c>
      <c r="N763" s="97"/>
      <c r="AT763" t="str">
        <f t="shared" si="78"/>
        <v>NetR30_2</v>
      </c>
      <c r="AU763" t="str">
        <f t="shared" si="79"/>
        <v>--</v>
      </c>
    </row>
    <row r="764" spans="1:47" x14ac:dyDescent="0.25">
      <c r="A764" t="str">
        <f t="shared" si="74"/>
        <v>T2-5</v>
      </c>
      <c r="B764" t="str">
        <f t="shared" si="75"/>
        <v>NetR29_1</v>
      </c>
      <c r="C764" t="str">
        <f t="shared" si="76"/>
        <v>T2-NetR29_1</v>
      </c>
      <c r="D764" t="str">
        <f t="shared" si="77"/>
        <v>T2-5</v>
      </c>
      <c r="E764" t="s">
        <v>518</v>
      </c>
      <c r="F764">
        <v>5</v>
      </c>
      <c r="G764" t="s">
        <v>389</v>
      </c>
      <c r="N764" s="97"/>
      <c r="AT764" t="str">
        <f t="shared" si="78"/>
        <v>NetR29_1</v>
      </c>
      <c r="AU764" t="str">
        <f t="shared" si="79"/>
        <v>--</v>
      </c>
    </row>
    <row r="765" spans="1:47" x14ac:dyDescent="0.25">
      <c r="A765" t="str">
        <f t="shared" si="74"/>
        <v>T2-6</v>
      </c>
      <c r="B765" t="str">
        <f t="shared" si="75"/>
        <v>VIN</v>
      </c>
      <c r="C765" t="str">
        <f t="shared" si="76"/>
        <v>T2-VIN</v>
      </c>
      <c r="D765" t="str">
        <f t="shared" si="77"/>
        <v>T2-6</v>
      </c>
      <c r="E765" t="s">
        <v>518</v>
      </c>
      <c r="F765">
        <v>6</v>
      </c>
      <c r="G765" t="s">
        <v>326</v>
      </c>
      <c r="N765" s="97"/>
      <c r="AT765" t="str">
        <f t="shared" si="78"/>
        <v>VIN</v>
      </c>
      <c r="AU765" t="str">
        <f t="shared" si="79"/>
        <v>--</v>
      </c>
    </row>
    <row r="766" spans="1:47" x14ac:dyDescent="0.25">
      <c r="A766" t="str">
        <f t="shared" si="74"/>
        <v>T2-7</v>
      </c>
      <c r="B766" t="str">
        <f t="shared" si="75"/>
        <v>VIN</v>
      </c>
      <c r="C766" t="str">
        <f t="shared" si="76"/>
        <v>T2-VIN</v>
      </c>
      <c r="D766" t="str">
        <f t="shared" si="77"/>
        <v>T2-7</v>
      </c>
      <c r="E766" t="s">
        <v>518</v>
      </c>
      <c r="F766">
        <v>7</v>
      </c>
      <c r="G766" t="s">
        <v>326</v>
      </c>
      <c r="N766" s="97"/>
      <c r="AT766" t="str">
        <f t="shared" si="78"/>
        <v>VIN</v>
      </c>
      <c r="AU766" t="str">
        <f t="shared" si="79"/>
        <v>--</v>
      </c>
    </row>
    <row r="767" spans="1:47" x14ac:dyDescent="0.25">
      <c r="A767" t="str">
        <f t="shared" si="74"/>
        <v>T2-8</v>
      </c>
      <c r="B767" t="str">
        <f t="shared" si="75"/>
        <v>5V</v>
      </c>
      <c r="C767" t="str">
        <f t="shared" si="76"/>
        <v>T2-5V</v>
      </c>
      <c r="D767" t="str">
        <f t="shared" si="77"/>
        <v>T2-8</v>
      </c>
      <c r="E767" t="s">
        <v>518</v>
      </c>
      <c r="F767">
        <v>8</v>
      </c>
      <c r="G767" t="s">
        <v>293</v>
      </c>
      <c r="N767" s="97"/>
      <c r="AT767" t="str">
        <f t="shared" si="78"/>
        <v>5V</v>
      </c>
      <c r="AU767" t="str">
        <f t="shared" si="79"/>
        <v>--</v>
      </c>
    </row>
    <row r="768" spans="1:47" x14ac:dyDescent="0.25">
      <c r="A768" t="str">
        <f t="shared" si="74"/>
        <v>T3-1</v>
      </c>
      <c r="B768" t="str">
        <f t="shared" si="75"/>
        <v>GND</v>
      </c>
      <c r="C768" t="str">
        <f t="shared" si="76"/>
        <v>T3-GND</v>
      </c>
      <c r="D768" t="str">
        <f t="shared" si="77"/>
        <v>T3-1</v>
      </c>
      <c r="E768" t="s">
        <v>519</v>
      </c>
      <c r="F768">
        <v>1</v>
      </c>
      <c r="G768" t="s">
        <v>324</v>
      </c>
      <c r="N768" s="97"/>
      <c r="AT768" t="str">
        <f t="shared" si="78"/>
        <v>GND</v>
      </c>
      <c r="AU768" t="str">
        <f t="shared" si="79"/>
        <v>--</v>
      </c>
    </row>
    <row r="769" spans="1:47" x14ac:dyDescent="0.25">
      <c r="A769" t="str">
        <f t="shared" si="74"/>
        <v>T3-2</v>
      </c>
      <c r="B769" t="str">
        <f t="shared" si="75"/>
        <v>NetR28_2</v>
      </c>
      <c r="C769" t="str">
        <f t="shared" si="76"/>
        <v>T3-NetR28_2</v>
      </c>
      <c r="D769" t="str">
        <f t="shared" si="77"/>
        <v>T3-2</v>
      </c>
      <c r="E769" t="s">
        <v>519</v>
      </c>
      <c r="F769">
        <v>2</v>
      </c>
      <c r="G769" t="s">
        <v>388</v>
      </c>
      <c r="N769" s="97"/>
      <c r="AT769" t="str">
        <f t="shared" si="78"/>
        <v>NetR28_2</v>
      </c>
      <c r="AU769" t="str">
        <f t="shared" si="79"/>
        <v>--</v>
      </c>
    </row>
    <row r="770" spans="1:47" x14ac:dyDescent="0.25">
      <c r="A770" t="str">
        <f t="shared" si="74"/>
        <v>T3-3</v>
      </c>
      <c r="B770" t="str">
        <f t="shared" si="75"/>
        <v>NetR29_1</v>
      </c>
      <c r="C770" t="str">
        <f t="shared" si="76"/>
        <v>T3-NetR29_1</v>
      </c>
      <c r="D770" t="str">
        <f t="shared" si="77"/>
        <v>T3-3</v>
      </c>
      <c r="E770" t="s">
        <v>519</v>
      </c>
      <c r="F770">
        <v>3</v>
      </c>
      <c r="G770" t="s">
        <v>389</v>
      </c>
      <c r="N770" s="97"/>
      <c r="AT770" t="str">
        <f t="shared" si="78"/>
        <v>NetR29_1</v>
      </c>
      <c r="AU770" t="str">
        <f t="shared" si="79"/>
        <v>--</v>
      </c>
    </row>
    <row r="771" spans="1:47" x14ac:dyDescent="0.25">
      <c r="A771" t="str">
        <f t="shared" si="74"/>
        <v>T3-4</v>
      </c>
      <c r="B771" t="str">
        <f t="shared" si="75"/>
        <v>GND</v>
      </c>
      <c r="C771" t="str">
        <f t="shared" si="76"/>
        <v>T3-GND</v>
      </c>
      <c r="D771" t="str">
        <f t="shared" si="77"/>
        <v>T3-4</v>
      </c>
      <c r="E771" t="s">
        <v>519</v>
      </c>
      <c r="F771">
        <v>4</v>
      </c>
      <c r="G771" t="s">
        <v>324</v>
      </c>
      <c r="N771" s="97"/>
      <c r="AT771" t="str">
        <f t="shared" si="78"/>
        <v>GND</v>
      </c>
      <c r="AU771" t="str">
        <f t="shared" si="79"/>
        <v>--</v>
      </c>
    </row>
    <row r="772" spans="1:47" x14ac:dyDescent="0.25">
      <c r="A772" t="str">
        <f t="shared" si="74"/>
        <v>T3-5</v>
      </c>
      <c r="B772" t="str">
        <f t="shared" si="75"/>
        <v>NetC7_2</v>
      </c>
      <c r="C772" t="str">
        <f t="shared" si="76"/>
        <v>T3-NetC7_2</v>
      </c>
      <c r="D772" t="str">
        <f t="shared" si="77"/>
        <v>T3-5</v>
      </c>
      <c r="E772" t="s">
        <v>519</v>
      </c>
      <c r="F772">
        <v>5</v>
      </c>
      <c r="G772" t="s">
        <v>371</v>
      </c>
      <c r="N772" s="97"/>
      <c r="AT772" t="str">
        <f t="shared" si="78"/>
        <v>NetC7_2</v>
      </c>
      <c r="AU772" t="str">
        <f t="shared" si="79"/>
        <v>--</v>
      </c>
    </row>
    <row r="773" spans="1:47" x14ac:dyDescent="0.25">
      <c r="A773" t="str">
        <f t="shared" si="74"/>
        <v>T3-6</v>
      </c>
      <c r="B773" t="str">
        <f t="shared" si="75"/>
        <v>NetR27_1</v>
      </c>
      <c r="C773" t="str">
        <f t="shared" si="76"/>
        <v>T3-NetR27_1</v>
      </c>
      <c r="D773" t="str">
        <f t="shared" si="77"/>
        <v>T3-6</v>
      </c>
      <c r="E773" t="s">
        <v>519</v>
      </c>
      <c r="F773">
        <v>6</v>
      </c>
      <c r="G773" t="s">
        <v>386</v>
      </c>
      <c r="N773" s="97"/>
      <c r="AT773" t="str">
        <f t="shared" si="78"/>
        <v>NetR27_1</v>
      </c>
      <c r="AU773" t="str">
        <f t="shared" si="79"/>
        <v>--</v>
      </c>
    </row>
    <row r="774" spans="1:47" x14ac:dyDescent="0.25">
      <c r="N774" s="97"/>
    </row>
    <row r="775" spans="1:47" x14ac:dyDescent="0.25">
      <c r="N775" s="97"/>
    </row>
    <row r="776" spans="1:47" x14ac:dyDescent="0.25">
      <c r="N776" s="97"/>
    </row>
    <row r="777" spans="1:47" x14ac:dyDescent="0.25">
      <c r="N777" s="97"/>
    </row>
    <row r="778" spans="1:47" x14ac:dyDescent="0.25">
      <c r="N778" s="97"/>
    </row>
    <row r="779" spans="1:47" x14ac:dyDescent="0.25">
      <c r="N779" s="97"/>
    </row>
    <row r="780" spans="1:47" x14ac:dyDescent="0.25">
      <c r="N780" s="97"/>
    </row>
    <row r="781" spans="1:47" x14ac:dyDescent="0.25">
      <c r="N781" s="97"/>
    </row>
    <row r="782" spans="1:47" x14ac:dyDescent="0.25">
      <c r="N782" s="97"/>
    </row>
    <row r="783" spans="1:47" x14ac:dyDescent="0.25">
      <c r="N783" s="97"/>
    </row>
    <row r="784" spans="1:47" x14ac:dyDescent="0.25">
      <c r="N784" s="97"/>
    </row>
    <row r="785" spans="14:14" x14ac:dyDescent="0.25">
      <c r="N785" s="97"/>
    </row>
    <row r="786" spans="14:14" x14ac:dyDescent="0.25">
      <c r="N786" s="97"/>
    </row>
    <row r="787" spans="14:14" x14ac:dyDescent="0.25">
      <c r="N787" s="97"/>
    </row>
    <row r="788" spans="14:14" x14ac:dyDescent="0.25">
      <c r="N788" s="97"/>
    </row>
    <row r="789" spans="14:14" x14ac:dyDescent="0.25">
      <c r="N789" s="97"/>
    </row>
    <row r="790" spans="14:14" x14ac:dyDescent="0.25">
      <c r="N790" s="97"/>
    </row>
    <row r="791" spans="14:14" x14ac:dyDescent="0.25">
      <c r="N791" s="97"/>
    </row>
    <row r="792" spans="14:14" x14ac:dyDescent="0.25">
      <c r="N792" s="97"/>
    </row>
    <row r="793" spans="14:14" x14ac:dyDescent="0.25">
      <c r="N793" s="97"/>
    </row>
    <row r="794" spans="14:14" x14ac:dyDescent="0.25">
      <c r="N794" s="97"/>
    </row>
    <row r="795" spans="14:14" x14ac:dyDescent="0.25">
      <c r="N795" s="97"/>
    </row>
    <row r="796" spans="14:14" x14ac:dyDescent="0.25">
      <c r="N796" s="97"/>
    </row>
    <row r="797" spans="14:14" x14ac:dyDescent="0.25">
      <c r="N797" s="97"/>
    </row>
    <row r="798" spans="14:14" x14ac:dyDescent="0.25">
      <c r="N798" s="97"/>
    </row>
    <row r="799" spans="14:14" x14ac:dyDescent="0.25">
      <c r="N799" s="97"/>
    </row>
    <row r="800" spans="14:14" x14ac:dyDescent="0.25">
      <c r="N800" s="97"/>
    </row>
    <row r="801" spans="14:14" x14ac:dyDescent="0.25">
      <c r="N801" s="97"/>
    </row>
    <row r="802" spans="14:14" x14ac:dyDescent="0.25">
      <c r="N802" s="97"/>
    </row>
    <row r="803" spans="14:14" x14ac:dyDescent="0.25">
      <c r="N803" s="97"/>
    </row>
    <row r="804" spans="14:14" x14ac:dyDescent="0.25">
      <c r="N804" s="97"/>
    </row>
    <row r="805" spans="14:14" x14ac:dyDescent="0.25">
      <c r="N805" s="97"/>
    </row>
    <row r="806" spans="14:14" x14ac:dyDescent="0.25">
      <c r="N806" s="97"/>
    </row>
    <row r="807" spans="14:14" x14ac:dyDescent="0.25">
      <c r="N807" s="97"/>
    </row>
    <row r="808" spans="14:14" x14ac:dyDescent="0.25">
      <c r="N808" s="97"/>
    </row>
    <row r="809" spans="14:14" x14ac:dyDescent="0.25">
      <c r="N809" s="97"/>
    </row>
    <row r="810" spans="14:14" x14ac:dyDescent="0.25">
      <c r="N810" s="97"/>
    </row>
    <row r="811" spans="14:14" x14ac:dyDescent="0.25">
      <c r="N811" s="97"/>
    </row>
    <row r="812" spans="14:14" x14ac:dyDescent="0.25">
      <c r="N812" s="97"/>
    </row>
    <row r="813" spans="14:14" x14ac:dyDescent="0.25">
      <c r="N813" s="97"/>
    </row>
    <row r="814" spans="14:14" x14ac:dyDescent="0.25">
      <c r="N814" s="97"/>
    </row>
    <row r="815" spans="14:14" x14ac:dyDescent="0.25">
      <c r="N815" s="97"/>
    </row>
    <row r="816" spans="14:14" x14ac:dyDescent="0.25">
      <c r="N816" s="97"/>
    </row>
    <row r="817" spans="14:14" x14ac:dyDescent="0.25">
      <c r="N817" s="97"/>
    </row>
    <row r="818" spans="14:14" x14ac:dyDescent="0.25">
      <c r="N818" s="97"/>
    </row>
    <row r="819" spans="14:14" x14ac:dyDescent="0.25">
      <c r="N819" s="97"/>
    </row>
    <row r="820" spans="14:14" x14ac:dyDescent="0.25">
      <c r="N820" s="97"/>
    </row>
    <row r="821" spans="14:14" x14ac:dyDescent="0.25">
      <c r="N821" s="97"/>
    </row>
    <row r="822" spans="14:14" x14ac:dyDescent="0.25">
      <c r="N822" s="97"/>
    </row>
    <row r="823" spans="14:14" x14ac:dyDescent="0.25">
      <c r="N823" s="97"/>
    </row>
    <row r="824" spans="14:14" x14ac:dyDescent="0.25">
      <c r="N824" s="97"/>
    </row>
    <row r="825" spans="14:14" x14ac:dyDescent="0.25">
      <c r="N825" s="97"/>
    </row>
    <row r="826" spans="14:14" x14ac:dyDescent="0.25">
      <c r="N826" s="97"/>
    </row>
    <row r="827" spans="14:14" x14ac:dyDescent="0.25">
      <c r="N827" s="97"/>
    </row>
    <row r="828" spans="14:14" x14ac:dyDescent="0.25">
      <c r="N828" s="97"/>
    </row>
    <row r="829" spans="14:14" x14ac:dyDescent="0.25">
      <c r="N829" s="97"/>
    </row>
    <row r="830" spans="14:14" x14ac:dyDescent="0.25">
      <c r="N830" s="97"/>
    </row>
    <row r="831" spans="14:14" x14ac:dyDescent="0.25">
      <c r="N831" s="97"/>
    </row>
    <row r="832" spans="14:14" x14ac:dyDescent="0.25">
      <c r="N832" s="97"/>
    </row>
    <row r="833" spans="14:14" x14ac:dyDescent="0.25">
      <c r="N833" s="97"/>
    </row>
    <row r="834" spans="14:14" x14ac:dyDescent="0.25">
      <c r="N834" s="97"/>
    </row>
    <row r="835" spans="14:14" x14ac:dyDescent="0.25">
      <c r="N835" s="97"/>
    </row>
    <row r="836" spans="14:14" x14ac:dyDescent="0.25">
      <c r="N836" s="97"/>
    </row>
    <row r="837" spans="14:14" x14ac:dyDescent="0.25">
      <c r="N837" s="97"/>
    </row>
    <row r="838" spans="14:14" x14ac:dyDescent="0.25">
      <c r="N838" s="97"/>
    </row>
    <row r="839" spans="14:14" x14ac:dyDescent="0.25">
      <c r="N839" s="97"/>
    </row>
    <row r="840" spans="14:14" x14ac:dyDescent="0.25">
      <c r="N840" s="97"/>
    </row>
    <row r="841" spans="14:14" x14ac:dyDescent="0.25">
      <c r="N841" s="97"/>
    </row>
    <row r="842" spans="14:14" x14ac:dyDescent="0.25">
      <c r="N842" s="97"/>
    </row>
    <row r="843" spans="14:14" x14ac:dyDescent="0.25">
      <c r="N843" s="97"/>
    </row>
    <row r="844" spans="14:14" x14ac:dyDescent="0.25">
      <c r="N844" s="97"/>
    </row>
    <row r="845" spans="14:14" x14ac:dyDescent="0.25">
      <c r="N845" s="97"/>
    </row>
    <row r="846" spans="14:14" x14ac:dyDescent="0.25">
      <c r="N846" s="97"/>
    </row>
    <row r="847" spans="14:14" x14ac:dyDescent="0.25">
      <c r="N847" s="97"/>
    </row>
    <row r="848" spans="14:14" x14ac:dyDescent="0.25">
      <c r="N848" s="97"/>
    </row>
    <row r="849" spans="14:14" x14ac:dyDescent="0.25">
      <c r="N849" s="97"/>
    </row>
    <row r="850" spans="14:14" x14ac:dyDescent="0.25">
      <c r="N850" s="97"/>
    </row>
    <row r="851" spans="14:14" x14ac:dyDescent="0.25">
      <c r="N851" s="97"/>
    </row>
    <row r="852" spans="14:14" x14ac:dyDescent="0.25">
      <c r="N852" s="97"/>
    </row>
    <row r="853" spans="14:14" x14ac:dyDescent="0.25">
      <c r="N853" s="97"/>
    </row>
    <row r="854" spans="14:14" x14ac:dyDescent="0.25">
      <c r="N854" s="97"/>
    </row>
    <row r="855" spans="14:14" x14ac:dyDescent="0.25">
      <c r="N855" s="97"/>
    </row>
    <row r="856" spans="14:14" x14ac:dyDescent="0.25">
      <c r="N856" s="97"/>
    </row>
    <row r="857" spans="14:14" x14ac:dyDescent="0.25">
      <c r="N857" s="97"/>
    </row>
    <row r="858" spans="14:14" x14ac:dyDescent="0.25">
      <c r="N858" s="97"/>
    </row>
    <row r="859" spans="14:14" x14ac:dyDescent="0.25">
      <c r="N859" s="97"/>
    </row>
    <row r="860" spans="14:14" x14ac:dyDescent="0.25">
      <c r="N860" s="97"/>
    </row>
    <row r="861" spans="14:14" x14ac:dyDescent="0.25">
      <c r="N861" s="97"/>
    </row>
    <row r="862" spans="14:14" x14ac:dyDescent="0.25">
      <c r="N862" s="97"/>
    </row>
    <row r="863" spans="14:14" x14ac:dyDescent="0.25">
      <c r="N863" s="97"/>
    </row>
    <row r="864" spans="14:14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  <row r="1089" spans="14:14" x14ac:dyDescent="0.25">
      <c r="N1089" s="97"/>
    </row>
    <row r="1090" spans="14:14" x14ac:dyDescent="0.25">
      <c r="N1090" s="97"/>
    </row>
    <row r="1091" spans="14:14" x14ac:dyDescent="0.25">
      <c r="N1091" s="97"/>
    </row>
    <row r="1092" spans="14:14" x14ac:dyDescent="0.25">
      <c r="N1092" s="97"/>
    </row>
    <row r="1093" spans="14:14" x14ac:dyDescent="0.25">
      <c r="N1093" s="97"/>
    </row>
    <row r="1094" spans="14:14" x14ac:dyDescent="0.25">
      <c r="N1094" s="97"/>
    </row>
    <row r="1095" spans="14:14" x14ac:dyDescent="0.25">
      <c r="N1095" s="97"/>
    </row>
    <row r="1096" spans="14:14" x14ac:dyDescent="0.25">
      <c r="N1096" s="97"/>
    </row>
    <row r="1097" spans="14:14" x14ac:dyDescent="0.25">
      <c r="N1097" s="97"/>
    </row>
    <row r="1098" spans="14:14" x14ac:dyDescent="0.25">
      <c r="N1098" s="97"/>
    </row>
    <row r="1099" spans="14:14" x14ac:dyDescent="0.25">
      <c r="N1099" s="97"/>
    </row>
    <row r="1100" spans="14:14" x14ac:dyDescent="0.25">
      <c r="N1100" s="97"/>
    </row>
    <row r="1101" spans="14:14" x14ac:dyDescent="0.25">
      <c r="N1101" s="97"/>
    </row>
    <row r="1102" spans="14:14" x14ac:dyDescent="0.25">
      <c r="N1102" s="97"/>
    </row>
    <row r="1103" spans="14:14" x14ac:dyDescent="0.25">
      <c r="N1103" s="97"/>
    </row>
    <row r="1104" spans="14:14" x14ac:dyDescent="0.25">
      <c r="N1104" s="97"/>
    </row>
    <row r="1105" spans="14:14" x14ac:dyDescent="0.25">
      <c r="N1105" s="97"/>
    </row>
    <row r="1106" spans="14:14" x14ac:dyDescent="0.25">
      <c r="N1106" s="97"/>
    </row>
    <row r="1107" spans="14:14" x14ac:dyDescent="0.25">
      <c r="N1107" s="97"/>
    </row>
    <row r="1108" spans="14:14" x14ac:dyDescent="0.25">
      <c r="N1108" s="97"/>
    </row>
    <row r="1109" spans="14:14" x14ac:dyDescent="0.25">
      <c r="N1109" s="97"/>
    </row>
    <row r="1110" spans="14:14" x14ac:dyDescent="0.25">
      <c r="N1110" s="97"/>
    </row>
    <row r="1111" spans="14:14" x14ac:dyDescent="0.25">
      <c r="N1111" s="97"/>
    </row>
    <row r="1112" spans="14:14" x14ac:dyDescent="0.25">
      <c r="N1112" s="97"/>
    </row>
    <row r="1113" spans="14:14" x14ac:dyDescent="0.25">
      <c r="N1113" s="97"/>
    </row>
    <row r="1114" spans="14:14" x14ac:dyDescent="0.25">
      <c r="N1114" s="97"/>
    </row>
    <row r="1115" spans="14:14" x14ac:dyDescent="0.25">
      <c r="N1115" s="97"/>
    </row>
    <row r="1116" spans="14:14" x14ac:dyDescent="0.25">
      <c r="N1116" s="97"/>
    </row>
    <row r="1117" spans="14:14" x14ac:dyDescent="0.25">
      <c r="N1117" s="97"/>
    </row>
    <row r="1118" spans="14:14" x14ac:dyDescent="0.25">
      <c r="N1118" s="97"/>
    </row>
    <row r="1119" spans="14:14" x14ac:dyDescent="0.25">
      <c r="N1119" s="97"/>
    </row>
    <row r="1120" spans="14:14" x14ac:dyDescent="0.25">
      <c r="N1120" s="97"/>
    </row>
    <row r="1121" spans="14:14" x14ac:dyDescent="0.25">
      <c r="N1121" s="97"/>
    </row>
    <row r="1122" spans="14:14" x14ac:dyDescent="0.25">
      <c r="N1122" s="97"/>
    </row>
    <row r="1123" spans="14:14" x14ac:dyDescent="0.25">
      <c r="N1123" s="97"/>
    </row>
    <row r="1124" spans="14:14" x14ac:dyDescent="0.25">
      <c r="N1124" s="97"/>
    </row>
    <row r="1125" spans="14:14" x14ac:dyDescent="0.25">
      <c r="N1125" s="97"/>
    </row>
    <row r="1126" spans="14:14" x14ac:dyDescent="0.25">
      <c r="N1126" s="97"/>
    </row>
    <row r="1127" spans="14:14" x14ac:dyDescent="0.25">
      <c r="N1127" s="97"/>
    </row>
    <row r="1128" spans="14:14" x14ac:dyDescent="0.25">
      <c r="N1128" s="97"/>
    </row>
    <row r="1129" spans="14:14" x14ac:dyDescent="0.25">
      <c r="N1129" s="97"/>
    </row>
    <row r="1130" spans="14:14" x14ac:dyDescent="0.25">
      <c r="N1130" s="97"/>
    </row>
    <row r="1131" spans="14:14" x14ac:dyDescent="0.25">
      <c r="N1131" s="97"/>
    </row>
    <row r="1132" spans="14:14" x14ac:dyDescent="0.25">
      <c r="N1132" s="97"/>
    </row>
    <row r="1133" spans="14:14" x14ac:dyDescent="0.25">
      <c r="N1133" s="97"/>
    </row>
    <row r="1134" spans="14:14" x14ac:dyDescent="0.25">
      <c r="N1134" s="97"/>
    </row>
    <row r="1135" spans="14:14" x14ac:dyDescent="0.25">
      <c r="N1135" s="97"/>
    </row>
    <row r="1136" spans="14:14" x14ac:dyDescent="0.25">
      <c r="N1136" s="97"/>
    </row>
    <row r="1137" spans="14:14" x14ac:dyDescent="0.25">
      <c r="N1137" s="97"/>
    </row>
    <row r="1138" spans="14:14" x14ac:dyDescent="0.25">
      <c r="N1138" s="97"/>
    </row>
    <row r="1139" spans="14:14" x14ac:dyDescent="0.25">
      <c r="N1139" s="97"/>
    </row>
    <row r="1140" spans="14:14" x14ac:dyDescent="0.25">
      <c r="N1140" s="97"/>
    </row>
    <row r="1141" spans="14:14" x14ac:dyDescent="0.25">
      <c r="N1141" s="97"/>
    </row>
    <row r="1142" spans="14:14" x14ac:dyDescent="0.25">
      <c r="N1142" s="97"/>
    </row>
    <row r="1143" spans="14:14" x14ac:dyDescent="0.25">
      <c r="N1143" s="97"/>
    </row>
    <row r="1144" spans="14:14" x14ac:dyDescent="0.25">
      <c r="N1144" s="97"/>
    </row>
    <row r="1145" spans="14:14" x14ac:dyDescent="0.25">
      <c r="N1145" s="97"/>
    </row>
    <row r="1146" spans="14:14" x14ac:dyDescent="0.25">
      <c r="N1146" s="97"/>
    </row>
    <row r="1147" spans="14:14" x14ac:dyDescent="0.25">
      <c r="N1147" s="97"/>
    </row>
    <row r="1148" spans="14:14" x14ac:dyDescent="0.25">
      <c r="N1148" s="97"/>
    </row>
    <row r="1149" spans="14:14" x14ac:dyDescent="0.25">
      <c r="N1149" s="97"/>
    </row>
    <row r="1150" spans="14:14" x14ac:dyDescent="0.25">
      <c r="N1150" s="97"/>
    </row>
    <row r="1151" spans="14:14" x14ac:dyDescent="0.25">
      <c r="N1151" s="97"/>
    </row>
    <row r="1152" spans="14:14" x14ac:dyDescent="0.25">
      <c r="N1152" s="97"/>
    </row>
    <row r="1153" spans="14:14" x14ac:dyDescent="0.25">
      <c r="N1153" s="97"/>
    </row>
    <row r="1154" spans="14:14" x14ac:dyDescent="0.25">
      <c r="N1154" s="97"/>
    </row>
    <row r="1155" spans="14:14" x14ac:dyDescent="0.25">
      <c r="N1155" s="97"/>
    </row>
    <row r="1156" spans="14:14" x14ac:dyDescent="0.25">
      <c r="N1156" s="97"/>
    </row>
    <row r="1157" spans="14:14" x14ac:dyDescent="0.25">
      <c r="N1157" s="97"/>
    </row>
    <row r="1158" spans="14:14" x14ac:dyDescent="0.25">
      <c r="N1158" s="97"/>
    </row>
    <row r="1159" spans="14:14" x14ac:dyDescent="0.25">
      <c r="N1159" s="97"/>
    </row>
    <row r="1160" spans="14:14" x14ac:dyDescent="0.25">
      <c r="N1160" s="97"/>
    </row>
    <row r="1161" spans="14:14" x14ac:dyDescent="0.25">
      <c r="N1161" s="97"/>
    </row>
    <row r="1162" spans="14:14" x14ac:dyDescent="0.25">
      <c r="N1162" s="97"/>
    </row>
    <row r="1163" spans="14:14" x14ac:dyDescent="0.25">
      <c r="N1163" s="97"/>
    </row>
    <row r="1164" spans="14:14" x14ac:dyDescent="0.25">
      <c r="N1164" s="97"/>
    </row>
    <row r="1165" spans="14:14" x14ac:dyDescent="0.25">
      <c r="N1165" s="97"/>
    </row>
    <row r="1166" spans="14:14" x14ac:dyDescent="0.25">
      <c r="N1166" s="97"/>
    </row>
    <row r="1167" spans="14:14" x14ac:dyDescent="0.25">
      <c r="N1167" s="97"/>
    </row>
    <row r="1168" spans="14:14" x14ac:dyDescent="0.25">
      <c r="N1168" s="97"/>
    </row>
    <row r="1169" spans="14:14" x14ac:dyDescent="0.25">
      <c r="N1169" s="97"/>
    </row>
    <row r="1170" spans="14:14" x14ac:dyDescent="0.25">
      <c r="N1170" s="97"/>
    </row>
    <row r="1171" spans="14:14" x14ac:dyDescent="0.25">
      <c r="N1171" s="97"/>
    </row>
    <row r="1172" spans="14:14" x14ac:dyDescent="0.25">
      <c r="N1172" s="97"/>
    </row>
    <row r="1173" spans="14:14" x14ac:dyDescent="0.25">
      <c r="N1173" s="97"/>
    </row>
    <row r="1174" spans="14:14" x14ac:dyDescent="0.25">
      <c r="N1174" s="97"/>
    </row>
    <row r="1175" spans="14:14" x14ac:dyDescent="0.25">
      <c r="N1175" s="97"/>
    </row>
    <row r="1176" spans="14:14" x14ac:dyDescent="0.25">
      <c r="N1176" s="97"/>
    </row>
    <row r="1177" spans="14:14" x14ac:dyDescent="0.25">
      <c r="N1177" s="97"/>
    </row>
    <row r="1178" spans="14:14" x14ac:dyDescent="0.25">
      <c r="N1178" s="97"/>
    </row>
    <row r="1179" spans="14:14" x14ac:dyDescent="0.25">
      <c r="N1179" s="97"/>
    </row>
    <row r="1180" spans="14:14" x14ac:dyDescent="0.25">
      <c r="N1180" s="97"/>
    </row>
    <row r="1181" spans="14:14" x14ac:dyDescent="0.25">
      <c r="N1181" s="97"/>
    </row>
    <row r="1182" spans="14:14" x14ac:dyDescent="0.25">
      <c r="N1182" s="97"/>
    </row>
    <row r="1183" spans="14:14" x14ac:dyDescent="0.25">
      <c r="N1183" s="97"/>
    </row>
    <row r="1184" spans="14:14" x14ac:dyDescent="0.25">
      <c r="N1184" s="97"/>
    </row>
    <row r="1185" spans="14:14" x14ac:dyDescent="0.25">
      <c r="N1185" s="97"/>
    </row>
    <row r="1186" spans="14:14" x14ac:dyDescent="0.25">
      <c r="N1186" s="97"/>
    </row>
    <row r="1187" spans="14:14" x14ac:dyDescent="0.25">
      <c r="N1187" s="97"/>
    </row>
    <row r="1188" spans="14:14" x14ac:dyDescent="0.25">
      <c r="N1188" s="97"/>
    </row>
    <row r="1189" spans="14:14" x14ac:dyDescent="0.25">
      <c r="N1189" s="97"/>
    </row>
    <row r="1190" spans="14:14" x14ac:dyDescent="0.25">
      <c r="N1190" s="97"/>
    </row>
    <row r="1191" spans="14:14" x14ac:dyDescent="0.25">
      <c r="N1191" s="97"/>
    </row>
    <row r="1192" spans="14:14" x14ac:dyDescent="0.25">
      <c r="N1192" s="97"/>
    </row>
    <row r="1193" spans="14:14" x14ac:dyDescent="0.25">
      <c r="N1193" s="97"/>
    </row>
    <row r="1194" spans="14:14" x14ac:dyDescent="0.25">
      <c r="N1194" s="97"/>
    </row>
    <row r="1195" spans="14:14" x14ac:dyDescent="0.25">
      <c r="N1195" s="97"/>
    </row>
    <row r="1196" spans="14:14" x14ac:dyDescent="0.25">
      <c r="N1196" s="97"/>
    </row>
    <row r="1197" spans="14:14" x14ac:dyDescent="0.25">
      <c r="N1197" s="97"/>
    </row>
    <row r="1198" spans="14:14" x14ac:dyDescent="0.25">
      <c r="N1198" s="97"/>
    </row>
    <row r="1199" spans="14:14" x14ac:dyDescent="0.25">
      <c r="N1199" s="97"/>
    </row>
    <row r="1200" spans="14:14" x14ac:dyDescent="0.25">
      <c r="N1200" s="97"/>
    </row>
    <row r="1201" spans="14:14" x14ac:dyDescent="0.25">
      <c r="N1201" s="97"/>
    </row>
    <row r="1202" spans="14:14" x14ac:dyDescent="0.25">
      <c r="N1202" s="97"/>
    </row>
    <row r="1203" spans="14:14" x14ac:dyDescent="0.25">
      <c r="N1203" s="97"/>
    </row>
    <row r="1204" spans="14:14" x14ac:dyDescent="0.25">
      <c r="N1204" s="97"/>
    </row>
    <row r="1205" spans="14:14" x14ac:dyDescent="0.25">
      <c r="N1205" s="97"/>
    </row>
    <row r="1206" spans="14:14" x14ac:dyDescent="0.25">
      <c r="N1206" s="97"/>
    </row>
    <row r="1207" spans="14:14" x14ac:dyDescent="0.25">
      <c r="N1207" s="97"/>
    </row>
    <row r="1208" spans="14:14" x14ac:dyDescent="0.25">
      <c r="N1208" s="97"/>
    </row>
    <row r="1209" spans="14:14" x14ac:dyDescent="0.25">
      <c r="N1209" s="97"/>
    </row>
    <row r="1210" spans="14:14" x14ac:dyDescent="0.25">
      <c r="N1210" s="97"/>
    </row>
    <row r="1211" spans="14:14" x14ac:dyDescent="0.25">
      <c r="N1211" s="97"/>
    </row>
    <row r="1212" spans="14:14" x14ac:dyDescent="0.25">
      <c r="N1212" s="97"/>
    </row>
    <row r="1213" spans="14:14" x14ac:dyDescent="0.25">
      <c r="N1213" s="97"/>
    </row>
    <row r="1214" spans="14:14" x14ac:dyDescent="0.25">
      <c r="N1214" s="97"/>
    </row>
    <row r="1215" spans="14:14" x14ac:dyDescent="0.25">
      <c r="N1215" s="97"/>
    </row>
    <row r="1216" spans="14:14" x14ac:dyDescent="0.25">
      <c r="N1216" s="97"/>
    </row>
    <row r="1217" spans="14:14" x14ac:dyDescent="0.25">
      <c r="N1217" s="97"/>
    </row>
    <row r="1218" spans="14:14" x14ac:dyDescent="0.25">
      <c r="N1218" s="97"/>
    </row>
    <row r="1219" spans="14:14" x14ac:dyDescent="0.25">
      <c r="N1219" s="97"/>
    </row>
    <row r="1220" spans="14:14" x14ac:dyDescent="0.25">
      <c r="N1220" s="97"/>
    </row>
    <row r="1221" spans="14:14" x14ac:dyDescent="0.25">
      <c r="N1221" s="97"/>
    </row>
    <row r="1222" spans="14:14" x14ac:dyDescent="0.25">
      <c r="N1222" s="97"/>
    </row>
    <row r="1223" spans="14:14" x14ac:dyDescent="0.25">
      <c r="N1223" s="97"/>
    </row>
    <row r="1224" spans="14:14" x14ac:dyDescent="0.25">
      <c r="N1224" s="97"/>
    </row>
    <row r="1225" spans="14:14" x14ac:dyDescent="0.25">
      <c r="N1225" s="97"/>
    </row>
    <row r="1226" spans="14:14" x14ac:dyDescent="0.25">
      <c r="N1226" s="97"/>
    </row>
    <row r="1227" spans="14:14" x14ac:dyDescent="0.25">
      <c r="N1227" s="97"/>
    </row>
    <row r="1228" spans="14:14" x14ac:dyDescent="0.25">
      <c r="N1228" s="97"/>
    </row>
    <row r="1229" spans="14:14" x14ac:dyDescent="0.25">
      <c r="N1229" s="97"/>
    </row>
    <row r="1230" spans="14:14" x14ac:dyDescent="0.25">
      <c r="N1230" s="97"/>
    </row>
    <row r="1231" spans="14:14" x14ac:dyDescent="0.25">
      <c r="N1231" s="97"/>
    </row>
    <row r="1232" spans="14:14" x14ac:dyDescent="0.25">
      <c r="N1232" s="97"/>
    </row>
    <row r="1233" spans="14:14" x14ac:dyDescent="0.25">
      <c r="N1233" s="97"/>
    </row>
    <row r="1234" spans="14:14" x14ac:dyDescent="0.25">
      <c r="N1234" s="97"/>
    </row>
    <row r="1235" spans="14:14" x14ac:dyDescent="0.25">
      <c r="N1235" s="97"/>
    </row>
    <row r="1236" spans="14:14" x14ac:dyDescent="0.25">
      <c r="N1236" s="97"/>
    </row>
    <row r="1237" spans="14:14" x14ac:dyDescent="0.25">
      <c r="N1237" s="97"/>
    </row>
    <row r="1238" spans="14:14" x14ac:dyDescent="0.25">
      <c r="N1238" s="97"/>
    </row>
    <row r="1239" spans="14:14" x14ac:dyDescent="0.25">
      <c r="N1239" s="97"/>
    </row>
    <row r="1240" spans="14:14" x14ac:dyDescent="0.25">
      <c r="N1240" s="97"/>
    </row>
    <row r="1241" spans="14:14" x14ac:dyDescent="0.25">
      <c r="N1241" s="97"/>
    </row>
    <row r="1242" spans="14:14" x14ac:dyDescent="0.25">
      <c r="N1242" s="97"/>
    </row>
    <row r="1243" spans="14:14" x14ac:dyDescent="0.25">
      <c r="N1243" s="97"/>
    </row>
    <row r="1244" spans="14:14" x14ac:dyDescent="0.25">
      <c r="N1244" s="97"/>
    </row>
    <row r="1245" spans="14:14" x14ac:dyDescent="0.25">
      <c r="N1245" s="97"/>
    </row>
    <row r="1246" spans="14:14" x14ac:dyDescent="0.25">
      <c r="N1246" s="97"/>
    </row>
    <row r="1247" spans="14:14" x14ac:dyDescent="0.25">
      <c r="N1247" s="97"/>
    </row>
    <row r="1248" spans="14:14" x14ac:dyDescent="0.25">
      <c r="N1248" s="97"/>
    </row>
    <row r="1249" spans="14:14" x14ac:dyDescent="0.25">
      <c r="N1249" s="97"/>
    </row>
    <row r="1250" spans="14:14" x14ac:dyDescent="0.25">
      <c r="N1250" s="97"/>
    </row>
    <row r="1251" spans="14:14" x14ac:dyDescent="0.25">
      <c r="N1251" s="97"/>
    </row>
    <row r="1252" spans="14:14" x14ac:dyDescent="0.25">
      <c r="N1252" s="97"/>
    </row>
    <row r="1253" spans="14:14" x14ac:dyDescent="0.25">
      <c r="N1253" s="97"/>
    </row>
    <row r="1254" spans="14:14" x14ac:dyDescent="0.25">
      <c r="N1254" s="97"/>
    </row>
    <row r="1255" spans="14:14" x14ac:dyDescent="0.25">
      <c r="N1255" s="97"/>
    </row>
    <row r="1256" spans="14:14" x14ac:dyDescent="0.25">
      <c r="N1256" s="97"/>
    </row>
    <row r="1257" spans="14:14" x14ac:dyDescent="0.25">
      <c r="N1257" s="97"/>
    </row>
    <row r="1258" spans="14:14" x14ac:dyDescent="0.25">
      <c r="N1258" s="97"/>
    </row>
    <row r="1259" spans="14:14" x14ac:dyDescent="0.25">
      <c r="N1259" s="97"/>
    </row>
    <row r="1260" spans="14:14" x14ac:dyDescent="0.25">
      <c r="N1260" s="97"/>
    </row>
    <row r="1261" spans="14:14" x14ac:dyDescent="0.25">
      <c r="N1261" s="97"/>
    </row>
    <row r="1262" spans="14:14" x14ac:dyDescent="0.25">
      <c r="N1262" s="97"/>
    </row>
    <row r="1263" spans="14:14" x14ac:dyDescent="0.25">
      <c r="N1263" s="97"/>
    </row>
    <row r="1264" spans="14:14" x14ac:dyDescent="0.25">
      <c r="N1264" s="97"/>
    </row>
    <row r="1265" spans="14:14" x14ac:dyDescent="0.25">
      <c r="N1265" s="97"/>
    </row>
    <row r="1266" spans="14:14" x14ac:dyDescent="0.25">
      <c r="N1266" s="97"/>
    </row>
    <row r="1267" spans="14:14" x14ac:dyDescent="0.25">
      <c r="N1267" s="97"/>
    </row>
    <row r="1268" spans="14:14" x14ac:dyDescent="0.25">
      <c r="N1268" s="97"/>
    </row>
    <row r="1269" spans="14:14" x14ac:dyDescent="0.25">
      <c r="N1269" s="97"/>
    </row>
    <row r="1270" spans="14:14" x14ac:dyDescent="0.25">
      <c r="N1270" s="97"/>
    </row>
    <row r="1271" spans="14:14" x14ac:dyDescent="0.25">
      <c r="N1271" s="97"/>
    </row>
    <row r="1272" spans="14:14" x14ac:dyDescent="0.25">
      <c r="N1272" s="97"/>
    </row>
    <row r="1273" spans="14:14" x14ac:dyDescent="0.25">
      <c r="N1273" s="97"/>
    </row>
    <row r="1274" spans="14:14" x14ac:dyDescent="0.25">
      <c r="N1274" s="97"/>
    </row>
    <row r="1275" spans="14:14" x14ac:dyDescent="0.25">
      <c r="N1275" s="97"/>
    </row>
    <row r="1276" spans="14:14" x14ac:dyDescent="0.25">
      <c r="N1276" s="97"/>
    </row>
    <row r="1277" spans="14:14" x14ac:dyDescent="0.25">
      <c r="N1277" s="97"/>
    </row>
    <row r="1278" spans="14:14" x14ac:dyDescent="0.25">
      <c r="N1278" s="97"/>
    </row>
    <row r="1279" spans="14:14" x14ac:dyDescent="0.25">
      <c r="N1279" s="97"/>
    </row>
    <row r="1280" spans="14:14" x14ac:dyDescent="0.25">
      <c r="N1280" s="97"/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77D37-97B1-42D4-8C5F-720681120002}">
  <sheetPr codeName="Tabelle115"/>
  <dimension ref="A1:AU1288"/>
  <sheetViews>
    <sheetView workbookViewId="0">
      <selection activeCell="AQ20" sqref="AQ20:AQ33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VLOOKUP("TEI0001",FPGA_pin!$A1:$B100,2,0)</f>
        <v>U1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291</v>
      </c>
      <c r="M5" t="s">
        <v>289</v>
      </c>
      <c r="N5" s="97">
        <v>119.9213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NetC15_1</v>
      </c>
      <c r="AU5" t="str">
        <f>IF(IF(COUNTIF($AO$6:$AQ$150,B5)&gt;0,"---","--")="---",VLOOKUP(B5,$AO$6:$AQ$150,2,0),"--")</f>
        <v>R18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293</v>
      </c>
      <c r="M6" t="s">
        <v>289</v>
      </c>
      <c r="N6" s="97">
        <v>86.415599999999998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--</v>
      </c>
      <c r="AG6">
        <f>IF(AF6&lt;&gt;"---",VLOOKUP(AE6,L:N,3,0),"---")</f>
        <v>14.043900000000001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R18-1</v>
      </c>
      <c r="AI6" t="str">
        <f>IFERROR(IF(IF(COUNTIF($AO$6:$AQ$150,AE6)&gt;0,"---","--")="---",VLOOKUP(AE6,$AO$6:$AQ$150,2,0),"--"),"---")</f>
        <v>R18</v>
      </c>
      <c r="AJ6" t="str">
        <f>IF(IF(COUNTIF($AO$6:$AQ$150,AE6)&gt;0,"---","--")="---",VLOOKUP(AE6,$AO$6:$AQ$150,3,0),AE6)</f>
        <v>NetC15_1</v>
      </c>
      <c r="AK6">
        <f>COUNTIF(B:B,AE6)</f>
        <v>2</v>
      </c>
      <c r="AL6" t="str">
        <f>IF(
IF(
IFERROR(VLOOKUP(AJ6,$AM$6:$AM$50,1,),1)=1,1,0),
IFERROR(VLOOKUP($F$2&amp;"-"&amp;AJ6,C:G,4,0),
"--"),"---")</f>
        <v>D3</v>
      </c>
      <c r="AM6" t="s">
        <v>324</v>
      </c>
      <c r="AO6" t="s">
        <v>343</v>
      </c>
      <c r="AP6" t="s">
        <v>494</v>
      </c>
      <c r="AQ6" t="s">
        <v>392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572</v>
      </c>
      <c r="M7" t="s">
        <v>289</v>
      </c>
      <c r="N7" s="97">
        <v>7.8804999999999996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E1</v>
      </c>
      <c r="AG7">
        <f t="shared" ref="AG7:AG61" si="9">IF(AF7&lt;&gt;"---",VLOOKUP(AE7,L:N,3,0),"---")</f>
        <v>14.8552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E1</v>
      </c>
      <c r="AM7" t="s">
        <v>291</v>
      </c>
      <c r="AO7" t="s">
        <v>354</v>
      </c>
      <c r="AP7" t="s">
        <v>496</v>
      </c>
      <c r="AQ7" t="s">
        <v>374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573</v>
      </c>
      <c r="M8" t="s">
        <v>289</v>
      </c>
      <c r="N8" s="97">
        <v>6.9314999999999998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C2</v>
      </c>
      <c r="AG8">
        <f t="shared" si="9"/>
        <v>7.8029000000000002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C2</v>
      </c>
      <c r="AM8" t="s">
        <v>293</v>
      </c>
      <c r="AO8" t="s">
        <v>356</v>
      </c>
      <c r="AP8" t="s">
        <v>497</v>
      </c>
      <c r="AQ8" t="s">
        <v>375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574</v>
      </c>
      <c r="M9" t="s">
        <v>289</v>
      </c>
      <c r="N9" s="97">
        <v>5.3297999999999996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C1</v>
      </c>
      <c r="AG9">
        <f t="shared" si="9"/>
        <v>6.0290999999999997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C1</v>
      </c>
      <c r="AM9" t="s">
        <v>326</v>
      </c>
      <c r="AO9" t="s">
        <v>358</v>
      </c>
      <c r="AP9" t="s">
        <v>498</v>
      </c>
      <c r="AQ9" t="s">
        <v>376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575</v>
      </c>
      <c r="M10" t="s">
        <v>289</v>
      </c>
      <c r="N10" s="97">
        <v>7.6318000000000001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D1</v>
      </c>
      <c r="AG10">
        <f t="shared" si="9"/>
        <v>5.3253000000000004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D1</v>
      </c>
      <c r="AM10" t="s">
        <v>350</v>
      </c>
      <c r="AO10" t="s">
        <v>360</v>
      </c>
      <c r="AP10" t="s">
        <v>499</v>
      </c>
      <c r="AQ10" t="s">
        <v>377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576</v>
      </c>
      <c r="M11" t="s">
        <v>289</v>
      </c>
      <c r="N11" s="97">
        <v>9.3498000000000001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E3</v>
      </c>
      <c r="AG11">
        <f t="shared" si="9"/>
        <v>6.8731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E3</v>
      </c>
      <c r="AO11" t="s">
        <v>362</v>
      </c>
      <c r="AP11" t="s">
        <v>500</v>
      </c>
      <c r="AQ11" t="s">
        <v>378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577</v>
      </c>
      <c r="M12" t="s">
        <v>289</v>
      </c>
      <c r="N12" s="97">
        <v>8.7645999999999997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F1</v>
      </c>
      <c r="AG12">
        <f t="shared" si="9"/>
        <v>5.3445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F1</v>
      </c>
      <c r="AO12" t="s">
        <v>364</v>
      </c>
      <c r="AP12" t="s">
        <v>501</v>
      </c>
      <c r="AQ12" t="s">
        <v>379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578</v>
      </c>
      <c r="M13" t="s">
        <v>289</v>
      </c>
      <c r="N13" s="97">
        <v>4.3555000000000001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E4</v>
      </c>
      <c r="AG13">
        <f t="shared" si="9"/>
        <v>10.4732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E4</v>
      </c>
      <c r="AO13" t="s">
        <v>366</v>
      </c>
      <c r="AP13" t="s">
        <v>502</v>
      </c>
      <c r="AQ13" t="s">
        <v>380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579</v>
      </c>
      <c r="M14" t="s">
        <v>289</v>
      </c>
      <c r="N14" s="97">
        <v>8.8805999999999994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H8</v>
      </c>
      <c r="AG14">
        <f t="shared" si="9"/>
        <v>13.404199999999999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H8</v>
      </c>
      <c r="AO14" t="s">
        <v>368</v>
      </c>
      <c r="AP14" t="s">
        <v>503</v>
      </c>
      <c r="AQ14" t="s">
        <v>381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580</v>
      </c>
      <c r="M15" t="s">
        <v>289</v>
      </c>
      <c r="N15" s="97">
        <v>4.3555000000000001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K10</v>
      </c>
      <c r="AG15">
        <f t="shared" si="9"/>
        <v>16.9514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K10</v>
      </c>
      <c r="AO15" t="s">
        <v>382</v>
      </c>
      <c r="AP15" t="s">
        <v>504</v>
      </c>
      <c r="AQ15" t="s">
        <v>315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581</v>
      </c>
      <c r="M16" t="s">
        <v>289</v>
      </c>
      <c r="N16" s="97">
        <v>5.1555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H5</v>
      </c>
      <c r="AG16">
        <f t="shared" si="9"/>
        <v>15.8292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H5</v>
      </c>
      <c r="AO16" t="s">
        <v>287</v>
      </c>
      <c r="AP16" t="s">
        <v>505</v>
      </c>
      <c r="AQ16" t="s">
        <v>636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582</v>
      </c>
      <c r="M17" t="s">
        <v>289</v>
      </c>
      <c r="N17" s="97">
        <v>5.5113000000000003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H4</v>
      </c>
      <c r="AG17">
        <f t="shared" si="9"/>
        <v>17.477399999999999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H4</v>
      </c>
      <c r="AO17" t="s">
        <v>382</v>
      </c>
      <c r="AP17" t="s">
        <v>506</v>
      </c>
      <c r="AQ17" t="s">
        <v>384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583</v>
      </c>
      <c r="M18" t="s">
        <v>289</v>
      </c>
      <c r="N18" s="97">
        <v>7.0868000000000002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J1</v>
      </c>
      <c r="AG18">
        <f t="shared" si="9"/>
        <v>16.909300000000002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J1</v>
      </c>
      <c r="AO18" t="s">
        <v>323</v>
      </c>
      <c r="AP18" t="s">
        <v>778</v>
      </c>
      <c r="AQ18" t="s">
        <v>640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584</v>
      </c>
      <c r="M19" t="s">
        <v>289</v>
      </c>
      <c r="N19" s="97">
        <v>6.0963000000000003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J2</v>
      </c>
      <c r="AG19">
        <f t="shared" si="9"/>
        <v>20.084499999999998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J2</v>
      </c>
      <c r="AO19" t="s">
        <v>328</v>
      </c>
      <c r="AP19" t="s">
        <v>779</v>
      </c>
      <c r="AQ19" t="s">
        <v>783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585</v>
      </c>
      <c r="M20" t="s">
        <v>289</v>
      </c>
      <c r="N20" s="97">
        <v>6.7798999999999996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392</v>
      </c>
      <c r="AP20" t="s">
        <v>494</v>
      </c>
      <c r="AQ20" t="s">
        <v>343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784</v>
      </c>
      <c r="M21" t="s">
        <v>289</v>
      </c>
      <c r="N21" s="97">
        <v>0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L12</v>
      </c>
      <c r="AG21">
        <f t="shared" si="9"/>
        <v>21.585100000000001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L12</v>
      </c>
      <c r="AO21" t="s">
        <v>374</v>
      </c>
      <c r="AP21" t="s">
        <v>496</v>
      </c>
      <c r="AQ21" t="s">
        <v>354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785</v>
      </c>
      <c r="M22" t="s">
        <v>289</v>
      </c>
      <c r="N22" s="97">
        <v>0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J12</v>
      </c>
      <c r="AG22">
        <f t="shared" si="9"/>
        <v>20.1387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J12</v>
      </c>
      <c r="AO22" t="s">
        <v>375</v>
      </c>
      <c r="AP22" t="s">
        <v>497</v>
      </c>
      <c r="AQ22" t="s">
        <v>356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786</v>
      </c>
      <c r="M23" t="s">
        <v>289</v>
      </c>
      <c r="N23" s="97">
        <v>2.1002999999999998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J13</v>
      </c>
      <c r="AG23">
        <f t="shared" si="9"/>
        <v>17.482199999999999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J13</v>
      </c>
      <c r="AO23" t="s">
        <v>376</v>
      </c>
      <c r="AP23" t="s">
        <v>498</v>
      </c>
      <c r="AQ23" t="s">
        <v>358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787</v>
      </c>
      <c r="M24" t="s">
        <v>289</v>
      </c>
      <c r="N24" s="97">
        <v>14.398400000000001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K11</v>
      </c>
      <c r="AG24">
        <f t="shared" si="9"/>
        <v>15.0528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K11</v>
      </c>
      <c r="AO24" t="s">
        <v>377</v>
      </c>
      <c r="AP24" t="s">
        <v>499</v>
      </c>
      <c r="AQ24" t="s">
        <v>360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290</v>
      </c>
      <c r="M25" t="s">
        <v>289</v>
      </c>
      <c r="N25" s="97">
        <v>14.8552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K12</v>
      </c>
      <c r="AG25">
        <f t="shared" si="9"/>
        <v>12.2257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K12</v>
      </c>
      <c r="AO25" t="s">
        <v>378</v>
      </c>
      <c r="AP25" t="s">
        <v>500</v>
      </c>
      <c r="AQ25" t="s">
        <v>362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292</v>
      </c>
      <c r="M26" t="s">
        <v>289</v>
      </c>
      <c r="N26" s="97">
        <v>7.8029000000000002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J10</v>
      </c>
      <c r="AG26">
        <f t="shared" si="9"/>
        <v>28.207000000000001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J10</v>
      </c>
      <c r="AO26" t="s">
        <v>379</v>
      </c>
      <c r="AP26" t="s">
        <v>501</v>
      </c>
      <c r="AQ26" t="s">
        <v>364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294</v>
      </c>
      <c r="M27" t="s">
        <v>289</v>
      </c>
      <c r="N27" s="97">
        <v>6.0290999999999997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H10</v>
      </c>
      <c r="AG27">
        <f t="shared" si="9"/>
        <v>27.027899999999999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H10</v>
      </c>
      <c r="AO27" t="s">
        <v>380</v>
      </c>
      <c r="AP27" t="s">
        <v>502</v>
      </c>
      <c r="AQ27" t="s">
        <v>366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295</v>
      </c>
      <c r="M28" t="s">
        <v>289</v>
      </c>
      <c r="N28" s="97">
        <v>5.3253000000000004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H13</v>
      </c>
      <c r="AG28">
        <f t="shared" si="9"/>
        <v>8.0795999999999992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H13</v>
      </c>
      <c r="AO28" t="s">
        <v>381</v>
      </c>
      <c r="AP28" t="s">
        <v>503</v>
      </c>
      <c r="AQ28" t="s">
        <v>368</v>
      </c>
      <c r="AT28" t="str">
        <f t="shared" si="4"/>
        <v>nCONFIG</v>
      </c>
      <c r="AU28" t="str">
        <f t="shared" si="5"/>
        <v>R26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296</v>
      </c>
      <c r="M29" t="s">
        <v>289</v>
      </c>
      <c r="N29" s="97">
        <v>6.8731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G12</v>
      </c>
      <c r="AG29">
        <f t="shared" si="9"/>
        <v>9.2888999999999999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G12</v>
      </c>
      <c r="AO29" t="s">
        <v>315</v>
      </c>
      <c r="AP29" t="s">
        <v>504</v>
      </c>
      <c r="AQ29" t="s">
        <v>382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297</v>
      </c>
      <c r="M30" t="s">
        <v>289</v>
      </c>
      <c r="N30" s="97">
        <v>5.3445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77.339100000000002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R26-1</v>
      </c>
      <c r="AI30" t="str">
        <f t="shared" si="10"/>
        <v>R26</v>
      </c>
      <c r="AJ30" t="str">
        <f t="shared" si="11"/>
        <v>nCONFIG</v>
      </c>
      <c r="AK30">
        <f t="shared" si="12"/>
        <v>4</v>
      </c>
      <c r="AL30" t="str">
        <f t="shared" si="13"/>
        <v>E7</v>
      </c>
      <c r="AO30" t="s">
        <v>636</v>
      </c>
      <c r="AP30" t="s">
        <v>505</v>
      </c>
      <c r="AQ30" t="s">
        <v>287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298</v>
      </c>
      <c r="M31" t="s">
        <v>289</v>
      </c>
      <c r="N31" s="97">
        <v>10.4732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106</v>
      </c>
      <c r="AL31" t="str">
        <f t="shared" si="13"/>
        <v>---</v>
      </c>
      <c r="AO31" t="s">
        <v>384</v>
      </c>
      <c r="AP31" t="s">
        <v>506</v>
      </c>
      <c r="AQ31" t="s">
        <v>382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788</v>
      </c>
      <c r="M32" t="s">
        <v>289</v>
      </c>
      <c r="N32" s="97">
        <v>5.2502000000000004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82</v>
      </c>
      <c r="AL32" t="str">
        <f t="shared" si="13"/>
        <v>---</v>
      </c>
      <c r="AO32" t="s">
        <v>640</v>
      </c>
      <c r="AP32" t="s">
        <v>778</v>
      </c>
      <c r="AQ32" t="s">
        <v>323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AIN</v>
      </c>
      <c r="C33" t="str">
        <f t="shared" si="2"/>
        <v>J3-AIN</v>
      </c>
      <c r="D33" t="str">
        <f t="shared" si="3"/>
        <v>J3-1</v>
      </c>
      <c r="E33" t="s">
        <v>185</v>
      </c>
      <c r="F33">
        <v>1</v>
      </c>
      <c r="G33" t="s">
        <v>787</v>
      </c>
      <c r="L33" t="s">
        <v>287</v>
      </c>
      <c r="M33" t="s">
        <v>289</v>
      </c>
      <c r="N33" s="97">
        <v>14.043900000000001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4</v>
      </c>
      <c r="AL33" t="str">
        <f t="shared" si="13"/>
        <v>---</v>
      </c>
      <c r="AO33" t="s">
        <v>783</v>
      </c>
      <c r="AP33" t="s">
        <v>779</v>
      </c>
      <c r="AQ33" t="s">
        <v>328</v>
      </c>
      <c r="AT33" t="str">
        <f t="shared" si="4"/>
        <v>AIN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586</v>
      </c>
      <c r="M34" t="s">
        <v>289</v>
      </c>
      <c r="N34" s="97">
        <v>6.2859999999999996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9</v>
      </c>
      <c r="AL34" t="str">
        <f t="shared" si="13"/>
        <v>---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AIN7</v>
      </c>
      <c r="C35" t="str">
        <f t="shared" si="2"/>
        <v>J3-AIN7</v>
      </c>
      <c r="D35" t="str">
        <f t="shared" si="3"/>
        <v>J3-3</v>
      </c>
      <c r="E35" t="s">
        <v>185</v>
      </c>
      <c r="F35">
        <v>3</v>
      </c>
      <c r="G35" t="s">
        <v>788</v>
      </c>
      <c r="L35" t="s">
        <v>587</v>
      </c>
      <c r="M35" t="s">
        <v>289</v>
      </c>
      <c r="N35" s="97">
        <v>10.3249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T35" t="str">
        <f t="shared" si="4"/>
        <v>AIN7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303</v>
      </c>
      <c r="M36" t="s">
        <v>289</v>
      </c>
      <c r="N36" s="97">
        <v>16.690300000000001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AIN</v>
      </c>
      <c r="AF36" t="str">
        <f t="shared" si="8"/>
        <v>D2</v>
      </c>
      <c r="AG36">
        <f t="shared" si="9"/>
        <v>14.398400000000001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AIN</v>
      </c>
      <c r="AK36">
        <f t="shared" si="12"/>
        <v>2</v>
      </c>
      <c r="AL36" t="str">
        <f t="shared" si="13"/>
        <v>D2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NetJ4_2</v>
      </c>
      <c r="C37" t="str">
        <f t="shared" si="2"/>
        <v>J4-NetJ4_2</v>
      </c>
      <c r="D37" t="str">
        <f t="shared" si="3"/>
        <v>J4-2</v>
      </c>
      <c r="E37" t="s">
        <v>186</v>
      </c>
      <c r="F37">
        <v>2</v>
      </c>
      <c r="G37" t="s">
        <v>783</v>
      </c>
      <c r="L37" t="s">
        <v>305</v>
      </c>
      <c r="M37" t="s">
        <v>289</v>
      </c>
      <c r="N37" s="97">
        <v>17.522300000000001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106</v>
      </c>
      <c r="AL37" t="str">
        <f t="shared" si="13"/>
        <v>---</v>
      </c>
      <c r="AT37" t="str">
        <f t="shared" si="4"/>
        <v>JTAGEN</v>
      </c>
      <c r="AU37" t="str">
        <f t="shared" si="5"/>
        <v>R33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307</v>
      </c>
      <c r="M38" t="s">
        <v>289</v>
      </c>
      <c r="N38" s="97">
        <v>17.0548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AIN7</v>
      </c>
      <c r="AF38" t="str">
        <f t="shared" si="8"/>
        <v>B1</v>
      </c>
      <c r="AG38">
        <f t="shared" si="9"/>
        <v>5.2502000000000004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AIN7</v>
      </c>
      <c r="AK38">
        <f t="shared" si="12"/>
        <v>2</v>
      </c>
      <c r="AL38" t="str">
        <f t="shared" si="13"/>
        <v>B1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309</v>
      </c>
      <c r="M39" t="s">
        <v>289</v>
      </c>
      <c r="N39" s="97">
        <v>15.9834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106</v>
      </c>
      <c r="AL39" t="str">
        <f t="shared" si="13"/>
        <v>---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311</v>
      </c>
      <c r="M40" t="s">
        <v>289</v>
      </c>
      <c r="N40" s="97">
        <v>17.220800000000001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NetJ4_2</v>
      </c>
      <c r="AF40" t="str">
        <f t="shared" si="8"/>
        <v>--</v>
      </c>
      <c r="AG40">
        <f t="shared" si="9"/>
        <v>3.9188999999999998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R33-2</v>
      </c>
      <c r="AI40" t="str">
        <f t="shared" si="10"/>
        <v>R33</v>
      </c>
      <c r="AJ40" t="str">
        <f t="shared" si="11"/>
        <v>JTAGEN</v>
      </c>
      <c r="AK40">
        <f t="shared" si="12"/>
        <v>2</v>
      </c>
      <c r="AL40" t="str">
        <f t="shared" si="13"/>
        <v>E5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313</v>
      </c>
      <c r="M41" t="s">
        <v>289</v>
      </c>
      <c r="N41" s="97">
        <v>16.161200000000001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G2</v>
      </c>
      <c r="AG41">
        <f t="shared" si="9"/>
        <v>52.104300000000002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G2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589</v>
      </c>
      <c r="M42" t="s">
        <v>289</v>
      </c>
      <c r="N42" s="97">
        <v>7.0842999999999998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F6</v>
      </c>
      <c r="AG42">
        <f t="shared" si="9"/>
        <v>48.0105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F6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590</v>
      </c>
      <c r="M43" t="s">
        <v>289</v>
      </c>
      <c r="N43" s="97">
        <v>8.5280000000000005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F5</v>
      </c>
      <c r="AG43">
        <f t="shared" si="9"/>
        <v>48.382300000000001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F5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591</v>
      </c>
      <c r="M44" t="s">
        <v>289</v>
      </c>
      <c r="N44" s="97">
        <v>8.7988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G1</v>
      </c>
      <c r="AG44">
        <f t="shared" si="9"/>
        <v>51.625900000000001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G1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315</v>
      </c>
      <c r="M45" t="s">
        <v>289</v>
      </c>
      <c r="N45" s="97">
        <v>18.611899999999999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M3</v>
      </c>
      <c r="AG45">
        <f t="shared" si="9"/>
        <v>28.121700000000001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M3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317</v>
      </c>
      <c r="M46" t="s">
        <v>289</v>
      </c>
      <c r="N46" s="97">
        <v>14.8605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L3</v>
      </c>
      <c r="AG46">
        <f t="shared" si="9"/>
        <v>26.9938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L3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319</v>
      </c>
      <c r="M47" t="s">
        <v>289</v>
      </c>
      <c r="N47" s="97">
        <v>40.350700000000003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M2</v>
      </c>
      <c r="AG47">
        <f t="shared" si="9"/>
        <v>24.0138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M2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592</v>
      </c>
      <c r="M48" t="s">
        <v>289</v>
      </c>
      <c r="N48" s="97">
        <v>7.0946999999999996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M1</v>
      </c>
      <c r="AG48">
        <f t="shared" si="9"/>
        <v>21.792100000000001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M1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299</v>
      </c>
      <c r="M49" t="s">
        <v>289</v>
      </c>
      <c r="N49" s="97">
        <v>13.404199999999999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106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300</v>
      </c>
      <c r="M50" t="s">
        <v>289</v>
      </c>
      <c r="N50" s="97">
        <v>16.9514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82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316</v>
      </c>
      <c r="M51" t="s">
        <v>289</v>
      </c>
      <c r="N51" s="97">
        <v>12.2257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N3</v>
      </c>
      <c r="AG51">
        <f t="shared" si="9"/>
        <v>29.574400000000001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N3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318</v>
      </c>
      <c r="M52" t="s">
        <v>289</v>
      </c>
      <c r="N52" s="97">
        <v>28.207000000000001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N2</v>
      </c>
      <c r="AG52">
        <f t="shared" si="9"/>
        <v>27.427499999999998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N2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325</v>
      </c>
      <c r="M53" t="s">
        <v>289</v>
      </c>
      <c r="N53" s="97">
        <v>4.1425999999999998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K2</v>
      </c>
      <c r="AG53">
        <f t="shared" si="9"/>
        <v>28.073499999999999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K2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320</v>
      </c>
      <c r="M54" t="s">
        <v>289</v>
      </c>
      <c r="N54" s="97">
        <v>27.027899999999999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K1</v>
      </c>
      <c r="AG54">
        <f t="shared" si="9"/>
        <v>25.906099999999999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K1</v>
      </c>
      <c r="AT54" t="str">
        <f t="shared" si="4"/>
        <v>USB_VBUS</v>
      </c>
      <c r="AU54" t="str">
        <f t="shared" si="5"/>
        <v>--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327</v>
      </c>
      <c r="M55" t="s">
        <v>289</v>
      </c>
      <c r="N55" s="97">
        <v>8.9062999999999999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106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321</v>
      </c>
      <c r="M56" t="s">
        <v>289</v>
      </c>
      <c r="N56" s="97">
        <v>8.0795999999999992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82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322</v>
      </c>
      <c r="M57" t="s">
        <v>289</v>
      </c>
      <c r="N57" s="97">
        <v>9.2888999999999999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str">
        <f t="shared" si="11"/>
        <v>USB_VBUS</v>
      </c>
      <c r="AK57">
        <f t="shared" si="12"/>
        <v>5</v>
      </c>
      <c r="AL57" t="str">
        <f t="shared" si="13"/>
        <v>---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301</v>
      </c>
      <c r="M58" t="s">
        <v>289</v>
      </c>
      <c r="N58" s="97">
        <v>15.8292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302</v>
      </c>
      <c r="M59" t="s">
        <v>289</v>
      </c>
      <c r="N59" s="97">
        <v>17.477399999999999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304</v>
      </c>
      <c r="M60" t="s">
        <v>289</v>
      </c>
      <c r="N60" s="97">
        <v>16.909300000000002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306</v>
      </c>
      <c r="M61" t="s">
        <v>289</v>
      </c>
      <c r="N61" s="97">
        <v>20.084499999999998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106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308</v>
      </c>
      <c r="M62" t="s">
        <v>289</v>
      </c>
      <c r="N62" s="97">
        <v>21.585100000000001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310</v>
      </c>
      <c r="M63" t="s">
        <v>289</v>
      </c>
      <c r="N63" s="97">
        <v>20.1387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312</v>
      </c>
      <c r="M64" t="s">
        <v>289</v>
      </c>
      <c r="N64" s="97">
        <v>17.482199999999999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U1-A12</v>
      </c>
      <c r="B65" t="str">
        <f t="shared" si="1"/>
        <v>DQ15</v>
      </c>
      <c r="C65" t="str">
        <f t="shared" si="2"/>
        <v>U1-DQ15</v>
      </c>
      <c r="D65" t="str">
        <f t="shared" si="3"/>
        <v>U1-A12</v>
      </c>
      <c r="E65" t="s">
        <v>367</v>
      </c>
      <c r="F65" t="s">
        <v>576</v>
      </c>
      <c r="G65" t="s">
        <v>605</v>
      </c>
      <c r="L65" t="s">
        <v>314</v>
      </c>
      <c r="M65" t="s">
        <v>289</v>
      </c>
      <c r="N65" s="97">
        <v>15.0528</v>
      </c>
      <c r="AT65" t="str">
        <f t="shared" si="4"/>
        <v>DQ15</v>
      </c>
      <c r="AU65" t="str">
        <f t="shared" si="5"/>
        <v>--</v>
      </c>
    </row>
    <row r="66" spans="1:47" x14ac:dyDescent="0.25">
      <c r="A66" t="str">
        <f t="shared" si="0"/>
        <v>U1-B11</v>
      </c>
      <c r="B66" t="str">
        <f t="shared" si="1"/>
        <v>D11_R</v>
      </c>
      <c r="C66" t="str">
        <f t="shared" si="2"/>
        <v>U1-D11_R</v>
      </c>
      <c r="D66" t="str">
        <f t="shared" si="3"/>
        <v>U1-B11</v>
      </c>
      <c r="E66" t="s">
        <v>367</v>
      </c>
      <c r="F66" t="s">
        <v>627</v>
      </c>
      <c r="G66" t="s">
        <v>325</v>
      </c>
      <c r="L66" t="s">
        <v>593</v>
      </c>
      <c r="M66" t="s">
        <v>289</v>
      </c>
      <c r="N66" s="97">
        <v>22.040600000000001</v>
      </c>
      <c r="AT66" t="str">
        <f t="shared" si="4"/>
        <v>D11_R</v>
      </c>
      <c r="AU66" t="str">
        <f t="shared" si="5"/>
        <v>--</v>
      </c>
    </row>
    <row r="67" spans="1:47" x14ac:dyDescent="0.25">
      <c r="A67" t="str">
        <f t="shared" si="0"/>
        <v>U1-B12</v>
      </c>
      <c r="B67" t="str">
        <f t="shared" si="1"/>
        <v>DQ13</v>
      </c>
      <c r="C67" t="str">
        <f t="shared" si="2"/>
        <v>U1-DQ13</v>
      </c>
      <c r="D67" t="str">
        <f t="shared" si="3"/>
        <v>U1-B12</v>
      </c>
      <c r="E67" t="s">
        <v>367</v>
      </c>
      <c r="F67" t="s">
        <v>629</v>
      </c>
      <c r="G67" t="s">
        <v>603</v>
      </c>
      <c r="L67" t="s">
        <v>595</v>
      </c>
      <c r="M67" t="s">
        <v>289</v>
      </c>
      <c r="N67" s="97">
        <v>22.4742</v>
      </c>
      <c r="AT67" t="str">
        <f t="shared" si="4"/>
        <v>DQ13</v>
      </c>
      <c r="AU67" t="str">
        <f t="shared" si="5"/>
        <v>--</v>
      </c>
    </row>
    <row r="68" spans="1:47" x14ac:dyDescent="0.25">
      <c r="A68" t="str">
        <f t="shared" si="0"/>
        <v>U1-B13</v>
      </c>
      <c r="B68" t="str">
        <f t="shared" si="1"/>
        <v>DQ14</v>
      </c>
      <c r="C68" t="str">
        <f t="shared" si="2"/>
        <v>U1-DQ14</v>
      </c>
      <c r="D68" t="str">
        <f t="shared" si="3"/>
        <v>U1-B13</v>
      </c>
      <c r="E68" t="s">
        <v>367</v>
      </c>
      <c r="F68" t="s">
        <v>630</v>
      </c>
      <c r="G68" t="s">
        <v>604</v>
      </c>
      <c r="L68" t="s">
        <v>597</v>
      </c>
      <c r="M68" t="s">
        <v>289</v>
      </c>
      <c r="N68" s="97">
        <v>20.2789</v>
      </c>
      <c r="AT68" t="str">
        <f t="shared" si="4"/>
        <v>DQ14</v>
      </c>
      <c r="AU68" t="str">
        <f t="shared" si="5"/>
        <v>--</v>
      </c>
    </row>
    <row r="69" spans="1:47" x14ac:dyDescent="0.25">
      <c r="A69" t="str">
        <f t="shared" si="0"/>
        <v>U1-C11</v>
      </c>
      <c r="B69" t="str">
        <f t="shared" si="1"/>
        <v>NetU1_C11</v>
      </c>
      <c r="C69" t="str">
        <f t="shared" si="2"/>
        <v>U1-NetU1_C11</v>
      </c>
      <c r="D69" t="str">
        <f t="shared" si="3"/>
        <v>U1-C11</v>
      </c>
      <c r="E69" t="s">
        <v>367</v>
      </c>
      <c r="F69" t="s">
        <v>454</v>
      </c>
      <c r="G69" t="s">
        <v>632</v>
      </c>
      <c r="L69" t="s">
        <v>599</v>
      </c>
      <c r="M69" t="s">
        <v>289</v>
      </c>
      <c r="N69" s="97">
        <v>16.829999999999998</v>
      </c>
      <c r="AT69" t="str">
        <f t="shared" si="4"/>
        <v>NetU1_C11</v>
      </c>
      <c r="AU69" t="str">
        <f t="shared" si="5"/>
        <v>--</v>
      </c>
    </row>
    <row r="70" spans="1:47" x14ac:dyDescent="0.25">
      <c r="A70" t="str">
        <f t="shared" ref="A70:A133" si="14">$E70&amp;"-"&amp;$F70</f>
        <v>U1-C12</v>
      </c>
      <c r="B70" t="str">
        <f t="shared" ref="B70:B133" si="15">IF(OR(E70=$A$2,E70=$B$2,E70=$C$2,E70=$D$2),"--",G70)</f>
        <v>DQ12</v>
      </c>
      <c r="C70" t="str">
        <f t="shared" ref="C70:C133" si="16">$E70&amp;"-"&amp;$G70</f>
        <v>U1-DQ12</v>
      </c>
      <c r="D70" t="str">
        <f t="shared" ref="D70:D133" si="17">A70</f>
        <v>U1-C12</v>
      </c>
      <c r="E70" t="s">
        <v>367</v>
      </c>
      <c r="F70" t="s">
        <v>455</v>
      </c>
      <c r="G70" t="s">
        <v>601</v>
      </c>
      <c r="L70" t="s">
        <v>600</v>
      </c>
      <c r="M70" t="s">
        <v>289</v>
      </c>
      <c r="N70" s="97">
        <v>19.8188</v>
      </c>
      <c r="AT70" t="str">
        <f t="shared" ref="AT70:AT133" si="18">IF(IF(COUNTIF($AO$6:$AQ$150,B70)&gt;0,"---","--")="---",VLOOKUP(B70,$AO$6:$AQ$150,3,0),B70)</f>
        <v>DQ12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U1-C13</v>
      </c>
      <c r="B71" t="str">
        <f t="shared" si="15"/>
        <v>NetU1_C13</v>
      </c>
      <c r="C71" t="str">
        <f t="shared" si="16"/>
        <v>U1-NetU1_C13</v>
      </c>
      <c r="D71" t="str">
        <f t="shared" si="17"/>
        <v>U1-C13</v>
      </c>
      <c r="E71" t="s">
        <v>367</v>
      </c>
      <c r="F71" t="s">
        <v>456</v>
      </c>
      <c r="G71" t="s">
        <v>633</v>
      </c>
      <c r="L71" t="s">
        <v>601</v>
      </c>
      <c r="M71" t="s">
        <v>289</v>
      </c>
      <c r="N71" s="97">
        <v>20.355399999999999</v>
      </c>
      <c r="AT71" t="str">
        <f t="shared" si="18"/>
        <v>NetU1_C13</v>
      </c>
      <c r="AU71" t="str">
        <f t="shared" si="19"/>
        <v>--</v>
      </c>
    </row>
    <row r="72" spans="1:47" x14ac:dyDescent="0.25">
      <c r="A72" t="str">
        <f t="shared" si="14"/>
        <v>U1-D9</v>
      </c>
      <c r="B72" t="str">
        <f t="shared" si="15"/>
        <v>DQ5</v>
      </c>
      <c r="C72" t="str">
        <f t="shared" si="16"/>
        <v>U1-DQ5</v>
      </c>
      <c r="D72" t="str">
        <f t="shared" si="17"/>
        <v>U1-D9</v>
      </c>
      <c r="E72" t="s">
        <v>367</v>
      </c>
      <c r="F72" t="s">
        <v>314</v>
      </c>
      <c r="G72" t="s">
        <v>609</v>
      </c>
      <c r="L72" t="s">
        <v>603</v>
      </c>
      <c r="M72" t="s">
        <v>289</v>
      </c>
      <c r="N72" s="97">
        <v>22.664899999999999</v>
      </c>
      <c r="AT72" t="str">
        <f t="shared" si="18"/>
        <v>DQ5</v>
      </c>
      <c r="AU72" t="str">
        <f t="shared" si="19"/>
        <v>--</v>
      </c>
    </row>
    <row r="73" spans="1:47" x14ac:dyDescent="0.25">
      <c r="A73" t="str">
        <f t="shared" si="14"/>
        <v>U1-D11</v>
      </c>
      <c r="B73" t="str">
        <f t="shared" si="15"/>
        <v>DQ0</v>
      </c>
      <c r="C73" t="str">
        <f t="shared" si="16"/>
        <v>U1-DQ0</v>
      </c>
      <c r="D73" t="str">
        <f t="shared" si="17"/>
        <v>U1-D11</v>
      </c>
      <c r="E73" t="s">
        <v>367</v>
      </c>
      <c r="F73" t="s">
        <v>318</v>
      </c>
      <c r="G73" t="s">
        <v>595</v>
      </c>
      <c r="L73" t="s">
        <v>604</v>
      </c>
      <c r="M73" t="s">
        <v>289</v>
      </c>
      <c r="N73" s="97">
        <v>21.6006</v>
      </c>
      <c r="AT73" t="str">
        <f t="shared" si="18"/>
        <v>DQ0</v>
      </c>
      <c r="AU73" t="str">
        <f t="shared" si="19"/>
        <v>--</v>
      </c>
    </row>
    <row r="74" spans="1:47" x14ac:dyDescent="0.25">
      <c r="A74" t="str">
        <f t="shared" si="14"/>
        <v>U1-D12</v>
      </c>
      <c r="B74" t="str">
        <f t="shared" si="15"/>
        <v>DQ11</v>
      </c>
      <c r="C74" t="str">
        <f t="shared" si="16"/>
        <v>U1-DQ11</v>
      </c>
      <c r="D74" t="str">
        <f t="shared" si="17"/>
        <v>U1-D12</v>
      </c>
      <c r="E74" t="s">
        <v>367</v>
      </c>
      <c r="F74" t="s">
        <v>320</v>
      </c>
      <c r="G74" t="s">
        <v>600</v>
      </c>
      <c r="L74" t="s">
        <v>605</v>
      </c>
      <c r="M74" t="s">
        <v>289</v>
      </c>
      <c r="N74" s="97">
        <v>24.378799999999998</v>
      </c>
      <c r="AT74" t="str">
        <f t="shared" si="18"/>
        <v>DQ11</v>
      </c>
      <c r="AU74" t="str">
        <f t="shared" si="19"/>
        <v>--</v>
      </c>
    </row>
    <row r="75" spans="1:47" x14ac:dyDescent="0.25">
      <c r="A75" t="str">
        <f t="shared" si="14"/>
        <v>U1-D13</v>
      </c>
      <c r="B75" t="str">
        <f t="shared" si="15"/>
        <v>NetU1_D13</v>
      </c>
      <c r="C75" t="str">
        <f t="shared" si="16"/>
        <v>U1-NetU1_D13</v>
      </c>
      <c r="D75" t="str">
        <f t="shared" si="17"/>
        <v>U1-D13</v>
      </c>
      <c r="E75" t="s">
        <v>367</v>
      </c>
      <c r="F75" t="s">
        <v>321</v>
      </c>
      <c r="G75" t="s">
        <v>637</v>
      </c>
      <c r="L75" t="s">
        <v>606</v>
      </c>
      <c r="M75" t="s">
        <v>289</v>
      </c>
      <c r="N75" s="97">
        <v>21.930399999999999</v>
      </c>
      <c r="AT75" t="str">
        <f t="shared" si="18"/>
        <v>NetU1_D13</v>
      </c>
      <c r="AU75" t="str">
        <f t="shared" si="19"/>
        <v>--</v>
      </c>
    </row>
    <row r="76" spans="1:47" x14ac:dyDescent="0.25">
      <c r="A76" t="str">
        <f t="shared" si="14"/>
        <v>U1-E9</v>
      </c>
      <c r="B76" t="str">
        <f t="shared" si="15"/>
        <v>DQM0</v>
      </c>
      <c r="C76" t="str">
        <f t="shared" si="16"/>
        <v>U1-DQM0</v>
      </c>
      <c r="D76" t="str">
        <f t="shared" si="17"/>
        <v>U1-E9</v>
      </c>
      <c r="E76" t="s">
        <v>367</v>
      </c>
      <c r="F76" t="s">
        <v>643</v>
      </c>
      <c r="G76" t="s">
        <v>619</v>
      </c>
      <c r="L76" t="s">
        <v>607</v>
      </c>
      <c r="M76" t="s">
        <v>289</v>
      </c>
      <c r="N76" s="97">
        <v>19.057500000000001</v>
      </c>
      <c r="AT76" t="str">
        <f t="shared" si="18"/>
        <v>DQM0</v>
      </c>
      <c r="AU76" t="str">
        <f t="shared" si="19"/>
        <v>--</v>
      </c>
    </row>
    <row r="77" spans="1:47" x14ac:dyDescent="0.25">
      <c r="A77" t="str">
        <f t="shared" si="14"/>
        <v>U1-E10</v>
      </c>
      <c r="B77" t="str">
        <f t="shared" si="15"/>
        <v>DQ4</v>
      </c>
      <c r="C77" t="str">
        <f t="shared" si="16"/>
        <v>U1-DQ4</v>
      </c>
      <c r="D77" t="str">
        <f t="shared" si="17"/>
        <v>U1-E10</v>
      </c>
      <c r="E77" t="s">
        <v>367</v>
      </c>
      <c r="F77" t="s">
        <v>644</v>
      </c>
      <c r="G77" t="s">
        <v>608</v>
      </c>
      <c r="L77" t="s">
        <v>608</v>
      </c>
      <c r="M77" t="s">
        <v>289</v>
      </c>
      <c r="N77" s="97">
        <v>20.661899999999999</v>
      </c>
      <c r="AT77" t="str">
        <f t="shared" si="18"/>
        <v>DQ4</v>
      </c>
      <c r="AU77" t="str">
        <f t="shared" si="19"/>
        <v>--</v>
      </c>
    </row>
    <row r="78" spans="1:47" x14ac:dyDescent="0.25">
      <c r="A78" t="str">
        <f t="shared" si="14"/>
        <v>U1-E12</v>
      </c>
      <c r="B78" t="str">
        <f t="shared" si="15"/>
        <v>DQ9</v>
      </c>
      <c r="C78" t="str">
        <f t="shared" si="16"/>
        <v>U1-DQ9</v>
      </c>
      <c r="D78" t="str">
        <f t="shared" si="17"/>
        <v>U1-E12</v>
      </c>
      <c r="E78" t="s">
        <v>367</v>
      </c>
      <c r="F78" t="s">
        <v>645</v>
      </c>
      <c r="G78" t="s">
        <v>617</v>
      </c>
      <c r="L78" t="s">
        <v>609</v>
      </c>
      <c r="M78" t="s">
        <v>289</v>
      </c>
      <c r="N78" s="97">
        <v>18.948699999999999</v>
      </c>
      <c r="AT78" t="str">
        <f t="shared" si="18"/>
        <v>DQ9</v>
      </c>
      <c r="AU78" t="str">
        <f t="shared" si="19"/>
        <v>--</v>
      </c>
    </row>
    <row r="79" spans="1:47" x14ac:dyDescent="0.25">
      <c r="A79" t="str">
        <f t="shared" si="14"/>
        <v>U1-E13</v>
      </c>
      <c r="B79" t="str">
        <f t="shared" si="15"/>
        <v>DQ10</v>
      </c>
      <c r="C79" t="str">
        <f t="shared" si="16"/>
        <v>U1-DQ10</v>
      </c>
      <c r="D79" t="str">
        <f t="shared" si="17"/>
        <v>U1-E13</v>
      </c>
      <c r="E79" t="s">
        <v>367</v>
      </c>
      <c r="F79" t="s">
        <v>646</v>
      </c>
      <c r="G79" t="s">
        <v>599</v>
      </c>
      <c r="L79" t="s">
        <v>610</v>
      </c>
      <c r="M79" t="s">
        <v>289</v>
      </c>
      <c r="N79" s="97">
        <v>17.3826</v>
      </c>
      <c r="AT79" t="str">
        <f t="shared" si="18"/>
        <v>DQ10</v>
      </c>
      <c r="AU79" t="str">
        <f t="shared" si="19"/>
        <v>--</v>
      </c>
    </row>
    <row r="80" spans="1:47" x14ac:dyDescent="0.25">
      <c r="A80" t="str">
        <f t="shared" si="14"/>
        <v>U1-F8</v>
      </c>
      <c r="B80" t="str">
        <f t="shared" si="15"/>
        <v>DQ7</v>
      </c>
      <c r="C80" t="str">
        <f t="shared" si="16"/>
        <v>U1-DQ7</v>
      </c>
      <c r="D80" t="str">
        <f t="shared" si="17"/>
        <v>U1-F8</v>
      </c>
      <c r="E80" t="s">
        <v>367</v>
      </c>
      <c r="F80" t="s">
        <v>647</v>
      </c>
      <c r="G80" t="s">
        <v>613</v>
      </c>
      <c r="L80" t="s">
        <v>613</v>
      </c>
      <c r="M80" t="s">
        <v>289</v>
      </c>
      <c r="N80" s="97">
        <v>15.997199999999999</v>
      </c>
      <c r="AT80" t="str">
        <f t="shared" si="18"/>
        <v>DQ7</v>
      </c>
      <c r="AU80" t="str">
        <f t="shared" si="19"/>
        <v>--</v>
      </c>
    </row>
    <row r="81" spans="1:47" x14ac:dyDescent="0.25">
      <c r="A81" t="str">
        <f t="shared" si="14"/>
        <v>U1-F9</v>
      </c>
      <c r="B81" t="str">
        <f t="shared" si="15"/>
        <v>DQ3</v>
      </c>
      <c r="C81" t="str">
        <f t="shared" si="16"/>
        <v>U1-DQ3</v>
      </c>
      <c r="D81" t="str">
        <f t="shared" si="17"/>
        <v>U1-F9</v>
      </c>
      <c r="E81" t="s">
        <v>367</v>
      </c>
      <c r="F81" t="s">
        <v>648</v>
      </c>
      <c r="G81" t="s">
        <v>607</v>
      </c>
      <c r="L81" t="s">
        <v>615</v>
      </c>
      <c r="M81" t="s">
        <v>289</v>
      </c>
      <c r="N81" s="97">
        <v>15.039199999999999</v>
      </c>
      <c r="AT81" t="str">
        <f t="shared" si="18"/>
        <v>DQ3</v>
      </c>
      <c r="AU81" t="str">
        <f t="shared" si="19"/>
        <v>--</v>
      </c>
    </row>
    <row r="82" spans="1:47" x14ac:dyDescent="0.25">
      <c r="A82" t="str">
        <f t="shared" si="14"/>
        <v>U1-F10</v>
      </c>
      <c r="B82" t="str">
        <f t="shared" si="15"/>
        <v>DQ2</v>
      </c>
      <c r="C82" t="str">
        <f t="shared" si="16"/>
        <v>U1-DQ2</v>
      </c>
      <c r="D82" t="str">
        <f t="shared" si="17"/>
        <v>U1-F10</v>
      </c>
      <c r="E82" t="s">
        <v>367</v>
      </c>
      <c r="F82" t="s">
        <v>649</v>
      </c>
      <c r="G82" t="s">
        <v>606</v>
      </c>
      <c r="L82" t="s">
        <v>617</v>
      </c>
      <c r="M82" t="s">
        <v>289</v>
      </c>
      <c r="N82" s="97">
        <v>17.924900000000001</v>
      </c>
      <c r="AT82" t="str">
        <f t="shared" si="18"/>
        <v>DQ2</v>
      </c>
      <c r="AU82" t="str">
        <f t="shared" si="19"/>
        <v>--</v>
      </c>
    </row>
    <row r="83" spans="1:47" x14ac:dyDescent="0.25">
      <c r="A83" t="str">
        <f t="shared" si="14"/>
        <v>U1-F11</v>
      </c>
      <c r="B83" t="str">
        <f t="shared" si="15"/>
        <v>3.3V</v>
      </c>
      <c r="C83" t="str">
        <f t="shared" si="16"/>
        <v>U1-3.3V</v>
      </c>
      <c r="D83" t="str">
        <f t="shared" si="17"/>
        <v>U1-F11</v>
      </c>
      <c r="E83" t="s">
        <v>367</v>
      </c>
      <c r="F83" t="s">
        <v>650</v>
      </c>
      <c r="G83" t="s">
        <v>291</v>
      </c>
      <c r="L83" t="s">
        <v>619</v>
      </c>
      <c r="M83" t="s">
        <v>289</v>
      </c>
      <c r="N83" s="97">
        <v>16.851600000000001</v>
      </c>
      <c r="AT83" t="str">
        <f t="shared" si="18"/>
        <v>3.3V</v>
      </c>
      <c r="AU83" t="str">
        <f t="shared" si="19"/>
        <v>--</v>
      </c>
    </row>
    <row r="84" spans="1:47" x14ac:dyDescent="0.25">
      <c r="A84" t="str">
        <f t="shared" si="14"/>
        <v>U1-F12</v>
      </c>
      <c r="B84" t="str">
        <f t="shared" si="15"/>
        <v>DQM1</v>
      </c>
      <c r="C84" t="str">
        <f t="shared" si="16"/>
        <v>U1-DQM1</v>
      </c>
      <c r="D84" t="str">
        <f t="shared" si="17"/>
        <v>U1-F12</v>
      </c>
      <c r="E84" t="s">
        <v>367</v>
      </c>
      <c r="F84" t="s">
        <v>651</v>
      </c>
      <c r="G84" t="s">
        <v>621</v>
      </c>
      <c r="L84" t="s">
        <v>621</v>
      </c>
      <c r="M84" t="s">
        <v>289</v>
      </c>
      <c r="N84" s="97">
        <v>14.7094</v>
      </c>
      <c r="AT84" t="str">
        <f t="shared" si="18"/>
        <v>DQM1</v>
      </c>
      <c r="AU84" t="str">
        <f t="shared" si="19"/>
        <v>--</v>
      </c>
    </row>
    <row r="85" spans="1:47" x14ac:dyDescent="0.25">
      <c r="A85" t="str">
        <f t="shared" si="14"/>
        <v>U1-F13</v>
      </c>
      <c r="B85" t="str">
        <f t="shared" si="15"/>
        <v>DQ8</v>
      </c>
      <c r="C85" t="str">
        <f t="shared" si="16"/>
        <v>U1-DQ8</v>
      </c>
      <c r="D85" t="str">
        <f t="shared" si="17"/>
        <v>U1-F13</v>
      </c>
      <c r="E85" t="s">
        <v>367</v>
      </c>
      <c r="F85" t="s">
        <v>652</v>
      </c>
      <c r="G85" t="s">
        <v>615</v>
      </c>
      <c r="L85" t="s">
        <v>337</v>
      </c>
      <c r="M85" t="s">
        <v>289</v>
      </c>
      <c r="N85" s="97">
        <v>4.7196999999999996</v>
      </c>
      <c r="AT85" t="str">
        <f t="shared" si="18"/>
        <v>DQ8</v>
      </c>
      <c r="AU85" t="str">
        <f t="shared" si="19"/>
        <v>--</v>
      </c>
    </row>
    <row r="86" spans="1:47" x14ac:dyDescent="0.25">
      <c r="A86" t="str">
        <f t="shared" si="14"/>
        <v>U1-G5</v>
      </c>
      <c r="B86" t="str">
        <f t="shared" si="15"/>
        <v>CLK_X</v>
      </c>
      <c r="C86" t="str">
        <f t="shared" si="16"/>
        <v>U1-CLK_X</v>
      </c>
      <c r="D86" t="str">
        <f t="shared" si="17"/>
        <v>U1-G5</v>
      </c>
      <c r="E86" t="s">
        <v>367</v>
      </c>
      <c r="F86" t="s">
        <v>653</v>
      </c>
      <c r="G86" t="s">
        <v>317</v>
      </c>
      <c r="L86" t="s">
        <v>338</v>
      </c>
      <c r="M86" t="s">
        <v>289</v>
      </c>
      <c r="N86" s="97">
        <v>4.7344999999999997</v>
      </c>
      <c r="AT86" t="str">
        <f t="shared" si="18"/>
        <v>CLK_X</v>
      </c>
      <c r="AU86" t="str">
        <f t="shared" si="19"/>
        <v>--</v>
      </c>
    </row>
    <row r="87" spans="1:47" x14ac:dyDescent="0.25">
      <c r="A87" t="str">
        <f t="shared" si="14"/>
        <v>U1-G9</v>
      </c>
      <c r="B87" t="str">
        <f t="shared" si="15"/>
        <v>DQ6</v>
      </c>
      <c r="C87" t="str">
        <f t="shared" si="16"/>
        <v>U1-DQ6</v>
      </c>
      <c r="D87" t="str">
        <f t="shared" si="17"/>
        <v>U1-G9</v>
      </c>
      <c r="E87" t="s">
        <v>367</v>
      </c>
      <c r="F87" t="s">
        <v>655</v>
      </c>
      <c r="G87" t="s">
        <v>610</v>
      </c>
      <c r="L87" t="s">
        <v>339</v>
      </c>
      <c r="M87" t="s">
        <v>289</v>
      </c>
      <c r="N87" s="97">
        <v>2.9685999999999999</v>
      </c>
      <c r="AT87" t="str">
        <f t="shared" si="18"/>
        <v>DQ6</v>
      </c>
      <c r="AU87" t="str">
        <f t="shared" si="19"/>
        <v>--</v>
      </c>
    </row>
    <row r="88" spans="1:47" x14ac:dyDescent="0.25">
      <c r="A88" t="str">
        <f t="shared" si="14"/>
        <v>U1-G10</v>
      </c>
      <c r="B88" t="str">
        <f t="shared" si="15"/>
        <v>DQ1</v>
      </c>
      <c r="C88" t="str">
        <f t="shared" si="16"/>
        <v>U1-DQ1</v>
      </c>
      <c r="D88" t="str">
        <f t="shared" si="17"/>
        <v>U1-G10</v>
      </c>
      <c r="E88" t="s">
        <v>367</v>
      </c>
      <c r="F88" t="s">
        <v>656</v>
      </c>
      <c r="G88" t="s">
        <v>597</v>
      </c>
      <c r="L88" t="s">
        <v>341</v>
      </c>
      <c r="M88" t="s">
        <v>289</v>
      </c>
      <c r="N88" s="97">
        <v>2.6234000000000002</v>
      </c>
      <c r="AT88" t="str">
        <f t="shared" si="18"/>
        <v>DQ1</v>
      </c>
      <c r="AU88" t="str">
        <f t="shared" si="19"/>
        <v>--</v>
      </c>
    </row>
    <row r="89" spans="1:47" x14ac:dyDescent="0.25">
      <c r="A89" t="str">
        <f t="shared" si="14"/>
        <v>U1-G11</v>
      </c>
      <c r="B89" t="str">
        <f t="shared" si="15"/>
        <v>3.3V</v>
      </c>
      <c r="C89" t="str">
        <f t="shared" si="16"/>
        <v>U1-3.3V</v>
      </c>
      <c r="D89" t="str">
        <f t="shared" si="17"/>
        <v>U1-G11</v>
      </c>
      <c r="E89" t="s">
        <v>367</v>
      </c>
      <c r="F89" t="s">
        <v>657</v>
      </c>
      <c r="G89" t="s">
        <v>291</v>
      </c>
      <c r="L89" t="s">
        <v>343</v>
      </c>
      <c r="M89" t="s">
        <v>289</v>
      </c>
      <c r="N89" s="97">
        <v>4.0073999999999996</v>
      </c>
      <c r="AT89" t="str">
        <f t="shared" si="18"/>
        <v>3.3V</v>
      </c>
      <c r="AU89" t="str">
        <f t="shared" si="19"/>
        <v>--</v>
      </c>
    </row>
    <row r="90" spans="1:47" x14ac:dyDescent="0.25">
      <c r="A90" t="str">
        <f t="shared" si="14"/>
        <v>U1-G12</v>
      </c>
      <c r="B90" t="str">
        <f t="shared" si="15"/>
        <v>D14</v>
      </c>
      <c r="C90" t="str">
        <f t="shared" si="16"/>
        <v>U1-D14</v>
      </c>
      <c r="D90" t="str">
        <f t="shared" si="17"/>
        <v>U1-G12</v>
      </c>
      <c r="E90" t="s">
        <v>367</v>
      </c>
      <c r="F90" t="s">
        <v>658</v>
      </c>
      <c r="G90" t="s">
        <v>322</v>
      </c>
      <c r="L90" t="s">
        <v>345</v>
      </c>
      <c r="M90" t="s">
        <v>289</v>
      </c>
      <c r="N90" s="97">
        <v>4.8592000000000004</v>
      </c>
      <c r="AT90" t="str">
        <f t="shared" si="18"/>
        <v>D14</v>
      </c>
      <c r="AU90" t="str">
        <f t="shared" si="19"/>
        <v>--</v>
      </c>
    </row>
    <row r="91" spans="1:47" x14ac:dyDescent="0.25">
      <c r="A91" t="str">
        <f t="shared" si="14"/>
        <v>U1-G13</v>
      </c>
      <c r="B91" t="str">
        <f t="shared" si="15"/>
        <v>D12_R</v>
      </c>
      <c r="C91" t="str">
        <f t="shared" si="16"/>
        <v>U1-D12_R</v>
      </c>
      <c r="D91" t="str">
        <f t="shared" si="17"/>
        <v>U1-G13</v>
      </c>
      <c r="E91" t="s">
        <v>367</v>
      </c>
      <c r="F91" t="s">
        <v>659</v>
      </c>
      <c r="G91" t="s">
        <v>327</v>
      </c>
      <c r="L91" t="s">
        <v>347</v>
      </c>
      <c r="M91" t="s">
        <v>289</v>
      </c>
      <c r="N91" s="97">
        <v>14.2211</v>
      </c>
      <c r="AT91" t="str">
        <f t="shared" si="18"/>
        <v>D12_R</v>
      </c>
      <c r="AU91" t="str">
        <f t="shared" si="19"/>
        <v>--</v>
      </c>
    </row>
    <row r="92" spans="1:47" x14ac:dyDescent="0.25">
      <c r="A92" t="str">
        <f t="shared" si="14"/>
        <v>U1-H4</v>
      </c>
      <c r="B92" t="str">
        <f t="shared" si="15"/>
        <v>D3</v>
      </c>
      <c r="C92" t="str">
        <f t="shared" si="16"/>
        <v>U1-D3</v>
      </c>
      <c r="D92" t="str">
        <f t="shared" si="17"/>
        <v>U1-H4</v>
      </c>
      <c r="E92" t="s">
        <v>367</v>
      </c>
      <c r="F92" t="s">
        <v>484</v>
      </c>
      <c r="G92" t="s">
        <v>302</v>
      </c>
      <c r="L92" t="s">
        <v>598</v>
      </c>
      <c r="M92" t="s">
        <v>289</v>
      </c>
      <c r="N92" s="97">
        <v>4.6645000000000003</v>
      </c>
      <c r="AT92" t="str">
        <f t="shared" si="18"/>
        <v>D3</v>
      </c>
      <c r="AU92" t="str">
        <f t="shared" si="19"/>
        <v>--</v>
      </c>
    </row>
    <row r="93" spans="1:47" x14ac:dyDescent="0.25">
      <c r="A93" t="str">
        <f t="shared" si="14"/>
        <v>U1-H5</v>
      </c>
      <c r="B93" t="str">
        <f t="shared" si="15"/>
        <v>D2</v>
      </c>
      <c r="C93" t="str">
        <f t="shared" si="16"/>
        <v>U1-D2</v>
      </c>
      <c r="D93" t="str">
        <f t="shared" si="17"/>
        <v>U1-H5</v>
      </c>
      <c r="E93" t="s">
        <v>367</v>
      </c>
      <c r="F93" t="s">
        <v>660</v>
      </c>
      <c r="G93" t="s">
        <v>301</v>
      </c>
      <c r="L93" t="s">
        <v>612</v>
      </c>
      <c r="M93" t="s">
        <v>289</v>
      </c>
      <c r="N93" s="97">
        <v>14.026400000000001</v>
      </c>
      <c r="AT93" t="str">
        <f t="shared" si="18"/>
        <v>D2</v>
      </c>
      <c r="AU93" t="str">
        <f t="shared" si="19"/>
        <v>--</v>
      </c>
    </row>
    <row r="94" spans="1:47" x14ac:dyDescent="0.25">
      <c r="A94" t="str">
        <f t="shared" si="14"/>
        <v>U1-H6</v>
      </c>
      <c r="B94" t="str">
        <f t="shared" si="15"/>
        <v>CLK12M</v>
      </c>
      <c r="C94" t="str">
        <f t="shared" si="16"/>
        <v>U1-CLK12M</v>
      </c>
      <c r="D94" t="str">
        <f t="shared" si="17"/>
        <v>U1-H6</v>
      </c>
      <c r="E94" t="s">
        <v>367</v>
      </c>
      <c r="F94" t="s">
        <v>662</v>
      </c>
      <c r="G94" t="s">
        <v>315</v>
      </c>
      <c r="L94" t="s">
        <v>324</v>
      </c>
      <c r="M94" t="s">
        <v>289</v>
      </c>
      <c r="N94" s="97">
        <v>171.92089999999999</v>
      </c>
      <c r="AT94" t="str">
        <f t="shared" si="18"/>
        <v>NetR17_1</v>
      </c>
      <c r="AU94" t="str">
        <f t="shared" si="19"/>
        <v>R17</v>
      </c>
    </row>
    <row r="95" spans="1:47" x14ac:dyDescent="0.25">
      <c r="A95" t="str">
        <f t="shared" si="14"/>
        <v>U1-H8</v>
      </c>
      <c r="B95" t="str">
        <f t="shared" si="15"/>
        <v>D0</v>
      </c>
      <c r="C95" t="str">
        <f t="shared" si="16"/>
        <v>U1-D0</v>
      </c>
      <c r="D95" t="str">
        <f t="shared" si="17"/>
        <v>U1-H8</v>
      </c>
      <c r="E95" t="s">
        <v>367</v>
      </c>
      <c r="F95" t="s">
        <v>663</v>
      </c>
      <c r="G95" t="s">
        <v>299</v>
      </c>
      <c r="L95" t="s">
        <v>328</v>
      </c>
      <c r="M95" t="s">
        <v>289</v>
      </c>
      <c r="N95" s="97">
        <v>20.144100000000002</v>
      </c>
      <c r="AT95" t="str">
        <f t="shared" si="18"/>
        <v>D0</v>
      </c>
      <c r="AU95" t="str">
        <f t="shared" si="19"/>
        <v>--</v>
      </c>
    </row>
    <row r="96" spans="1:47" x14ac:dyDescent="0.25">
      <c r="A96" t="str">
        <f t="shared" si="14"/>
        <v>U1-H9</v>
      </c>
      <c r="B96" t="str">
        <f t="shared" si="15"/>
        <v>NetU1_H9</v>
      </c>
      <c r="C96" t="str">
        <f t="shared" si="16"/>
        <v>U1-NetU1_H9</v>
      </c>
      <c r="D96" t="str">
        <f t="shared" si="17"/>
        <v>U1-H9</v>
      </c>
      <c r="E96" t="s">
        <v>367</v>
      </c>
      <c r="F96" t="s">
        <v>665</v>
      </c>
      <c r="G96" t="s">
        <v>666</v>
      </c>
      <c r="L96" t="s">
        <v>354</v>
      </c>
      <c r="M96" t="s">
        <v>289</v>
      </c>
      <c r="N96" s="97">
        <v>28.420400000000001</v>
      </c>
      <c r="AT96" t="str">
        <f t="shared" si="18"/>
        <v>NetU1_H9</v>
      </c>
      <c r="AU96" t="str">
        <f t="shared" si="19"/>
        <v>--</v>
      </c>
    </row>
    <row r="97" spans="1:47" x14ac:dyDescent="0.25">
      <c r="A97" t="str">
        <f t="shared" si="14"/>
        <v>U1-H10</v>
      </c>
      <c r="B97" t="str">
        <f t="shared" si="15"/>
        <v>D12</v>
      </c>
      <c r="C97" t="str">
        <f t="shared" si="16"/>
        <v>U1-D12</v>
      </c>
      <c r="D97" t="str">
        <f t="shared" si="17"/>
        <v>U1-H10</v>
      </c>
      <c r="E97" t="s">
        <v>367</v>
      </c>
      <c r="F97" t="s">
        <v>667</v>
      </c>
      <c r="G97" t="s">
        <v>320</v>
      </c>
      <c r="L97" t="s">
        <v>356</v>
      </c>
      <c r="M97" t="s">
        <v>289</v>
      </c>
      <c r="N97" s="97">
        <v>26.693100000000001</v>
      </c>
      <c r="AT97" t="str">
        <f t="shared" si="18"/>
        <v>D12</v>
      </c>
      <c r="AU97" t="str">
        <f t="shared" si="19"/>
        <v>--</v>
      </c>
    </row>
    <row r="98" spans="1:47" x14ac:dyDescent="0.25">
      <c r="A98" t="str">
        <f t="shared" si="14"/>
        <v>U1-H11</v>
      </c>
      <c r="B98" t="str">
        <f t="shared" si="15"/>
        <v>3.3V</v>
      </c>
      <c r="C98" t="str">
        <f t="shared" si="16"/>
        <v>U1-3.3V</v>
      </c>
      <c r="D98" t="str">
        <f t="shared" si="17"/>
        <v>U1-H11</v>
      </c>
      <c r="E98" t="s">
        <v>367</v>
      </c>
      <c r="F98" t="s">
        <v>668</v>
      </c>
      <c r="G98" t="s">
        <v>291</v>
      </c>
      <c r="L98" t="s">
        <v>358</v>
      </c>
      <c r="M98" t="s">
        <v>289</v>
      </c>
      <c r="N98" s="97">
        <v>24.482600000000001</v>
      </c>
      <c r="AT98" t="str">
        <f t="shared" si="18"/>
        <v>3.3V</v>
      </c>
      <c r="AU98" t="str">
        <f t="shared" si="19"/>
        <v>--</v>
      </c>
    </row>
    <row r="99" spans="1:47" x14ac:dyDescent="0.25">
      <c r="A99" t="str">
        <f t="shared" si="14"/>
        <v>U1-H13</v>
      </c>
      <c r="B99" t="str">
        <f t="shared" si="15"/>
        <v>D13</v>
      </c>
      <c r="C99" t="str">
        <f t="shared" si="16"/>
        <v>U1-D13</v>
      </c>
      <c r="D99" t="str">
        <f t="shared" si="17"/>
        <v>U1-H13</v>
      </c>
      <c r="E99" t="s">
        <v>367</v>
      </c>
      <c r="F99" t="s">
        <v>669</v>
      </c>
      <c r="G99" t="s">
        <v>321</v>
      </c>
      <c r="L99" t="s">
        <v>360</v>
      </c>
      <c r="M99" t="s">
        <v>289</v>
      </c>
      <c r="N99" s="97">
        <v>24.194800000000001</v>
      </c>
      <c r="AT99" t="str">
        <f t="shared" si="18"/>
        <v>D13</v>
      </c>
      <c r="AU99" t="str">
        <f t="shared" si="19"/>
        <v>--</v>
      </c>
    </row>
    <row r="100" spans="1:47" x14ac:dyDescent="0.25">
      <c r="A100" t="str">
        <f t="shared" si="14"/>
        <v>U1-J1</v>
      </c>
      <c r="B100" t="str">
        <f t="shared" si="15"/>
        <v>D4</v>
      </c>
      <c r="C100" t="str">
        <f t="shared" si="16"/>
        <v>U1-D4</v>
      </c>
      <c r="D100" t="str">
        <f t="shared" si="17"/>
        <v>U1-J1</v>
      </c>
      <c r="E100" t="s">
        <v>367</v>
      </c>
      <c r="F100" t="s">
        <v>168</v>
      </c>
      <c r="G100" t="s">
        <v>304</v>
      </c>
      <c r="L100" t="s">
        <v>362</v>
      </c>
      <c r="M100" t="s">
        <v>289</v>
      </c>
      <c r="N100" s="97">
        <v>24.309899999999999</v>
      </c>
      <c r="AT100" t="str">
        <f t="shared" si="18"/>
        <v>D4</v>
      </c>
      <c r="AU100" t="str">
        <f t="shared" si="19"/>
        <v>--</v>
      </c>
    </row>
    <row r="101" spans="1:47" x14ac:dyDescent="0.25">
      <c r="A101" t="str">
        <f t="shared" si="14"/>
        <v>U1-J2</v>
      </c>
      <c r="B101" t="str">
        <f t="shared" si="15"/>
        <v>D5</v>
      </c>
      <c r="C101" t="str">
        <f t="shared" si="16"/>
        <v>U1-D5</v>
      </c>
      <c r="D101" t="str">
        <f t="shared" si="17"/>
        <v>U1-J2</v>
      </c>
      <c r="E101" t="s">
        <v>367</v>
      </c>
      <c r="F101" t="s">
        <v>184</v>
      </c>
      <c r="G101" t="s">
        <v>306</v>
      </c>
      <c r="L101" t="s">
        <v>364</v>
      </c>
      <c r="M101" t="s">
        <v>289</v>
      </c>
      <c r="N101" s="97">
        <v>23.989599999999999</v>
      </c>
      <c r="AT101" t="str">
        <f t="shared" si="18"/>
        <v>D5</v>
      </c>
      <c r="AU101" t="str">
        <f t="shared" si="19"/>
        <v>--</v>
      </c>
    </row>
    <row r="102" spans="1:47" x14ac:dyDescent="0.25">
      <c r="A102" t="str">
        <f t="shared" si="14"/>
        <v>U1-J3</v>
      </c>
      <c r="B102" t="str">
        <f t="shared" si="15"/>
        <v>3.3V</v>
      </c>
      <c r="C102" t="str">
        <f t="shared" si="16"/>
        <v>U1-3.3V</v>
      </c>
      <c r="D102" t="str">
        <f t="shared" si="17"/>
        <v>U1-J3</v>
      </c>
      <c r="E102" t="s">
        <v>367</v>
      </c>
      <c r="F102" t="s">
        <v>185</v>
      </c>
      <c r="G102" t="s">
        <v>291</v>
      </c>
      <c r="L102" t="s">
        <v>366</v>
      </c>
      <c r="M102" t="s">
        <v>289</v>
      </c>
      <c r="N102" s="97">
        <v>22.247399999999999</v>
      </c>
      <c r="AT102" t="str">
        <f t="shared" si="18"/>
        <v>3.3V</v>
      </c>
      <c r="AU102" t="str">
        <f t="shared" si="19"/>
        <v>--</v>
      </c>
    </row>
    <row r="103" spans="1:47" x14ac:dyDescent="0.25">
      <c r="A103" t="str">
        <f t="shared" si="14"/>
        <v>U1-J5</v>
      </c>
      <c r="B103" t="str">
        <f t="shared" si="15"/>
        <v>SEN_INT1</v>
      </c>
      <c r="C103" t="str">
        <f t="shared" si="16"/>
        <v>U1-SEN_INT1</v>
      </c>
      <c r="D103" t="str">
        <f t="shared" si="17"/>
        <v>U1-J5</v>
      </c>
      <c r="E103" t="s">
        <v>367</v>
      </c>
      <c r="F103" t="s">
        <v>670</v>
      </c>
      <c r="G103" t="s">
        <v>671</v>
      </c>
      <c r="L103" t="s">
        <v>368</v>
      </c>
      <c r="M103" t="s">
        <v>289</v>
      </c>
      <c r="N103" s="97">
        <v>23.243400000000001</v>
      </c>
      <c r="AT103" t="str">
        <f t="shared" si="18"/>
        <v>SEN_INT1</v>
      </c>
      <c r="AU103" t="str">
        <f t="shared" si="19"/>
        <v>--</v>
      </c>
    </row>
    <row r="104" spans="1:47" x14ac:dyDescent="0.25">
      <c r="A104" t="str">
        <f t="shared" si="14"/>
        <v>U1-J6</v>
      </c>
      <c r="B104" t="str">
        <f t="shared" si="15"/>
        <v>SEN_SPC</v>
      </c>
      <c r="C104" t="str">
        <f t="shared" si="16"/>
        <v>U1-SEN_SPC</v>
      </c>
      <c r="D104" t="str">
        <f t="shared" si="17"/>
        <v>U1-J6</v>
      </c>
      <c r="E104" t="s">
        <v>367</v>
      </c>
      <c r="F104" t="s">
        <v>187</v>
      </c>
      <c r="G104" t="s">
        <v>672</v>
      </c>
      <c r="L104" t="s">
        <v>635</v>
      </c>
      <c r="M104" t="s">
        <v>289</v>
      </c>
      <c r="N104" s="97">
        <v>11.816599999999999</v>
      </c>
      <c r="AT104" t="str">
        <f t="shared" si="18"/>
        <v>SEN_SPC</v>
      </c>
      <c r="AU104" t="str">
        <f t="shared" si="19"/>
        <v>--</v>
      </c>
    </row>
    <row r="105" spans="1:47" x14ac:dyDescent="0.25">
      <c r="A105" t="str">
        <f t="shared" si="14"/>
        <v>U1-J7</v>
      </c>
      <c r="B105" t="str">
        <f t="shared" si="15"/>
        <v>SEN_SDI</v>
      </c>
      <c r="C105" t="str">
        <f t="shared" si="16"/>
        <v>U1-SEN_SDI</v>
      </c>
      <c r="D105" t="str">
        <f t="shared" si="17"/>
        <v>U1-J7</v>
      </c>
      <c r="E105" t="s">
        <v>367</v>
      </c>
      <c r="F105" t="s">
        <v>673</v>
      </c>
      <c r="G105" t="s">
        <v>674</v>
      </c>
      <c r="L105" t="s">
        <v>789</v>
      </c>
      <c r="M105" t="s">
        <v>289</v>
      </c>
      <c r="N105" s="97">
        <v>7.8074000000000003</v>
      </c>
      <c r="AT105" t="str">
        <f t="shared" si="18"/>
        <v>SEN_SDI</v>
      </c>
      <c r="AU105" t="str">
        <f t="shared" si="19"/>
        <v>--</v>
      </c>
    </row>
    <row r="106" spans="1:47" x14ac:dyDescent="0.25">
      <c r="A106" t="str">
        <f t="shared" si="14"/>
        <v>U1-J8</v>
      </c>
      <c r="B106" t="str">
        <f t="shared" si="15"/>
        <v>A3</v>
      </c>
      <c r="C106" t="str">
        <f t="shared" si="16"/>
        <v>U1-A3</v>
      </c>
      <c r="D106" t="str">
        <f t="shared" si="17"/>
        <v>U1-J8</v>
      </c>
      <c r="E106" t="s">
        <v>367</v>
      </c>
      <c r="F106" t="s">
        <v>676</v>
      </c>
      <c r="G106" t="s">
        <v>579</v>
      </c>
      <c r="L106" t="s">
        <v>636</v>
      </c>
      <c r="M106" t="s">
        <v>289</v>
      </c>
      <c r="N106" s="97">
        <v>4.2375999999999996</v>
      </c>
      <c r="AT106" t="str">
        <f t="shared" si="18"/>
        <v>A3</v>
      </c>
      <c r="AU106" t="str">
        <f t="shared" si="19"/>
        <v>--</v>
      </c>
    </row>
    <row r="107" spans="1:47" x14ac:dyDescent="0.25">
      <c r="A107" t="str">
        <f t="shared" si="14"/>
        <v>U1-J9</v>
      </c>
      <c r="B107" t="str">
        <f t="shared" si="15"/>
        <v>NetU1_J9</v>
      </c>
      <c r="C107" t="str">
        <f t="shared" si="16"/>
        <v>U1-NetU1_J9</v>
      </c>
      <c r="D107" t="str">
        <f t="shared" si="17"/>
        <v>U1-J9</v>
      </c>
      <c r="E107" t="s">
        <v>367</v>
      </c>
      <c r="F107" t="s">
        <v>188</v>
      </c>
      <c r="G107" t="s">
        <v>677</v>
      </c>
      <c r="L107" t="s">
        <v>369</v>
      </c>
      <c r="M107" t="s">
        <v>289</v>
      </c>
      <c r="N107" s="97">
        <v>4.1604000000000001</v>
      </c>
      <c r="AT107" t="str">
        <f t="shared" si="18"/>
        <v>NetU1_J9</v>
      </c>
      <c r="AU107" t="str">
        <f t="shared" si="19"/>
        <v>--</v>
      </c>
    </row>
    <row r="108" spans="1:47" x14ac:dyDescent="0.25">
      <c r="A108" t="str">
        <f t="shared" si="14"/>
        <v>U1-J10</v>
      </c>
      <c r="B108" t="str">
        <f t="shared" si="15"/>
        <v>D11</v>
      </c>
      <c r="C108" t="str">
        <f t="shared" si="16"/>
        <v>U1-D11</v>
      </c>
      <c r="D108" t="str">
        <f t="shared" si="17"/>
        <v>U1-J10</v>
      </c>
      <c r="E108" t="s">
        <v>367</v>
      </c>
      <c r="F108" t="s">
        <v>679</v>
      </c>
      <c r="G108" t="s">
        <v>318</v>
      </c>
      <c r="L108" t="s">
        <v>370</v>
      </c>
      <c r="M108" t="s">
        <v>289</v>
      </c>
      <c r="N108" s="97">
        <v>4.0316999999999998</v>
      </c>
      <c r="AT108" t="str">
        <f t="shared" si="18"/>
        <v>D11</v>
      </c>
      <c r="AU108" t="str">
        <f t="shared" si="19"/>
        <v>--</v>
      </c>
    </row>
    <row r="109" spans="1:47" x14ac:dyDescent="0.25">
      <c r="A109" t="str">
        <f t="shared" si="14"/>
        <v>U1-J11</v>
      </c>
      <c r="B109" t="str">
        <f t="shared" si="15"/>
        <v>3.3V</v>
      </c>
      <c r="C109" t="str">
        <f t="shared" si="16"/>
        <v>U1-3.3V</v>
      </c>
      <c r="D109" t="str">
        <f t="shared" si="17"/>
        <v>U1-J11</v>
      </c>
      <c r="E109" t="s">
        <v>367</v>
      </c>
      <c r="F109" t="s">
        <v>680</v>
      </c>
      <c r="G109" t="s">
        <v>291</v>
      </c>
      <c r="L109" t="s">
        <v>371</v>
      </c>
      <c r="M109" t="s">
        <v>289</v>
      </c>
      <c r="N109" s="97">
        <v>5.2251000000000003</v>
      </c>
      <c r="AT109" t="str">
        <f t="shared" si="18"/>
        <v>3.3V</v>
      </c>
      <c r="AU109" t="str">
        <f t="shared" si="19"/>
        <v>--</v>
      </c>
    </row>
    <row r="110" spans="1:47" x14ac:dyDescent="0.25">
      <c r="A110" t="str">
        <f t="shared" si="14"/>
        <v>U1-J12</v>
      </c>
      <c r="B110" t="str">
        <f t="shared" si="15"/>
        <v>D7</v>
      </c>
      <c r="C110" t="str">
        <f t="shared" si="16"/>
        <v>U1-D7</v>
      </c>
      <c r="D110" t="str">
        <f t="shared" si="17"/>
        <v>U1-J12</v>
      </c>
      <c r="E110" t="s">
        <v>367</v>
      </c>
      <c r="F110" t="s">
        <v>682</v>
      </c>
      <c r="G110" t="s">
        <v>310</v>
      </c>
      <c r="L110" t="s">
        <v>372</v>
      </c>
      <c r="M110" t="s">
        <v>289</v>
      </c>
      <c r="N110" s="97">
        <v>5.0433000000000003</v>
      </c>
      <c r="AT110" t="str">
        <f t="shared" si="18"/>
        <v>D7</v>
      </c>
      <c r="AU110" t="str">
        <f t="shared" si="19"/>
        <v>--</v>
      </c>
    </row>
    <row r="111" spans="1:47" x14ac:dyDescent="0.25">
      <c r="A111" t="str">
        <f t="shared" si="14"/>
        <v>U1-J13</v>
      </c>
      <c r="B111" t="str">
        <f t="shared" si="15"/>
        <v>D8</v>
      </c>
      <c r="C111" t="str">
        <f t="shared" si="16"/>
        <v>U1-D8</v>
      </c>
      <c r="D111" t="str">
        <f t="shared" si="17"/>
        <v>U1-J13</v>
      </c>
      <c r="E111" t="s">
        <v>367</v>
      </c>
      <c r="F111" t="s">
        <v>683</v>
      </c>
      <c r="G111" t="s">
        <v>312</v>
      </c>
      <c r="L111" t="s">
        <v>373</v>
      </c>
      <c r="M111" t="s">
        <v>289</v>
      </c>
      <c r="N111" s="97">
        <v>5.5266000000000002</v>
      </c>
      <c r="AT111" t="str">
        <f t="shared" si="18"/>
        <v>D8</v>
      </c>
      <c r="AU111" t="str">
        <f t="shared" si="19"/>
        <v>--</v>
      </c>
    </row>
    <row r="112" spans="1:47" x14ac:dyDescent="0.25">
      <c r="A112" t="str">
        <f t="shared" si="14"/>
        <v>U1-K1</v>
      </c>
      <c r="B112" t="str">
        <f t="shared" si="15"/>
        <v>PIO_08</v>
      </c>
      <c r="C112" t="str">
        <f t="shared" si="16"/>
        <v>U1-PIO_08</v>
      </c>
      <c r="D112" t="str">
        <f t="shared" si="17"/>
        <v>U1-K1</v>
      </c>
      <c r="E112" t="s">
        <v>367</v>
      </c>
      <c r="F112" t="s">
        <v>685</v>
      </c>
      <c r="G112" t="s">
        <v>346</v>
      </c>
      <c r="L112" t="s">
        <v>374</v>
      </c>
      <c r="M112" t="s">
        <v>289</v>
      </c>
      <c r="N112" s="97">
        <v>0.80759999999999998</v>
      </c>
      <c r="AT112" t="str">
        <f t="shared" si="18"/>
        <v>PIO_08</v>
      </c>
      <c r="AU112" t="str">
        <f t="shared" si="19"/>
        <v>--</v>
      </c>
    </row>
    <row r="113" spans="1:47" x14ac:dyDescent="0.25">
      <c r="A113" t="str">
        <f t="shared" si="14"/>
        <v>U1-K2</v>
      </c>
      <c r="B113" t="str">
        <f t="shared" si="15"/>
        <v>PIO_07</v>
      </c>
      <c r="C113" t="str">
        <f t="shared" si="16"/>
        <v>U1-PIO_07</v>
      </c>
      <c r="D113" t="str">
        <f t="shared" si="17"/>
        <v>U1-K2</v>
      </c>
      <c r="E113" t="s">
        <v>367</v>
      </c>
      <c r="F113" t="s">
        <v>686</v>
      </c>
      <c r="G113" t="s">
        <v>344</v>
      </c>
      <c r="L113" t="s">
        <v>375</v>
      </c>
      <c r="M113" t="s">
        <v>289</v>
      </c>
      <c r="N113" s="97">
        <v>0.879</v>
      </c>
      <c r="AT113" t="str">
        <f t="shared" si="18"/>
        <v>PIO_07</v>
      </c>
      <c r="AU113" t="str">
        <f t="shared" si="19"/>
        <v>--</v>
      </c>
    </row>
    <row r="114" spans="1:47" x14ac:dyDescent="0.25">
      <c r="A114" t="str">
        <f t="shared" si="14"/>
        <v>U1-K3</v>
      </c>
      <c r="B114" t="str">
        <f t="shared" si="15"/>
        <v>3.3V</v>
      </c>
      <c r="C114" t="str">
        <f t="shared" si="16"/>
        <v>U1-3.3V</v>
      </c>
      <c r="D114" t="str">
        <f t="shared" si="17"/>
        <v>U1-K3</v>
      </c>
      <c r="E114" t="s">
        <v>367</v>
      </c>
      <c r="F114" t="s">
        <v>687</v>
      </c>
      <c r="G114" t="s">
        <v>291</v>
      </c>
      <c r="L114" t="s">
        <v>376</v>
      </c>
      <c r="M114" t="s">
        <v>289</v>
      </c>
      <c r="N114" s="97">
        <v>0.95040000000000002</v>
      </c>
      <c r="AT114" t="str">
        <f t="shared" si="18"/>
        <v>3.3V</v>
      </c>
      <c r="AU114" t="str">
        <f t="shared" si="19"/>
        <v>--</v>
      </c>
    </row>
    <row r="115" spans="1:47" x14ac:dyDescent="0.25">
      <c r="A115" t="str">
        <f t="shared" si="14"/>
        <v>U1-K5</v>
      </c>
      <c r="B115" t="str">
        <f t="shared" si="15"/>
        <v>SEN_SDO</v>
      </c>
      <c r="C115" t="str">
        <f t="shared" si="16"/>
        <v>U1-SEN_SDO</v>
      </c>
      <c r="D115" t="str">
        <f t="shared" si="17"/>
        <v>U1-K5</v>
      </c>
      <c r="E115" t="s">
        <v>367</v>
      </c>
      <c r="F115" t="s">
        <v>688</v>
      </c>
      <c r="G115" t="s">
        <v>684</v>
      </c>
      <c r="L115" t="s">
        <v>377</v>
      </c>
      <c r="M115" t="s">
        <v>289</v>
      </c>
      <c r="N115" s="97">
        <v>1.0219</v>
      </c>
      <c r="AT115" t="str">
        <f t="shared" si="18"/>
        <v>SEN_SDO</v>
      </c>
      <c r="AU115" t="str">
        <f t="shared" si="19"/>
        <v>--</v>
      </c>
    </row>
    <row r="116" spans="1:47" x14ac:dyDescent="0.25">
      <c r="A116" t="str">
        <f t="shared" si="14"/>
        <v>U1-K6</v>
      </c>
      <c r="B116" t="str">
        <f t="shared" si="15"/>
        <v>A0</v>
      </c>
      <c r="C116" t="str">
        <f t="shared" si="16"/>
        <v>U1-A0</v>
      </c>
      <c r="D116" t="str">
        <f t="shared" si="17"/>
        <v>U1-K6</v>
      </c>
      <c r="E116" t="s">
        <v>367</v>
      </c>
      <c r="F116" t="s">
        <v>689</v>
      </c>
      <c r="G116" t="s">
        <v>572</v>
      </c>
      <c r="L116" t="s">
        <v>378</v>
      </c>
      <c r="M116" t="s">
        <v>289</v>
      </c>
      <c r="N116" s="97">
        <v>1.0219</v>
      </c>
      <c r="AT116" t="str">
        <f t="shared" si="18"/>
        <v>A0</v>
      </c>
      <c r="AU116" t="str">
        <f t="shared" si="19"/>
        <v>--</v>
      </c>
    </row>
    <row r="117" spans="1:47" x14ac:dyDescent="0.25">
      <c r="A117" t="str">
        <f t="shared" si="14"/>
        <v>U1-K7</v>
      </c>
      <c r="B117" t="str">
        <f t="shared" si="15"/>
        <v>WE</v>
      </c>
      <c r="C117" t="str">
        <f t="shared" si="16"/>
        <v>U1-WE</v>
      </c>
      <c r="D117" t="str">
        <f t="shared" si="17"/>
        <v>U1-K7</v>
      </c>
      <c r="E117" t="s">
        <v>367</v>
      </c>
      <c r="F117" t="s">
        <v>690</v>
      </c>
      <c r="G117" t="s">
        <v>691</v>
      </c>
      <c r="L117" t="s">
        <v>379</v>
      </c>
      <c r="M117" t="s">
        <v>289</v>
      </c>
      <c r="N117" s="97">
        <v>0.95040000000000002</v>
      </c>
      <c r="AT117" t="str">
        <f t="shared" si="18"/>
        <v>WE</v>
      </c>
      <c r="AU117" t="str">
        <f t="shared" si="19"/>
        <v>--</v>
      </c>
    </row>
    <row r="118" spans="1:47" x14ac:dyDescent="0.25">
      <c r="A118" t="str">
        <f t="shared" si="14"/>
        <v>U1-K8</v>
      </c>
      <c r="B118" t="str">
        <f t="shared" si="15"/>
        <v>BA1</v>
      </c>
      <c r="C118" t="str">
        <f t="shared" si="16"/>
        <v>U1-BA1</v>
      </c>
      <c r="D118" t="str">
        <f t="shared" si="17"/>
        <v>U1-K8</v>
      </c>
      <c r="E118" t="s">
        <v>367</v>
      </c>
      <c r="F118" t="s">
        <v>692</v>
      </c>
      <c r="G118" t="s">
        <v>587</v>
      </c>
      <c r="L118" t="s">
        <v>380</v>
      </c>
      <c r="M118" t="s">
        <v>289</v>
      </c>
      <c r="N118" s="97">
        <v>0.879</v>
      </c>
      <c r="AT118" t="str">
        <f t="shared" si="18"/>
        <v>BA1</v>
      </c>
      <c r="AU118" t="str">
        <f t="shared" si="19"/>
        <v>--</v>
      </c>
    </row>
    <row r="119" spans="1:47" x14ac:dyDescent="0.25">
      <c r="A119" t="str">
        <f t="shared" si="14"/>
        <v>U1-K10</v>
      </c>
      <c r="B119" t="str">
        <f t="shared" si="15"/>
        <v>D1</v>
      </c>
      <c r="C119" t="str">
        <f t="shared" si="16"/>
        <v>U1-D1</v>
      </c>
      <c r="D119" t="str">
        <f t="shared" si="17"/>
        <v>U1-K10</v>
      </c>
      <c r="E119" t="s">
        <v>367</v>
      </c>
      <c r="F119" t="s">
        <v>693</v>
      </c>
      <c r="G119" t="s">
        <v>300</v>
      </c>
      <c r="L119" t="s">
        <v>381</v>
      </c>
      <c r="M119" t="s">
        <v>289</v>
      </c>
      <c r="N119" s="97">
        <v>0.80759999999999998</v>
      </c>
      <c r="AT119" t="str">
        <f t="shared" si="18"/>
        <v>D1</v>
      </c>
      <c r="AU119" t="str">
        <f t="shared" si="19"/>
        <v>--</v>
      </c>
    </row>
    <row r="120" spans="1:47" x14ac:dyDescent="0.25">
      <c r="A120" t="str">
        <f t="shared" si="14"/>
        <v>U1-K11</v>
      </c>
      <c r="B120" t="str">
        <f t="shared" si="15"/>
        <v>D9</v>
      </c>
      <c r="C120" t="str">
        <f t="shared" si="16"/>
        <v>U1-D9</v>
      </c>
      <c r="D120" t="str">
        <f t="shared" si="17"/>
        <v>U1-K11</v>
      </c>
      <c r="E120" t="s">
        <v>367</v>
      </c>
      <c r="F120" t="s">
        <v>694</v>
      </c>
      <c r="G120" t="s">
        <v>314</v>
      </c>
      <c r="L120" t="s">
        <v>783</v>
      </c>
      <c r="M120" t="s">
        <v>289</v>
      </c>
      <c r="N120" s="97">
        <v>3.9188999999999998</v>
      </c>
      <c r="AT120" t="str">
        <f t="shared" si="18"/>
        <v>D9</v>
      </c>
      <c r="AU120" t="str">
        <f t="shared" si="19"/>
        <v>--</v>
      </c>
    </row>
    <row r="121" spans="1:47" x14ac:dyDescent="0.25">
      <c r="A121" t="str">
        <f t="shared" si="14"/>
        <v>U1-K12</v>
      </c>
      <c r="B121" t="str">
        <f t="shared" si="15"/>
        <v>D10</v>
      </c>
      <c r="C121" t="str">
        <f t="shared" si="16"/>
        <v>U1-D10</v>
      </c>
      <c r="D121" t="str">
        <f t="shared" si="17"/>
        <v>U1-K12</v>
      </c>
      <c r="E121" t="s">
        <v>367</v>
      </c>
      <c r="F121" t="s">
        <v>695</v>
      </c>
      <c r="G121" t="s">
        <v>316</v>
      </c>
      <c r="L121" t="s">
        <v>382</v>
      </c>
      <c r="M121" t="s">
        <v>289</v>
      </c>
      <c r="N121" s="97">
        <v>3.0337999999999998</v>
      </c>
      <c r="AT121" t="str">
        <f t="shared" si="18"/>
        <v>D10</v>
      </c>
      <c r="AU121" t="str">
        <f t="shared" si="19"/>
        <v>--</v>
      </c>
    </row>
    <row r="122" spans="1:47" x14ac:dyDescent="0.25">
      <c r="A122" t="str">
        <f t="shared" si="14"/>
        <v>U1-K13</v>
      </c>
      <c r="B122" t="str">
        <f t="shared" si="15"/>
        <v>NetU1_K13</v>
      </c>
      <c r="C122" t="str">
        <f t="shared" si="16"/>
        <v>U1-NetU1_K13</v>
      </c>
      <c r="D122" t="str">
        <f t="shared" si="17"/>
        <v>U1-K13</v>
      </c>
      <c r="E122" t="s">
        <v>367</v>
      </c>
      <c r="F122" t="s">
        <v>696</v>
      </c>
      <c r="G122" t="s">
        <v>697</v>
      </c>
      <c r="L122" t="s">
        <v>384</v>
      </c>
      <c r="M122" t="s">
        <v>289</v>
      </c>
      <c r="N122" s="97">
        <v>17.6251</v>
      </c>
      <c r="AT122" t="str">
        <f t="shared" si="18"/>
        <v>NetU1_K13</v>
      </c>
      <c r="AU122" t="str">
        <f t="shared" si="19"/>
        <v>--</v>
      </c>
    </row>
    <row r="123" spans="1:47" x14ac:dyDescent="0.25">
      <c r="A123" t="str">
        <f t="shared" si="14"/>
        <v>U1-L1</v>
      </c>
      <c r="B123" t="str">
        <f t="shared" si="15"/>
        <v>NetU1_L1</v>
      </c>
      <c r="C123" t="str">
        <f t="shared" si="16"/>
        <v>U1-NetU1_L1</v>
      </c>
      <c r="D123" t="str">
        <f t="shared" si="17"/>
        <v>U1-L1</v>
      </c>
      <c r="E123" t="s">
        <v>367</v>
      </c>
      <c r="F123" t="s">
        <v>486</v>
      </c>
      <c r="G123" t="s">
        <v>699</v>
      </c>
      <c r="L123" t="s">
        <v>385</v>
      </c>
      <c r="M123" t="s">
        <v>289</v>
      </c>
      <c r="N123" s="97">
        <v>1.0940000000000001</v>
      </c>
      <c r="AT123" t="str">
        <f t="shared" si="18"/>
        <v>NetU1_L1</v>
      </c>
      <c r="AU123" t="str">
        <f t="shared" si="19"/>
        <v>--</v>
      </c>
    </row>
    <row r="124" spans="1:47" x14ac:dyDescent="0.25">
      <c r="A124" t="str">
        <f t="shared" si="14"/>
        <v>U1-L2</v>
      </c>
      <c r="B124" t="str">
        <f t="shared" si="15"/>
        <v>NetU1_L2</v>
      </c>
      <c r="C124" t="str">
        <f t="shared" si="16"/>
        <v>U1-NetU1_L2</v>
      </c>
      <c r="D124" t="str">
        <f t="shared" si="17"/>
        <v>U1-L2</v>
      </c>
      <c r="E124" t="s">
        <v>367</v>
      </c>
      <c r="F124" t="s">
        <v>487</v>
      </c>
      <c r="G124" t="s">
        <v>700</v>
      </c>
      <c r="L124" t="s">
        <v>386</v>
      </c>
      <c r="M124" t="s">
        <v>289</v>
      </c>
      <c r="N124" s="97">
        <v>10.750299999999999</v>
      </c>
      <c r="AT124" t="str">
        <f t="shared" si="18"/>
        <v>NetU1_L2</v>
      </c>
      <c r="AU124" t="str">
        <f t="shared" si="19"/>
        <v>--</v>
      </c>
    </row>
    <row r="125" spans="1:47" x14ac:dyDescent="0.25">
      <c r="A125" t="str">
        <f t="shared" si="14"/>
        <v>U1-L3</v>
      </c>
      <c r="B125" t="str">
        <f t="shared" si="15"/>
        <v>PIO_02</v>
      </c>
      <c r="C125" t="str">
        <f t="shared" si="16"/>
        <v>U1-PIO_02</v>
      </c>
      <c r="D125" t="str">
        <f t="shared" si="17"/>
        <v>U1-L3</v>
      </c>
      <c r="E125" t="s">
        <v>367</v>
      </c>
      <c r="F125" t="s">
        <v>701</v>
      </c>
      <c r="G125" t="s">
        <v>334</v>
      </c>
      <c r="L125" t="s">
        <v>387</v>
      </c>
      <c r="M125" t="s">
        <v>289</v>
      </c>
      <c r="N125" s="97">
        <v>8.0905000000000005</v>
      </c>
      <c r="AT125" t="str">
        <f t="shared" si="18"/>
        <v>PIO_02</v>
      </c>
      <c r="AU125" t="str">
        <f t="shared" si="19"/>
        <v>--</v>
      </c>
    </row>
    <row r="126" spans="1:47" x14ac:dyDescent="0.25">
      <c r="A126" t="str">
        <f t="shared" si="14"/>
        <v>U1-L4</v>
      </c>
      <c r="B126" t="str">
        <f t="shared" si="15"/>
        <v>SEN_INT2</v>
      </c>
      <c r="C126" t="str">
        <f t="shared" si="16"/>
        <v>U1-SEN_INT2</v>
      </c>
      <c r="D126" t="str">
        <f t="shared" si="17"/>
        <v>U1-L4</v>
      </c>
      <c r="E126" t="s">
        <v>367</v>
      </c>
      <c r="F126" t="s">
        <v>702</v>
      </c>
      <c r="G126" t="s">
        <v>681</v>
      </c>
      <c r="L126" t="s">
        <v>388</v>
      </c>
      <c r="M126" t="s">
        <v>289</v>
      </c>
      <c r="N126" s="97">
        <v>2.1328</v>
      </c>
      <c r="AT126" t="str">
        <f t="shared" si="18"/>
        <v>SEN_INT2</v>
      </c>
      <c r="AU126" t="str">
        <f t="shared" si="19"/>
        <v>--</v>
      </c>
    </row>
    <row r="127" spans="1:47" x14ac:dyDescent="0.25">
      <c r="A127" t="str">
        <f t="shared" si="14"/>
        <v>U1-L5</v>
      </c>
      <c r="B127" t="str">
        <f t="shared" si="15"/>
        <v>SEN_CS</v>
      </c>
      <c r="C127" t="str">
        <f t="shared" si="16"/>
        <v>U1-SEN_CS</v>
      </c>
      <c r="D127" t="str">
        <f t="shared" si="17"/>
        <v>U1-L5</v>
      </c>
      <c r="E127" t="s">
        <v>367</v>
      </c>
      <c r="F127" t="s">
        <v>703</v>
      </c>
      <c r="G127" t="s">
        <v>678</v>
      </c>
      <c r="L127" t="s">
        <v>389</v>
      </c>
      <c r="M127" t="s">
        <v>289</v>
      </c>
      <c r="N127" s="97">
        <v>10.1435</v>
      </c>
      <c r="AT127" t="str">
        <f t="shared" si="18"/>
        <v>SEN_CS</v>
      </c>
      <c r="AU127" t="str">
        <f t="shared" si="19"/>
        <v>--</v>
      </c>
    </row>
    <row r="128" spans="1:47" x14ac:dyDescent="0.25">
      <c r="A128" t="str">
        <f t="shared" si="14"/>
        <v>U1-L6</v>
      </c>
      <c r="B128" t="str">
        <f t="shared" si="15"/>
        <v>3.3V</v>
      </c>
      <c r="C128" t="str">
        <f t="shared" si="16"/>
        <v>U1-3.3V</v>
      </c>
      <c r="D128" t="str">
        <f t="shared" si="17"/>
        <v>U1-L6</v>
      </c>
      <c r="E128" t="s">
        <v>367</v>
      </c>
      <c r="F128" t="s">
        <v>704</v>
      </c>
      <c r="G128" t="s">
        <v>291</v>
      </c>
      <c r="L128" t="s">
        <v>390</v>
      </c>
      <c r="M128" t="s">
        <v>289</v>
      </c>
      <c r="N128" s="97">
        <v>1.8171999999999999</v>
      </c>
      <c r="AT128" t="str">
        <f t="shared" si="18"/>
        <v>3.3V</v>
      </c>
      <c r="AU128" t="str">
        <f t="shared" si="19"/>
        <v>--</v>
      </c>
    </row>
    <row r="129" spans="1:47" x14ac:dyDescent="0.25">
      <c r="A129" t="str">
        <f t="shared" si="14"/>
        <v>U1-L7</v>
      </c>
      <c r="B129" t="str">
        <f t="shared" si="15"/>
        <v>3.3V</v>
      </c>
      <c r="C129" t="str">
        <f t="shared" si="16"/>
        <v>U1-3.3V</v>
      </c>
      <c r="D129" t="str">
        <f t="shared" si="17"/>
        <v>U1-L7</v>
      </c>
      <c r="E129" t="s">
        <v>367</v>
      </c>
      <c r="F129" t="s">
        <v>705</v>
      </c>
      <c r="G129" t="s">
        <v>291</v>
      </c>
      <c r="L129" t="s">
        <v>391</v>
      </c>
      <c r="M129" t="s">
        <v>289</v>
      </c>
      <c r="N129" s="97">
        <v>8.5683000000000007</v>
      </c>
      <c r="AT129" t="str">
        <f t="shared" si="18"/>
        <v>3.3V</v>
      </c>
      <c r="AU129" t="str">
        <f t="shared" si="19"/>
        <v>--</v>
      </c>
    </row>
    <row r="130" spans="1:47" x14ac:dyDescent="0.25">
      <c r="A130" t="str">
        <f t="shared" si="14"/>
        <v>U1-L8</v>
      </c>
      <c r="B130" t="str">
        <f t="shared" si="15"/>
        <v>3.3V</v>
      </c>
      <c r="C130" t="str">
        <f t="shared" si="16"/>
        <v>U1-3.3V</v>
      </c>
      <c r="D130" t="str">
        <f t="shared" si="17"/>
        <v>U1-L8</v>
      </c>
      <c r="E130" t="s">
        <v>367</v>
      </c>
      <c r="F130" t="s">
        <v>706</v>
      </c>
      <c r="G130" t="s">
        <v>291</v>
      </c>
      <c r="L130" t="s">
        <v>392</v>
      </c>
      <c r="M130" t="s">
        <v>289</v>
      </c>
      <c r="N130" s="97">
        <v>4.2274000000000003</v>
      </c>
      <c r="AT130" t="str">
        <f t="shared" si="18"/>
        <v>3.3V</v>
      </c>
      <c r="AU130" t="str">
        <f t="shared" si="19"/>
        <v>--</v>
      </c>
    </row>
    <row r="131" spans="1:47" x14ac:dyDescent="0.25">
      <c r="A131" t="str">
        <f t="shared" si="14"/>
        <v>U1-L10</v>
      </c>
      <c r="B131" t="str">
        <f t="shared" si="15"/>
        <v>A7</v>
      </c>
      <c r="C131" t="str">
        <f t="shared" si="16"/>
        <v>U1-A7</v>
      </c>
      <c r="D131" t="str">
        <f t="shared" si="17"/>
        <v>U1-L10</v>
      </c>
      <c r="E131" t="s">
        <v>367</v>
      </c>
      <c r="F131" t="s">
        <v>707</v>
      </c>
      <c r="G131" t="s">
        <v>583</v>
      </c>
      <c r="L131" t="s">
        <v>393</v>
      </c>
      <c r="M131" t="s">
        <v>289</v>
      </c>
      <c r="N131" s="97">
        <v>9.2984000000000009</v>
      </c>
      <c r="AT131" t="str">
        <f t="shared" si="18"/>
        <v>A7</v>
      </c>
      <c r="AU131" t="str">
        <f t="shared" si="19"/>
        <v>--</v>
      </c>
    </row>
    <row r="132" spans="1:47" x14ac:dyDescent="0.25">
      <c r="A132" t="str">
        <f t="shared" si="14"/>
        <v>U1-L11</v>
      </c>
      <c r="B132" t="str">
        <f t="shared" si="15"/>
        <v>A12</v>
      </c>
      <c r="C132" t="str">
        <f t="shared" si="16"/>
        <v>U1-A12</v>
      </c>
      <c r="D132" t="str">
        <f t="shared" si="17"/>
        <v>U1-L11</v>
      </c>
      <c r="E132" t="s">
        <v>367</v>
      </c>
      <c r="F132" t="s">
        <v>708</v>
      </c>
      <c r="G132" t="s">
        <v>576</v>
      </c>
      <c r="L132" t="s">
        <v>791</v>
      </c>
      <c r="M132" t="s">
        <v>289</v>
      </c>
      <c r="N132" s="97">
        <v>0</v>
      </c>
      <c r="AT132" t="str">
        <f t="shared" si="18"/>
        <v>A12</v>
      </c>
      <c r="AU132" t="str">
        <f t="shared" si="19"/>
        <v>--</v>
      </c>
    </row>
    <row r="133" spans="1:47" x14ac:dyDescent="0.25">
      <c r="A133" t="str">
        <f t="shared" si="14"/>
        <v>U1-L12</v>
      </c>
      <c r="B133" t="str">
        <f t="shared" si="15"/>
        <v>D6</v>
      </c>
      <c r="C133" t="str">
        <f t="shared" si="16"/>
        <v>U1-D6</v>
      </c>
      <c r="D133" t="str">
        <f t="shared" si="17"/>
        <v>U1-L12</v>
      </c>
      <c r="E133" t="s">
        <v>367</v>
      </c>
      <c r="F133" t="s">
        <v>709</v>
      </c>
      <c r="G133" t="s">
        <v>308</v>
      </c>
      <c r="L133" t="s">
        <v>792</v>
      </c>
      <c r="M133" t="s">
        <v>289</v>
      </c>
      <c r="N133" s="97">
        <v>0</v>
      </c>
      <c r="AT133" t="str">
        <f t="shared" si="18"/>
        <v>D6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U1-L13</v>
      </c>
      <c r="B134" t="str">
        <f t="shared" ref="B134:B197" si="21">IF(OR(E134=$A$2,E134=$B$2,E134=$C$2,E134=$D$2),"--",G134)</f>
        <v>NetU1_L13</v>
      </c>
      <c r="C134" t="str">
        <f t="shared" ref="C134:C197" si="22">$E134&amp;"-"&amp;$G134</f>
        <v>U1-NetU1_L13</v>
      </c>
      <c r="D134" t="str">
        <f t="shared" ref="D134:D197" si="23">A134</f>
        <v>U1-L13</v>
      </c>
      <c r="E134" t="s">
        <v>367</v>
      </c>
      <c r="F134" t="s">
        <v>710</v>
      </c>
      <c r="G134" t="s">
        <v>711</v>
      </c>
      <c r="L134" t="s">
        <v>761</v>
      </c>
      <c r="M134" t="s">
        <v>289</v>
      </c>
      <c r="N134" s="97">
        <v>0</v>
      </c>
      <c r="AT134" t="str">
        <f t="shared" ref="AT134:AT197" si="24">IF(IF(COUNTIF($AO$6:$AQ$150,B134)&gt;0,"---","--")="---",VLOOKUP(B134,$AO$6:$AQ$150,3,0),B134)</f>
        <v>NetU1_L13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U1-M1</v>
      </c>
      <c r="B135" t="str">
        <f t="shared" si="21"/>
        <v>PIO_04</v>
      </c>
      <c r="C135" t="str">
        <f t="shared" si="22"/>
        <v>U1-PIO_04</v>
      </c>
      <c r="D135" t="str">
        <f t="shared" si="23"/>
        <v>U1-M1</v>
      </c>
      <c r="E135" t="s">
        <v>367</v>
      </c>
      <c r="F135" t="s">
        <v>712</v>
      </c>
      <c r="G135" t="s">
        <v>336</v>
      </c>
      <c r="L135" t="s">
        <v>793</v>
      </c>
      <c r="M135" t="s">
        <v>289</v>
      </c>
      <c r="N135" s="97">
        <v>0</v>
      </c>
      <c r="AT135" t="str">
        <f t="shared" si="24"/>
        <v>PIO_04</v>
      </c>
      <c r="AU135" t="str">
        <f t="shared" si="25"/>
        <v>--</v>
      </c>
    </row>
    <row r="136" spans="1:47" x14ac:dyDescent="0.25">
      <c r="A136" t="str">
        <f t="shared" si="20"/>
        <v>U1-M2</v>
      </c>
      <c r="B136" t="str">
        <f t="shared" si="21"/>
        <v>PIO_03</v>
      </c>
      <c r="C136" t="str">
        <f t="shared" si="22"/>
        <v>U1-PIO_03</v>
      </c>
      <c r="D136" t="str">
        <f t="shared" si="23"/>
        <v>U1-M2</v>
      </c>
      <c r="E136" t="s">
        <v>367</v>
      </c>
      <c r="F136" t="s">
        <v>713</v>
      </c>
      <c r="G136" t="s">
        <v>335</v>
      </c>
      <c r="L136" t="s">
        <v>794</v>
      </c>
      <c r="M136" t="s">
        <v>289</v>
      </c>
      <c r="N136" s="97">
        <v>0</v>
      </c>
      <c r="AT136" t="str">
        <f t="shared" si="24"/>
        <v>PIO_03</v>
      </c>
      <c r="AU136" t="str">
        <f t="shared" si="25"/>
        <v>--</v>
      </c>
    </row>
    <row r="137" spans="1:47" x14ac:dyDescent="0.25">
      <c r="A137" t="str">
        <f t="shared" si="20"/>
        <v>U1-M3</v>
      </c>
      <c r="B137" t="str">
        <f t="shared" si="21"/>
        <v>PIO_01</v>
      </c>
      <c r="C137" t="str">
        <f t="shared" si="22"/>
        <v>U1-PIO_01</v>
      </c>
      <c r="D137" t="str">
        <f t="shared" si="23"/>
        <v>U1-M3</v>
      </c>
      <c r="E137" t="s">
        <v>367</v>
      </c>
      <c r="F137" t="s">
        <v>714</v>
      </c>
      <c r="G137" t="s">
        <v>333</v>
      </c>
      <c r="L137" t="s">
        <v>333</v>
      </c>
      <c r="M137" t="s">
        <v>289</v>
      </c>
      <c r="N137" s="97">
        <v>28.121700000000001</v>
      </c>
      <c r="AT137" t="str">
        <f t="shared" si="24"/>
        <v>PIO_01</v>
      </c>
      <c r="AU137" t="str">
        <f t="shared" si="25"/>
        <v>--</v>
      </c>
    </row>
    <row r="138" spans="1:47" x14ac:dyDescent="0.25">
      <c r="A138" t="str">
        <f t="shared" si="20"/>
        <v>U1-M4</v>
      </c>
      <c r="B138" t="str">
        <f t="shared" si="21"/>
        <v>CS</v>
      </c>
      <c r="C138" t="str">
        <f t="shared" si="22"/>
        <v>U1-CS</v>
      </c>
      <c r="D138" t="str">
        <f t="shared" si="23"/>
        <v>U1-M4</v>
      </c>
      <c r="E138" t="s">
        <v>367</v>
      </c>
      <c r="F138" t="s">
        <v>715</v>
      </c>
      <c r="G138" t="s">
        <v>592</v>
      </c>
      <c r="L138" t="s">
        <v>334</v>
      </c>
      <c r="M138" t="s">
        <v>289</v>
      </c>
      <c r="N138" s="97">
        <v>26.9938</v>
      </c>
      <c r="AT138" t="str">
        <f t="shared" si="24"/>
        <v>CS</v>
      </c>
      <c r="AU138" t="str">
        <f t="shared" si="25"/>
        <v>--</v>
      </c>
    </row>
    <row r="139" spans="1:47" x14ac:dyDescent="0.25">
      <c r="A139" t="str">
        <f t="shared" si="20"/>
        <v>U1-M5</v>
      </c>
      <c r="B139" t="str">
        <f t="shared" si="21"/>
        <v>A1</v>
      </c>
      <c r="C139" t="str">
        <f t="shared" si="22"/>
        <v>U1-A1</v>
      </c>
      <c r="D139" t="str">
        <f t="shared" si="23"/>
        <v>U1-M5</v>
      </c>
      <c r="E139" t="s">
        <v>367</v>
      </c>
      <c r="F139" t="s">
        <v>716</v>
      </c>
      <c r="G139" t="s">
        <v>573</v>
      </c>
      <c r="L139" t="s">
        <v>335</v>
      </c>
      <c r="M139" t="s">
        <v>289</v>
      </c>
      <c r="N139" s="97">
        <v>24.0138</v>
      </c>
      <c r="AT139" t="str">
        <f t="shared" si="24"/>
        <v>A1</v>
      </c>
      <c r="AU139" t="str">
        <f t="shared" si="25"/>
        <v>--</v>
      </c>
    </row>
    <row r="140" spans="1:47" x14ac:dyDescent="0.25">
      <c r="A140" t="str">
        <f t="shared" si="20"/>
        <v>U1-M7</v>
      </c>
      <c r="B140" t="str">
        <f t="shared" si="21"/>
        <v>RAS</v>
      </c>
      <c r="C140" t="str">
        <f t="shared" si="22"/>
        <v>U1-RAS</v>
      </c>
      <c r="D140" t="str">
        <f t="shared" si="23"/>
        <v>U1-M7</v>
      </c>
      <c r="E140" t="s">
        <v>367</v>
      </c>
      <c r="F140" t="s">
        <v>717</v>
      </c>
      <c r="G140" t="s">
        <v>675</v>
      </c>
      <c r="L140" t="s">
        <v>336</v>
      </c>
      <c r="M140" t="s">
        <v>289</v>
      </c>
      <c r="N140" s="97">
        <v>21.792100000000001</v>
      </c>
      <c r="AT140" t="str">
        <f t="shared" si="24"/>
        <v>RAS</v>
      </c>
      <c r="AU140" t="str">
        <f t="shared" si="25"/>
        <v>--</v>
      </c>
    </row>
    <row r="141" spans="1:47" x14ac:dyDescent="0.25">
      <c r="A141" t="str">
        <f t="shared" si="20"/>
        <v>U1-M8</v>
      </c>
      <c r="B141" t="str">
        <f t="shared" si="21"/>
        <v>CKE</v>
      </c>
      <c r="C141" t="str">
        <f t="shared" si="22"/>
        <v>U1-CKE</v>
      </c>
      <c r="D141" t="str">
        <f t="shared" si="23"/>
        <v>U1-M8</v>
      </c>
      <c r="E141" t="s">
        <v>367</v>
      </c>
      <c r="F141" t="s">
        <v>718</v>
      </c>
      <c r="G141" t="s">
        <v>590</v>
      </c>
      <c r="L141" t="s">
        <v>340</v>
      </c>
      <c r="M141" t="s">
        <v>289</v>
      </c>
      <c r="N141" s="97">
        <v>29.574400000000001</v>
      </c>
      <c r="AT141" t="str">
        <f t="shared" si="24"/>
        <v>CKE</v>
      </c>
      <c r="AU141" t="str">
        <f t="shared" si="25"/>
        <v>--</v>
      </c>
    </row>
    <row r="142" spans="1:47" x14ac:dyDescent="0.25">
      <c r="A142" t="str">
        <f t="shared" si="20"/>
        <v>U1-M9</v>
      </c>
      <c r="B142" t="str">
        <f t="shared" si="21"/>
        <v>CLK</v>
      </c>
      <c r="C142" t="str">
        <f t="shared" si="22"/>
        <v>U1-CLK</v>
      </c>
      <c r="D142" t="str">
        <f t="shared" si="23"/>
        <v>U1-M9</v>
      </c>
      <c r="E142" t="s">
        <v>367</v>
      </c>
      <c r="F142" t="s">
        <v>719</v>
      </c>
      <c r="G142" t="s">
        <v>591</v>
      </c>
      <c r="L142" t="s">
        <v>342</v>
      </c>
      <c r="M142" t="s">
        <v>289</v>
      </c>
      <c r="N142" s="97">
        <v>27.427499999999998</v>
      </c>
      <c r="AT142" t="str">
        <f t="shared" si="24"/>
        <v>CLK</v>
      </c>
      <c r="AU142" t="str">
        <f t="shared" si="25"/>
        <v>--</v>
      </c>
    </row>
    <row r="143" spans="1:47" x14ac:dyDescent="0.25">
      <c r="A143" t="str">
        <f t="shared" si="20"/>
        <v>U1-M10</v>
      </c>
      <c r="B143" t="str">
        <f t="shared" si="21"/>
        <v>A11</v>
      </c>
      <c r="C143" t="str">
        <f t="shared" si="22"/>
        <v>U1-A11</v>
      </c>
      <c r="D143" t="str">
        <f t="shared" si="23"/>
        <v>U1-M10</v>
      </c>
      <c r="E143" t="s">
        <v>367</v>
      </c>
      <c r="F143" t="s">
        <v>720</v>
      </c>
      <c r="G143" t="s">
        <v>575</v>
      </c>
      <c r="L143" t="s">
        <v>344</v>
      </c>
      <c r="M143" t="s">
        <v>289</v>
      </c>
      <c r="N143" s="97">
        <v>28.073499999999999</v>
      </c>
      <c r="AT143" t="str">
        <f t="shared" si="24"/>
        <v>A11</v>
      </c>
      <c r="AU143" t="str">
        <f t="shared" si="25"/>
        <v>--</v>
      </c>
    </row>
    <row r="144" spans="1:47" x14ac:dyDescent="0.25">
      <c r="A144" t="str">
        <f t="shared" si="20"/>
        <v>U1-M11</v>
      </c>
      <c r="B144" t="str">
        <f t="shared" si="21"/>
        <v>A5</v>
      </c>
      <c r="C144" t="str">
        <f t="shared" si="22"/>
        <v>U1-A5</v>
      </c>
      <c r="D144" t="str">
        <f t="shared" si="23"/>
        <v>U1-M11</v>
      </c>
      <c r="E144" t="s">
        <v>367</v>
      </c>
      <c r="F144" t="s">
        <v>721</v>
      </c>
      <c r="G144" t="s">
        <v>581</v>
      </c>
      <c r="L144" t="s">
        <v>346</v>
      </c>
      <c r="M144" t="s">
        <v>289</v>
      </c>
      <c r="N144" s="97">
        <v>25.906099999999999</v>
      </c>
      <c r="AT144" t="str">
        <f t="shared" si="24"/>
        <v>A5</v>
      </c>
      <c r="AU144" t="str">
        <f t="shared" si="25"/>
        <v>--</v>
      </c>
    </row>
    <row r="145" spans="1:47" x14ac:dyDescent="0.25">
      <c r="A145" t="str">
        <f t="shared" si="20"/>
        <v>U1-M12</v>
      </c>
      <c r="B145" t="str">
        <f t="shared" si="21"/>
        <v>A13</v>
      </c>
      <c r="C145" t="str">
        <f t="shared" si="22"/>
        <v>U1-A13</v>
      </c>
      <c r="D145" t="str">
        <f t="shared" si="23"/>
        <v>U1-M12</v>
      </c>
      <c r="E145" t="s">
        <v>367</v>
      </c>
      <c r="F145" t="s">
        <v>722</v>
      </c>
      <c r="G145" t="s">
        <v>577</v>
      </c>
      <c r="L145" t="s">
        <v>675</v>
      </c>
      <c r="M145" t="s">
        <v>289</v>
      </c>
      <c r="N145" s="97">
        <v>8.6645000000000003</v>
      </c>
      <c r="AT145" t="str">
        <f t="shared" si="24"/>
        <v>A13</v>
      </c>
      <c r="AU145" t="str">
        <f t="shared" si="25"/>
        <v>--</v>
      </c>
    </row>
    <row r="146" spans="1:47" x14ac:dyDescent="0.25">
      <c r="A146" t="str">
        <f t="shared" si="20"/>
        <v>U1-M13</v>
      </c>
      <c r="B146" t="str">
        <f t="shared" si="21"/>
        <v>A8</v>
      </c>
      <c r="C146" t="str">
        <f t="shared" si="22"/>
        <v>U1-A8</v>
      </c>
      <c r="D146" t="str">
        <f t="shared" si="23"/>
        <v>U1-M13</v>
      </c>
      <c r="E146" t="s">
        <v>367</v>
      </c>
      <c r="F146" t="s">
        <v>723</v>
      </c>
      <c r="G146" t="s">
        <v>584</v>
      </c>
      <c r="L146" t="s">
        <v>323</v>
      </c>
      <c r="M146" t="s">
        <v>289</v>
      </c>
      <c r="N146" s="97">
        <v>77.339100000000002</v>
      </c>
      <c r="AT146" t="str">
        <f t="shared" si="24"/>
        <v>A8</v>
      </c>
      <c r="AU146" t="str">
        <f t="shared" si="25"/>
        <v>--</v>
      </c>
    </row>
    <row r="147" spans="1:47" x14ac:dyDescent="0.25">
      <c r="A147" t="str">
        <f t="shared" si="20"/>
        <v>U1-N2</v>
      </c>
      <c r="B147" t="str">
        <f t="shared" si="21"/>
        <v>PIO_06</v>
      </c>
      <c r="C147" t="str">
        <f t="shared" si="22"/>
        <v>U1-PIO_06</v>
      </c>
      <c r="D147" t="str">
        <f t="shared" si="23"/>
        <v>U1-N2</v>
      </c>
      <c r="E147" t="s">
        <v>367</v>
      </c>
      <c r="F147" t="s">
        <v>724</v>
      </c>
      <c r="G147" t="s">
        <v>342</v>
      </c>
      <c r="L147" t="s">
        <v>678</v>
      </c>
      <c r="M147" t="s">
        <v>289</v>
      </c>
      <c r="N147" s="97">
        <v>9.1980000000000004</v>
      </c>
      <c r="AT147" t="str">
        <f t="shared" si="24"/>
        <v>PIO_06</v>
      </c>
      <c r="AU147" t="str">
        <f t="shared" si="25"/>
        <v>--</v>
      </c>
    </row>
    <row r="148" spans="1:47" x14ac:dyDescent="0.25">
      <c r="A148" t="str">
        <f t="shared" si="20"/>
        <v>U1-N3</v>
      </c>
      <c r="B148" t="str">
        <f t="shared" si="21"/>
        <v>PIO_05</v>
      </c>
      <c r="C148" t="str">
        <f t="shared" si="22"/>
        <v>U1-PIO_05</v>
      </c>
      <c r="D148" t="str">
        <f t="shared" si="23"/>
        <v>U1-N3</v>
      </c>
      <c r="E148" t="s">
        <v>367</v>
      </c>
      <c r="F148" t="s">
        <v>725</v>
      </c>
      <c r="G148" t="s">
        <v>340</v>
      </c>
      <c r="L148" t="s">
        <v>671</v>
      </c>
      <c r="M148" t="s">
        <v>289</v>
      </c>
      <c r="N148" s="97">
        <v>13.7864</v>
      </c>
      <c r="AT148" t="str">
        <f t="shared" si="24"/>
        <v>PIO_05</v>
      </c>
      <c r="AU148" t="str">
        <f t="shared" si="25"/>
        <v>--</v>
      </c>
    </row>
    <row r="149" spans="1:47" x14ac:dyDescent="0.25">
      <c r="A149" t="str">
        <f t="shared" si="20"/>
        <v>U1-N4</v>
      </c>
      <c r="B149" t="str">
        <f t="shared" si="21"/>
        <v>A10</v>
      </c>
      <c r="C149" t="str">
        <f t="shared" si="22"/>
        <v>U1-A10</v>
      </c>
      <c r="D149" t="str">
        <f t="shared" si="23"/>
        <v>U1-N4</v>
      </c>
      <c r="E149" t="s">
        <v>367</v>
      </c>
      <c r="F149" t="s">
        <v>726</v>
      </c>
      <c r="G149" t="s">
        <v>574</v>
      </c>
      <c r="L149" t="s">
        <v>681</v>
      </c>
      <c r="M149" t="s">
        <v>289</v>
      </c>
      <c r="N149" s="97">
        <v>9.0131999999999994</v>
      </c>
      <c r="AT149" t="str">
        <f t="shared" si="24"/>
        <v>A10</v>
      </c>
      <c r="AU149" t="str">
        <f t="shared" si="25"/>
        <v>--</v>
      </c>
    </row>
    <row r="150" spans="1:47" x14ac:dyDescent="0.25">
      <c r="A150" t="str">
        <f t="shared" si="20"/>
        <v>U1-N5</v>
      </c>
      <c r="B150" t="str">
        <f t="shared" si="21"/>
        <v>A2</v>
      </c>
      <c r="C150" t="str">
        <f t="shared" si="22"/>
        <v>U1-A2</v>
      </c>
      <c r="D150" t="str">
        <f t="shared" si="23"/>
        <v>U1-N5</v>
      </c>
      <c r="E150" t="s">
        <v>367</v>
      </c>
      <c r="F150" t="s">
        <v>727</v>
      </c>
      <c r="G150" t="s">
        <v>578</v>
      </c>
      <c r="L150" t="s">
        <v>674</v>
      </c>
      <c r="M150" t="s">
        <v>289</v>
      </c>
      <c r="N150" s="97">
        <v>12.221399999999999</v>
      </c>
      <c r="AT150" t="str">
        <f t="shared" si="24"/>
        <v>A2</v>
      </c>
      <c r="AU150" t="str">
        <f t="shared" si="25"/>
        <v>--</v>
      </c>
    </row>
    <row r="151" spans="1:47" x14ac:dyDescent="0.25">
      <c r="A151" t="str">
        <f t="shared" si="20"/>
        <v>U1-N6</v>
      </c>
      <c r="B151" t="str">
        <f t="shared" si="21"/>
        <v>BA0</v>
      </c>
      <c r="C151" t="str">
        <f t="shared" si="22"/>
        <v>U1-BA0</v>
      </c>
      <c r="D151" t="str">
        <f t="shared" si="23"/>
        <v>U1-N6</v>
      </c>
      <c r="E151" t="s">
        <v>367</v>
      </c>
      <c r="F151" t="s">
        <v>728</v>
      </c>
      <c r="G151" t="s">
        <v>586</v>
      </c>
      <c r="L151" t="s">
        <v>684</v>
      </c>
      <c r="M151" t="s">
        <v>289</v>
      </c>
      <c r="N151" s="97">
        <v>10.0954</v>
      </c>
      <c r="AT151" t="str">
        <f t="shared" si="24"/>
        <v>BA0</v>
      </c>
      <c r="AU151" t="str">
        <f t="shared" si="25"/>
        <v>--</v>
      </c>
    </row>
    <row r="152" spans="1:47" x14ac:dyDescent="0.25">
      <c r="A152" t="str">
        <f t="shared" si="20"/>
        <v>U1-N7</v>
      </c>
      <c r="B152" t="str">
        <f t="shared" si="21"/>
        <v>CAS</v>
      </c>
      <c r="C152" t="str">
        <f t="shared" si="22"/>
        <v>U1-CAS</v>
      </c>
      <c r="D152" t="str">
        <f t="shared" si="23"/>
        <v>U1-N7</v>
      </c>
      <c r="E152" t="s">
        <v>367</v>
      </c>
      <c r="F152" t="s">
        <v>729</v>
      </c>
      <c r="G152" t="s">
        <v>589</v>
      </c>
      <c r="L152" t="s">
        <v>672</v>
      </c>
      <c r="M152" t="s">
        <v>289</v>
      </c>
      <c r="N152" s="97">
        <v>11.332000000000001</v>
      </c>
      <c r="AT152" t="str">
        <f t="shared" si="24"/>
        <v>CAS</v>
      </c>
      <c r="AU152" t="str">
        <f t="shared" si="25"/>
        <v>--</v>
      </c>
    </row>
    <row r="153" spans="1:47" x14ac:dyDescent="0.25">
      <c r="A153" t="str">
        <f t="shared" si="20"/>
        <v>U1-N8</v>
      </c>
      <c r="B153" t="str">
        <f t="shared" si="21"/>
        <v>A9</v>
      </c>
      <c r="C153" t="str">
        <f t="shared" si="22"/>
        <v>U1-A9</v>
      </c>
      <c r="D153" t="str">
        <f t="shared" si="23"/>
        <v>U1-N8</v>
      </c>
      <c r="E153" t="s">
        <v>367</v>
      </c>
      <c r="F153" t="s">
        <v>730</v>
      </c>
      <c r="G153" t="s">
        <v>585</v>
      </c>
      <c r="L153" t="s">
        <v>329</v>
      </c>
      <c r="M153" t="s">
        <v>289</v>
      </c>
      <c r="N153" s="97">
        <v>52.104300000000002</v>
      </c>
      <c r="AT153" t="str">
        <f t="shared" si="24"/>
        <v>A9</v>
      </c>
      <c r="AU153" t="str">
        <f t="shared" si="25"/>
        <v>--</v>
      </c>
    </row>
    <row r="154" spans="1:47" x14ac:dyDescent="0.25">
      <c r="A154" t="str">
        <f t="shared" si="20"/>
        <v>U1-N9</v>
      </c>
      <c r="B154" t="str">
        <f t="shared" si="21"/>
        <v>A6</v>
      </c>
      <c r="C154" t="str">
        <f t="shared" si="22"/>
        <v>U1-A6</v>
      </c>
      <c r="D154" t="str">
        <f t="shared" si="23"/>
        <v>U1-N9</v>
      </c>
      <c r="E154" t="s">
        <v>367</v>
      </c>
      <c r="F154" t="s">
        <v>731</v>
      </c>
      <c r="G154" t="s">
        <v>582</v>
      </c>
      <c r="L154" t="s">
        <v>331</v>
      </c>
      <c r="M154" t="s">
        <v>289</v>
      </c>
      <c r="N154" s="97">
        <v>48.382300000000001</v>
      </c>
      <c r="AT154" t="str">
        <f t="shared" si="24"/>
        <v>A6</v>
      </c>
      <c r="AU154" t="str">
        <f t="shared" si="25"/>
        <v>--</v>
      </c>
    </row>
    <row r="155" spans="1:47" x14ac:dyDescent="0.25">
      <c r="A155" t="str">
        <f t="shared" si="20"/>
        <v>U1-N10</v>
      </c>
      <c r="B155" t="str">
        <f t="shared" si="21"/>
        <v>A4</v>
      </c>
      <c r="C155" t="str">
        <f t="shared" si="22"/>
        <v>U1-A4</v>
      </c>
      <c r="D155" t="str">
        <f t="shared" si="23"/>
        <v>U1-N10</v>
      </c>
      <c r="E155" t="s">
        <v>367</v>
      </c>
      <c r="F155" t="s">
        <v>732</v>
      </c>
      <c r="G155" t="s">
        <v>580</v>
      </c>
      <c r="L155" t="s">
        <v>330</v>
      </c>
      <c r="M155" t="s">
        <v>289</v>
      </c>
      <c r="N155" s="97">
        <v>48.0105</v>
      </c>
      <c r="AT155" t="str">
        <f t="shared" si="24"/>
        <v>A4</v>
      </c>
      <c r="AU155" t="str">
        <f t="shared" si="25"/>
        <v>--</v>
      </c>
    </row>
    <row r="156" spans="1:47" x14ac:dyDescent="0.25">
      <c r="A156" t="str">
        <f t="shared" si="20"/>
        <v>U1-N11</v>
      </c>
      <c r="B156" t="str">
        <f t="shared" si="21"/>
        <v>NetU1_N11</v>
      </c>
      <c r="C156" t="str">
        <f t="shared" si="22"/>
        <v>U1-NetU1_N11</v>
      </c>
      <c r="D156" t="str">
        <f t="shared" si="23"/>
        <v>U1-N11</v>
      </c>
      <c r="E156" t="s">
        <v>367</v>
      </c>
      <c r="F156" t="s">
        <v>733</v>
      </c>
      <c r="G156" t="s">
        <v>734</v>
      </c>
      <c r="L156" t="s">
        <v>332</v>
      </c>
      <c r="M156" t="s">
        <v>289</v>
      </c>
      <c r="N156" s="97">
        <v>51.625900000000001</v>
      </c>
      <c r="AT156" t="str">
        <f t="shared" si="24"/>
        <v>NetU1_N11</v>
      </c>
      <c r="AU156" t="str">
        <f t="shared" si="25"/>
        <v>--</v>
      </c>
    </row>
    <row r="157" spans="1:47" x14ac:dyDescent="0.25">
      <c r="A157" t="str">
        <f t="shared" si="20"/>
        <v>U1-N12</v>
      </c>
      <c r="B157" t="str">
        <f t="shared" si="21"/>
        <v>NetU1_N12</v>
      </c>
      <c r="C157" t="str">
        <f t="shared" si="22"/>
        <v>U1-NetU1_N12</v>
      </c>
      <c r="D157" t="str">
        <f t="shared" si="23"/>
        <v>U1-N12</v>
      </c>
      <c r="E157" t="s">
        <v>367</v>
      </c>
      <c r="F157" t="s">
        <v>735</v>
      </c>
      <c r="G157" t="s">
        <v>736</v>
      </c>
      <c r="L157" t="s">
        <v>350</v>
      </c>
      <c r="M157" t="s">
        <v>289</v>
      </c>
      <c r="N157" s="97">
        <v>31.438099999999999</v>
      </c>
      <c r="AT157" t="str">
        <f t="shared" si="24"/>
        <v>NetU1_N12</v>
      </c>
      <c r="AU157" t="str">
        <f t="shared" si="25"/>
        <v>--</v>
      </c>
    </row>
    <row r="158" spans="1:47" x14ac:dyDescent="0.25">
      <c r="A158" t="str">
        <f t="shared" si="20"/>
        <v>U1-A1</v>
      </c>
      <c r="B158" t="str">
        <f t="shared" si="21"/>
        <v>GND</v>
      </c>
      <c r="C158" t="str">
        <f t="shared" si="22"/>
        <v>U1-GND</v>
      </c>
      <c r="D158" t="str">
        <f t="shared" si="23"/>
        <v>U1-A1</v>
      </c>
      <c r="E158" t="s">
        <v>367</v>
      </c>
      <c r="F158" t="s">
        <v>573</v>
      </c>
      <c r="G158" t="s">
        <v>324</v>
      </c>
      <c r="L158" t="s">
        <v>394</v>
      </c>
      <c r="M158" t="s">
        <v>289</v>
      </c>
      <c r="N158" s="97">
        <v>55.941099999999999</v>
      </c>
      <c r="AT158" t="str">
        <f t="shared" si="24"/>
        <v>GND</v>
      </c>
      <c r="AU158" t="str">
        <f t="shared" si="25"/>
        <v>--</v>
      </c>
    </row>
    <row r="159" spans="1:47" x14ac:dyDescent="0.25">
      <c r="A159" t="str">
        <f t="shared" si="20"/>
        <v>U1-A13</v>
      </c>
      <c r="B159" t="str">
        <f t="shared" si="21"/>
        <v>GND</v>
      </c>
      <c r="C159" t="str">
        <f t="shared" si="22"/>
        <v>U1-GND</v>
      </c>
      <c r="D159" t="str">
        <f t="shared" si="23"/>
        <v>U1-A13</v>
      </c>
      <c r="E159" t="s">
        <v>367</v>
      </c>
      <c r="F159" t="s">
        <v>577</v>
      </c>
      <c r="G159" t="s">
        <v>324</v>
      </c>
      <c r="L159" t="s">
        <v>395</v>
      </c>
      <c r="M159" t="s">
        <v>289</v>
      </c>
      <c r="N159" s="97">
        <v>24.917400000000001</v>
      </c>
      <c r="AT159" t="str">
        <f t="shared" si="24"/>
        <v>GND</v>
      </c>
      <c r="AU159" t="str">
        <f t="shared" si="25"/>
        <v>--</v>
      </c>
    </row>
    <row r="160" spans="1:47" x14ac:dyDescent="0.25">
      <c r="A160" t="str">
        <f t="shared" si="20"/>
        <v>U1-B1</v>
      </c>
      <c r="B160" t="str">
        <f t="shared" si="21"/>
        <v>AIN7</v>
      </c>
      <c r="C160" t="str">
        <f t="shared" si="22"/>
        <v>U1-AIN7</v>
      </c>
      <c r="D160" t="str">
        <f t="shared" si="23"/>
        <v>U1-B1</v>
      </c>
      <c r="E160" t="s">
        <v>367</v>
      </c>
      <c r="F160" t="s">
        <v>737</v>
      </c>
      <c r="G160" t="s">
        <v>788</v>
      </c>
      <c r="L160" t="s">
        <v>326</v>
      </c>
      <c r="M160" t="s">
        <v>289</v>
      </c>
      <c r="N160" s="97">
        <v>30.070699999999999</v>
      </c>
      <c r="AT160" t="str">
        <f t="shared" si="24"/>
        <v>AIN7</v>
      </c>
      <c r="AU160" t="str">
        <f t="shared" si="25"/>
        <v>--</v>
      </c>
    </row>
    <row r="161" spans="1:47" x14ac:dyDescent="0.25">
      <c r="A161" t="str">
        <f t="shared" si="20"/>
        <v>U1-B8</v>
      </c>
      <c r="B161" t="str">
        <f t="shared" si="21"/>
        <v>GND</v>
      </c>
      <c r="C161" t="str">
        <f t="shared" si="22"/>
        <v>U1-GND</v>
      </c>
      <c r="D161" t="str">
        <f t="shared" si="23"/>
        <v>U1-B8</v>
      </c>
      <c r="E161" t="s">
        <v>367</v>
      </c>
      <c r="F161" t="s">
        <v>738</v>
      </c>
      <c r="G161" t="s">
        <v>324</v>
      </c>
      <c r="L161" t="s">
        <v>691</v>
      </c>
      <c r="M161" t="s">
        <v>289</v>
      </c>
      <c r="N161" s="97">
        <v>11.338100000000001</v>
      </c>
      <c r="AT161" t="str">
        <f t="shared" si="24"/>
        <v>GND</v>
      </c>
      <c r="AU161" t="str">
        <f t="shared" si="25"/>
        <v>--</v>
      </c>
    </row>
    <row r="162" spans="1:47" x14ac:dyDescent="0.25">
      <c r="A162" t="str">
        <f t="shared" si="20"/>
        <v>U1-C1</v>
      </c>
      <c r="B162" t="str">
        <f t="shared" si="21"/>
        <v>AIN2</v>
      </c>
      <c r="C162" t="str">
        <f t="shared" si="22"/>
        <v>U1-AIN2</v>
      </c>
      <c r="D162" t="str">
        <f t="shared" si="23"/>
        <v>U1-C1</v>
      </c>
      <c r="E162" t="s">
        <v>367</v>
      </c>
      <c r="F162" t="s">
        <v>444</v>
      </c>
      <c r="G162" t="s">
        <v>294</v>
      </c>
      <c r="L162" t="s">
        <v>798</v>
      </c>
      <c r="M162" t="s">
        <v>798</v>
      </c>
      <c r="N162" s="97" t="s">
        <v>798</v>
      </c>
      <c r="AT162" t="str">
        <f t="shared" si="24"/>
        <v>AIN2</v>
      </c>
      <c r="AU162" t="str">
        <f t="shared" si="25"/>
        <v>--</v>
      </c>
    </row>
    <row r="163" spans="1:47" x14ac:dyDescent="0.25">
      <c r="A163" t="str">
        <f t="shared" si="20"/>
        <v>U1-C2</v>
      </c>
      <c r="B163" t="str">
        <f t="shared" si="21"/>
        <v>AIN1</v>
      </c>
      <c r="C163" t="str">
        <f t="shared" si="22"/>
        <v>U1-AIN1</v>
      </c>
      <c r="D163" t="str">
        <f t="shared" si="23"/>
        <v>U1-C2</v>
      </c>
      <c r="E163" t="s">
        <v>367</v>
      </c>
      <c r="F163" t="s">
        <v>445</v>
      </c>
      <c r="G163" t="s">
        <v>292</v>
      </c>
      <c r="N163" s="97"/>
      <c r="AT163" t="str">
        <f t="shared" si="24"/>
        <v>AIN1</v>
      </c>
      <c r="AU163" t="str">
        <f t="shared" si="25"/>
        <v>--</v>
      </c>
    </row>
    <row r="164" spans="1:47" x14ac:dyDescent="0.25">
      <c r="A164" t="str">
        <f t="shared" si="20"/>
        <v>U1-C3</v>
      </c>
      <c r="B164" t="str">
        <f t="shared" si="21"/>
        <v>GND</v>
      </c>
      <c r="C164" t="str">
        <f t="shared" si="22"/>
        <v>U1-GND</v>
      </c>
      <c r="D164" t="str">
        <f t="shared" si="23"/>
        <v>U1-C3</v>
      </c>
      <c r="E164" t="s">
        <v>367</v>
      </c>
      <c r="F164" t="s">
        <v>446</v>
      </c>
      <c r="G164" t="s">
        <v>324</v>
      </c>
      <c r="N164" s="97"/>
      <c r="AT164" t="str">
        <f t="shared" si="24"/>
        <v>GND</v>
      </c>
      <c r="AU164" t="str">
        <f t="shared" si="25"/>
        <v>--</v>
      </c>
    </row>
    <row r="165" spans="1:47" x14ac:dyDescent="0.25">
      <c r="A165" t="str">
        <f t="shared" si="20"/>
        <v>U1-D1</v>
      </c>
      <c r="B165" t="str">
        <f t="shared" si="21"/>
        <v>AIN3</v>
      </c>
      <c r="C165" t="str">
        <f t="shared" si="22"/>
        <v>U1-AIN3</v>
      </c>
      <c r="D165" t="str">
        <f t="shared" si="23"/>
        <v>U1-D1</v>
      </c>
      <c r="E165" t="s">
        <v>367</v>
      </c>
      <c r="F165" t="s">
        <v>300</v>
      </c>
      <c r="G165" t="s">
        <v>295</v>
      </c>
      <c r="N165" s="97"/>
      <c r="AT165" t="str">
        <f t="shared" si="24"/>
        <v>AIN3</v>
      </c>
      <c r="AU165" t="str">
        <f t="shared" si="25"/>
        <v>--</v>
      </c>
    </row>
    <row r="166" spans="1:47" x14ac:dyDescent="0.25">
      <c r="A166" t="str">
        <f t="shared" si="20"/>
        <v>U1-D2</v>
      </c>
      <c r="B166" t="str">
        <f t="shared" si="21"/>
        <v>AIN</v>
      </c>
      <c r="C166" t="str">
        <f t="shared" si="22"/>
        <v>U1-AIN</v>
      </c>
      <c r="D166" t="str">
        <f t="shared" si="23"/>
        <v>U1-D2</v>
      </c>
      <c r="E166" t="s">
        <v>367</v>
      </c>
      <c r="F166" t="s">
        <v>301</v>
      </c>
      <c r="G166" t="s">
        <v>787</v>
      </c>
      <c r="N166" s="97"/>
      <c r="AT166" t="str">
        <f t="shared" si="24"/>
        <v>AIN</v>
      </c>
      <c r="AU166" t="str">
        <f t="shared" si="25"/>
        <v>--</v>
      </c>
    </row>
    <row r="167" spans="1:47" x14ac:dyDescent="0.25">
      <c r="A167" t="str">
        <f t="shared" si="20"/>
        <v>U1-D3</v>
      </c>
      <c r="B167" t="str">
        <f t="shared" si="21"/>
        <v>NetC15_1</v>
      </c>
      <c r="C167" t="str">
        <f t="shared" si="22"/>
        <v>U1-NetC15_1</v>
      </c>
      <c r="D167" t="str">
        <f t="shared" si="23"/>
        <v>U1-D3</v>
      </c>
      <c r="E167" t="s">
        <v>367</v>
      </c>
      <c r="F167" t="s">
        <v>302</v>
      </c>
      <c r="G167" t="s">
        <v>636</v>
      </c>
      <c r="N167" s="97"/>
      <c r="AT167" t="str">
        <f t="shared" si="24"/>
        <v>AREF</v>
      </c>
      <c r="AU167" t="str">
        <f t="shared" si="25"/>
        <v>R18</v>
      </c>
    </row>
    <row r="168" spans="1:47" x14ac:dyDescent="0.25">
      <c r="A168" t="str">
        <f t="shared" si="20"/>
        <v>U1-D4</v>
      </c>
      <c r="B168" t="str">
        <f t="shared" si="21"/>
        <v>3.3V</v>
      </c>
      <c r="C168" t="str">
        <f t="shared" si="22"/>
        <v>U1-3.3V</v>
      </c>
      <c r="D168" t="str">
        <f t="shared" si="23"/>
        <v>U1-D4</v>
      </c>
      <c r="E168" t="s">
        <v>367</v>
      </c>
      <c r="F168" t="s">
        <v>304</v>
      </c>
      <c r="G168" t="s">
        <v>291</v>
      </c>
      <c r="N168" s="97"/>
      <c r="AT168" t="str">
        <f t="shared" si="24"/>
        <v>3.3V</v>
      </c>
      <c r="AU168" t="str">
        <f t="shared" si="25"/>
        <v>--</v>
      </c>
    </row>
    <row r="169" spans="1:47" x14ac:dyDescent="0.25">
      <c r="A169" t="str">
        <f t="shared" si="20"/>
        <v>U1-D5</v>
      </c>
      <c r="B169" t="str">
        <f t="shared" si="21"/>
        <v>GND</v>
      </c>
      <c r="C169" t="str">
        <f t="shared" si="22"/>
        <v>U1-GND</v>
      </c>
      <c r="D169" t="str">
        <f t="shared" si="23"/>
        <v>U1-D5</v>
      </c>
      <c r="E169" t="s">
        <v>367</v>
      </c>
      <c r="F169" t="s">
        <v>306</v>
      </c>
      <c r="G169" t="s">
        <v>324</v>
      </c>
      <c r="N169" s="97"/>
      <c r="AT169" t="str">
        <f t="shared" si="24"/>
        <v>GND</v>
      </c>
      <c r="AU169" t="str">
        <f t="shared" si="25"/>
        <v>--</v>
      </c>
    </row>
    <row r="170" spans="1:47" x14ac:dyDescent="0.25">
      <c r="A170" t="str">
        <f t="shared" si="20"/>
        <v>U1-D10</v>
      </c>
      <c r="B170" t="str">
        <f t="shared" si="21"/>
        <v>3.3V</v>
      </c>
      <c r="C170" t="str">
        <f t="shared" si="22"/>
        <v>U1-3.3V</v>
      </c>
      <c r="D170" t="str">
        <f t="shared" si="23"/>
        <v>U1-D10</v>
      </c>
      <c r="E170" t="s">
        <v>367</v>
      </c>
      <c r="F170" t="s">
        <v>316</v>
      </c>
      <c r="G170" t="s">
        <v>291</v>
      </c>
      <c r="N170" s="97"/>
      <c r="AT170" t="str">
        <f t="shared" si="24"/>
        <v>3.3V</v>
      </c>
      <c r="AU170" t="str">
        <f t="shared" si="25"/>
        <v>--</v>
      </c>
    </row>
    <row r="171" spans="1:47" x14ac:dyDescent="0.25">
      <c r="A171" t="str">
        <f t="shared" si="20"/>
        <v>U1-E1</v>
      </c>
      <c r="B171" t="str">
        <f t="shared" si="21"/>
        <v>AIN0</v>
      </c>
      <c r="C171" t="str">
        <f t="shared" si="22"/>
        <v>U1-AIN0</v>
      </c>
      <c r="D171" t="str">
        <f t="shared" si="23"/>
        <v>U1-E1</v>
      </c>
      <c r="E171" t="s">
        <v>367</v>
      </c>
      <c r="F171" t="s">
        <v>740</v>
      </c>
      <c r="G171" t="s">
        <v>290</v>
      </c>
      <c r="N171" s="97"/>
      <c r="AT171" t="str">
        <f t="shared" si="24"/>
        <v>AIN0</v>
      </c>
      <c r="AU171" t="str">
        <f t="shared" si="25"/>
        <v>--</v>
      </c>
    </row>
    <row r="172" spans="1:47" x14ac:dyDescent="0.25">
      <c r="A172" t="str">
        <f t="shared" si="20"/>
        <v>U1-E2</v>
      </c>
      <c r="B172" t="str">
        <f t="shared" si="21"/>
        <v>GND</v>
      </c>
      <c r="C172" t="str">
        <f t="shared" si="22"/>
        <v>U1-GND</v>
      </c>
      <c r="D172" t="str">
        <f t="shared" si="23"/>
        <v>U1-E2</v>
      </c>
      <c r="E172" t="s">
        <v>367</v>
      </c>
      <c r="F172" t="s">
        <v>741</v>
      </c>
      <c r="G172" t="s">
        <v>324</v>
      </c>
      <c r="N172" s="97"/>
      <c r="AT172" t="str">
        <f t="shared" si="24"/>
        <v>GND</v>
      </c>
      <c r="AU172" t="str">
        <f t="shared" si="25"/>
        <v>--</v>
      </c>
    </row>
    <row r="173" spans="1:47" x14ac:dyDescent="0.25">
      <c r="A173" t="str">
        <f t="shared" si="20"/>
        <v>U1-E3</v>
      </c>
      <c r="B173" t="str">
        <f t="shared" si="21"/>
        <v>AIN4</v>
      </c>
      <c r="C173" t="str">
        <f t="shared" si="22"/>
        <v>U1-AIN4</v>
      </c>
      <c r="D173" t="str">
        <f t="shared" si="23"/>
        <v>U1-E3</v>
      </c>
      <c r="E173" t="s">
        <v>367</v>
      </c>
      <c r="F173" t="s">
        <v>742</v>
      </c>
      <c r="G173" t="s">
        <v>296</v>
      </c>
      <c r="N173" s="97"/>
      <c r="AT173" t="str">
        <f t="shared" si="24"/>
        <v>AIN4</v>
      </c>
      <c r="AU173" t="str">
        <f t="shared" si="25"/>
        <v>--</v>
      </c>
    </row>
    <row r="174" spans="1:47" x14ac:dyDescent="0.25">
      <c r="A174" t="str">
        <f t="shared" si="20"/>
        <v>U1-E4</v>
      </c>
      <c r="B174" t="str">
        <f t="shared" si="21"/>
        <v>AIN6</v>
      </c>
      <c r="C174" t="str">
        <f t="shared" si="22"/>
        <v>U1-AIN6</v>
      </c>
      <c r="D174" t="str">
        <f t="shared" si="23"/>
        <v>U1-E4</v>
      </c>
      <c r="E174" t="s">
        <v>367</v>
      </c>
      <c r="F174" t="s">
        <v>743</v>
      </c>
      <c r="G174" t="s">
        <v>298</v>
      </c>
      <c r="N174" s="97"/>
      <c r="AT174" t="str">
        <f t="shared" si="24"/>
        <v>AIN6</v>
      </c>
      <c r="AU174" t="str">
        <f t="shared" si="25"/>
        <v>--</v>
      </c>
    </row>
    <row r="175" spans="1:47" x14ac:dyDescent="0.25">
      <c r="A175" t="str">
        <f t="shared" si="20"/>
        <v>U1-E5</v>
      </c>
      <c r="B175" t="str">
        <f t="shared" si="21"/>
        <v>JTAGEN</v>
      </c>
      <c r="C175" t="str">
        <f t="shared" si="22"/>
        <v>U1-JTAGEN</v>
      </c>
      <c r="D175" t="str">
        <f t="shared" si="23"/>
        <v>U1-E5</v>
      </c>
      <c r="E175" t="s">
        <v>367</v>
      </c>
      <c r="F175" t="s">
        <v>745</v>
      </c>
      <c r="G175" t="s">
        <v>328</v>
      </c>
      <c r="N175" s="97"/>
      <c r="AT175" t="str">
        <f t="shared" si="24"/>
        <v>NetJ4_2</v>
      </c>
      <c r="AU175" t="str">
        <f t="shared" si="25"/>
        <v>R33</v>
      </c>
    </row>
    <row r="176" spans="1:47" x14ac:dyDescent="0.25">
      <c r="A176" t="str">
        <f t="shared" si="20"/>
        <v>U1-E11</v>
      </c>
      <c r="B176" t="str">
        <f t="shared" si="21"/>
        <v>GND</v>
      </c>
      <c r="C176" t="str">
        <f t="shared" si="22"/>
        <v>U1-GND</v>
      </c>
      <c r="D176" t="str">
        <f t="shared" si="23"/>
        <v>U1-E11</v>
      </c>
      <c r="E176" t="s">
        <v>367</v>
      </c>
      <c r="F176" t="s">
        <v>746</v>
      </c>
      <c r="G176" t="s">
        <v>324</v>
      </c>
      <c r="N176" s="97"/>
      <c r="AT176" t="str">
        <f t="shared" si="24"/>
        <v>GND</v>
      </c>
      <c r="AU176" t="str">
        <f t="shared" si="25"/>
        <v>--</v>
      </c>
    </row>
    <row r="177" spans="1:47" x14ac:dyDescent="0.25">
      <c r="A177" t="str">
        <f t="shared" si="20"/>
        <v>U1-F1</v>
      </c>
      <c r="B177" t="str">
        <f t="shared" si="21"/>
        <v>AIN5</v>
      </c>
      <c r="C177" t="str">
        <f t="shared" si="22"/>
        <v>U1-AIN5</v>
      </c>
      <c r="D177" t="str">
        <f t="shared" si="23"/>
        <v>U1-F1</v>
      </c>
      <c r="E177" t="s">
        <v>367</v>
      </c>
      <c r="F177" t="s">
        <v>747</v>
      </c>
      <c r="G177" t="s">
        <v>297</v>
      </c>
      <c r="N177" s="97"/>
      <c r="AT177" t="str">
        <f t="shared" si="24"/>
        <v>AIN5</v>
      </c>
      <c r="AU177" t="str">
        <f t="shared" si="25"/>
        <v>--</v>
      </c>
    </row>
    <row r="178" spans="1:47" x14ac:dyDescent="0.25">
      <c r="A178" t="str">
        <f t="shared" si="20"/>
        <v>U1-F2</v>
      </c>
      <c r="B178" t="str">
        <f t="shared" si="21"/>
        <v>3.3V</v>
      </c>
      <c r="C178" t="str">
        <f t="shared" si="22"/>
        <v>U1-3.3V</v>
      </c>
      <c r="D178" t="str">
        <f t="shared" si="23"/>
        <v>U1-F2</v>
      </c>
      <c r="E178" t="s">
        <v>367</v>
      </c>
      <c r="F178" t="s">
        <v>748</v>
      </c>
      <c r="G178" t="s">
        <v>291</v>
      </c>
      <c r="N178" s="97"/>
      <c r="AT178" t="str">
        <f t="shared" si="24"/>
        <v>3.3V</v>
      </c>
      <c r="AU178" t="str">
        <f t="shared" si="25"/>
        <v>--</v>
      </c>
    </row>
    <row r="179" spans="1:47" x14ac:dyDescent="0.25">
      <c r="A179" t="str">
        <f t="shared" si="20"/>
        <v>U1-F3</v>
      </c>
      <c r="B179" t="str">
        <f t="shared" si="21"/>
        <v>GND</v>
      </c>
      <c r="C179" t="str">
        <f t="shared" si="22"/>
        <v>U1-GND</v>
      </c>
      <c r="D179" t="str">
        <f t="shared" si="23"/>
        <v>U1-F3</v>
      </c>
      <c r="E179" t="s">
        <v>367</v>
      </c>
      <c r="F179" t="s">
        <v>749</v>
      </c>
      <c r="G179" t="s">
        <v>324</v>
      </c>
      <c r="N179" s="97"/>
      <c r="AT179" t="str">
        <f t="shared" si="24"/>
        <v>GND</v>
      </c>
      <c r="AU179" t="str">
        <f t="shared" si="25"/>
        <v>--</v>
      </c>
    </row>
    <row r="180" spans="1:47" x14ac:dyDescent="0.25">
      <c r="A180" t="str">
        <f t="shared" si="20"/>
        <v>U1-F4</v>
      </c>
      <c r="B180" t="str">
        <f t="shared" si="21"/>
        <v>NetU1_F4</v>
      </c>
      <c r="C180" t="str">
        <f t="shared" si="22"/>
        <v>U1-NetU1_F4</v>
      </c>
      <c r="D180" t="str">
        <f t="shared" si="23"/>
        <v>U1-F4</v>
      </c>
      <c r="E180" t="s">
        <v>367</v>
      </c>
      <c r="F180" t="s">
        <v>750</v>
      </c>
      <c r="G180" t="s">
        <v>791</v>
      </c>
      <c r="N180" s="97"/>
      <c r="AT180" t="str">
        <f t="shared" si="24"/>
        <v>NetU1_F4</v>
      </c>
      <c r="AU180" t="str">
        <f t="shared" si="25"/>
        <v>--</v>
      </c>
    </row>
    <row r="181" spans="1:47" x14ac:dyDescent="0.25">
      <c r="A181" t="str">
        <f t="shared" si="20"/>
        <v>U1-F5</v>
      </c>
      <c r="B181" t="str">
        <f t="shared" si="21"/>
        <v>TDI</v>
      </c>
      <c r="C181" t="str">
        <f t="shared" si="22"/>
        <v>U1-TDI</v>
      </c>
      <c r="D181" t="str">
        <f t="shared" si="23"/>
        <v>U1-F5</v>
      </c>
      <c r="E181" t="s">
        <v>367</v>
      </c>
      <c r="F181" t="s">
        <v>751</v>
      </c>
      <c r="G181" t="s">
        <v>331</v>
      </c>
      <c r="N181" s="97"/>
      <c r="AT181" t="str">
        <f t="shared" si="24"/>
        <v>TDI</v>
      </c>
      <c r="AU181" t="str">
        <f t="shared" si="25"/>
        <v>--</v>
      </c>
    </row>
    <row r="182" spans="1:47" x14ac:dyDescent="0.25">
      <c r="A182" t="str">
        <f t="shared" si="20"/>
        <v>U1-F6</v>
      </c>
      <c r="B182" t="str">
        <f t="shared" si="21"/>
        <v>TDO</v>
      </c>
      <c r="C182" t="str">
        <f t="shared" si="22"/>
        <v>U1-TDO</v>
      </c>
      <c r="D182" t="str">
        <f t="shared" si="23"/>
        <v>U1-F6</v>
      </c>
      <c r="E182" t="s">
        <v>367</v>
      </c>
      <c r="F182" t="s">
        <v>752</v>
      </c>
      <c r="G182" t="s">
        <v>330</v>
      </c>
      <c r="N182" s="97"/>
      <c r="AT182" t="str">
        <f t="shared" si="24"/>
        <v>TDO</v>
      </c>
      <c r="AU182" t="str">
        <f t="shared" si="25"/>
        <v>--</v>
      </c>
    </row>
    <row r="183" spans="1:47" x14ac:dyDescent="0.25">
      <c r="A183" t="str">
        <f t="shared" si="20"/>
        <v>U1-F7</v>
      </c>
      <c r="B183" t="str">
        <f t="shared" si="21"/>
        <v>3.3V</v>
      </c>
      <c r="C183" t="str">
        <f t="shared" si="22"/>
        <v>U1-3.3V</v>
      </c>
      <c r="D183" t="str">
        <f t="shared" si="23"/>
        <v>U1-F7</v>
      </c>
      <c r="E183" t="s">
        <v>367</v>
      </c>
      <c r="F183" t="s">
        <v>753</v>
      </c>
      <c r="G183" t="s">
        <v>291</v>
      </c>
      <c r="N183" s="97"/>
      <c r="AT183" t="str">
        <f t="shared" si="24"/>
        <v>3.3V</v>
      </c>
      <c r="AU183" t="str">
        <f t="shared" si="25"/>
        <v>--</v>
      </c>
    </row>
    <row r="184" spans="1:47" x14ac:dyDescent="0.25">
      <c r="A184" t="str">
        <f t="shared" si="20"/>
        <v>U1-G1</v>
      </c>
      <c r="B184" t="str">
        <f t="shared" si="21"/>
        <v>TMS</v>
      </c>
      <c r="C184" t="str">
        <f t="shared" si="22"/>
        <v>U1-TMS</v>
      </c>
      <c r="D184" t="str">
        <f t="shared" si="23"/>
        <v>U1-G1</v>
      </c>
      <c r="E184" t="s">
        <v>367</v>
      </c>
      <c r="F184" t="s">
        <v>754</v>
      </c>
      <c r="G184" t="s">
        <v>332</v>
      </c>
      <c r="N184" s="97"/>
      <c r="AT184" t="str">
        <f t="shared" si="24"/>
        <v>TMS</v>
      </c>
      <c r="AU184" t="str">
        <f t="shared" si="25"/>
        <v>--</v>
      </c>
    </row>
    <row r="185" spans="1:47" x14ac:dyDescent="0.25">
      <c r="A185" t="str">
        <f t="shared" si="20"/>
        <v>U1-G2</v>
      </c>
      <c r="B185" t="str">
        <f t="shared" si="21"/>
        <v>TCK</v>
      </c>
      <c r="C185" t="str">
        <f t="shared" si="22"/>
        <v>U1-TCK</v>
      </c>
      <c r="D185" t="str">
        <f t="shared" si="23"/>
        <v>U1-G2</v>
      </c>
      <c r="E185" t="s">
        <v>367</v>
      </c>
      <c r="F185" t="s">
        <v>755</v>
      </c>
      <c r="G185" t="s">
        <v>329</v>
      </c>
      <c r="N185" s="97"/>
      <c r="AT185" t="str">
        <f t="shared" si="24"/>
        <v>TCK</v>
      </c>
      <c r="AU185" t="str">
        <f t="shared" si="25"/>
        <v>--</v>
      </c>
    </row>
    <row r="186" spans="1:47" x14ac:dyDescent="0.25">
      <c r="A186" t="str">
        <f t="shared" si="20"/>
        <v>U1-G3</v>
      </c>
      <c r="B186" t="str">
        <f t="shared" si="21"/>
        <v>3.3V</v>
      </c>
      <c r="C186" t="str">
        <f t="shared" si="22"/>
        <v>U1-3.3V</v>
      </c>
      <c r="D186" t="str">
        <f t="shared" si="23"/>
        <v>U1-G3</v>
      </c>
      <c r="E186" t="s">
        <v>367</v>
      </c>
      <c r="F186" t="s">
        <v>756</v>
      </c>
      <c r="G186" t="s">
        <v>291</v>
      </c>
      <c r="N186" s="97"/>
      <c r="AT186" t="str">
        <f t="shared" si="24"/>
        <v>3.3V</v>
      </c>
      <c r="AU186" t="str">
        <f t="shared" si="25"/>
        <v>--</v>
      </c>
    </row>
    <row r="187" spans="1:47" x14ac:dyDescent="0.25">
      <c r="A187" t="str">
        <f t="shared" si="20"/>
        <v>U1-G4</v>
      </c>
      <c r="B187" t="str">
        <f t="shared" si="21"/>
        <v>NetU1_G4</v>
      </c>
      <c r="C187" t="str">
        <f t="shared" si="22"/>
        <v>U1-NetU1_G4</v>
      </c>
      <c r="D187" t="str">
        <f t="shared" si="23"/>
        <v>U1-G4</v>
      </c>
      <c r="E187" t="s">
        <v>367</v>
      </c>
      <c r="F187" t="s">
        <v>757</v>
      </c>
      <c r="G187" t="s">
        <v>792</v>
      </c>
      <c r="N187" s="97"/>
      <c r="AT187" t="str">
        <f t="shared" si="24"/>
        <v>NetU1_G4</v>
      </c>
      <c r="AU187" t="str">
        <f t="shared" si="25"/>
        <v>--</v>
      </c>
    </row>
    <row r="188" spans="1:47" x14ac:dyDescent="0.25">
      <c r="A188" t="str">
        <f t="shared" si="20"/>
        <v>U1-G6</v>
      </c>
      <c r="B188" t="str">
        <f t="shared" si="21"/>
        <v>3.3V</v>
      </c>
      <c r="C188" t="str">
        <f t="shared" si="22"/>
        <v>U1-3.3V</v>
      </c>
      <c r="D188" t="str">
        <f t="shared" si="23"/>
        <v>U1-G6</v>
      </c>
      <c r="E188" t="s">
        <v>367</v>
      </c>
      <c r="F188" t="s">
        <v>758</v>
      </c>
      <c r="G188" t="s">
        <v>291</v>
      </c>
      <c r="N188" s="97"/>
      <c r="AT188" t="str">
        <f t="shared" si="24"/>
        <v>3.3V</v>
      </c>
      <c r="AU188" t="str">
        <f t="shared" si="25"/>
        <v>--</v>
      </c>
    </row>
    <row r="189" spans="1:47" x14ac:dyDescent="0.25">
      <c r="A189" t="str">
        <f t="shared" si="20"/>
        <v>U1-G7</v>
      </c>
      <c r="B189" t="str">
        <f t="shared" si="21"/>
        <v>GND</v>
      </c>
      <c r="C189" t="str">
        <f t="shared" si="22"/>
        <v>U1-GND</v>
      </c>
      <c r="D189" t="str">
        <f t="shared" si="23"/>
        <v>U1-G7</v>
      </c>
      <c r="E189" t="s">
        <v>367</v>
      </c>
      <c r="F189" t="s">
        <v>759</v>
      </c>
      <c r="G189" t="s">
        <v>324</v>
      </c>
      <c r="N189" s="97"/>
      <c r="AT189" t="str">
        <f t="shared" si="24"/>
        <v>GND</v>
      </c>
      <c r="AU189" t="str">
        <f t="shared" si="25"/>
        <v>--</v>
      </c>
    </row>
    <row r="190" spans="1:47" x14ac:dyDescent="0.25">
      <c r="A190" t="str">
        <f t="shared" si="20"/>
        <v>U1-G8</v>
      </c>
      <c r="B190" t="str">
        <f t="shared" si="21"/>
        <v>3.3V</v>
      </c>
      <c r="C190" t="str">
        <f t="shared" si="22"/>
        <v>U1-3.3V</v>
      </c>
      <c r="D190" t="str">
        <f t="shared" si="23"/>
        <v>U1-G8</v>
      </c>
      <c r="E190" t="s">
        <v>367</v>
      </c>
      <c r="F190" t="s">
        <v>760</v>
      </c>
      <c r="G190" t="s">
        <v>291</v>
      </c>
      <c r="N190" s="97"/>
      <c r="AT190" t="str">
        <f t="shared" si="24"/>
        <v>3.3V</v>
      </c>
      <c r="AU190" t="str">
        <f t="shared" si="25"/>
        <v>--</v>
      </c>
    </row>
    <row r="191" spans="1:47" x14ac:dyDescent="0.25">
      <c r="A191" t="str">
        <f t="shared" si="20"/>
        <v>U1-H1</v>
      </c>
      <c r="B191" t="str">
        <f t="shared" si="21"/>
        <v>NetU1_H1</v>
      </c>
      <c r="C191" t="str">
        <f t="shared" si="22"/>
        <v>U1-NetU1_H1</v>
      </c>
      <c r="D191" t="str">
        <f t="shared" si="23"/>
        <v>U1-H1</v>
      </c>
      <c r="E191" t="s">
        <v>367</v>
      </c>
      <c r="F191" t="s">
        <v>478</v>
      </c>
      <c r="G191" t="s">
        <v>761</v>
      </c>
      <c r="N191" s="97"/>
      <c r="AT191" t="str">
        <f t="shared" si="24"/>
        <v>NetU1_H1</v>
      </c>
      <c r="AU191" t="str">
        <f t="shared" si="25"/>
        <v>--</v>
      </c>
    </row>
    <row r="192" spans="1:47" x14ac:dyDescent="0.25">
      <c r="A192" t="str">
        <f t="shared" si="20"/>
        <v>U1-H2</v>
      </c>
      <c r="B192" t="str">
        <f t="shared" si="21"/>
        <v>NetU1_H2</v>
      </c>
      <c r="C192" t="str">
        <f t="shared" si="22"/>
        <v>U1-NetU1_H2</v>
      </c>
      <c r="D192" t="str">
        <f t="shared" si="23"/>
        <v>U1-H2</v>
      </c>
      <c r="E192" t="s">
        <v>367</v>
      </c>
      <c r="F192" t="s">
        <v>480</v>
      </c>
      <c r="G192" t="s">
        <v>793</v>
      </c>
      <c r="N192" s="97"/>
      <c r="AT192" t="str">
        <f t="shared" si="24"/>
        <v>NetU1_H2</v>
      </c>
      <c r="AU192" t="str">
        <f t="shared" si="25"/>
        <v>--</v>
      </c>
    </row>
    <row r="193" spans="1:47" x14ac:dyDescent="0.25">
      <c r="A193" t="str">
        <f t="shared" si="20"/>
        <v>U1-H3</v>
      </c>
      <c r="B193" t="str">
        <f t="shared" si="21"/>
        <v>NetU1_H3</v>
      </c>
      <c r="C193" t="str">
        <f t="shared" si="22"/>
        <v>U1-NetU1_H3</v>
      </c>
      <c r="D193" t="str">
        <f t="shared" si="23"/>
        <v>U1-H3</v>
      </c>
      <c r="E193" t="s">
        <v>367</v>
      </c>
      <c r="F193" t="s">
        <v>482</v>
      </c>
      <c r="G193" t="s">
        <v>794</v>
      </c>
      <c r="N193" s="97"/>
      <c r="AT193" t="str">
        <f t="shared" si="24"/>
        <v>NetU1_H3</v>
      </c>
      <c r="AU193" t="str">
        <f t="shared" si="25"/>
        <v>--</v>
      </c>
    </row>
    <row r="194" spans="1:47" x14ac:dyDescent="0.25">
      <c r="A194" t="str">
        <f t="shared" si="20"/>
        <v>U1-H7</v>
      </c>
      <c r="B194" t="str">
        <f t="shared" si="21"/>
        <v>3.3V</v>
      </c>
      <c r="C194" t="str">
        <f t="shared" si="22"/>
        <v>U1-3.3V</v>
      </c>
      <c r="D194" t="str">
        <f t="shared" si="23"/>
        <v>U1-H7</v>
      </c>
      <c r="E194" t="s">
        <v>367</v>
      </c>
      <c r="F194" t="s">
        <v>762</v>
      </c>
      <c r="G194" t="s">
        <v>291</v>
      </c>
      <c r="N194" s="97"/>
      <c r="AT194" t="str">
        <f t="shared" si="24"/>
        <v>3.3V</v>
      </c>
      <c r="AU194" t="str">
        <f t="shared" si="25"/>
        <v>--</v>
      </c>
    </row>
    <row r="195" spans="1:47" x14ac:dyDescent="0.25">
      <c r="A195" t="str">
        <f t="shared" si="20"/>
        <v>U1-H12</v>
      </c>
      <c r="B195" t="str">
        <f t="shared" si="21"/>
        <v>GND</v>
      </c>
      <c r="C195" t="str">
        <f t="shared" si="22"/>
        <v>U1-GND</v>
      </c>
      <c r="D195" t="str">
        <f t="shared" si="23"/>
        <v>U1-H12</v>
      </c>
      <c r="E195" t="s">
        <v>367</v>
      </c>
      <c r="F195" t="s">
        <v>763</v>
      </c>
      <c r="G195" t="s">
        <v>324</v>
      </c>
      <c r="N195" s="97"/>
      <c r="AT195" t="str">
        <f t="shared" si="24"/>
        <v>GND</v>
      </c>
      <c r="AU195" t="str">
        <f t="shared" si="25"/>
        <v>--</v>
      </c>
    </row>
    <row r="196" spans="1:47" x14ac:dyDescent="0.25">
      <c r="A196" t="str">
        <f t="shared" si="20"/>
        <v>U1-J4</v>
      </c>
      <c r="B196" t="str">
        <f t="shared" si="21"/>
        <v>GND</v>
      </c>
      <c r="C196" t="str">
        <f t="shared" si="22"/>
        <v>U1-GND</v>
      </c>
      <c r="D196" t="str">
        <f t="shared" si="23"/>
        <v>U1-J4</v>
      </c>
      <c r="E196" t="s">
        <v>367</v>
      </c>
      <c r="F196" t="s">
        <v>186</v>
      </c>
      <c r="G196" t="s">
        <v>324</v>
      </c>
      <c r="N196" s="97"/>
      <c r="AT196" t="str">
        <f t="shared" si="24"/>
        <v>GND</v>
      </c>
      <c r="AU196" t="str">
        <f t="shared" si="25"/>
        <v>--</v>
      </c>
    </row>
    <row r="197" spans="1:47" x14ac:dyDescent="0.25">
      <c r="A197" t="str">
        <f t="shared" si="20"/>
        <v>U1-K4</v>
      </c>
      <c r="B197" t="str">
        <f t="shared" si="21"/>
        <v>3.3V</v>
      </c>
      <c r="C197" t="str">
        <f t="shared" si="22"/>
        <v>U1-3.3V</v>
      </c>
      <c r="D197" t="str">
        <f t="shared" si="23"/>
        <v>U1-K4</v>
      </c>
      <c r="E197" t="s">
        <v>367</v>
      </c>
      <c r="F197" t="s">
        <v>764</v>
      </c>
      <c r="G197" t="s">
        <v>291</v>
      </c>
      <c r="N197" s="97"/>
      <c r="AT197" t="str">
        <f t="shared" si="24"/>
        <v>3.3V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U1-K9</v>
      </c>
      <c r="B198" t="str">
        <f t="shared" ref="B198:B261" si="27">IF(OR(E198=$A$2,E198=$B$2,E198=$C$2,E198=$D$2),"--",G198)</f>
        <v>3.3V</v>
      </c>
      <c r="C198" t="str">
        <f t="shared" ref="C198:C261" si="28">$E198&amp;"-"&amp;$G198</f>
        <v>U1-3.3V</v>
      </c>
      <c r="D198" t="str">
        <f t="shared" ref="D198:D261" si="29">A198</f>
        <v>U1-K9</v>
      </c>
      <c r="E198" t="s">
        <v>367</v>
      </c>
      <c r="F198" t="s">
        <v>765</v>
      </c>
      <c r="G198" t="s">
        <v>291</v>
      </c>
      <c r="N198" s="97"/>
      <c r="AT198" t="str">
        <f t="shared" ref="AT198:AT261" si="30">IF(IF(COUNTIF($AO$6:$AQ$150,B198)&gt;0,"---","--")="---",VLOOKUP(B198,$AO$6:$AQ$150,3,0),B198)</f>
        <v>3.3V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U1-L9</v>
      </c>
      <c r="B199" t="str">
        <f t="shared" si="27"/>
        <v>GND</v>
      </c>
      <c r="C199" t="str">
        <f t="shared" si="28"/>
        <v>U1-GND</v>
      </c>
      <c r="D199" t="str">
        <f t="shared" si="29"/>
        <v>U1-L9</v>
      </c>
      <c r="E199" t="s">
        <v>367</v>
      </c>
      <c r="F199" t="s">
        <v>766</v>
      </c>
      <c r="G199" t="s">
        <v>324</v>
      </c>
      <c r="N199" s="97"/>
      <c r="AT199" t="str">
        <f t="shared" si="30"/>
        <v>GND</v>
      </c>
      <c r="AU199" t="str">
        <f t="shared" si="31"/>
        <v>--</v>
      </c>
    </row>
    <row r="200" spans="1:47" x14ac:dyDescent="0.25">
      <c r="A200" t="str">
        <f t="shared" si="26"/>
        <v>U1-M6</v>
      </c>
      <c r="B200" t="str">
        <f t="shared" si="27"/>
        <v>GND</v>
      </c>
      <c r="C200" t="str">
        <f t="shared" si="28"/>
        <v>U1-GND</v>
      </c>
      <c r="D200" t="str">
        <f t="shared" si="29"/>
        <v>U1-M6</v>
      </c>
      <c r="E200" t="s">
        <v>367</v>
      </c>
      <c r="F200" t="s">
        <v>767</v>
      </c>
      <c r="G200" t="s">
        <v>324</v>
      </c>
      <c r="N200" s="97"/>
      <c r="AT200" t="str">
        <f t="shared" si="30"/>
        <v>GND</v>
      </c>
      <c r="AU200" t="str">
        <f t="shared" si="31"/>
        <v>--</v>
      </c>
    </row>
    <row r="201" spans="1:47" x14ac:dyDescent="0.25">
      <c r="A201" t="str">
        <f t="shared" si="26"/>
        <v>U1-N1</v>
      </c>
      <c r="B201" t="str">
        <f t="shared" si="27"/>
        <v>GND</v>
      </c>
      <c r="C201" t="str">
        <f t="shared" si="28"/>
        <v>U1-GND</v>
      </c>
      <c r="D201" t="str">
        <f t="shared" si="29"/>
        <v>U1-N1</v>
      </c>
      <c r="E201" t="s">
        <v>367</v>
      </c>
      <c r="F201" t="s">
        <v>768</v>
      </c>
      <c r="G201" t="s">
        <v>324</v>
      </c>
      <c r="N201" s="97"/>
      <c r="AT201" t="str">
        <f t="shared" si="30"/>
        <v>GND</v>
      </c>
      <c r="AU201" t="str">
        <f t="shared" si="31"/>
        <v>--</v>
      </c>
    </row>
    <row r="202" spans="1:47" x14ac:dyDescent="0.25">
      <c r="A202" t="str">
        <f t="shared" si="26"/>
        <v>U1-N13</v>
      </c>
      <c r="B202" t="str">
        <f t="shared" si="27"/>
        <v>GND</v>
      </c>
      <c r="C202" t="str">
        <f t="shared" si="28"/>
        <v>U1-GND</v>
      </c>
      <c r="D202" t="str">
        <f t="shared" si="29"/>
        <v>U1-N13</v>
      </c>
      <c r="E202" t="s">
        <v>367</v>
      </c>
      <c r="F202" t="s">
        <v>769</v>
      </c>
      <c r="G202" t="s">
        <v>324</v>
      </c>
      <c r="N202" s="97"/>
      <c r="AT202" t="str">
        <f t="shared" si="30"/>
        <v>GND</v>
      </c>
      <c r="AU202" t="str">
        <f t="shared" si="31"/>
        <v>--</v>
      </c>
    </row>
    <row r="203" spans="1:47" x14ac:dyDescent="0.25">
      <c r="A203" t="str">
        <f t="shared" si="26"/>
        <v>U1-A2</v>
      </c>
      <c r="B203" t="str">
        <f t="shared" si="27"/>
        <v>F_DI</v>
      </c>
      <c r="C203" t="str">
        <f t="shared" si="28"/>
        <v>U1-F_DI</v>
      </c>
      <c r="D203" t="str">
        <f t="shared" si="29"/>
        <v>U1-A2</v>
      </c>
      <c r="E203" t="s">
        <v>367</v>
      </c>
      <c r="F203" t="s">
        <v>578</v>
      </c>
      <c r="G203" t="s">
        <v>598</v>
      </c>
      <c r="N203" s="97"/>
      <c r="AT203" t="str">
        <f t="shared" si="30"/>
        <v>F_DI</v>
      </c>
      <c r="AU203" t="str">
        <f t="shared" si="31"/>
        <v>--</v>
      </c>
    </row>
    <row r="204" spans="1:47" x14ac:dyDescent="0.25">
      <c r="A204" t="str">
        <f t="shared" si="26"/>
        <v>U1-A3</v>
      </c>
      <c r="B204" t="str">
        <f t="shared" si="27"/>
        <v>F_CLK</v>
      </c>
      <c r="C204" t="str">
        <f t="shared" si="28"/>
        <v>U1-F_CLK</v>
      </c>
      <c r="D204" t="str">
        <f t="shared" si="29"/>
        <v>U1-A3</v>
      </c>
      <c r="E204" t="s">
        <v>367</v>
      </c>
      <c r="F204" t="s">
        <v>579</v>
      </c>
      <c r="G204" t="s">
        <v>345</v>
      </c>
      <c r="N204" s="97"/>
      <c r="AT204" t="str">
        <f t="shared" si="30"/>
        <v>F_CLK</v>
      </c>
      <c r="AU204" t="str">
        <f t="shared" si="31"/>
        <v>--</v>
      </c>
    </row>
    <row r="205" spans="1:47" x14ac:dyDescent="0.25">
      <c r="A205" t="str">
        <f t="shared" si="26"/>
        <v>U1-A4</v>
      </c>
      <c r="B205" t="str">
        <f t="shared" si="27"/>
        <v>BDBUS0</v>
      </c>
      <c r="C205" t="str">
        <f t="shared" si="28"/>
        <v>U1-BDBUS0</v>
      </c>
      <c r="D205" t="str">
        <f t="shared" si="29"/>
        <v>U1-A4</v>
      </c>
      <c r="E205" t="s">
        <v>367</v>
      </c>
      <c r="F205" t="s">
        <v>580</v>
      </c>
      <c r="G205" t="s">
        <v>303</v>
      </c>
      <c r="N205" s="97"/>
      <c r="AT205" t="str">
        <f t="shared" si="30"/>
        <v>BDBUS0</v>
      </c>
      <c r="AU205" t="str">
        <f t="shared" si="31"/>
        <v>--</v>
      </c>
    </row>
    <row r="206" spans="1:47" x14ac:dyDescent="0.25">
      <c r="A206" t="str">
        <f t="shared" si="26"/>
        <v>U1-A5</v>
      </c>
      <c r="B206" t="str">
        <f t="shared" si="27"/>
        <v>NetU1_A5</v>
      </c>
      <c r="C206" t="str">
        <f t="shared" si="28"/>
        <v>U1-NetU1_A5</v>
      </c>
      <c r="D206" t="str">
        <f t="shared" si="29"/>
        <v>U1-A5</v>
      </c>
      <c r="E206" t="s">
        <v>367</v>
      </c>
      <c r="F206" t="s">
        <v>581</v>
      </c>
      <c r="G206" t="s">
        <v>602</v>
      </c>
      <c r="N206" s="97"/>
      <c r="AT206" t="str">
        <f t="shared" si="30"/>
        <v>NetU1_A5</v>
      </c>
      <c r="AU206" t="str">
        <f t="shared" si="31"/>
        <v>--</v>
      </c>
    </row>
    <row r="207" spans="1:47" x14ac:dyDescent="0.25">
      <c r="A207" t="str">
        <f t="shared" si="26"/>
        <v>U1-A6</v>
      </c>
      <c r="B207" t="str">
        <f t="shared" si="27"/>
        <v>BDBUS3</v>
      </c>
      <c r="C207" t="str">
        <f t="shared" si="28"/>
        <v>U1-BDBUS3</v>
      </c>
      <c r="D207" t="str">
        <f t="shared" si="29"/>
        <v>U1-A6</v>
      </c>
      <c r="E207" t="s">
        <v>367</v>
      </c>
      <c r="F207" t="s">
        <v>582</v>
      </c>
      <c r="G207" t="s">
        <v>309</v>
      </c>
      <c r="N207" s="97"/>
      <c r="AT207" t="str">
        <f t="shared" si="30"/>
        <v>BDBUS3</v>
      </c>
      <c r="AU207" t="str">
        <f t="shared" si="31"/>
        <v>--</v>
      </c>
    </row>
    <row r="208" spans="1:47" x14ac:dyDescent="0.25">
      <c r="A208" t="str">
        <f t="shared" si="26"/>
        <v>U1-A7</v>
      </c>
      <c r="B208" t="str">
        <f t="shared" si="27"/>
        <v>BDBUS5</v>
      </c>
      <c r="C208" t="str">
        <f t="shared" si="28"/>
        <v>U1-BDBUS5</v>
      </c>
      <c r="D208" t="str">
        <f t="shared" si="29"/>
        <v>U1-A7</v>
      </c>
      <c r="E208" t="s">
        <v>367</v>
      </c>
      <c r="F208" t="s">
        <v>583</v>
      </c>
      <c r="G208" t="s">
        <v>313</v>
      </c>
      <c r="N208" s="97"/>
      <c r="AT208" t="str">
        <f t="shared" si="30"/>
        <v>BDBUS5</v>
      </c>
      <c r="AU208" t="str">
        <f t="shared" si="31"/>
        <v>--</v>
      </c>
    </row>
    <row r="209" spans="1:47" x14ac:dyDescent="0.25">
      <c r="A209" t="str">
        <f t="shared" si="26"/>
        <v>U1-A8</v>
      </c>
      <c r="B209" t="str">
        <f t="shared" si="27"/>
        <v>LED1</v>
      </c>
      <c r="C209" t="str">
        <f t="shared" si="28"/>
        <v>U1-LED1</v>
      </c>
      <c r="D209" t="str">
        <f t="shared" si="29"/>
        <v>U1-A8</v>
      </c>
      <c r="E209" t="s">
        <v>367</v>
      </c>
      <c r="F209" t="s">
        <v>584</v>
      </c>
      <c r="G209" t="s">
        <v>354</v>
      </c>
      <c r="N209" s="97"/>
      <c r="AT209" t="str">
        <f t="shared" si="30"/>
        <v>NetD2_A</v>
      </c>
      <c r="AU209" t="str">
        <f t="shared" si="31"/>
        <v>R9</v>
      </c>
    </row>
    <row r="210" spans="1:47" x14ac:dyDescent="0.25">
      <c r="A210" t="str">
        <f t="shared" si="26"/>
        <v>U1-A9</v>
      </c>
      <c r="B210" t="str">
        <f t="shared" si="27"/>
        <v>LED2</v>
      </c>
      <c r="C210" t="str">
        <f t="shared" si="28"/>
        <v>U1-LED2</v>
      </c>
      <c r="D210" t="str">
        <f t="shared" si="29"/>
        <v>U1-A9</v>
      </c>
      <c r="E210" t="s">
        <v>367</v>
      </c>
      <c r="F210" t="s">
        <v>585</v>
      </c>
      <c r="G210" t="s">
        <v>356</v>
      </c>
      <c r="N210" s="97"/>
      <c r="AT210" t="str">
        <f t="shared" si="30"/>
        <v>NetD3_A</v>
      </c>
      <c r="AU210" t="str">
        <f t="shared" si="31"/>
        <v>R10</v>
      </c>
    </row>
    <row r="211" spans="1:47" x14ac:dyDescent="0.25">
      <c r="A211" t="str">
        <f t="shared" si="26"/>
        <v>U1-A10</v>
      </c>
      <c r="B211" t="str">
        <f t="shared" si="27"/>
        <v>LED4</v>
      </c>
      <c r="C211" t="str">
        <f t="shared" si="28"/>
        <v>U1-LED4</v>
      </c>
      <c r="D211" t="str">
        <f t="shared" si="29"/>
        <v>U1-A10</v>
      </c>
      <c r="E211" t="s">
        <v>367</v>
      </c>
      <c r="F211" t="s">
        <v>574</v>
      </c>
      <c r="G211" t="s">
        <v>360</v>
      </c>
      <c r="N211" s="97"/>
      <c r="AT211" t="str">
        <f t="shared" si="30"/>
        <v>NetD5_A</v>
      </c>
      <c r="AU211" t="str">
        <f t="shared" si="31"/>
        <v>R12</v>
      </c>
    </row>
    <row r="212" spans="1:47" x14ac:dyDescent="0.25">
      <c r="A212" t="str">
        <f t="shared" si="26"/>
        <v>U1-A11</v>
      </c>
      <c r="B212" t="str">
        <f t="shared" si="27"/>
        <v>LED3</v>
      </c>
      <c r="C212" t="str">
        <f t="shared" si="28"/>
        <v>U1-LED3</v>
      </c>
      <c r="D212" t="str">
        <f t="shared" si="29"/>
        <v>U1-A11</v>
      </c>
      <c r="E212" t="s">
        <v>367</v>
      </c>
      <c r="F212" t="s">
        <v>575</v>
      </c>
      <c r="G212" t="s">
        <v>358</v>
      </c>
      <c r="N212" s="97"/>
      <c r="AT212" t="str">
        <f t="shared" si="30"/>
        <v>NetD4_A</v>
      </c>
      <c r="AU212" t="str">
        <f t="shared" si="31"/>
        <v>R11</v>
      </c>
    </row>
    <row r="213" spans="1:47" x14ac:dyDescent="0.25">
      <c r="A213" t="str">
        <f t="shared" si="26"/>
        <v>U1-B2</v>
      </c>
      <c r="B213" t="str">
        <f t="shared" si="27"/>
        <v>F_DO</v>
      </c>
      <c r="C213" t="str">
        <f t="shared" si="28"/>
        <v>U1-F_DO</v>
      </c>
      <c r="D213" t="str">
        <f t="shared" si="29"/>
        <v>U1-B2</v>
      </c>
      <c r="E213" t="s">
        <v>367</v>
      </c>
      <c r="F213" t="s">
        <v>611</v>
      </c>
      <c r="G213" t="s">
        <v>612</v>
      </c>
      <c r="N213" s="97"/>
      <c r="AT213" t="str">
        <f t="shared" si="30"/>
        <v>F_DO</v>
      </c>
      <c r="AU213" t="str">
        <f t="shared" si="31"/>
        <v>--</v>
      </c>
    </row>
    <row r="214" spans="1:47" x14ac:dyDescent="0.25">
      <c r="A214" t="str">
        <f t="shared" si="26"/>
        <v>U1-B3</v>
      </c>
      <c r="B214" t="str">
        <f t="shared" si="27"/>
        <v>F_CS</v>
      </c>
      <c r="C214" t="str">
        <f t="shared" si="28"/>
        <v>U1-F_CS</v>
      </c>
      <c r="D214" t="str">
        <f t="shared" si="29"/>
        <v>U1-B3</v>
      </c>
      <c r="E214" t="s">
        <v>367</v>
      </c>
      <c r="F214" t="s">
        <v>614</v>
      </c>
      <c r="G214" t="s">
        <v>347</v>
      </c>
      <c r="N214" s="97"/>
      <c r="AT214" t="str">
        <f t="shared" si="30"/>
        <v>F_CS</v>
      </c>
      <c r="AU214" t="str">
        <f t="shared" si="31"/>
        <v>--</v>
      </c>
    </row>
    <row r="215" spans="1:47" x14ac:dyDescent="0.25">
      <c r="A215" t="str">
        <f t="shared" si="26"/>
        <v>U1-B4</v>
      </c>
      <c r="B215" t="str">
        <f t="shared" si="27"/>
        <v>BDBUS1</v>
      </c>
      <c r="C215" t="str">
        <f t="shared" si="28"/>
        <v>U1-BDBUS1</v>
      </c>
      <c r="D215" t="str">
        <f t="shared" si="29"/>
        <v>U1-B4</v>
      </c>
      <c r="E215" t="s">
        <v>367</v>
      </c>
      <c r="F215" t="s">
        <v>616</v>
      </c>
      <c r="G215" t="s">
        <v>305</v>
      </c>
      <c r="N215" s="97"/>
      <c r="AT215" t="str">
        <f t="shared" si="30"/>
        <v>BDBUS1</v>
      </c>
      <c r="AU215" t="str">
        <f t="shared" si="31"/>
        <v>--</v>
      </c>
    </row>
    <row r="216" spans="1:47" x14ac:dyDescent="0.25">
      <c r="A216" t="str">
        <f t="shared" si="26"/>
        <v>U1-B5</v>
      </c>
      <c r="B216" t="str">
        <f t="shared" si="27"/>
        <v>BDBUS2</v>
      </c>
      <c r="C216" t="str">
        <f t="shared" si="28"/>
        <v>U1-BDBUS2</v>
      </c>
      <c r="D216" t="str">
        <f t="shared" si="29"/>
        <v>U1-B5</v>
      </c>
      <c r="E216" t="s">
        <v>367</v>
      </c>
      <c r="F216" t="s">
        <v>618</v>
      </c>
      <c r="G216" t="s">
        <v>307</v>
      </c>
      <c r="N216" s="97"/>
      <c r="AT216" t="str">
        <f t="shared" si="30"/>
        <v>BDBUS2</v>
      </c>
      <c r="AU216" t="str">
        <f t="shared" si="31"/>
        <v>--</v>
      </c>
    </row>
    <row r="217" spans="1:47" x14ac:dyDescent="0.25">
      <c r="A217" t="str">
        <f t="shared" si="26"/>
        <v>U1-B6</v>
      </c>
      <c r="B217" t="str">
        <f t="shared" si="27"/>
        <v>BDBUS4</v>
      </c>
      <c r="C217" t="str">
        <f t="shared" si="28"/>
        <v>U1-BDBUS4</v>
      </c>
      <c r="D217" t="str">
        <f t="shared" si="29"/>
        <v>U1-B6</v>
      </c>
      <c r="E217" t="s">
        <v>367</v>
      </c>
      <c r="F217" t="s">
        <v>620</v>
      </c>
      <c r="G217" t="s">
        <v>311</v>
      </c>
      <c r="N217" s="97"/>
      <c r="AT217" t="str">
        <f t="shared" si="30"/>
        <v>BDBUS4</v>
      </c>
      <c r="AU217" t="str">
        <f t="shared" si="31"/>
        <v>--</v>
      </c>
    </row>
    <row r="218" spans="1:47" x14ac:dyDescent="0.25">
      <c r="A218" t="str">
        <f t="shared" si="26"/>
        <v>U1-B7</v>
      </c>
      <c r="B218" t="str">
        <f t="shared" si="27"/>
        <v>NetU1_B7</v>
      </c>
      <c r="C218" t="str">
        <f t="shared" si="28"/>
        <v>U1-NetU1_B7</v>
      </c>
      <c r="D218" t="str">
        <f t="shared" si="29"/>
        <v>U1-B7</v>
      </c>
      <c r="E218" t="s">
        <v>367</v>
      </c>
      <c r="F218" t="s">
        <v>622</v>
      </c>
      <c r="G218" t="s">
        <v>623</v>
      </c>
      <c r="N218" s="97"/>
      <c r="AT218" t="str">
        <f t="shared" si="30"/>
        <v>NetU1_B7</v>
      </c>
      <c r="AU218" t="str">
        <f t="shared" si="31"/>
        <v>--</v>
      </c>
    </row>
    <row r="219" spans="1:47" x14ac:dyDescent="0.25">
      <c r="A219" t="str">
        <f t="shared" si="26"/>
        <v>U1-B9</v>
      </c>
      <c r="B219" t="str">
        <f t="shared" si="27"/>
        <v>DEVCLRn</v>
      </c>
      <c r="C219" t="str">
        <f t="shared" si="28"/>
        <v>U1-DEVCLRn</v>
      </c>
      <c r="D219" t="str">
        <f t="shared" si="29"/>
        <v>U1-B9</v>
      </c>
      <c r="E219" t="s">
        <v>367</v>
      </c>
      <c r="F219" t="s">
        <v>624</v>
      </c>
      <c r="G219" t="s">
        <v>625</v>
      </c>
      <c r="N219" s="97"/>
      <c r="AT219" t="str">
        <f t="shared" si="30"/>
        <v>DEVCLRn</v>
      </c>
      <c r="AU219" t="str">
        <f t="shared" si="31"/>
        <v>--</v>
      </c>
    </row>
    <row r="220" spans="1:47" x14ac:dyDescent="0.25">
      <c r="A220" t="str">
        <f t="shared" si="26"/>
        <v>U1-B10</v>
      </c>
      <c r="B220" t="str">
        <f t="shared" si="27"/>
        <v>LED5</v>
      </c>
      <c r="C220" t="str">
        <f t="shared" si="28"/>
        <v>U1-LED5</v>
      </c>
      <c r="D220" t="str">
        <f t="shared" si="29"/>
        <v>U1-B10</v>
      </c>
      <c r="E220" t="s">
        <v>367</v>
      </c>
      <c r="F220" t="s">
        <v>626</v>
      </c>
      <c r="G220" t="s">
        <v>362</v>
      </c>
      <c r="N220" s="97"/>
      <c r="AT220" t="str">
        <f t="shared" si="30"/>
        <v>NetD6_A</v>
      </c>
      <c r="AU220" t="str">
        <f t="shared" si="31"/>
        <v>R13</v>
      </c>
    </row>
    <row r="221" spans="1:47" x14ac:dyDescent="0.25">
      <c r="A221" t="str">
        <f t="shared" si="26"/>
        <v>U1-C4</v>
      </c>
      <c r="B221" t="str">
        <f t="shared" si="27"/>
        <v>nSTATUS</v>
      </c>
      <c r="C221" t="str">
        <f t="shared" si="28"/>
        <v>U1-nSTATUS</v>
      </c>
      <c r="D221" t="str">
        <f t="shared" si="29"/>
        <v>U1-C4</v>
      </c>
      <c r="E221" t="s">
        <v>367</v>
      </c>
      <c r="F221" t="s">
        <v>447</v>
      </c>
      <c r="G221" t="s">
        <v>795</v>
      </c>
      <c r="N221" s="97"/>
      <c r="AT221" t="str">
        <f t="shared" si="30"/>
        <v>nSTATUS</v>
      </c>
      <c r="AU221" t="str">
        <f t="shared" si="31"/>
        <v>--</v>
      </c>
    </row>
    <row r="222" spans="1:47" x14ac:dyDescent="0.25">
      <c r="A222" t="str">
        <f t="shared" si="26"/>
        <v>U1-C5</v>
      </c>
      <c r="B222" t="str">
        <f t="shared" si="27"/>
        <v>CONF_DONE</v>
      </c>
      <c r="C222" t="str">
        <f t="shared" si="28"/>
        <v>U1-CONF_DONE</v>
      </c>
      <c r="D222" t="str">
        <f t="shared" si="29"/>
        <v>U1-C5</v>
      </c>
      <c r="E222" t="s">
        <v>367</v>
      </c>
      <c r="F222" t="s">
        <v>448</v>
      </c>
      <c r="G222" t="s">
        <v>319</v>
      </c>
      <c r="N222" s="97"/>
      <c r="AT222" t="str">
        <f t="shared" si="30"/>
        <v>CONF_DONE</v>
      </c>
      <c r="AU222" t="str">
        <f t="shared" si="31"/>
        <v>--</v>
      </c>
    </row>
    <row r="223" spans="1:47" x14ac:dyDescent="0.25">
      <c r="A223" t="str">
        <f t="shared" si="26"/>
        <v>U1-C6</v>
      </c>
      <c r="B223" t="str">
        <f t="shared" si="27"/>
        <v>3.3V</v>
      </c>
      <c r="C223" t="str">
        <f t="shared" si="28"/>
        <v>U1-3.3V</v>
      </c>
      <c r="D223" t="str">
        <f t="shared" si="29"/>
        <v>U1-C6</v>
      </c>
      <c r="E223" t="s">
        <v>367</v>
      </c>
      <c r="F223" t="s">
        <v>449</v>
      </c>
      <c r="G223" t="s">
        <v>291</v>
      </c>
      <c r="N223" s="97"/>
      <c r="AT223" t="str">
        <f t="shared" si="30"/>
        <v>3.3V</v>
      </c>
      <c r="AU223" t="str">
        <f t="shared" si="31"/>
        <v>--</v>
      </c>
    </row>
    <row r="224" spans="1:47" x14ac:dyDescent="0.25">
      <c r="A224" t="str">
        <f t="shared" si="26"/>
        <v>U1-C7</v>
      </c>
      <c r="B224" t="str">
        <f t="shared" si="27"/>
        <v>3.3V</v>
      </c>
      <c r="C224" t="str">
        <f t="shared" si="28"/>
        <v>U1-3.3V</v>
      </c>
      <c r="D224" t="str">
        <f t="shared" si="29"/>
        <v>U1-C7</v>
      </c>
      <c r="E224" t="s">
        <v>367</v>
      </c>
      <c r="F224" t="s">
        <v>450</v>
      </c>
      <c r="G224" t="s">
        <v>291</v>
      </c>
      <c r="N224" s="97"/>
      <c r="AT224" t="str">
        <f t="shared" si="30"/>
        <v>3.3V</v>
      </c>
      <c r="AU224" t="str">
        <f t="shared" si="31"/>
        <v>--</v>
      </c>
    </row>
    <row r="225" spans="1:47" x14ac:dyDescent="0.25">
      <c r="A225" t="str">
        <f t="shared" si="26"/>
        <v>U1-C8</v>
      </c>
      <c r="B225" t="str">
        <f t="shared" si="27"/>
        <v>3.3V</v>
      </c>
      <c r="C225" t="str">
        <f t="shared" si="28"/>
        <v>U1-3.3V</v>
      </c>
      <c r="D225" t="str">
        <f t="shared" si="29"/>
        <v>U1-C8</v>
      </c>
      <c r="E225" t="s">
        <v>367</v>
      </c>
      <c r="F225" t="s">
        <v>451</v>
      </c>
      <c r="G225" t="s">
        <v>291</v>
      </c>
      <c r="N225" s="97"/>
      <c r="AT225" t="str">
        <f t="shared" si="30"/>
        <v>3.3V</v>
      </c>
      <c r="AU225" t="str">
        <f t="shared" si="31"/>
        <v>--</v>
      </c>
    </row>
    <row r="226" spans="1:47" x14ac:dyDescent="0.25">
      <c r="A226" t="str">
        <f t="shared" si="26"/>
        <v>U1-C9</v>
      </c>
      <c r="B226" t="str">
        <f t="shared" si="27"/>
        <v>LED6</v>
      </c>
      <c r="C226" t="str">
        <f t="shared" si="28"/>
        <v>U1-LED6</v>
      </c>
      <c r="D226" t="str">
        <f t="shared" si="29"/>
        <v>U1-C9</v>
      </c>
      <c r="E226" t="s">
        <v>367</v>
      </c>
      <c r="F226" t="s">
        <v>452</v>
      </c>
      <c r="G226" t="s">
        <v>364</v>
      </c>
      <c r="N226" s="97"/>
      <c r="AT226" t="str">
        <f t="shared" si="30"/>
        <v>NetD7_A</v>
      </c>
      <c r="AU226" t="str">
        <f t="shared" si="31"/>
        <v>R14</v>
      </c>
    </row>
    <row r="227" spans="1:47" x14ac:dyDescent="0.25">
      <c r="A227" t="str">
        <f t="shared" si="26"/>
        <v>U1-C10</v>
      </c>
      <c r="B227" t="str">
        <f t="shared" si="27"/>
        <v>LED7</v>
      </c>
      <c r="C227" t="str">
        <f t="shared" si="28"/>
        <v>U1-LED7</v>
      </c>
      <c r="D227" t="str">
        <f t="shared" si="29"/>
        <v>U1-C10</v>
      </c>
      <c r="E227" t="s">
        <v>367</v>
      </c>
      <c r="F227" t="s">
        <v>453</v>
      </c>
      <c r="G227" t="s">
        <v>366</v>
      </c>
      <c r="N227" s="97"/>
      <c r="AT227" t="str">
        <f t="shared" si="30"/>
        <v>NetD8_A</v>
      </c>
      <c r="AU227" t="str">
        <f t="shared" si="31"/>
        <v>R15</v>
      </c>
    </row>
    <row r="228" spans="1:47" x14ac:dyDescent="0.25">
      <c r="A228" t="str">
        <f t="shared" si="26"/>
        <v>U1-D6</v>
      </c>
      <c r="B228" t="str">
        <f t="shared" si="27"/>
        <v>NetU1_D6</v>
      </c>
      <c r="C228" t="str">
        <f t="shared" si="28"/>
        <v>U1-NetU1_D6</v>
      </c>
      <c r="D228" t="str">
        <f t="shared" si="29"/>
        <v>U1-D6</v>
      </c>
      <c r="E228" t="s">
        <v>367</v>
      </c>
      <c r="F228" t="s">
        <v>308</v>
      </c>
      <c r="G228" t="s">
        <v>634</v>
      </c>
      <c r="N228" s="97"/>
      <c r="AT228" t="str">
        <f t="shared" si="30"/>
        <v>NetU1_D6</v>
      </c>
      <c r="AU228" t="str">
        <f t="shared" si="31"/>
        <v>--</v>
      </c>
    </row>
    <row r="229" spans="1:47" x14ac:dyDescent="0.25">
      <c r="A229" t="str">
        <f t="shared" si="26"/>
        <v>U1-D7</v>
      </c>
      <c r="B229" t="str">
        <f t="shared" si="27"/>
        <v>GND</v>
      </c>
      <c r="C229" t="str">
        <f t="shared" si="28"/>
        <v>U1-GND</v>
      </c>
      <c r="D229" t="str">
        <f t="shared" si="29"/>
        <v>U1-D7</v>
      </c>
      <c r="E229" t="s">
        <v>367</v>
      </c>
      <c r="F229" t="s">
        <v>310</v>
      </c>
      <c r="G229" t="s">
        <v>324</v>
      </c>
      <c r="N229" s="97"/>
      <c r="AT229" t="str">
        <f t="shared" si="30"/>
        <v>GND</v>
      </c>
      <c r="AU229" t="str">
        <f t="shared" si="31"/>
        <v>--</v>
      </c>
    </row>
    <row r="230" spans="1:47" x14ac:dyDescent="0.25">
      <c r="A230" t="str">
        <f t="shared" si="26"/>
        <v>U1-D8</v>
      </c>
      <c r="B230" t="str">
        <f t="shared" si="27"/>
        <v>LED8</v>
      </c>
      <c r="C230" t="str">
        <f t="shared" si="28"/>
        <v>U1-LED8</v>
      </c>
      <c r="D230" t="str">
        <f t="shared" si="29"/>
        <v>U1-D8</v>
      </c>
      <c r="E230" t="s">
        <v>367</v>
      </c>
      <c r="F230" t="s">
        <v>312</v>
      </c>
      <c r="G230" t="s">
        <v>368</v>
      </c>
      <c r="N230" s="97"/>
      <c r="AT230" t="str">
        <f t="shared" si="30"/>
        <v>NetD9_A</v>
      </c>
      <c r="AU230" t="str">
        <f t="shared" si="31"/>
        <v>R16</v>
      </c>
    </row>
    <row r="231" spans="1:47" x14ac:dyDescent="0.25">
      <c r="A231" t="str">
        <f t="shared" si="26"/>
        <v>U1-E6</v>
      </c>
      <c r="B231" t="str">
        <f t="shared" si="27"/>
        <v>USER_BTN</v>
      </c>
      <c r="C231" t="str">
        <f t="shared" si="28"/>
        <v>U1-USER_BTN</v>
      </c>
      <c r="D231" t="str">
        <f t="shared" si="29"/>
        <v>U1-E6</v>
      </c>
      <c r="E231" t="s">
        <v>367</v>
      </c>
      <c r="F231" t="s">
        <v>638</v>
      </c>
      <c r="G231" t="s">
        <v>394</v>
      </c>
      <c r="N231" s="97"/>
      <c r="AT231" t="str">
        <f t="shared" si="30"/>
        <v>USER_BTN</v>
      </c>
      <c r="AU231" t="str">
        <f t="shared" si="31"/>
        <v>--</v>
      </c>
    </row>
    <row r="232" spans="1:47" x14ac:dyDescent="0.25">
      <c r="A232" t="str">
        <f t="shared" si="26"/>
        <v>U1-E7</v>
      </c>
      <c r="B232" t="str">
        <f t="shared" si="27"/>
        <v>nCONFIG</v>
      </c>
      <c r="C232" t="str">
        <f t="shared" si="28"/>
        <v>U1-nCONFIG</v>
      </c>
      <c r="D232" t="str">
        <f t="shared" si="29"/>
        <v>U1-E7</v>
      </c>
      <c r="E232" t="s">
        <v>367</v>
      </c>
      <c r="F232" t="s">
        <v>639</v>
      </c>
      <c r="G232" t="s">
        <v>640</v>
      </c>
      <c r="N232" s="97"/>
      <c r="AT232" t="str">
        <f t="shared" si="30"/>
        <v>RESET</v>
      </c>
      <c r="AU232" t="str">
        <f t="shared" si="31"/>
        <v>R26</v>
      </c>
    </row>
    <row r="233" spans="1:47" x14ac:dyDescent="0.25">
      <c r="A233" t="str">
        <f t="shared" si="26"/>
        <v>U1-E8</v>
      </c>
      <c r="B233" t="str">
        <f t="shared" si="27"/>
        <v>NetU1_E8</v>
      </c>
      <c r="C233" t="str">
        <f t="shared" si="28"/>
        <v>U1-NetU1_E8</v>
      </c>
      <c r="D233" t="str">
        <f t="shared" si="29"/>
        <v>U1-E8</v>
      </c>
      <c r="E233" t="s">
        <v>367</v>
      </c>
      <c r="F233" t="s">
        <v>641</v>
      </c>
      <c r="G233" t="s">
        <v>642</v>
      </c>
      <c r="N233" s="97"/>
      <c r="AT233" t="str">
        <f t="shared" si="30"/>
        <v>NetU1_E8</v>
      </c>
      <c r="AU233" t="str">
        <f t="shared" si="31"/>
        <v>--</v>
      </c>
    </row>
    <row r="234" spans="1:47" x14ac:dyDescent="0.25">
      <c r="A234" t="str">
        <f t="shared" si="26"/>
        <v>U2-A1</v>
      </c>
      <c r="B234" t="str">
        <f t="shared" si="27"/>
        <v>GND</v>
      </c>
      <c r="C234" t="str">
        <f t="shared" si="28"/>
        <v>U2-GND</v>
      </c>
      <c r="D234" t="str">
        <f t="shared" si="29"/>
        <v>U2-A1</v>
      </c>
      <c r="E234" t="s">
        <v>403</v>
      </c>
      <c r="F234" t="s">
        <v>573</v>
      </c>
      <c r="G234" t="s">
        <v>324</v>
      </c>
      <c r="N234" s="97"/>
      <c r="AT234" t="str">
        <f t="shared" si="30"/>
        <v>GND</v>
      </c>
      <c r="AU234" t="str">
        <f t="shared" si="31"/>
        <v>--</v>
      </c>
    </row>
    <row r="235" spans="1:47" x14ac:dyDescent="0.25">
      <c r="A235" t="str">
        <f t="shared" si="26"/>
        <v>U2-A2</v>
      </c>
      <c r="B235" t="str">
        <f t="shared" si="27"/>
        <v>DQ15</v>
      </c>
      <c r="C235" t="str">
        <f t="shared" si="28"/>
        <v>U2-DQ15</v>
      </c>
      <c r="D235" t="str">
        <f t="shared" si="29"/>
        <v>U2-A2</v>
      </c>
      <c r="E235" t="s">
        <v>403</v>
      </c>
      <c r="F235" t="s">
        <v>578</v>
      </c>
      <c r="G235" t="s">
        <v>605</v>
      </c>
      <c r="N235" s="97"/>
      <c r="AT235" t="str">
        <f t="shared" si="30"/>
        <v>DQ15</v>
      </c>
      <c r="AU235" t="str">
        <f t="shared" si="31"/>
        <v>--</v>
      </c>
    </row>
    <row r="236" spans="1:47" x14ac:dyDescent="0.25">
      <c r="A236" t="str">
        <f t="shared" si="26"/>
        <v>U2-A3</v>
      </c>
      <c r="B236" t="str">
        <f t="shared" si="27"/>
        <v>GND</v>
      </c>
      <c r="C236" t="str">
        <f t="shared" si="28"/>
        <v>U2-GND</v>
      </c>
      <c r="D236" t="str">
        <f t="shared" si="29"/>
        <v>U2-A3</v>
      </c>
      <c r="E236" t="s">
        <v>403</v>
      </c>
      <c r="F236" t="s">
        <v>579</v>
      </c>
      <c r="G236" t="s">
        <v>324</v>
      </c>
      <c r="N236" s="97"/>
      <c r="AT236" t="str">
        <f t="shared" si="30"/>
        <v>GND</v>
      </c>
      <c r="AU236" t="str">
        <f t="shared" si="31"/>
        <v>--</v>
      </c>
    </row>
    <row r="237" spans="1:47" x14ac:dyDescent="0.25">
      <c r="A237" t="str">
        <f t="shared" si="26"/>
        <v>U2-A7</v>
      </c>
      <c r="B237" t="str">
        <f t="shared" si="27"/>
        <v>3.3V</v>
      </c>
      <c r="C237" t="str">
        <f t="shared" si="28"/>
        <v>U2-3.3V</v>
      </c>
      <c r="D237" t="str">
        <f t="shared" si="29"/>
        <v>U2-A7</v>
      </c>
      <c r="E237" t="s">
        <v>403</v>
      </c>
      <c r="F237" t="s">
        <v>583</v>
      </c>
      <c r="G237" t="s">
        <v>291</v>
      </c>
      <c r="N237" s="97"/>
      <c r="AT237" t="str">
        <f t="shared" si="30"/>
        <v>3.3V</v>
      </c>
      <c r="AU237" t="str">
        <f t="shared" si="31"/>
        <v>--</v>
      </c>
    </row>
    <row r="238" spans="1:47" x14ac:dyDescent="0.25">
      <c r="A238" t="str">
        <f t="shared" si="26"/>
        <v>U2-A8</v>
      </c>
      <c r="B238" t="str">
        <f t="shared" si="27"/>
        <v>DQ0</v>
      </c>
      <c r="C238" t="str">
        <f t="shared" si="28"/>
        <v>U2-DQ0</v>
      </c>
      <c r="D238" t="str">
        <f t="shared" si="29"/>
        <v>U2-A8</v>
      </c>
      <c r="E238" t="s">
        <v>403</v>
      </c>
      <c r="F238" t="s">
        <v>584</v>
      </c>
      <c r="G238" t="s">
        <v>595</v>
      </c>
      <c r="N238" s="97"/>
      <c r="AT238" t="str">
        <f t="shared" si="30"/>
        <v>DQ0</v>
      </c>
      <c r="AU238" t="str">
        <f t="shared" si="31"/>
        <v>--</v>
      </c>
    </row>
    <row r="239" spans="1:47" x14ac:dyDescent="0.25">
      <c r="A239" t="str">
        <f t="shared" si="26"/>
        <v>U2-A9</v>
      </c>
      <c r="B239" t="str">
        <f t="shared" si="27"/>
        <v>3.3V</v>
      </c>
      <c r="C239" t="str">
        <f t="shared" si="28"/>
        <v>U2-3.3V</v>
      </c>
      <c r="D239" t="str">
        <f t="shared" si="29"/>
        <v>U2-A9</v>
      </c>
      <c r="E239" t="s">
        <v>403</v>
      </c>
      <c r="F239" t="s">
        <v>585</v>
      </c>
      <c r="G239" t="s">
        <v>291</v>
      </c>
      <c r="N239" s="97"/>
      <c r="AT239" t="str">
        <f t="shared" si="30"/>
        <v>3.3V</v>
      </c>
      <c r="AU239" t="str">
        <f t="shared" si="31"/>
        <v>--</v>
      </c>
    </row>
    <row r="240" spans="1:47" x14ac:dyDescent="0.25">
      <c r="A240" t="str">
        <f t="shared" si="26"/>
        <v>U2-B1</v>
      </c>
      <c r="B240" t="str">
        <f t="shared" si="27"/>
        <v>DQ14</v>
      </c>
      <c r="C240" t="str">
        <f t="shared" si="28"/>
        <v>U2-DQ14</v>
      </c>
      <c r="D240" t="str">
        <f t="shared" si="29"/>
        <v>U2-B1</v>
      </c>
      <c r="E240" t="s">
        <v>403</v>
      </c>
      <c r="F240" t="s">
        <v>737</v>
      </c>
      <c r="G240" t="s">
        <v>604</v>
      </c>
      <c r="N240" s="97"/>
      <c r="AT240" t="str">
        <f t="shared" si="30"/>
        <v>DQ14</v>
      </c>
      <c r="AU240" t="str">
        <f t="shared" si="31"/>
        <v>--</v>
      </c>
    </row>
    <row r="241" spans="1:47" x14ac:dyDescent="0.25">
      <c r="A241" t="str">
        <f t="shared" si="26"/>
        <v>U2-B2</v>
      </c>
      <c r="B241" t="str">
        <f t="shared" si="27"/>
        <v>DQ13</v>
      </c>
      <c r="C241" t="str">
        <f t="shared" si="28"/>
        <v>U2-DQ13</v>
      </c>
      <c r="D241" t="str">
        <f t="shared" si="29"/>
        <v>U2-B2</v>
      </c>
      <c r="E241" t="s">
        <v>403</v>
      </c>
      <c r="F241" t="s">
        <v>611</v>
      </c>
      <c r="G241" t="s">
        <v>603</v>
      </c>
      <c r="N241" s="97"/>
      <c r="AT241" t="str">
        <f t="shared" si="30"/>
        <v>DQ13</v>
      </c>
      <c r="AU241" t="str">
        <f t="shared" si="31"/>
        <v>--</v>
      </c>
    </row>
    <row r="242" spans="1:47" x14ac:dyDescent="0.25">
      <c r="A242" t="str">
        <f t="shared" si="26"/>
        <v>U2-B3</v>
      </c>
      <c r="B242" t="str">
        <f t="shared" si="27"/>
        <v>3.3V</v>
      </c>
      <c r="C242" t="str">
        <f t="shared" si="28"/>
        <v>U2-3.3V</v>
      </c>
      <c r="D242" t="str">
        <f t="shared" si="29"/>
        <v>U2-B3</v>
      </c>
      <c r="E242" t="s">
        <v>403</v>
      </c>
      <c r="F242" t="s">
        <v>614</v>
      </c>
      <c r="G242" t="s">
        <v>291</v>
      </c>
      <c r="N242" s="97"/>
      <c r="AT242" t="str">
        <f t="shared" si="30"/>
        <v>3.3V</v>
      </c>
      <c r="AU242" t="str">
        <f t="shared" si="31"/>
        <v>--</v>
      </c>
    </row>
    <row r="243" spans="1:47" x14ac:dyDescent="0.25">
      <c r="A243" t="str">
        <f t="shared" si="26"/>
        <v>U2-B7</v>
      </c>
      <c r="B243" t="str">
        <f t="shared" si="27"/>
        <v>GND</v>
      </c>
      <c r="C243" t="str">
        <f t="shared" si="28"/>
        <v>U2-GND</v>
      </c>
      <c r="D243" t="str">
        <f t="shared" si="29"/>
        <v>U2-B7</v>
      </c>
      <c r="E243" t="s">
        <v>403</v>
      </c>
      <c r="F243" t="s">
        <v>622</v>
      </c>
      <c r="G243" t="s">
        <v>324</v>
      </c>
      <c r="N243" s="97"/>
      <c r="AT243" t="str">
        <f t="shared" si="30"/>
        <v>GND</v>
      </c>
      <c r="AU243" t="str">
        <f t="shared" si="31"/>
        <v>--</v>
      </c>
    </row>
    <row r="244" spans="1:47" x14ac:dyDescent="0.25">
      <c r="A244" t="str">
        <f t="shared" si="26"/>
        <v>U2-B8</v>
      </c>
      <c r="B244" t="str">
        <f t="shared" si="27"/>
        <v>DQ2</v>
      </c>
      <c r="C244" t="str">
        <f t="shared" si="28"/>
        <v>U2-DQ2</v>
      </c>
      <c r="D244" t="str">
        <f t="shared" si="29"/>
        <v>U2-B8</v>
      </c>
      <c r="E244" t="s">
        <v>403</v>
      </c>
      <c r="F244" t="s">
        <v>738</v>
      </c>
      <c r="G244" t="s">
        <v>606</v>
      </c>
      <c r="N244" s="97"/>
      <c r="AT244" t="str">
        <f t="shared" si="30"/>
        <v>DQ2</v>
      </c>
      <c r="AU244" t="str">
        <f t="shared" si="31"/>
        <v>--</v>
      </c>
    </row>
    <row r="245" spans="1:47" x14ac:dyDescent="0.25">
      <c r="A245" t="str">
        <f t="shared" si="26"/>
        <v>U2-B9</v>
      </c>
      <c r="B245" t="str">
        <f t="shared" si="27"/>
        <v>DQ1</v>
      </c>
      <c r="C245" t="str">
        <f t="shared" si="28"/>
        <v>U2-DQ1</v>
      </c>
      <c r="D245" t="str">
        <f t="shared" si="29"/>
        <v>U2-B9</v>
      </c>
      <c r="E245" t="s">
        <v>403</v>
      </c>
      <c r="F245" t="s">
        <v>624</v>
      </c>
      <c r="G245" t="s">
        <v>597</v>
      </c>
      <c r="N245" s="97"/>
      <c r="AT245" t="str">
        <f t="shared" si="30"/>
        <v>DQ1</v>
      </c>
      <c r="AU245" t="str">
        <f t="shared" si="31"/>
        <v>--</v>
      </c>
    </row>
    <row r="246" spans="1:47" x14ac:dyDescent="0.25">
      <c r="A246" t="str">
        <f t="shared" si="26"/>
        <v>U2-C1</v>
      </c>
      <c r="B246" t="str">
        <f t="shared" si="27"/>
        <v>DQ12</v>
      </c>
      <c r="C246" t="str">
        <f t="shared" si="28"/>
        <v>U2-DQ12</v>
      </c>
      <c r="D246" t="str">
        <f t="shared" si="29"/>
        <v>U2-C1</v>
      </c>
      <c r="E246" t="s">
        <v>403</v>
      </c>
      <c r="F246" t="s">
        <v>444</v>
      </c>
      <c r="G246" t="s">
        <v>601</v>
      </c>
      <c r="N246" s="97"/>
      <c r="AT246" t="str">
        <f t="shared" si="30"/>
        <v>DQ12</v>
      </c>
      <c r="AU246" t="str">
        <f t="shared" si="31"/>
        <v>--</v>
      </c>
    </row>
    <row r="247" spans="1:47" x14ac:dyDescent="0.25">
      <c r="A247" t="str">
        <f t="shared" si="26"/>
        <v>U2-C2</v>
      </c>
      <c r="B247" t="str">
        <f t="shared" si="27"/>
        <v>DQ11</v>
      </c>
      <c r="C247" t="str">
        <f t="shared" si="28"/>
        <v>U2-DQ11</v>
      </c>
      <c r="D247" t="str">
        <f t="shared" si="29"/>
        <v>U2-C2</v>
      </c>
      <c r="E247" t="s">
        <v>403</v>
      </c>
      <c r="F247" t="s">
        <v>445</v>
      </c>
      <c r="G247" t="s">
        <v>600</v>
      </c>
      <c r="N247" s="97"/>
      <c r="AT247" t="str">
        <f t="shared" si="30"/>
        <v>DQ11</v>
      </c>
      <c r="AU247" t="str">
        <f t="shared" si="31"/>
        <v>--</v>
      </c>
    </row>
    <row r="248" spans="1:47" x14ac:dyDescent="0.25">
      <c r="A248" t="str">
        <f t="shared" si="26"/>
        <v>U2-C3</v>
      </c>
      <c r="B248" t="str">
        <f t="shared" si="27"/>
        <v>GND</v>
      </c>
      <c r="C248" t="str">
        <f t="shared" si="28"/>
        <v>U2-GND</v>
      </c>
      <c r="D248" t="str">
        <f t="shared" si="29"/>
        <v>U2-C3</v>
      </c>
      <c r="E248" t="s">
        <v>403</v>
      </c>
      <c r="F248" t="s">
        <v>446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U2-C7</v>
      </c>
      <c r="B249" t="str">
        <f t="shared" si="27"/>
        <v>3.3V</v>
      </c>
      <c r="C249" t="str">
        <f t="shared" si="28"/>
        <v>U2-3.3V</v>
      </c>
      <c r="D249" t="str">
        <f t="shared" si="29"/>
        <v>U2-C7</v>
      </c>
      <c r="E249" t="s">
        <v>403</v>
      </c>
      <c r="F249" t="s">
        <v>450</v>
      </c>
      <c r="G249" t="s">
        <v>291</v>
      </c>
      <c r="N249" s="97"/>
      <c r="AT249" t="str">
        <f t="shared" si="30"/>
        <v>3.3V</v>
      </c>
      <c r="AU249" t="str">
        <f t="shared" si="31"/>
        <v>--</v>
      </c>
    </row>
    <row r="250" spans="1:47" x14ac:dyDescent="0.25">
      <c r="A250" t="str">
        <f t="shared" si="26"/>
        <v>U2-C8</v>
      </c>
      <c r="B250" t="str">
        <f t="shared" si="27"/>
        <v>DQ4</v>
      </c>
      <c r="C250" t="str">
        <f t="shared" si="28"/>
        <v>U2-DQ4</v>
      </c>
      <c r="D250" t="str">
        <f t="shared" si="29"/>
        <v>U2-C8</v>
      </c>
      <c r="E250" t="s">
        <v>403</v>
      </c>
      <c r="F250" t="s">
        <v>451</v>
      </c>
      <c r="G250" t="s">
        <v>608</v>
      </c>
      <c r="N250" s="97"/>
      <c r="AT250" t="str">
        <f t="shared" si="30"/>
        <v>DQ4</v>
      </c>
      <c r="AU250" t="str">
        <f t="shared" si="31"/>
        <v>--</v>
      </c>
    </row>
    <row r="251" spans="1:47" x14ac:dyDescent="0.25">
      <c r="A251" t="str">
        <f t="shared" si="26"/>
        <v>U2-C9</v>
      </c>
      <c r="B251" t="str">
        <f t="shared" si="27"/>
        <v>DQ3</v>
      </c>
      <c r="C251" t="str">
        <f t="shared" si="28"/>
        <v>U2-DQ3</v>
      </c>
      <c r="D251" t="str">
        <f t="shared" si="29"/>
        <v>U2-C9</v>
      </c>
      <c r="E251" t="s">
        <v>403</v>
      </c>
      <c r="F251" t="s">
        <v>452</v>
      </c>
      <c r="G251" t="s">
        <v>607</v>
      </c>
      <c r="N251" s="97"/>
      <c r="AT251" t="str">
        <f t="shared" si="30"/>
        <v>DQ3</v>
      </c>
      <c r="AU251" t="str">
        <f t="shared" si="31"/>
        <v>--</v>
      </c>
    </row>
    <row r="252" spans="1:47" x14ac:dyDescent="0.25">
      <c r="A252" t="str">
        <f t="shared" si="26"/>
        <v>U2-D1</v>
      </c>
      <c r="B252" t="str">
        <f t="shared" si="27"/>
        <v>DQ10</v>
      </c>
      <c r="C252" t="str">
        <f t="shared" si="28"/>
        <v>U2-DQ10</v>
      </c>
      <c r="D252" t="str">
        <f t="shared" si="29"/>
        <v>U2-D1</v>
      </c>
      <c r="E252" t="s">
        <v>403</v>
      </c>
      <c r="F252" t="s">
        <v>300</v>
      </c>
      <c r="G252" t="s">
        <v>599</v>
      </c>
      <c r="N252" s="97"/>
      <c r="AT252" t="str">
        <f t="shared" si="30"/>
        <v>DQ10</v>
      </c>
      <c r="AU252" t="str">
        <f t="shared" si="31"/>
        <v>--</v>
      </c>
    </row>
    <row r="253" spans="1:47" x14ac:dyDescent="0.25">
      <c r="A253" t="str">
        <f t="shared" si="26"/>
        <v>U2-D2</v>
      </c>
      <c r="B253" t="str">
        <f t="shared" si="27"/>
        <v>DQ9</v>
      </c>
      <c r="C253" t="str">
        <f t="shared" si="28"/>
        <v>U2-DQ9</v>
      </c>
      <c r="D253" t="str">
        <f t="shared" si="29"/>
        <v>U2-D2</v>
      </c>
      <c r="E253" t="s">
        <v>403</v>
      </c>
      <c r="F253" t="s">
        <v>301</v>
      </c>
      <c r="G253" t="s">
        <v>617</v>
      </c>
      <c r="N253" s="97"/>
      <c r="AT253" t="str">
        <f t="shared" si="30"/>
        <v>DQ9</v>
      </c>
      <c r="AU253" t="str">
        <f t="shared" si="31"/>
        <v>--</v>
      </c>
    </row>
    <row r="254" spans="1:47" x14ac:dyDescent="0.25">
      <c r="A254" t="str">
        <f t="shared" si="26"/>
        <v>U2-D3</v>
      </c>
      <c r="B254" t="str">
        <f t="shared" si="27"/>
        <v>3.3V</v>
      </c>
      <c r="C254" t="str">
        <f t="shared" si="28"/>
        <v>U2-3.3V</v>
      </c>
      <c r="D254" t="str">
        <f t="shared" si="29"/>
        <v>U2-D3</v>
      </c>
      <c r="E254" t="s">
        <v>403</v>
      </c>
      <c r="F254" t="s">
        <v>302</v>
      </c>
      <c r="G254" t="s">
        <v>291</v>
      </c>
      <c r="N254" s="97"/>
      <c r="AT254" t="str">
        <f t="shared" si="30"/>
        <v>3.3V</v>
      </c>
      <c r="AU254" t="str">
        <f t="shared" si="31"/>
        <v>--</v>
      </c>
    </row>
    <row r="255" spans="1:47" x14ac:dyDescent="0.25">
      <c r="A255" t="str">
        <f t="shared" si="26"/>
        <v>U2-D7</v>
      </c>
      <c r="B255" t="str">
        <f t="shared" si="27"/>
        <v>GND</v>
      </c>
      <c r="C255" t="str">
        <f t="shared" si="28"/>
        <v>U2-GND</v>
      </c>
      <c r="D255" t="str">
        <f t="shared" si="29"/>
        <v>U2-D7</v>
      </c>
      <c r="E255" t="s">
        <v>403</v>
      </c>
      <c r="F255" t="s">
        <v>310</v>
      </c>
      <c r="G255" t="s">
        <v>324</v>
      </c>
      <c r="N255" s="97"/>
      <c r="AT255" t="str">
        <f t="shared" si="30"/>
        <v>GND</v>
      </c>
      <c r="AU255" t="str">
        <f t="shared" si="31"/>
        <v>--</v>
      </c>
    </row>
    <row r="256" spans="1:47" x14ac:dyDescent="0.25">
      <c r="A256" t="str">
        <f t="shared" si="26"/>
        <v>U2-D8</v>
      </c>
      <c r="B256" t="str">
        <f t="shared" si="27"/>
        <v>DQ6</v>
      </c>
      <c r="C256" t="str">
        <f t="shared" si="28"/>
        <v>U2-DQ6</v>
      </c>
      <c r="D256" t="str">
        <f t="shared" si="29"/>
        <v>U2-D8</v>
      </c>
      <c r="E256" t="s">
        <v>403</v>
      </c>
      <c r="F256" t="s">
        <v>312</v>
      </c>
      <c r="G256" t="s">
        <v>610</v>
      </c>
      <c r="N256" s="97"/>
      <c r="AT256" t="str">
        <f t="shared" si="30"/>
        <v>DQ6</v>
      </c>
      <c r="AU256" t="str">
        <f t="shared" si="31"/>
        <v>--</v>
      </c>
    </row>
    <row r="257" spans="1:47" x14ac:dyDescent="0.25">
      <c r="A257" t="str">
        <f t="shared" si="26"/>
        <v>U2-D9</v>
      </c>
      <c r="B257" t="str">
        <f t="shared" si="27"/>
        <v>DQ5</v>
      </c>
      <c r="C257" t="str">
        <f t="shared" si="28"/>
        <v>U2-DQ5</v>
      </c>
      <c r="D257" t="str">
        <f t="shared" si="29"/>
        <v>U2-D9</v>
      </c>
      <c r="E257" t="s">
        <v>403</v>
      </c>
      <c r="F257" t="s">
        <v>314</v>
      </c>
      <c r="G257" t="s">
        <v>609</v>
      </c>
      <c r="N257" s="97"/>
      <c r="AT257" t="str">
        <f t="shared" si="30"/>
        <v>DQ5</v>
      </c>
      <c r="AU257" t="str">
        <f t="shared" si="31"/>
        <v>--</v>
      </c>
    </row>
    <row r="258" spans="1:47" x14ac:dyDescent="0.25">
      <c r="A258" t="str">
        <f t="shared" si="26"/>
        <v>U2-E1</v>
      </c>
      <c r="B258" t="str">
        <f t="shared" si="27"/>
        <v>DQ8</v>
      </c>
      <c r="C258" t="str">
        <f t="shared" si="28"/>
        <v>U2-DQ8</v>
      </c>
      <c r="D258" t="str">
        <f t="shared" si="29"/>
        <v>U2-E1</v>
      </c>
      <c r="E258" t="s">
        <v>403</v>
      </c>
      <c r="F258" t="s">
        <v>740</v>
      </c>
      <c r="G258" t="s">
        <v>615</v>
      </c>
      <c r="N258" s="97"/>
      <c r="AT258" t="str">
        <f t="shared" si="30"/>
        <v>DQ8</v>
      </c>
      <c r="AU258" t="str">
        <f t="shared" si="31"/>
        <v>--</v>
      </c>
    </row>
    <row r="259" spans="1:47" x14ac:dyDescent="0.25">
      <c r="A259" t="str">
        <f t="shared" si="26"/>
        <v>U2-E2</v>
      </c>
      <c r="B259" t="str">
        <f t="shared" si="27"/>
        <v>A13</v>
      </c>
      <c r="C259" t="str">
        <f t="shared" si="28"/>
        <v>U2-A13</v>
      </c>
      <c r="D259" t="str">
        <f t="shared" si="29"/>
        <v>U2-E2</v>
      </c>
      <c r="E259" t="s">
        <v>403</v>
      </c>
      <c r="F259" t="s">
        <v>741</v>
      </c>
      <c r="G259" t="s">
        <v>577</v>
      </c>
      <c r="N259" s="97"/>
      <c r="AT259" t="str">
        <f t="shared" si="30"/>
        <v>A13</v>
      </c>
      <c r="AU259" t="str">
        <f t="shared" si="31"/>
        <v>--</v>
      </c>
    </row>
    <row r="260" spans="1:47" x14ac:dyDescent="0.25">
      <c r="A260" t="str">
        <f t="shared" si="26"/>
        <v>U2-E3</v>
      </c>
      <c r="B260" t="str">
        <f t="shared" si="27"/>
        <v>GND</v>
      </c>
      <c r="C260" t="str">
        <f t="shared" si="28"/>
        <v>U2-GND</v>
      </c>
      <c r="D260" t="str">
        <f t="shared" si="29"/>
        <v>U2-E3</v>
      </c>
      <c r="E260" t="s">
        <v>403</v>
      </c>
      <c r="F260" t="s">
        <v>742</v>
      </c>
      <c r="G260" t="s">
        <v>324</v>
      </c>
      <c r="N260" s="97"/>
      <c r="AT260" t="str">
        <f t="shared" si="30"/>
        <v>GND</v>
      </c>
      <c r="AU260" t="str">
        <f t="shared" si="31"/>
        <v>--</v>
      </c>
    </row>
    <row r="261" spans="1:47" x14ac:dyDescent="0.25">
      <c r="A261" t="str">
        <f t="shared" si="26"/>
        <v>U2-E7</v>
      </c>
      <c r="B261" t="str">
        <f t="shared" si="27"/>
        <v>3.3V</v>
      </c>
      <c r="C261" t="str">
        <f t="shared" si="28"/>
        <v>U2-3.3V</v>
      </c>
      <c r="D261" t="str">
        <f t="shared" si="29"/>
        <v>U2-E7</v>
      </c>
      <c r="E261" t="s">
        <v>403</v>
      </c>
      <c r="F261" t="s">
        <v>639</v>
      </c>
      <c r="G261" t="s">
        <v>291</v>
      </c>
      <c r="N261" s="97"/>
      <c r="AT261" t="str">
        <f t="shared" si="30"/>
        <v>3.3V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U2-E8</v>
      </c>
      <c r="B262" t="str">
        <f t="shared" ref="B262:B325" si="33">IF(OR(E262=$A$2,E262=$B$2,E262=$C$2,E262=$D$2),"--",G262)</f>
        <v>DQM0</v>
      </c>
      <c r="C262" t="str">
        <f t="shared" ref="C262:C325" si="34">$E262&amp;"-"&amp;$G262</f>
        <v>U2-DQM0</v>
      </c>
      <c r="D262" t="str">
        <f t="shared" ref="D262:D325" si="35">A262</f>
        <v>U2-E8</v>
      </c>
      <c r="E262" t="s">
        <v>403</v>
      </c>
      <c r="F262" t="s">
        <v>641</v>
      </c>
      <c r="G262" t="s">
        <v>619</v>
      </c>
      <c r="N262" s="97"/>
      <c r="AT262" t="str">
        <f t="shared" ref="AT262:AT325" si="36">IF(IF(COUNTIF($AO$6:$AQ$150,B262)&gt;0,"---","--")="---",VLOOKUP(B262,$AO$6:$AQ$150,3,0),B262)</f>
        <v>DQM0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U2-E9</v>
      </c>
      <c r="B263" t="str">
        <f t="shared" si="33"/>
        <v>DQ7</v>
      </c>
      <c r="C263" t="str">
        <f t="shared" si="34"/>
        <v>U2-DQ7</v>
      </c>
      <c r="D263" t="str">
        <f t="shared" si="35"/>
        <v>U2-E9</v>
      </c>
      <c r="E263" t="s">
        <v>403</v>
      </c>
      <c r="F263" t="s">
        <v>643</v>
      </c>
      <c r="G263" t="s">
        <v>613</v>
      </c>
      <c r="N263" s="97"/>
      <c r="AT263" t="str">
        <f t="shared" si="36"/>
        <v>DQ7</v>
      </c>
      <c r="AU263" t="str">
        <f t="shared" si="37"/>
        <v>--</v>
      </c>
    </row>
    <row r="264" spans="1:47" x14ac:dyDescent="0.25">
      <c r="A264" t="str">
        <f t="shared" si="32"/>
        <v>U2-F1</v>
      </c>
      <c r="B264" t="str">
        <f t="shared" si="33"/>
        <v>DQM1</v>
      </c>
      <c r="C264" t="str">
        <f t="shared" si="34"/>
        <v>U2-DQM1</v>
      </c>
      <c r="D264" t="str">
        <f t="shared" si="35"/>
        <v>U2-F1</v>
      </c>
      <c r="E264" t="s">
        <v>403</v>
      </c>
      <c r="F264" t="s">
        <v>747</v>
      </c>
      <c r="G264" t="s">
        <v>621</v>
      </c>
      <c r="N264" s="97"/>
      <c r="AT264" t="str">
        <f t="shared" si="36"/>
        <v>DQM1</v>
      </c>
      <c r="AU264" t="str">
        <f t="shared" si="37"/>
        <v>--</v>
      </c>
    </row>
    <row r="265" spans="1:47" x14ac:dyDescent="0.25">
      <c r="A265" t="str">
        <f t="shared" si="32"/>
        <v>U2-F2</v>
      </c>
      <c r="B265" t="str">
        <f t="shared" si="33"/>
        <v>CLK</v>
      </c>
      <c r="C265" t="str">
        <f t="shared" si="34"/>
        <v>U2-CLK</v>
      </c>
      <c r="D265" t="str">
        <f t="shared" si="35"/>
        <v>U2-F2</v>
      </c>
      <c r="E265" t="s">
        <v>403</v>
      </c>
      <c r="F265" t="s">
        <v>748</v>
      </c>
      <c r="G265" t="s">
        <v>591</v>
      </c>
      <c r="N265" s="97"/>
      <c r="AT265" t="str">
        <f t="shared" si="36"/>
        <v>CLK</v>
      </c>
      <c r="AU265" t="str">
        <f t="shared" si="37"/>
        <v>--</v>
      </c>
    </row>
    <row r="266" spans="1:47" x14ac:dyDescent="0.25">
      <c r="A266" t="str">
        <f t="shared" si="32"/>
        <v>U2-F3</v>
      </c>
      <c r="B266" t="str">
        <f t="shared" si="33"/>
        <v>CKE</v>
      </c>
      <c r="C266" t="str">
        <f t="shared" si="34"/>
        <v>U2-CKE</v>
      </c>
      <c r="D266" t="str">
        <f t="shared" si="35"/>
        <v>U2-F3</v>
      </c>
      <c r="E266" t="s">
        <v>403</v>
      </c>
      <c r="F266" t="s">
        <v>749</v>
      </c>
      <c r="G266" t="s">
        <v>590</v>
      </c>
      <c r="N266" s="97"/>
      <c r="AT266" t="str">
        <f t="shared" si="36"/>
        <v>CKE</v>
      </c>
      <c r="AU266" t="str">
        <f t="shared" si="37"/>
        <v>--</v>
      </c>
    </row>
    <row r="267" spans="1:47" x14ac:dyDescent="0.25">
      <c r="A267" t="str">
        <f t="shared" si="32"/>
        <v>U2-F7</v>
      </c>
      <c r="B267" t="str">
        <f t="shared" si="33"/>
        <v>CAS</v>
      </c>
      <c r="C267" t="str">
        <f t="shared" si="34"/>
        <v>U2-CAS</v>
      </c>
      <c r="D267" t="str">
        <f t="shared" si="35"/>
        <v>U2-F7</v>
      </c>
      <c r="E267" t="s">
        <v>403</v>
      </c>
      <c r="F267" t="s">
        <v>753</v>
      </c>
      <c r="G267" t="s">
        <v>589</v>
      </c>
      <c r="N267" s="97"/>
      <c r="AT267" t="str">
        <f t="shared" si="36"/>
        <v>CAS</v>
      </c>
      <c r="AU267" t="str">
        <f t="shared" si="37"/>
        <v>--</v>
      </c>
    </row>
    <row r="268" spans="1:47" x14ac:dyDescent="0.25">
      <c r="A268" t="str">
        <f t="shared" si="32"/>
        <v>U2-F8</v>
      </c>
      <c r="B268" t="str">
        <f t="shared" si="33"/>
        <v>RAS</v>
      </c>
      <c r="C268" t="str">
        <f t="shared" si="34"/>
        <v>U2-RAS</v>
      </c>
      <c r="D268" t="str">
        <f t="shared" si="35"/>
        <v>U2-F8</v>
      </c>
      <c r="E268" t="s">
        <v>403</v>
      </c>
      <c r="F268" t="s">
        <v>647</v>
      </c>
      <c r="G268" t="s">
        <v>675</v>
      </c>
      <c r="N268" s="97"/>
      <c r="AT268" t="str">
        <f t="shared" si="36"/>
        <v>RAS</v>
      </c>
      <c r="AU268" t="str">
        <f t="shared" si="37"/>
        <v>--</v>
      </c>
    </row>
    <row r="269" spans="1:47" x14ac:dyDescent="0.25">
      <c r="A269" t="str">
        <f t="shared" si="32"/>
        <v>U2-F9</v>
      </c>
      <c r="B269" t="str">
        <f t="shared" si="33"/>
        <v>WE</v>
      </c>
      <c r="C269" t="str">
        <f t="shared" si="34"/>
        <v>U2-WE</v>
      </c>
      <c r="D269" t="str">
        <f t="shared" si="35"/>
        <v>U2-F9</v>
      </c>
      <c r="E269" t="s">
        <v>403</v>
      </c>
      <c r="F269" t="s">
        <v>648</v>
      </c>
      <c r="G269" t="s">
        <v>691</v>
      </c>
      <c r="N269" s="97"/>
      <c r="AT269" t="str">
        <f t="shared" si="36"/>
        <v>WE</v>
      </c>
      <c r="AU269" t="str">
        <f t="shared" si="37"/>
        <v>--</v>
      </c>
    </row>
    <row r="270" spans="1:47" x14ac:dyDescent="0.25">
      <c r="A270" t="str">
        <f t="shared" si="32"/>
        <v>U2-G1</v>
      </c>
      <c r="B270" t="str">
        <f t="shared" si="33"/>
        <v>A12</v>
      </c>
      <c r="C270" t="str">
        <f t="shared" si="34"/>
        <v>U2-A12</v>
      </c>
      <c r="D270" t="str">
        <f t="shared" si="35"/>
        <v>U2-G1</v>
      </c>
      <c r="E270" t="s">
        <v>403</v>
      </c>
      <c r="F270" t="s">
        <v>754</v>
      </c>
      <c r="G270" t="s">
        <v>576</v>
      </c>
      <c r="N270" s="97"/>
      <c r="AT270" t="str">
        <f t="shared" si="36"/>
        <v>A12</v>
      </c>
      <c r="AU270" t="str">
        <f t="shared" si="37"/>
        <v>--</v>
      </c>
    </row>
    <row r="271" spans="1:47" x14ac:dyDescent="0.25">
      <c r="A271" t="str">
        <f t="shared" si="32"/>
        <v>U2-G2</v>
      </c>
      <c r="B271" t="str">
        <f t="shared" si="33"/>
        <v>A11</v>
      </c>
      <c r="C271" t="str">
        <f t="shared" si="34"/>
        <v>U2-A11</v>
      </c>
      <c r="D271" t="str">
        <f t="shared" si="35"/>
        <v>U2-G2</v>
      </c>
      <c r="E271" t="s">
        <v>403</v>
      </c>
      <c r="F271" t="s">
        <v>755</v>
      </c>
      <c r="G271" t="s">
        <v>575</v>
      </c>
      <c r="N271" s="97"/>
      <c r="AT271" t="str">
        <f t="shared" si="36"/>
        <v>A11</v>
      </c>
      <c r="AU271" t="str">
        <f t="shared" si="37"/>
        <v>--</v>
      </c>
    </row>
    <row r="272" spans="1:47" x14ac:dyDescent="0.25">
      <c r="A272" t="str">
        <f t="shared" si="32"/>
        <v>U2-G3</v>
      </c>
      <c r="B272" t="str">
        <f t="shared" si="33"/>
        <v>A9</v>
      </c>
      <c r="C272" t="str">
        <f t="shared" si="34"/>
        <v>U2-A9</v>
      </c>
      <c r="D272" t="str">
        <f t="shared" si="35"/>
        <v>U2-G3</v>
      </c>
      <c r="E272" t="s">
        <v>403</v>
      </c>
      <c r="F272" t="s">
        <v>756</v>
      </c>
      <c r="G272" t="s">
        <v>585</v>
      </c>
      <c r="N272" s="97"/>
      <c r="AT272" t="str">
        <f t="shared" si="36"/>
        <v>A9</v>
      </c>
      <c r="AU272" t="str">
        <f t="shared" si="37"/>
        <v>--</v>
      </c>
    </row>
    <row r="273" spans="1:47" x14ac:dyDescent="0.25">
      <c r="A273" t="str">
        <f t="shared" si="32"/>
        <v>U2-G7</v>
      </c>
      <c r="B273" t="str">
        <f t="shared" si="33"/>
        <v>BA0</v>
      </c>
      <c r="C273" t="str">
        <f t="shared" si="34"/>
        <v>U2-BA0</v>
      </c>
      <c r="D273" t="str">
        <f t="shared" si="35"/>
        <v>U2-G7</v>
      </c>
      <c r="E273" t="s">
        <v>403</v>
      </c>
      <c r="F273" t="s">
        <v>759</v>
      </c>
      <c r="G273" t="s">
        <v>586</v>
      </c>
      <c r="N273" s="97"/>
      <c r="AT273" t="str">
        <f t="shared" si="36"/>
        <v>BA0</v>
      </c>
      <c r="AU273" t="str">
        <f t="shared" si="37"/>
        <v>--</v>
      </c>
    </row>
    <row r="274" spans="1:47" x14ac:dyDescent="0.25">
      <c r="A274" t="str">
        <f t="shared" si="32"/>
        <v>U2-G8</v>
      </c>
      <c r="B274" t="str">
        <f t="shared" si="33"/>
        <v>BA1</v>
      </c>
      <c r="C274" t="str">
        <f t="shared" si="34"/>
        <v>U2-BA1</v>
      </c>
      <c r="D274" t="str">
        <f t="shared" si="35"/>
        <v>U2-G8</v>
      </c>
      <c r="E274" t="s">
        <v>403</v>
      </c>
      <c r="F274" t="s">
        <v>760</v>
      </c>
      <c r="G274" t="s">
        <v>587</v>
      </c>
      <c r="N274" s="97"/>
      <c r="AT274" t="str">
        <f t="shared" si="36"/>
        <v>BA1</v>
      </c>
      <c r="AU274" t="str">
        <f t="shared" si="37"/>
        <v>--</v>
      </c>
    </row>
    <row r="275" spans="1:47" x14ac:dyDescent="0.25">
      <c r="A275" t="str">
        <f t="shared" si="32"/>
        <v>U2-G9</v>
      </c>
      <c r="B275" t="str">
        <f t="shared" si="33"/>
        <v>CS</v>
      </c>
      <c r="C275" t="str">
        <f t="shared" si="34"/>
        <v>U2-CS</v>
      </c>
      <c r="D275" t="str">
        <f t="shared" si="35"/>
        <v>U2-G9</v>
      </c>
      <c r="E275" t="s">
        <v>403</v>
      </c>
      <c r="F275" t="s">
        <v>655</v>
      </c>
      <c r="G275" t="s">
        <v>592</v>
      </c>
      <c r="N275" s="97"/>
      <c r="AT275" t="str">
        <f t="shared" si="36"/>
        <v>CS</v>
      </c>
      <c r="AU275" t="str">
        <f t="shared" si="37"/>
        <v>--</v>
      </c>
    </row>
    <row r="276" spans="1:47" x14ac:dyDescent="0.25">
      <c r="A276" t="str">
        <f t="shared" si="32"/>
        <v>U2-H1</v>
      </c>
      <c r="B276" t="str">
        <f t="shared" si="33"/>
        <v>A8</v>
      </c>
      <c r="C276" t="str">
        <f t="shared" si="34"/>
        <v>U2-A8</v>
      </c>
      <c r="D276" t="str">
        <f t="shared" si="35"/>
        <v>U2-H1</v>
      </c>
      <c r="E276" t="s">
        <v>403</v>
      </c>
      <c r="F276" t="s">
        <v>478</v>
      </c>
      <c r="G276" t="s">
        <v>584</v>
      </c>
      <c r="N276" s="97"/>
      <c r="AT276" t="str">
        <f t="shared" si="36"/>
        <v>A8</v>
      </c>
      <c r="AU276" t="str">
        <f t="shared" si="37"/>
        <v>--</v>
      </c>
    </row>
    <row r="277" spans="1:47" x14ac:dyDescent="0.25">
      <c r="A277" t="str">
        <f t="shared" si="32"/>
        <v>U2-H2</v>
      </c>
      <c r="B277" t="str">
        <f t="shared" si="33"/>
        <v>A7</v>
      </c>
      <c r="C277" t="str">
        <f t="shared" si="34"/>
        <v>U2-A7</v>
      </c>
      <c r="D277" t="str">
        <f t="shared" si="35"/>
        <v>U2-H2</v>
      </c>
      <c r="E277" t="s">
        <v>403</v>
      </c>
      <c r="F277" t="s">
        <v>480</v>
      </c>
      <c r="G277" t="s">
        <v>583</v>
      </c>
      <c r="N277" s="97"/>
      <c r="AT277" t="str">
        <f t="shared" si="36"/>
        <v>A7</v>
      </c>
      <c r="AU277" t="str">
        <f t="shared" si="37"/>
        <v>--</v>
      </c>
    </row>
    <row r="278" spans="1:47" x14ac:dyDescent="0.25">
      <c r="A278" t="str">
        <f t="shared" si="32"/>
        <v>U2-H3</v>
      </c>
      <c r="B278" t="str">
        <f t="shared" si="33"/>
        <v>A6</v>
      </c>
      <c r="C278" t="str">
        <f t="shared" si="34"/>
        <v>U2-A6</v>
      </c>
      <c r="D278" t="str">
        <f t="shared" si="35"/>
        <v>U2-H3</v>
      </c>
      <c r="E278" t="s">
        <v>403</v>
      </c>
      <c r="F278" t="s">
        <v>482</v>
      </c>
      <c r="G278" t="s">
        <v>582</v>
      </c>
      <c r="N278" s="97"/>
      <c r="AT278" t="str">
        <f t="shared" si="36"/>
        <v>A6</v>
      </c>
      <c r="AU278" t="str">
        <f t="shared" si="37"/>
        <v>--</v>
      </c>
    </row>
    <row r="279" spans="1:47" x14ac:dyDescent="0.25">
      <c r="A279" t="str">
        <f t="shared" si="32"/>
        <v>U2-H7</v>
      </c>
      <c r="B279" t="str">
        <f t="shared" si="33"/>
        <v>A0</v>
      </c>
      <c r="C279" t="str">
        <f t="shared" si="34"/>
        <v>U2-A0</v>
      </c>
      <c r="D279" t="str">
        <f t="shared" si="35"/>
        <v>U2-H7</v>
      </c>
      <c r="E279" t="s">
        <v>403</v>
      </c>
      <c r="F279" t="s">
        <v>762</v>
      </c>
      <c r="G279" t="s">
        <v>572</v>
      </c>
      <c r="N279" s="97"/>
      <c r="AT279" t="str">
        <f t="shared" si="36"/>
        <v>A0</v>
      </c>
      <c r="AU279" t="str">
        <f t="shared" si="37"/>
        <v>--</v>
      </c>
    </row>
    <row r="280" spans="1:47" x14ac:dyDescent="0.25">
      <c r="A280" t="str">
        <f t="shared" si="32"/>
        <v>U2-H8</v>
      </c>
      <c r="B280" t="str">
        <f t="shared" si="33"/>
        <v>A1</v>
      </c>
      <c r="C280" t="str">
        <f t="shared" si="34"/>
        <v>U2-A1</v>
      </c>
      <c r="D280" t="str">
        <f t="shared" si="35"/>
        <v>U2-H8</v>
      </c>
      <c r="E280" t="s">
        <v>403</v>
      </c>
      <c r="F280" t="s">
        <v>663</v>
      </c>
      <c r="G280" t="s">
        <v>573</v>
      </c>
      <c r="N280" s="97"/>
      <c r="AT280" t="str">
        <f t="shared" si="36"/>
        <v>A1</v>
      </c>
      <c r="AU280" t="str">
        <f t="shared" si="37"/>
        <v>--</v>
      </c>
    </row>
    <row r="281" spans="1:47" x14ac:dyDescent="0.25">
      <c r="A281" t="str">
        <f t="shared" si="32"/>
        <v>U2-H9</v>
      </c>
      <c r="B281" t="str">
        <f t="shared" si="33"/>
        <v>A10</v>
      </c>
      <c r="C281" t="str">
        <f t="shared" si="34"/>
        <v>U2-A10</v>
      </c>
      <c r="D281" t="str">
        <f t="shared" si="35"/>
        <v>U2-H9</v>
      </c>
      <c r="E281" t="s">
        <v>403</v>
      </c>
      <c r="F281" t="s">
        <v>665</v>
      </c>
      <c r="G281" t="s">
        <v>574</v>
      </c>
      <c r="N281" s="97"/>
      <c r="AT281" t="str">
        <f t="shared" si="36"/>
        <v>A10</v>
      </c>
      <c r="AU281" t="str">
        <f t="shared" si="37"/>
        <v>--</v>
      </c>
    </row>
    <row r="282" spans="1:47" x14ac:dyDescent="0.25">
      <c r="A282" t="str">
        <f t="shared" si="32"/>
        <v>U2-J1</v>
      </c>
      <c r="B282" t="str">
        <f t="shared" si="33"/>
        <v>GND</v>
      </c>
      <c r="C282" t="str">
        <f t="shared" si="34"/>
        <v>U2-GND</v>
      </c>
      <c r="D282" t="str">
        <f t="shared" si="35"/>
        <v>U2-J1</v>
      </c>
      <c r="E282" t="s">
        <v>403</v>
      </c>
      <c r="F282" t="s">
        <v>168</v>
      </c>
      <c r="G282" t="s">
        <v>324</v>
      </c>
      <c r="N282" s="97"/>
      <c r="AT282" t="str">
        <f t="shared" si="36"/>
        <v>GND</v>
      </c>
      <c r="AU282" t="str">
        <f t="shared" si="37"/>
        <v>--</v>
      </c>
    </row>
    <row r="283" spans="1:47" x14ac:dyDescent="0.25">
      <c r="A283" t="str">
        <f t="shared" si="32"/>
        <v>U2-J2</v>
      </c>
      <c r="B283" t="str">
        <f t="shared" si="33"/>
        <v>A5</v>
      </c>
      <c r="C283" t="str">
        <f t="shared" si="34"/>
        <v>U2-A5</v>
      </c>
      <c r="D283" t="str">
        <f t="shared" si="35"/>
        <v>U2-J2</v>
      </c>
      <c r="E283" t="s">
        <v>403</v>
      </c>
      <c r="F283" t="s">
        <v>184</v>
      </c>
      <c r="G283" t="s">
        <v>581</v>
      </c>
      <c r="N283" s="97"/>
      <c r="AT283" t="str">
        <f t="shared" si="36"/>
        <v>A5</v>
      </c>
      <c r="AU283" t="str">
        <f t="shared" si="37"/>
        <v>--</v>
      </c>
    </row>
    <row r="284" spans="1:47" x14ac:dyDescent="0.25">
      <c r="A284" t="str">
        <f t="shared" si="32"/>
        <v>U2-J3</v>
      </c>
      <c r="B284" t="str">
        <f t="shared" si="33"/>
        <v>A4</v>
      </c>
      <c r="C284" t="str">
        <f t="shared" si="34"/>
        <v>U2-A4</v>
      </c>
      <c r="D284" t="str">
        <f t="shared" si="35"/>
        <v>U2-J3</v>
      </c>
      <c r="E284" t="s">
        <v>403</v>
      </c>
      <c r="F284" t="s">
        <v>185</v>
      </c>
      <c r="G284" t="s">
        <v>580</v>
      </c>
      <c r="N284" s="97"/>
      <c r="AT284" t="str">
        <f t="shared" si="36"/>
        <v>A4</v>
      </c>
      <c r="AU284" t="str">
        <f t="shared" si="37"/>
        <v>--</v>
      </c>
    </row>
    <row r="285" spans="1:47" x14ac:dyDescent="0.25">
      <c r="A285" t="str">
        <f t="shared" si="32"/>
        <v>U2-J7</v>
      </c>
      <c r="B285" t="str">
        <f t="shared" si="33"/>
        <v>A3</v>
      </c>
      <c r="C285" t="str">
        <f t="shared" si="34"/>
        <v>U2-A3</v>
      </c>
      <c r="D285" t="str">
        <f t="shared" si="35"/>
        <v>U2-J7</v>
      </c>
      <c r="E285" t="s">
        <v>403</v>
      </c>
      <c r="F285" t="s">
        <v>673</v>
      </c>
      <c r="G285" t="s">
        <v>579</v>
      </c>
      <c r="N285" s="97"/>
      <c r="AT285" t="str">
        <f t="shared" si="36"/>
        <v>A3</v>
      </c>
      <c r="AU285" t="str">
        <f t="shared" si="37"/>
        <v>--</v>
      </c>
    </row>
    <row r="286" spans="1:47" x14ac:dyDescent="0.25">
      <c r="A286" t="str">
        <f t="shared" si="32"/>
        <v>U2-J8</v>
      </c>
      <c r="B286" t="str">
        <f t="shared" si="33"/>
        <v>A2</v>
      </c>
      <c r="C286" t="str">
        <f t="shared" si="34"/>
        <v>U2-A2</v>
      </c>
      <c r="D286" t="str">
        <f t="shared" si="35"/>
        <v>U2-J8</v>
      </c>
      <c r="E286" t="s">
        <v>403</v>
      </c>
      <c r="F286" t="s">
        <v>676</v>
      </c>
      <c r="G286" t="s">
        <v>578</v>
      </c>
      <c r="N286" s="97"/>
      <c r="AT286" t="str">
        <f t="shared" si="36"/>
        <v>A2</v>
      </c>
      <c r="AU286" t="str">
        <f t="shared" si="37"/>
        <v>--</v>
      </c>
    </row>
    <row r="287" spans="1:47" x14ac:dyDescent="0.25">
      <c r="A287" t="str">
        <f t="shared" si="32"/>
        <v>U2-J9</v>
      </c>
      <c r="B287" t="str">
        <f t="shared" si="33"/>
        <v>3.3V</v>
      </c>
      <c r="C287" t="str">
        <f t="shared" si="34"/>
        <v>U2-3.3V</v>
      </c>
      <c r="D287" t="str">
        <f t="shared" si="35"/>
        <v>U2-J9</v>
      </c>
      <c r="E287" t="s">
        <v>403</v>
      </c>
      <c r="F287" t="s">
        <v>188</v>
      </c>
      <c r="G287" t="s">
        <v>291</v>
      </c>
      <c r="N287" s="97"/>
      <c r="AT287" t="str">
        <f t="shared" si="36"/>
        <v>3.3V</v>
      </c>
      <c r="AU287" t="str">
        <f t="shared" si="37"/>
        <v>--</v>
      </c>
    </row>
    <row r="288" spans="1:47" x14ac:dyDescent="0.25">
      <c r="A288" t="str">
        <f t="shared" si="32"/>
        <v>U3-1</v>
      </c>
      <c r="B288" t="str">
        <f t="shared" si="33"/>
        <v>EECS</v>
      </c>
      <c r="C288" t="str">
        <f t="shared" si="34"/>
        <v>U3-EECS</v>
      </c>
      <c r="D288" t="str">
        <f t="shared" si="35"/>
        <v>U3-1</v>
      </c>
      <c r="E288" t="s">
        <v>404</v>
      </c>
      <c r="F288">
        <v>1</v>
      </c>
      <c r="G288" t="s">
        <v>341</v>
      </c>
      <c r="N288" s="97"/>
      <c r="AT288" t="str">
        <f t="shared" si="36"/>
        <v>EECS</v>
      </c>
      <c r="AU288" t="str">
        <f t="shared" si="37"/>
        <v>--</v>
      </c>
    </row>
    <row r="289" spans="1:47" x14ac:dyDescent="0.25">
      <c r="A289" t="str">
        <f t="shared" si="32"/>
        <v>U3-2</v>
      </c>
      <c r="B289" t="str">
        <f t="shared" si="33"/>
        <v>VCORE</v>
      </c>
      <c r="C289" t="str">
        <f t="shared" si="34"/>
        <v>U3-VCORE</v>
      </c>
      <c r="D289" t="str">
        <f t="shared" si="35"/>
        <v>U3-2</v>
      </c>
      <c r="E289" t="s">
        <v>404</v>
      </c>
      <c r="F289">
        <v>2</v>
      </c>
      <c r="G289" t="s">
        <v>395</v>
      </c>
      <c r="N289" s="97"/>
      <c r="AT289" t="str">
        <f t="shared" si="36"/>
        <v>VCORE</v>
      </c>
      <c r="AU289" t="str">
        <f t="shared" si="37"/>
        <v>--</v>
      </c>
    </row>
    <row r="290" spans="1:47" x14ac:dyDescent="0.25">
      <c r="A290" t="str">
        <f t="shared" si="32"/>
        <v>U3-3</v>
      </c>
      <c r="B290" t="str">
        <f t="shared" si="33"/>
        <v>NetR19_2</v>
      </c>
      <c r="C290" t="str">
        <f t="shared" si="34"/>
        <v>U3-NetR19_2</v>
      </c>
      <c r="D290" t="str">
        <f t="shared" si="35"/>
        <v>U3-3</v>
      </c>
      <c r="E290" t="s">
        <v>404</v>
      </c>
      <c r="F290">
        <v>3</v>
      </c>
      <c r="G290" t="s">
        <v>384</v>
      </c>
      <c r="N290" s="97"/>
      <c r="AT290" t="str">
        <f t="shared" si="36"/>
        <v>NetR17_1</v>
      </c>
      <c r="AU290" t="str">
        <f t="shared" si="37"/>
        <v>R19</v>
      </c>
    </row>
    <row r="291" spans="1:47" x14ac:dyDescent="0.25">
      <c r="A291" t="str">
        <f t="shared" si="32"/>
        <v>U3-4</v>
      </c>
      <c r="B291" t="str">
        <f t="shared" si="33"/>
        <v>NetU3_4</v>
      </c>
      <c r="C291" t="str">
        <f t="shared" si="34"/>
        <v>U3-NetU3_4</v>
      </c>
      <c r="D291" t="str">
        <f t="shared" si="35"/>
        <v>U3-4</v>
      </c>
      <c r="E291" t="s">
        <v>404</v>
      </c>
      <c r="F291">
        <v>4</v>
      </c>
      <c r="G291" t="s">
        <v>405</v>
      </c>
      <c r="N291" s="97"/>
      <c r="AT291" t="str">
        <f t="shared" si="36"/>
        <v>NetU3_4</v>
      </c>
      <c r="AU291" t="str">
        <f t="shared" si="37"/>
        <v>--</v>
      </c>
    </row>
    <row r="292" spans="1:47" x14ac:dyDescent="0.25">
      <c r="A292" t="str">
        <f t="shared" si="32"/>
        <v>U3-5</v>
      </c>
      <c r="B292" t="str">
        <f t="shared" si="33"/>
        <v>NetC1_1</v>
      </c>
      <c r="C292" t="str">
        <f t="shared" si="34"/>
        <v>U3-NetC1_1</v>
      </c>
      <c r="D292" t="str">
        <f t="shared" si="35"/>
        <v>U3-5</v>
      </c>
      <c r="E292" t="s">
        <v>404</v>
      </c>
      <c r="F292">
        <v>5</v>
      </c>
      <c r="G292" t="s">
        <v>370</v>
      </c>
      <c r="N292" s="97"/>
      <c r="AT292" t="str">
        <f t="shared" si="36"/>
        <v>NetC1_1</v>
      </c>
      <c r="AU292" t="str">
        <f t="shared" si="37"/>
        <v>--</v>
      </c>
    </row>
    <row r="293" spans="1:47" x14ac:dyDescent="0.25">
      <c r="A293" t="str">
        <f t="shared" si="32"/>
        <v>U3-6</v>
      </c>
      <c r="B293" t="str">
        <f t="shared" si="33"/>
        <v>NetR1_2</v>
      </c>
      <c r="C293" t="str">
        <f t="shared" si="34"/>
        <v>U3-NetR1_2</v>
      </c>
      <c r="D293" t="str">
        <f t="shared" si="35"/>
        <v>U3-6</v>
      </c>
      <c r="E293" t="s">
        <v>404</v>
      </c>
      <c r="F293">
        <v>6</v>
      </c>
      <c r="G293" t="s">
        <v>385</v>
      </c>
      <c r="N293" s="97"/>
      <c r="AT293" t="str">
        <f t="shared" si="36"/>
        <v>NetR1_2</v>
      </c>
      <c r="AU293" t="str">
        <f t="shared" si="37"/>
        <v>--</v>
      </c>
    </row>
    <row r="294" spans="1:47" x14ac:dyDescent="0.25">
      <c r="A294" t="str">
        <f t="shared" si="32"/>
        <v>U3-7</v>
      </c>
      <c r="B294" t="str">
        <f t="shared" si="33"/>
        <v>D_N</v>
      </c>
      <c r="C294" t="str">
        <f t="shared" si="34"/>
        <v>U3-D_N</v>
      </c>
      <c r="D294" t="str">
        <f t="shared" si="35"/>
        <v>U3-7</v>
      </c>
      <c r="E294" t="s">
        <v>404</v>
      </c>
      <c r="F294">
        <v>7</v>
      </c>
      <c r="G294" t="s">
        <v>337</v>
      </c>
      <c r="N294" s="97"/>
      <c r="AT294" t="str">
        <f t="shared" si="36"/>
        <v>D_N</v>
      </c>
      <c r="AU294" t="str">
        <f t="shared" si="37"/>
        <v>--</v>
      </c>
    </row>
    <row r="295" spans="1:47" x14ac:dyDescent="0.25">
      <c r="A295" t="str">
        <f t="shared" si="32"/>
        <v>U3-8</v>
      </c>
      <c r="B295" t="str">
        <f t="shared" si="33"/>
        <v>D_P</v>
      </c>
      <c r="C295" t="str">
        <f t="shared" si="34"/>
        <v>U3-D_P</v>
      </c>
      <c r="D295" t="str">
        <f t="shared" si="35"/>
        <v>U3-8</v>
      </c>
      <c r="E295" t="s">
        <v>404</v>
      </c>
      <c r="F295">
        <v>8</v>
      </c>
      <c r="G295" t="s">
        <v>338</v>
      </c>
      <c r="N295" s="97"/>
      <c r="AT295" t="str">
        <f t="shared" si="36"/>
        <v>D_P</v>
      </c>
      <c r="AU295" t="str">
        <f t="shared" si="37"/>
        <v>--</v>
      </c>
    </row>
    <row r="296" spans="1:47" x14ac:dyDescent="0.25">
      <c r="A296" t="str">
        <f t="shared" si="32"/>
        <v>U3-9</v>
      </c>
      <c r="B296" t="str">
        <f t="shared" si="33"/>
        <v>NetC19_1</v>
      </c>
      <c r="C296" t="str">
        <f t="shared" si="34"/>
        <v>U3-NetC19_1</v>
      </c>
      <c r="D296" t="str">
        <f t="shared" si="35"/>
        <v>U3-9</v>
      </c>
      <c r="E296" t="s">
        <v>404</v>
      </c>
      <c r="F296">
        <v>9</v>
      </c>
      <c r="G296" t="s">
        <v>369</v>
      </c>
      <c r="N296" s="97"/>
      <c r="AT296" t="str">
        <f t="shared" si="36"/>
        <v>NetC19_1</v>
      </c>
      <c r="AU296" t="str">
        <f t="shared" si="37"/>
        <v>--</v>
      </c>
    </row>
    <row r="297" spans="1:47" x14ac:dyDescent="0.25">
      <c r="A297" t="str">
        <f t="shared" si="32"/>
        <v>U3-10</v>
      </c>
      <c r="B297" t="str">
        <f t="shared" si="33"/>
        <v>GND</v>
      </c>
      <c r="C297" t="str">
        <f t="shared" si="34"/>
        <v>U3-GND</v>
      </c>
      <c r="D297" t="str">
        <f t="shared" si="35"/>
        <v>U3-10</v>
      </c>
      <c r="E297" t="s">
        <v>404</v>
      </c>
      <c r="F297">
        <v>10</v>
      </c>
      <c r="G297" t="s">
        <v>324</v>
      </c>
      <c r="N297" s="97"/>
      <c r="AT297" t="str">
        <f t="shared" si="36"/>
        <v>GND</v>
      </c>
      <c r="AU297" t="str">
        <f t="shared" si="37"/>
        <v>--</v>
      </c>
    </row>
    <row r="298" spans="1:47" x14ac:dyDescent="0.25">
      <c r="A298" t="str">
        <f t="shared" si="32"/>
        <v>U3-11</v>
      </c>
      <c r="B298" t="str">
        <f t="shared" si="33"/>
        <v>NetR2_2</v>
      </c>
      <c r="C298" t="str">
        <f t="shared" si="34"/>
        <v>U3-NetR2_2</v>
      </c>
      <c r="D298" t="str">
        <f t="shared" si="35"/>
        <v>U3-11</v>
      </c>
      <c r="E298" t="s">
        <v>404</v>
      </c>
      <c r="F298">
        <v>11</v>
      </c>
      <c r="G298" t="s">
        <v>390</v>
      </c>
      <c r="N298" s="97"/>
      <c r="AT298" t="str">
        <f t="shared" si="36"/>
        <v>NetR2_2</v>
      </c>
      <c r="AU298" t="str">
        <f t="shared" si="37"/>
        <v>--</v>
      </c>
    </row>
    <row r="299" spans="1:47" x14ac:dyDescent="0.25">
      <c r="A299" t="str">
        <f t="shared" si="32"/>
        <v>U3-12</v>
      </c>
      <c r="B299" t="str">
        <f t="shared" si="33"/>
        <v>TCK</v>
      </c>
      <c r="C299" t="str">
        <f t="shared" si="34"/>
        <v>U3-TCK</v>
      </c>
      <c r="D299" t="str">
        <f t="shared" si="35"/>
        <v>U3-12</v>
      </c>
      <c r="E299" t="s">
        <v>404</v>
      </c>
      <c r="F299">
        <v>12</v>
      </c>
      <c r="G299" t="s">
        <v>329</v>
      </c>
      <c r="N299" s="97"/>
      <c r="AT299" t="str">
        <f t="shared" si="36"/>
        <v>TCK</v>
      </c>
      <c r="AU299" t="str">
        <f t="shared" si="37"/>
        <v>--</v>
      </c>
    </row>
    <row r="300" spans="1:47" x14ac:dyDescent="0.25">
      <c r="A300" t="str">
        <f t="shared" si="32"/>
        <v>U3-13</v>
      </c>
      <c r="B300" t="str">
        <f t="shared" si="33"/>
        <v>TDI</v>
      </c>
      <c r="C300" t="str">
        <f t="shared" si="34"/>
        <v>U3-TDI</v>
      </c>
      <c r="D300" t="str">
        <f t="shared" si="35"/>
        <v>U3-13</v>
      </c>
      <c r="E300" t="s">
        <v>404</v>
      </c>
      <c r="F300">
        <v>13</v>
      </c>
      <c r="G300" t="s">
        <v>331</v>
      </c>
      <c r="N300" s="97"/>
      <c r="AT300" t="str">
        <f t="shared" si="36"/>
        <v>TDI</v>
      </c>
      <c r="AU300" t="str">
        <f t="shared" si="37"/>
        <v>--</v>
      </c>
    </row>
    <row r="301" spans="1:47" x14ac:dyDescent="0.25">
      <c r="A301" t="str">
        <f t="shared" si="32"/>
        <v>U3-14</v>
      </c>
      <c r="B301" t="str">
        <f t="shared" si="33"/>
        <v>TDO</v>
      </c>
      <c r="C301" t="str">
        <f t="shared" si="34"/>
        <v>U3-TDO</v>
      </c>
      <c r="D301" t="str">
        <f t="shared" si="35"/>
        <v>U3-14</v>
      </c>
      <c r="E301" t="s">
        <v>404</v>
      </c>
      <c r="F301">
        <v>14</v>
      </c>
      <c r="G301" t="s">
        <v>330</v>
      </c>
      <c r="N301" s="97"/>
      <c r="AT301" t="str">
        <f t="shared" si="36"/>
        <v>TDO</v>
      </c>
      <c r="AU301" t="str">
        <f t="shared" si="37"/>
        <v>--</v>
      </c>
    </row>
    <row r="302" spans="1:47" x14ac:dyDescent="0.25">
      <c r="A302" t="str">
        <f t="shared" si="32"/>
        <v>U3-15</v>
      </c>
      <c r="B302" t="str">
        <f t="shared" si="33"/>
        <v>TMS</v>
      </c>
      <c r="C302" t="str">
        <f t="shared" si="34"/>
        <v>U3-TMS</v>
      </c>
      <c r="D302" t="str">
        <f t="shared" si="35"/>
        <v>U3-15</v>
      </c>
      <c r="E302" t="s">
        <v>404</v>
      </c>
      <c r="F302">
        <v>15</v>
      </c>
      <c r="G302" t="s">
        <v>332</v>
      </c>
      <c r="N302" s="97"/>
      <c r="AT302" t="str">
        <f t="shared" si="36"/>
        <v>TMS</v>
      </c>
      <c r="AU302" t="str">
        <f t="shared" si="37"/>
        <v>--</v>
      </c>
    </row>
    <row r="303" spans="1:47" x14ac:dyDescent="0.25">
      <c r="A303" t="str">
        <f t="shared" si="32"/>
        <v>U3-16</v>
      </c>
      <c r="B303" t="str">
        <f t="shared" si="33"/>
        <v>3.3V</v>
      </c>
      <c r="C303" t="str">
        <f t="shared" si="34"/>
        <v>U3-3.3V</v>
      </c>
      <c r="D303" t="str">
        <f t="shared" si="35"/>
        <v>U3-16</v>
      </c>
      <c r="E303" t="s">
        <v>404</v>
      </c>
      <c r="F303">
        <v>16</v>
      </c>
      <c r="G303" t="s">
        <v>291</v>
      </c>
      <c r="N303" s="97"/>
      <c r="AT303" t="str">
        <f t="shared" si="36"/>
        <v>3.3V</v>
      </c>
      <c r="AU303" t="str">
        <f t="shared" si="37"/>
        <v>--</v>
      </c>
    </row>
    <row r="304" spans="1:47" x14ac:dyDescent="0.25">
      <c r="A304" t="str">
        <f t="shared" si="32"/>
        <v>U3-17</v>
      </c>
      <c r="B304" t="str">
        <f t="shared" si="33"/>
        <v>NetU3_17</v>
      </c>
      <c r="C304" t="str">
        <f t="shared" si="34"/>
        <v>U3-NetU3_17</v>
      </c>
      <c r="D304" t="str">
        <f t="shared" si="35"/>
        <v>U3-17</v>
      </c>
      <c r="E304" t="s">
        <v>404</v>
      </c>
      <c r="F304">
        <v>17</v>
      </c>
      <c r="G304" t="s">
        <v>406</v>
      </c>
      <c r="N304" s="97"/>
      <c r="AT304" t="str">
        <f t="shared" si="36"/>
        <v>NetU3_17</v>
      </c>
      <c r="AU304" t="str">
        <f t="shared" si="37"/>
        <v>--</v>
      </c>
    </row>
    <row r="305" spans="1:47" x14ac:dyDescent="0.25">
      <c r="A305" t="str">
        <f t="shared" si="32"/>
        <v>U3-18</v>
      </c>
      <c r="B305" t="str">
        <f t="shared" si="33"/>
        <v>NetU3_18</v>
      </c>
      <c r="C305" t="str">
        <f t="shared" si="34"/>
        <v>U3-NetU3_18</v>
      </c>
      <c r="D305" t="str">
        <f t="shared" si="35"/>
        <v>U3-18</v>
      </c>
      <c r="E305" t="s">
        <v>404</v>
      </c>
      <c r="F305">
        <v>18</v>
      </c>
      <c r="G305" t="s">
        <v>407</v>
      </c>
      <c r="N305" s="97"/>
      <c r="AT305" t="str">
        <f t="shared" si="36"/>
        <v>NetU3_18</v>
      </c>
      <c r="AU305" t="str">
        <f t="shared" si="37"/>
        <v>--</v>
      </c>
    </row>
    <row r="306" spans="1:47" x14ac:dyDescent="0.25">
      <c r="A306" t="str">
        <f t="shared" si="32"/>
        <v>U3-19</v>
      </c>
      <c r="B306" t="str">
        <f t="shared" si="33"/>
        <v>NetU3_19</v>
      </c>
      <c r="C306" t="str">
        <f t="shared" si="34"/>
        <v>U3-NetU3_19</v>
      </c>
      <c r="D306" t="str">
        <f t="shared" si="35"/>
        <v>U3-19</v>
      </c>
      <c r="E306" t="s">
        <v>404</v>
      </c>
      <c r="F306">
        <v>19</v>
      </c>
      <c r="G306" t="s">
        <v>408</v>
      </c>
      <c r="N306" s="97"/>
      <c r="AT306" t="str">
        <f t="shared" si="36"/>
        <v>NetU3_19</v>
      </c>
      <c r="AU306" t="str">
        <f t="shared" si="37"/>
        <v>--</v>
      </c>
    </row>
    <row r="307" spans="1:47" x14ac:dyDescent="0.25">
      <c r="A307" t="str">
        <f t="shared" si="32"/>
        <v>U3-20</v>
      </c>
      <c r="B307" t="str">
        <f t="shared" si="33"/>
        <v>NetU3_20</v>
      </c>
      <c r="C307" t="str">
        <f t="shared" si="34"/>
        <v>U3-NetU3_20</v>
      </c>
      <c r="D307" t="str">
        <f t="shared" si="35"/>
        <v>U3-20</v>
      </c>
      <c r="E307" t="s">
        <v>404</v>
      </c>
      <c r="F307">
        <v>20</v>
      </c>
      <c r="G307" t="s">
        <v>409</v>
      </c>
      <c r="N307" s="97"/>
      <c r="AT307" t="str">
        <f t="shared" si="36"/>
        <v>NetU3_20</v>
      </c>
      <c r="AU307" t="str">
        <f t="shared" si="37"/>
        <v>--</v>
      </c>
    </row>
    <row r="308" spans="1:47" x14ac:dyDescent="0.25">
      <c r="A308" t="str">
        <f t="shared" si="32"/>
        <v>U3-21</v>
      </c>
      <c r="B308" t="str">
        <f t="shared" si="33"/>
        <v>GND</v>
      </c>
      <c r="C308" t="str">
        <f t="shared" si="34"/>
        <v>U3-GND</v>
      </c>
      <c r="D308" t="str">
        <f t="shared" si="35"/>
        <v>U3-21</v>
      </c>
      <c r="E308" t="s">
        <v>404</v>
      </c>
      <c r="F308">
        <v>21</v>
      </c>
      <c r="G308" t="s">
        <v>324</v>
      </c>
      <c r="N308" s="97"/>
      <c r="AT308" t="str">
        <f t="shared" si="36"/>
        <v>GND</v>
      </c>
      <c r="AU308" t="str">
        <f t="shared" si="37"/>
        <v>--</v>
      </c>
    </row>
    <row r="309" spans="1:47" x14ac:dyDescent="0.25">
      <c r="A309" t="str">
        <f t="shared" si="32"/>
        <v>U3-22</v>
      </c>
      <c r="B309" t="str">
        <f t="shared" si="33"/>
        <v>NetU3_22</v>
      </c>
      <c r="C309" t="str">
        <f t="shared" si="34"/>
        <v>U3-NetU3_22</v>
      </c>
      <c r="D309" t="str">
        <f t="shared" si="35"/>
        <v>U3-22</v>
      </c>
      <c r="E309" t="s">
        <v>404</v>
      </c>
      <c r="F309">
        <v>22</v>
      </c>
      <c r="G309" t="s">
        <v>410</v>
      </c>
      <c r="N309" s="97"/>
      <c r="AT309" t="str">
        <f t="shared" si="36"/>
        <v>NetU3_22</v>
      </c>
      <c r="AU309" t="str">
        <f t="shared" si="37"/>
        <v>--</v>
      </c>
    </row>
    <row r="310" spans="1:47" x14ac:dyDescent="0.25">
      <c r="A310" t="str">
        <f t="shared" si="32"/>
        <v>U3-23</v>
      </c>
      <c r="B310" t="str">
        <f t="shared" si="33"/>
        <v>NetU3_23</v>
      </c>
      <c r="C310" t="str">
        <f t="shared" si="34"/>
        <v>U3-NetU3_23</v>
      </c>
      <c r="D310" t="str">
        <f t="shared" si="35"/>
        <v>U3-23</v>
      </c>
      <c r="E310" t="s">
        <v>404</v>
      </c>
      <c r="F310">
        <v>23</v>
      </c>
      <c r="G310" t="s">
        <v>411</v>
      </c>
      <c r="N310" s="97"/>
      <c r="AT310" t="str">
        <f t="shared" si="36"/>
        <v>NetU3_23</v>
      </c>
      <c r="AU310" t="str">
        <f t="shared" si="37"/>
        <v>--</v>
      </c>
    </row>
    <row r="311" spans="1:47" x14ac:dyDescent="0.25">
      <c r="A311" t="str">
        <f t="shared" si="32"/>
        <v>U3-24</v>
      </c>
      <c r="B311" t="str">
        <f t="shared" si="33"/>
        <v>NetU3_24</v>
      </c>
      <c r="C311" t="str">
        <f t="shared" si="34"/>
        <v>U3-NetU3_24</v>
      </c>
      <c r="D311" t="str">
        <f t="shared" si="35"/>
        <v>U3-24</v>
      </c>
      <c r="E311" t="s">
        <v>404</v>
      </c>
      <c r="F311">
        <v>24</v>
      </c>
      <c r="G311" t="s">
        <v>412</v>
      </c>
      <c r="N311" s="97"/>
      <c r="AT311" t="str">
        <f t="shared" si="36"/>
        <v>NetU3_24</v>
      </c>
      <c r="AU311" t="str">
        <f t="shared" si="37"/>
        <v>--</v>
      </c>
    </row>
    <row r="312" spans="1:47" x14ac:dyDescent="0.25">
      <c r="A312" t="str">
        <f t="shared" si="32"/>
        <v>U3-25</v>
      </c>
      <c r="B312" t="str">
        <f t="shared" si="33"/>
        <v>NetU3_25</v>
      </c>
      <c r="C312" t="str">
        <f t="shared" si="34"/>
        <v>U3-NetU3_25</v>
      </c>
      <c r="D312" t="str">
        <f t="shared" si="35"/>
        <v>U3-25</v>
      </c>
      <c r="E312" t="s">
        <v>404</v>
      </c>
      <c r="F312">
        <v>25</v>
      </c>
      <c r="G312" t="s">
        <v>413</v>
      </c>
      <c r="N312" s="97"/>
      <c r="AT312" t="str">
        <f t="shared" si="36"/>
        <v>NetU3_25</v>
      </c>
      <c r="AU312" t="str">
        <f t="shared" si="37"/>
        <v>--</v>
      </c>
    </row>
    <row r="313" spans="1:47" x14ac:dyDescent="0.25">
      <c r="A313" t="str">
        <f t="shared" si="32"/>
        <v>U3-26</v>
      </c>
      <c r="B313" t="str">
        <f t="shared" si="33"/>
        <v>NetU3_26</v>
      </c>
      <c r="C313" t="str">
        <f t="shared" si="34"/>
        <v>U3-NetU3_26</v>
      </c>
      <c r="D313" t="str">
        <f t="shared" si="35"/>
        <v>U3-26</v>
      </c>
      <c r="E313" t="s">
        <v>404</v>
      </c>
      <c r="F313">
        <v>26</v>
      </c>
      <c r="G313" t="s">
        <v>414</v>
      </c>
      <c r="N313" s="97"/>
      <c r="AT313" t="str">
        <f t="shared" si="36"/>
        <v>NetU3_26</v>
      </c>
      <c r="AU313" t="str">
        <f t="shared" si="37"/>
        <v>--</v>
      </c>
    </row>
    <row r="314" spans="1:47" x14ac:dyDescent="0.25">
      <c r="A314" t="str">
        <f t="shared" si="32"/>
        <v>U3-27</v>
      </c>
      <c r="B314" t="str">
        <f t="shared" si="33"/>
        <v>NetU3_27</v>
      </c>
      <c r="C314" t="str">
        <f t="shared" si="34"/>
        <v>U3-NetU3_27</v>
      </c>
      <c r="D314" t="str">
        <f t="shared" si="35"/>
        <v>U3-27</v>
      </c>
      <c r="E314" t="s">
        <v>404</v>
      </c>
      <c r="F314">
        <v>27</v>
      </c>
      <c r="G314" t="s">
        <v>415</v>
      </c>
      <c r="N314" s="97"/>
      <c r="AT314" t="str">
        <f t="shared" si="36"/>
        <v>NetU3_27</v>
      </c>
      <c r="AU314" t="str">
        <f t="shared" si="37"/>
        <v>--</v>
      </c>
    </row>
    <row r="315" spans="1:47" x14ac:dyDescent="0.25">
      <c r="A315" t="str">
        <f t="shared" si="32"/>
        <v>U3-28</v>
      </c>
      <c r="B315" t="str">
        <f t="shared" si="33"/>
        <v>NetU3_28</v>
      </c>
      <c r="C315" t="str">
        <f t="shared" si="34"/>
        <v>U3-NetU3_28</v>
      </c>
      <c r="D315" t="str">
        <f t="shared" si="35"/>
        <v>U3-28</v>
      </c>
      <c r="E315" t="s">
        <v>404</v>
      </c>
      <c r="F315">
        <v>28</v>
      </c>
      <c r="G315" t="s">
        <v>416</v>
      </c>
      <c r="N315" s="97"/>
      <c r="AT315" t="str">
        <f t="shared" si="36"/>
        <v>NetU3_28</v>
      </c>
      <c r="AU315" t="str">
        <f t="shared" si="37"/>
        <v>--</v>
      </c>
    </row>
    <row r="316" spans="1:47" x14ac:dyDescent="0.25">
      <c r="A316" t="str">
        <f t="shared" si="32"/>
        <v>U3-29</v>
      </c>
      <c r="B316" t="str">
        <f t="shared" si="33"/>
        <v>NetU3_29</v>
      </c>
      <c r="C316" t="str">
        <f t="shared" si="34"/>
        <v>U3-NetU3_29</v>
      </c>
      <c r="D316" t="str">
        <f t="shared" si="35"/>
        <v>U3-29</v>
      </c>
      <c r="E316" t="s">
        <v>404</v>
      </c>
      <c r="F316">
        <v>29</v>
      </c>
      <c r="G316" t="s">
        <v>417</v>
      </c>
      <c r="N316" s="97"/>
      <c r="AT316" t="str">
        <f t="shared" si="36"/>
        <v>NetU3_29</v>
      </c>
      <c r="AU316" t="str">
        <f t="shared" si="37"/>
        <v>--</v>
      </c>
    </row>
    <row r="317" spans="1:47" x14ac:dyDescent="0.25">
      <c r="A317" t="str">
        <f t="shared" si="32"/>
        <v>U3-30</v>
      </c>
      <c r="B317" t="str">
        <f t="shared" si="33"/>
        <v>NetU3_30</v>
      </c>
      <c r="C317" t="str">
        <f t="shared" si="34"/>
        <v>U3-NetU3_30</v>
      </c>
      <c r="D317" t="str">
        <f t="shared" si="35"/>
        <v>U3-30</v>
      </c>
      <c r="E317" t="s">
        <v>404</v>
      </c>
      <c r="F317">
        <v>30</v>
      </c>
      <c r="G317" t="s">
        <v>418</v>
      </c>
      <c r="N317" s="97"/>
      <c r="AT317" t="str">
        <f t="shared" si="36"/>
        <v>NetU3_30</v>
      </c>
      <c r="AU317" t="str">
        <f t="shared" si="37"/>
        <v>--</v>
      </c>
    </row>
    <row r="318" spans="1:47" x14ac:dyDescent="0.25">
      <c r="A318" t="str">
        <f t="shared" si="32"/>
        <v>U3-31</v>
      </c>
      <c r="B318" t="str">
        <f t="shared" si="33"/>
        <v>VCORE</v>
      </c>
      <c r="C318" t="str">
        <f t="shared" si="34"/>
        <v>U3-VCORE</v>
      </c>
      <c r="D318" t="str">
        <f t="shared" si="35"/>
        <v>U3-31</v>
      </c>
      <c r="E318" t="s">
        <v>404</v>
      </c>
      <c r="F318">
        <v>31</v>
      </c>
      <c r="G318" t="s">
        <v>395</v>
      </c>
      <c r="N318" s="97"/>
      <c r="AT318" t="str">
        <f t="shared" si="36"/>
        <v>VCORE</v>
      </c>
      <c r="AU318" t="str">
        <f t="shared" si="37"/>
        <v>--</v>
      </c>
    </row>
    <row r="319" spans="1:47" x14ac:dyDescent="0.25">
      <c r="A319" t="str">
        <f t="shared" si="32"/>
        <v>U3-32</v>
      </c>
      <c r="B319" t="str">
        <f t="shared" si="33"/>
        <v>BDBUS0</v>
      </c>
      <c r="C319" t="str">
        <f t="shared" si="34"/>
        <v>U3-BDBUS0</v>
      </c>
      <c r="D319" t="str">
        <f t="shared" si="35"/>
        <v>U3-32</v>
      </c>
      <c r="E319" t="s">
        <v>404</v>
      </c>
      <c r="F319">
        <v>32</v>
      </c>
      <c r="G319" t="s">
        <v>303</v>
      </c>
      <c r="N319" s="97"/>
      <c r="AT319" t="str">
        <f t="shared" si="36"/>
        <v>BDBUS0</v>
      </c>
      <c r="AU319" t="str">
        <f t="shared" si="37"/>
        <v>--</v>
      </c>
    </row>
    <row r="320" spans="1:47" x14ac:dyDescent="0.25">
      <c r="A320" t="str">
        <f t="shared" si="32"/>
        <v>U3-33</v>
      </c>
      <c r="B320" t="str">
        <f t="shared" si="33"/>
        <v>BDBUS1</v>
      </c>
      <c r="C320" t="str">
        <f t="shared" si="34"/>
        <v>U3-BDBUS1</v>
      </c>
      <c r="D320" t="str">
        <f t="shared" si="35"/>
        <v>U3-33</v>
      </c>
      <c r="E320" t="s">
        <v>404</v>
      </c>
      <c r="F320">
        <v>33</v>
      </c>
      <c r="G320" t="s">
        <v>305</v>
      </c>
      <c r="N320" s="97"/>
      <c r="AT320" t="str">
        <f t="shared" si="36"/>
        <v>BDBUS1</v>
      </c>
      <c r="AU320" t="str">
        <f t="shared" si="37"/>
        <v>--</v>
      </c>
    </row>
    <row r="321" spans="1:47" x14ac:dyDescent="0.25">
      <c r="A321" t="str">
        <f t="shared" si="32"/>
        <v>U3-34</v>
      </c>
      <c r="B321" t="str">
        <f t="shared" si="33"/>
        <v>BDBUS2</v>
      </c>
      <c r="C321" t="str">
        <f t="shared" si="34"/>
        <v>U3-BDBUS2</v>
      </c>
      <c r="D321" t="str">
        <f t="shared" si="35"/>
        <v>U3-34</v>
      </c>
      <c r="E321" t="s">
        <v>404</v>
      </c>
      <c r="F321">
        <v>34</v>
      </c>
      <c r="G321" t="s">
        <v>307</v>
      </c>
      <c r="N321" s="97"/>
      <c r="AT321" t="str">
        <f t="shared" si="36"/>
        <v>BDBUS2</v>
      </c>
      <c r="AU321" t="str">
        <f t="shared" si="37"/>
        <v>--</v>
      </c>
    </row>
    <row r="322" spans="1:47" x14ac:dyDescent="0.25">
      <c r="A322" t="str">
        <f t="shared" si="32"/>
        <v>U3-35</v>
      </c>
      <c r="B322" t="str">
        <f t="shared" si="33"/>
        <v>BDBUS3</v>
      </c>
      <c r="C322" t="str">
        <f t="shared" si="34"/>
        <v>U3-BDBUS3</v>
      </c>
      <c r="D322" t="str">
        <f t="shared" si="35"/>
        <v>U3-35</v>
      </c>
      <c r="E322" t="s">
        <v>404</v>
      </c>
      <c r="F322">
        <v>35</v>
      </c>
      <c r="G322" t="s">
        <v>309</v>
      </c>
      <c r="N322" s="97"/>
      <c r="AT322" t="str">
        <f t="shared" si="36"/>
        <v>BDBUS3</v>
      </c>
      <c r="AU322" t="str">
        <f t="shared" si="37"/>
        <v>--</v>
      </c>
    </row>
    <row r="323" spans="1:47" x14ac:dyDescent="0.25">
      <c r="A323" t="str">
        <f t="shared" si="32"/>
        <v>U3-36</v>
      </c>
      <c r="B323" t="str">
        <f t="shared" si="33"/>
        <v>3.3V</v>
      </c>
      <c r="C323" t="str">
        <f t="shared" si="34"/>
        <v>U3-3.3V</v>
      </c>
      <c r="D323" t="str">
        <f t="shared" si="35"/>
        <v>U3-36</v>
      </c>
      <c r="E323" t="s">
        <v>404</v>
      </c>
      <c r="F323">
        <v>36</v>
      </c>
      <c r="G323" t="s">
        <v>291</v>
      </c>
      <c r="N323" s="97"/>
      <c r="AT323" t="str">
        <f t="shared" si="36"/>
        <v>3.3V</v>
      </c>
      <c r="AU323" t="str">
        <f t="shared" si="37"/>
        <v>--</v>
      </c>
    </row>
    <row r="324" spans="1:47" x14ac:dyDescent="0.25">
      <c r="A324" t="str">
        <f t="shared" si="32"/>
        <v>U3-37</v>
      </c>
      <c r="B324" t="str">
        <f t="shared" si="33"/>
        <v>BDBUS4</v>
      </c>
      <c r="C324" t="str">
        <f t="shared" si="34"/>
        <v>U3-BDBUS4</v>
      </c>
      <c r="D324" t="str">
        <f t="shared" si="35"/>
        <v>U3-37</v>
      </c>
      <c r="E324" t="s">
        <v>404</v>
      </c>
      <c r="F324">
        <v>37</v>
      </c>
      <c r="G324" t="s">
        <v>311</v>
      </c>
      <c r="N324" s="97"/>
      <c r="AT324" t="str">
        <f t="shared" si="36"/>
        <v>BDBUS4</v>
      </c>
      <c r="AU324" t="str">
        <f t="shared" si="37"/>
        <v>--</v>
      </c>
    </row>
    <row r="325" spans="1:47" x14ac:dyDescent="0.25">
      <c r="A325" t="str">
        <f t="shared" si="32"/>
        <v>U3-38</v>
      </c>
      <c r="B325" t="str">
        <f t="shared" si="33"/>
        <v>BDBUS5</v>
      </c>
      <c r="C325" t="str">
        <f t="shared" si="34"/>
        <v>U3-BDBUS5</v>
      </c>
      <c r="D325" t="str">
        <f t="shared" si="35"/>
        <v>U3-38</v>
      </c>
      <c r="E325" t="s">
        <v>404</v>
      </c>
      <c r="F325">
        <v>38</v>
      </c>
      <c r="G325" t="s">
        <v>313</v>
      </c>
      <c r="N325" s="97"/>
      <c r="AT325" t="str">
        <f t="shared" si="36"/>
        <v>BDBUS5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U3-39</v>
      </c>
      <c r="B326" t="str">
        <f t="shared" ref="B326:B389" si="39">IF(OR(E326=$A$2,E326=$B$2,E326=$C$2,E326=$D$2),"--",G326)</f>
        <v>NetU3_39</v>
      </c>
      <c r="C326" t="str">
        <f t="shared" ref="C326:C389" si="40">$E326&amp;"-"&amp;$G326</f>
        <v>U3-NetU3_39</v>
      </c>
      <c r="D326" t="str">
        <f t="shared" ref="D326:D389" si="41">A326</f>
        <v>U3-39</v>
      </c>
      <c r="E326" t="s">
        <v>404</v>
      </c>
      <c r="F326">
        <v>39</v>
      </c>
      <c r="G326" t="s">
        <v>419</v>
      </c>
      <c r="N326" s="97"/>
      <c r="AT326" t="str">
        <f t="shared" ref="AT326:AT389" si="42">IF(IF(COUNTIF($AO$6:$AQ$150,B326)&gt;0,"---","--")="---",VLOOKUP(B326,$AO$6:$AQ$150,3,0),B326)</f>
        <v>NetU3_39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U3-40</v>
      </c>
      <c r="B327" t="str">
        <f t="shared" si="39"/>
        <v>NetU3_40</v>
      </c>
      <c r="C327" t="str">
        <f t="shared" si="40"/>
        <v>U3-NetU3_40</v>
      </c>
      <c r="D327" t="str">
        <f t="shared" si="41"/>
        <v>U3-40</v>
      </c>
      <c r="E327" t="s">
        <v>404</v>
      </c>
      <c r="F327">
        <v>40</v>
      </c>
      <c r="G327" t="s">
        <v>420</v>
      </c>
      <c r="N327" s="97"/>
      <c r="AT327" t="str">
        <f t="shared" si="42"/>
        <v>NetU3_40</v>
      </c>
      <c r="AU327" t="str">
        <f t="shared" si="43"/>
        <v>--</v>
      </c>
    </row>
    <row r="328" spans="1:47" x14ac:dyDescent="0.25">
      <c r="A328" t="str">
        <f t="shared" si="38"/>
        <v>U3-41</v>
      </c>
      <c r="B328" t="str">
        <f t="shared" si="39"/>
        <v>GND</v>
      </c>
      <c r="C328" t="str">
        <f t="shared" si="40"/>
        <v>U3-GND</v>
      </c>
      <c r="D328" t="str">
        <f t="shared" si="41"/>
        <v>U3-41</v>
      </c>
      <c r="E328" t="s">
        <v>404</v>
      </c>
      <c r="F328">
        <v>41</v>
      </c>
      <c r="G328" t="s">
        <v>324</v>
      </c>
      <c r="N328" s="97"/>
      <c r="AT328" t="str">
        <f t="shared" si="42"/>
        <v>GND</v>
      </c>
      <c r="AU328" t="str">
        <f t="shared" si="43"/>
        <v>--</v>
      </c>
    </row>
    <row r="329" spans="1:47" x14ac:dyDescent="0.25">
      <c r="A329" t="str">
        <f t="shared" si="38"/>
        <v>U3-42</v>
      </c>
      <c r="B329" t="str">
        <f t="shared" si="39"/>
        <v>NetU3_42</v>
      </c>
      <c r="C329" t="str">
        <f t="shared" si="40"/>
        <v>U3-NetU3_42</v>
      </c>
      <c r="D329" t="str">
        <f t="shared" si="41"/>
        <v>U3-42</v>
      </c>
      <c r="E329" t="s">
        <v>404</v>
      </c>
      <c r="F329">
        <v>42</v>
      </c>
      <c r="G329" t="s">
        <v>421</v>
      </c>
      <c r="N329" s="97"/>
      <c r="AT329" t="str">
        <f t="shared" si="42"/>
        <v>NetU3_42</v>
      </c>
      <c r="AU329" t="str">
        <f t="shared" si="43"/>
        <v>--</v>
      </c>
    </row>
    <row r="330" spans="1:47" x14ac:dyDescent="0.25">
      <c r="A330" t="str">
        <f t="shared" si="38"/>
        <v>U3-43</v>
      </c>
      <c r="B330" t="str">
        <f t="shared" si="39"/>
        <v>VCORE</v>
      </c>
      <c r="C330" t="str">
        <f t="shared" si="40"/>
        <v>U3-VCORE</v>
      </c>
      <c r="D330" t="str">
        <f t="shared" si="41"/>
        <v>U3-43</v>
      </c>
      <c r="E330" t="s">
        <v>404</v>
      </c>
      <c r="F330">
        <v>43</v>
      </c>
      <c r="G330" t="s">
        <v>395</v>
      </c>
      <c r="N330" s="97"/>
      <c r="AT330" t="str">
        <f t="shared" si="42"/>
        <v>VCORE</v>
      </c>
      <c r="AU330" t="str">
        <f t="shared" si="43"/>
        <v>--</v>
      </c>
    </row>
    <row r="331" spans="1:47" x14ac:dyDescent="0.25">
      <c r="A331" t="str">
        <f t="shared" si="38"/>
        <v>U3-44</v>
      </c>
      <c r="B331" t="str">
        <f t="shared" si="39"/>
        <v>3.3V</v>
      </c>
      <c r="C331" t="str">
        <f t="shared" si="40"/>
        <v>U3-3.3V</v>
      </c>
      <c r="D331" t="str">
        <f t="shared" si="41"/>
        <v>U3-44</v>
      </c>
      <c r="E331" t="s">
        <v>404</v>
      </c>
      <c r="F331">
        <v>44</v>
      </c>
      <c r="G331" t="s">
        <v>291</v>
      </c>
      <c r="N331" s="97"/>
      <c r="AT331" t="str">
        <f t="shared" si="42"/>
        <v>3.3V</v>
      </c>
      <c r="AU331" t="str">
        <f t="shared" si="43"/>
        <v>--</v>
      </c>
    </row>
    <row r="332" spans="1:47" x14ac:dyDescent="0.25">
      <c r="A332" t="str">
        <f t="shared" si="38"/>
        <v>U3-45</v>
      </c>
      <c r="B332" t="str">
        <f t="shared" si="39"/>
        <v>GND</v>
      </c>
      <c r="C332" t="str">
        <f t="shared" si="40"/>
        <v>U3-GND</v>
      </c>
      <c r="D332" t="str">
        <f t="shared" si="41"/>
        <v>U3-45</v>
      </c>
      <c r="E332" t="s">
        <v>404</v>
      </c>
      <c r="F332">
        <v>45</v>
      </c>
      <c r="G332" t="s">
        <v>324</v>
      </c>
      <c r="N332" s="97"/>
      <c r="AT332" t="str">
        <f t="shared" si="42"/>
        <v>GND</v>
      </c>
      <c r="AU332" t="str">
        <f t="shared" si="43"/>
        <v>--</v>
      </c>
    </row>
    <row r="333" spans="1:47" x14ac:dyDescent="0.25">
      <c r="A333" t="str">
        <f t="shared" si="38"/>
        <v>U3-46</v>
      </c>
      <c r="B333" t="str">
        <f t="shared" si="39"/>
        <v>NetU3_46</v>
      </c>
      <c r="C333" t="str">
        <f t="shared" si="40"/>
        <v>U3-NetU3_46</v>
      </c>
      <c r="D333" t="str">
        <f t="shared" si="41"/>
        <v>U3-46</v>
      </c>
      <c r="E333" t="s">
        <v>404</v>
      </c>
      <c r="F333">
        <v>46</v>
      </c>
      <c r="G333" t="s">
        <v>422</v>
      </c>
      <c r="N333" s="97"/>
      <c r="AT333" t="str">
        <f t="shared" si="42"/>
        <v>NetU3_46</v>
      </c>
      <c r="AU333" t="str">
        <f t="shared" si="43"/>
        <v>--</v>
      </c>
    </row>
    <row r="334" spans="1:47" x14ac:dyDescent="0.25">
      <c r="A334" t="str">
        <f t="shared" si="38"/>
        <v>U3-47</v>
      </c>
      <c r="B334" t="str">
        <f t="shared" si="39"/>
        <v>NetU3_47</v>
      </c>
      <c r="C334" t="str">
        <f t="shared" si="40"/>
        <v>U3-NetU3_47</v>
      </c>
      <c r="D334" t="str">
        <f t="shared" si="41"/>
        <v>U3-47</v>
      </c>
      <c r="E334" t="s">
        <v>404</v>
      </c>
      <c r="F334">
        <v>47</v>
      </c>
      <c r="G334" t="s">
        <v>423</v>
      </c>
      <c r="N334" s="97"/>
      <c r="AT334" t="str">
        <f t="shared" si="42"/>
        <v>NetU3_47</v>
      </c>
      <c r="AU334" t="str">
        <f t="shared" si="43"/>
        <v>--</v>
      </c>
    </row>
    <row r="335" spans="1:47" x14ac:dyDescent="0.25">
      <c r="A335" t="str">
        <f t="shared" si="38"/>
        <v>U3-48</v>
      </c>
      <c r="B335" t="str">
        <f t="shared" si="39"/>
        <v>NetU3_48</v>
      </c>
      <c r="C335" t="str">
        <f t="shared" si="40"/>
        <v>U3-NetU3_48</v>
      </c>
      <c r="D335" t="str">
        <f t="shared" si="41"/>
        <v>U3-48</v>
      </c>
      <c r="E335" t="s">
        <v>404</v>
      </c>
      <c r="F335">
        <v>48</v>
      </c>
      <c r="G335" t="s">
        <v>424</v>
      </c>
      <c r="N335" s="97"/>
      <c r="AT335" t="str">
        <f t="shared" si="42"/>
        <v>NetU3_48</v>
      </c>
      <c r="AU335" t="str">
        <f t="shared" si="43"/>
        <v>--</v>
      </c>
    </row>
    <row r="336" spans="1:47" x14ac:dyDescent="0.25">
      <c r="A336" t="str">
        <f t="shared" si="38"/>
        <v>U3-49</v>
      </c>
      <c r="B336" t="str">
        <f t="shared" si="39"/>
        <v>NetU3_49</v>
      </c>
      <c r="C336" t="str">
        <f t="shared" si="40"/>
        <v>U3-NetU3_49</v>
      </c>
      <c r="D336" t="str">
        <f t="shared" si="41"/>
        <v>U3-49</v>
      </c>
      <c r="E336" t="s">
        <v>404</v>
      </c>
      <c r="F336">
        <v>49</v>
      </c>
      <c r="G336" t="s">
        <v>425</v>
      </c>
      <c r="N336" s="97"/>
      <c r="AT336" t="str">
        <f t="shared" si="42"/>
        <v>NetU3_49</v>
      </c>
      <c r="AU336" t="str">
        <f t="shared" si="43"/>
        <v>--</v>
      </c>
    </row>
    <row r="337" spans="1:47" x14ac:dyDescent="0.25">
      <c r="A337" t="str">
        <f t="shared" si="38"/>
        <v>U3-50</v>
      </c>
      <c r="B337" t="str">
        <f t="shared" si="39"/>
        <v>3.3V</v>
      </c>
      <c r="C337" t="str">
        <f t="shared" si="40"/>
        <v>U3-3.3V</v>
      </c>
      <c r="D337" t="str">
        <f t="shared" si="41"/>
        <v>U3-50</v>
      </c>
      <c r="E337" t="s">
        <v>404</v>
      </c>
      <c r="F337">
        <v>50</v>
      </c>
      <c r="G337" t="s">
        <v>291</v>
      </c>
      <c r="N337" s="97"/>
      <c r="AT337" t="str">
        <f t="shared" si="42"/>
        <v>3.3V</v>
      </c>
      <c r="AU337" t="str">
        <f t="shared" si="43"/>
        <v>--</v>
      </c>
    </row>
    <row r="338" spans="1:47" x14ac:dyDescent="0.25">
      <c r="A338" t="str">
        <f t="shared" si="38"/>
        <v>U3-51</v>
      </c>
      <c r="B338" t="str">
        <f t="shared" si="39"/>
        <v>NetU3_51</v>
      </c>
      <c r="C338" t="str">
        <f t="shared" si="40"/>
        <v>U3-NetU3_51</v>
      </c>
      <c r="D338" t="str">
        <f t="shared" si="41"/>
        <v>U3-51</v>
      </c>
      <c r="E338" t="s">
        <v>404</v>
      </c>
      <c r="F338">
        <v>51</v>
      </c>
      <c r="G338" t="s">
        <v>426</v>
      </c>
      <c r="N338" s="97"/>
      <c r="AT338" t="str">
        <f t="shared" si="42"/>
        <v>NetU3_51</v>
      </c>
      <c r="AU338" t="str">
        <f t="shared" si="43"/>
        <v>--</v>
      </c>
    </row>
    <row r="339" spans="1:47" x14ac:dyDescent="0.25">
      <c r="A339" t="str">
        <f t="shared" si="38"/>
        <v>U3-52</v>
      </c>
      <c r="B339" t="str">
        <f t="shared" si="39"/>
        <v>NetU3_52</v>
      </c>
      <c r="C339" t="str">
        <f t="shared" si="40"/>
        <v>U3-NetU3_52</v>
      </c>
      <c r="D339" t="str">
        <f t="shared" si="41"/>
        <v>U3-52</v>
      </c>
      <c r="E339" t="s">
        <v>404</v>
      </c>
      <c r="F339">
        <v>52</v>
      </c>
      <c r="G339" t="s">
        <v>427</v>
      </c>
      <c r="N339" s="97"/>
      <c r="AT339" t="str">
        <f t="shared" si="42"/>
        <v>NetU3_52</v>
      </c>
      <c r="AU339" t="str">
        <f t="shared" si="43"/>
        <v>--</v>
      </c>
    </row>
    <row r="340" spans="1:47" x14ac:dyDescent="0.25">
      <c r="A340" t="str">
        <f t="shared" si="38"/>
        <v>U3-53</v>
      </c>
      <c r="B340" t="str">
        <f t="shared" si="39"/>
        <v>NetU3_53</v>
      </c>
      <c r="C340" t="str">
        <f t="shared" si="40"/>
        <v>U3-NetU3_53</v>
      </c>
      <c r="D340" t="str">
        <f t="shared" si="41"/>
        <v>U3-53</v>
      </c>
      <c r="E340" t="s">
        <v>404</v>
      </c>
      <c r="F340">
        <v>53</v>
      </c>
      <c r="G340" t="s">
        <v>428</v>
      </c>
      <c r="N340" s="97"/>
      <c r="AT340" t="str">
        <f t="shared" si="42"/>
        <v>NetU3_53</v>
      </c>
      <c r="AU340" t="str">
        <f t="shared" si="43"/>
        <v>--</v>
      </c>
    </row>
    <row r="341" spans="1:47" x14ac:dyDescent="0.25">
      <c r="A341" t="str">
        <f t="shared" si="38"/>
        <v>U3-54</v>
      </c>
      <c r="B341" t="str">
        <f t="shared" si="39"/>
        <v>NetU3_54</v>
      </c>
      <c r="C341" t="str">
        <f t="shared" si="40"/>
        <v>U3-NetU3_54</v>
      </c>
      <c r="D341" t="str">
        <f t="shared" si="41"/>
        <v>U3-54</v>
      </c>
      <c r="E341" t="s">
        <v>404</v>
      </c>
      <c r="F341">
        <v>54</v>
      </c>
      <c r="G341" t="s">
        <v>429</v>
      </c>
      <c r="N341" s="97"/>
      <c r="AT341" t="str">
        <f t="shared" si="42"/>
        <v>NetU3_54</v>
      </c>
      <c r="AU341" t="str">
        <f t="shared" si="43"/>
        <v>--</v>
      </c>
    </row>
    <row r="342" spans="1:47" x14ac:dyDescent="0.25">
      <c r="A342" t="str">
        <f t="shared" si="38"/>
        <v>U3-55</v>
      </c>
      <c r="B342" t="str">
        <f t="shared" si="39"/>
        <v>EEDATA</v>
      </c>
      <c r="C342" t="str">
        <f t="shared" si="40"/>
        <v>U3-EEDATA</v>
      </c>
      <c r="D342" t="str">
        <f t="shared" si="41"/>
        <v>U3-55</v>
      </c>
      <c r="E342" t="s">
        <v>404</v>
      </c>
      <c r="F342">
        <v>55</v>
      </c>
      <c r="G342" t="s">
        <v>343</v>
      </c>
      <c r="N342" s="97"/>
      <c r="AT342" t="str">
        <f t="shared" si="42"/>
        <v>NetR4_1</v>
      </c>
      <c r="AU342" t="str">
        <f t="shared" si="43"/>
        <v>R7</v>
      </c>
    </row>
    <row r="343" spans="1:47" x14ac:dyDescent="0.25">
      <c r="A343" t="str">
        <f t="shared" si="38"/>
        <v>U3-56</v>
      </c>
      <c r="B343" t="str">
        <f t="shared" si="39"/>
        <v>EECLK</v>
      </c>
      <c r="C343" t="str">
        <f t="shared" si="40"/>
        <v>U3-EECLK</v>
      </c>
      <c r="D343" t="str">
        <f t="shared" si="41"/>
        <v>U3-56</v>
      </c>
      <c r="E343" t="s">
        <v>404</v>
      </c>
      <c r="F343">
        <v>56</v>
      </c>
      <c r="G343" t="s">
        <v>339</v>
      </c>
      <c r="N343" s="97"/>
      <c r="AT343" t="str">
        <f t="shared" si="42"/>
        <v>EECLK</v>
      </c>
      <c r="AU343" t="str">
        <f t="shared" si="43"/>
        <v>--</v>
      </c>
    </row>
    <row r="344" spans="1:47" x14ac:dyDescent="0.25">
      <c r="A344" t="str">
        <f t="shared" si="38"/>
        <v>U3-57</v>
      </c>
      <c r="B344" t="str">
        <f t="shared" si="39"/>
        <v>GND</v>
      </c>
      <c r="C344" t="str">
        <f t="shared" si="40"/>
        <v>U3-GND</v>
      </c>
      <c r="D344" t="str">
        <f t="shared" si="41"/>
        <v>U3-57</v>
      </c>
      <c r="E344" t="s">
        <v>404</v>
      </c>
      <c r="F344">
        <v>57</v>
      </c>
      <c r="G344" t="s">
        <v>324</v>
      </c>
      <c r="N344" s="97"/>
      <c r="AT344" t="str">
        <f t="shared" si="42"/>
        <v>GND</v>
      </c>
      <c r="AU344" t="str">
        <f t="shared" si="43"/>
        <v>--</v>
      </c>
    </row>
    <row r="345" spans="1:47" x14ac:dyDescent="0.25">
      <c r="A345" t="str">
        <f t="shared" si="38"/>
        <v>U4-1</v>
      </c>
      <c r="B345" t="str">
        <f t="shared" si="39"/>
        <v>3.3V</v>
      </c>
      <c r="C345" t="str">
        <f t="shared" si="40"/>
        <v>U4-3.3V</v>
      </c>
      <c r="D345" t="str">
        <f t="shared" si="41"/>
        <v>U4-1</v>
      </c>
      <c r="E345" t="s">
        <v>430</v>
      </c>
      <c r="F345">
        <v>1</v>
      </c>
      <c r="G345" t="s">
        <v>291</v>
      </c>
      <c r="N345" s="97"/>
      <c r="AT345" t="str">
        <f t="shared" si="42"/>
        <v>3.3V</v>
      </c>
      <c r="AU345" t="str">
        <f t="shared" si="43"/>
        <v>--</v>
      </c>
    </row>
    <row r="346" spans="1:47" x14ac:dyDescent="0.25">
      <c r="A346" t="str">
        <f t="shared" si="38"/>
        <v>U4-2</v>
      </c>
      <c r="B346" t="str">
        <f t="shared" si="39"/>
        <v>NetU4_2</v>
      </c>
      <c r="C346" t="str">
        <f t="shared" si="40"/>
        <v>U4-NetU4_2</v>
      </c>
      <c r="D346" t="str">
        <f t="shared" si="41"/>
        <v>U4-2</v>
      </c>
      <c r="E346" t="s">
        <v>430</v>
      </c>
      <c r="F346">
        <v>2</v>
      </c>
      <c r="G346" t="s">
        <v>770</v>
      </c>
      <c r="N346" s="97"/>
      <c r="AT346" t="str">
        <f t="shared" si="42"/>
        <v>NetU4_2</v>
      </c>
      <c r="AU346" t="str">
        <f t="shared" si="43"/>
        <v>--</v>
      </c>
    </row>
    <row r="347" spans="1:47" x14ac:dyDescent="0.25">
      <c r="A347" t="str">
        <f t="shared" si="38"/>
        <v>U4-3</v>
      </c>
      <c r="B347" t="str">
        <f t="shared" si="39"/>
        <v>NetU4_3</v>
      </c>
      <c r="C347" t="str">
        <f t="shared" si="40"/>
        <v>U4-NetU4_3</v>
      </c>
      <c r="D347" t="str">
        <f t="shared" si="41"/>
        <v>U4-3</v>
      </c>
      <c r="E347" t="s">
        <v>430</v>
      </c>
      <c r="F347">
        <v>3</v>
      </c>
      <c r="G347" t="s">
        <v>771</v>
      </c>
      <c r="N347" s="97"/>
      <c r="AT347" t="str">
        <f t="shared" si="42"/>
        <v>NetU4_3</v>
      </c>
      <c r="AU347" t="str">
        <f t="shared" si="43"/>
        <v>--</v>
      </c>
    </row>
    <row r="348" spans="1:47" x14ac:dyDescent="0.25">
      <c r="A348" t="str">
        <f t="shared" si="38"/>
        <v>U4-4</v>
      </c>
      <c r="B348" t="str">
        <f t="shared" si="39"/>
        <v>SEN_SPC</v>
      </c>
      <c r="C348" t="str">
        <f t="shared" si="40"/>
        <v>U4-SEN_SPC</v>
      </c>
      <c r="D348" t="str">
        <f t="shared" si="41"/>
        <v>U4-4</v>
      </c>
      <c r="E348" t="s">
        <v>430</v>
      </c>
      <c r="F348">
        <v>4</v>
      </c>
      <c r="G348" t="s">
        <v>672</v>
      </c>
      <c r="N348" s="97"/>
      <c r="AT348" t="str">
        <f t="shared" si="42"/>
        <v>SEN_SPC</v>
      </c>
      <c r="AU348" t="str">
        <f t="shared" si="43"/>
        <v>--</v>
      </c>
    </row>
    <row r="349" spans="1:47" x14ac:dyDescent="0.25">
      <c r="A349" t="str">
        <f t="shared" si="38"/>
        <v>U4-5</v>
      </c>
      <c r="B349" t="str">
        <f t="shared" si="39"/>
        <v>GND</v>
      </c>
      <c r="C349" t="str">
        <f t="shared" si="40"/>
        <v>U4-GND</v>
      </c>
      <c r="D349" t="str">
        <f t="shared" si="41"/>
        <v>U4-5</v>
      </c>
      <c r="E349" t="s">
        <v>430</v>
      </c>
      <c r="F349">
        <v>5</v>
      </c>
      <c r="G349" t="s">
        <v>324</v>
      </c>
      <c r="N349" s="97"/>
      <c r="AT349" t="str">
        <f t="shared" si="42"/>
        <v>GND</v>
      </c>
      <c r="AU349" t="str">
        <f t="shared" si="43"/>
        <v>--</v>
      </c>
    </row>
    <row r="350" spans="1:47" x14ac:dyDescent="0.25">
      <c r="A350" t="str">
        <f t="shared" si="38"/>
        <v>U4-6</v>
      </c>
      <c r="B350" t="str">
        <f t="shared" si="39"/>
        <v>SEN_SDI</v>
      </c>
      <c r="C350" t="str">
        <f t="shared" si="40"/>
        <v>U4-SEN_SDI</v>
      </c>
      <c r="D350" t="str">
        <f t="shared" si="41"/>
        <v>U4-6</v>
      </c>
      <c r="E350" t="s">
        <v>430</v>
      </c>
      <c r="F350">
        <v>6</v>
      </c>
      <c r="G350" t="s">
        <v>674</v>
      </c>
      <c r="N350" s="97"/>
      <c r="AT350" t="str">
        <f t="shared" si="42"/>
        <v>SEN_SDI</v>
      </c>
      <c r="AU350" t="str">
        <f t="shared" si="43"/>
        <v>--</v>
      </c>
    </row>
    <row r="351" spans="1:47" x14ac:dyDescent="0.25">
      <c r="A351" t="str">
        <f t="shared" si="38"/>
        <v>U4-7</v>
      </c>
      <c r="B351" t="str">
        <f t="shared" si="39"/>
        <v>SEN_SDO</v>
      </c>
      <c r="C351" t="str">
        <f t="shared" si="40"/>
        <v>U4-SEN_SDO</v>
      </c>
      <c r="D351" t="str">
        <f t="shared" si="41"/>
        <v>U4-7</v>
      </c>
      <c r="E351" t="s">
        <v>430</v>
      </c>
      <c r="F351">
        <v>7</v>
      </c>
      <c r="G351" t="s">
        <v>684</v>
      </c>
      <c r="N351" s="97"/>
      <c r="AT351" t="str">
        <f t="shared" si="42"/>
        <v>SEN_SDO</v>
      </c>
      <c r="AU351" t="str">
        <f t="shared" si="43"/>
        <v>--</v>
      </c>
    </row>
    <row r="352" spans="1:47" x14ac:dyDescent="0.25">
      <c r="A352" t="str">
        <f t="shared" si="38"/>
        <v>U4-8</v>
      </c>
      <c r="B352" t="str">
        <f t="shared" si="39"/>
        <v>SEN_CS</v>
      </c>
      <c r="C352" t="str">
        <f t="shared" si="40"/>
        <v>U4-SEN_CS</v>
      </c>
      <c r="D352" t="str">
        <f t="shared" si="41"/>
        <v>U4-8</v>
      </c>
      <c r="E352" t="s">
        <v>430</v>
      </c>
      <c r="F352">
        <v>8</v>
      </c>
      <c r="G352" t="s">
        <v>678</v>
      </c>
      <c r="N352" s="97"/>
      <c r="AT352" t="str">
        <f t="shared" si="42"/>
        <v>SEN_CS</v>
      </c>
      <c r="AU352" t="str">
        <f t="shared" si="43"/>
        <v>--</v>
      </c>
    </row>
    <row r="353" spans="1:47" x14ac:dyDescent="0.25">
      <c r="A353" t="str">
        <f t="shared" si="38"/>
        <v>U4-9</v>
      </c>
      <c r="B353" t="str">
        <f t="shared" si="39"/>
        <v>SEN_INT2</v>
      </c>
      <c r="C353" t="str">
        <f t="shared" si="40"/>
        <v>U4-SEN_INT2</v>
      </c>
      <c r="D353" t="str">
        <f t="shared" si="41"/>
        <v>U4-9</v>
      </c>
      <c r="E353" t="s">
        <v>430</v>
      </c>
      <c r="F353">
        <v>9</v>
      </c>
      <c r="G353" t="s">
        <v>681</v>
      </c>
      <c r="N353" s="97"/>
      <c r="AT353" t="str">
        <f t="shared" si="42"/>
        <v>SEN_INT2</v>
      </c>
      <c r="AU353" t="str">
        <f t="shared" si="43"/>
        <v>--</v>
      </c>
    </row>
    <row r="354" spans="1:47" x14ac:dyDescent="0.25">
      <c r="A354" t="str">
        <f t="shared" si="38"/>
        <v>U4-10</v>
      </c>
      <c r="B354" t="str">
        <f t="shared" si="39"/>
        <v>GND</v>
      </c>
      <c r="C354" t="str">
        <f t="shared" si="40"/>
        <v>U4-GND</v>
      </c>
      <c r="D354" t="str">
        <f t="shared" si="41"/>
        <v>U4-10</v>
      </c>
      <c r="E354" t="s">
        <v>430</v>
      </c>
      <c r="F354">
        <v>10</v>
      </c>
      <c r="G354" t="s">
        <v>324</v>
      </c>
      <c r="N354" s="97"/>
      <c r="AT354" t="str">
        <f t="shared" si="42"/>
        <v>GND</v>
      </c>
      <c r="AU354" t="str">
        <f t="shared" si="43"/>
        <v>--</v>
      </c>
    </row>
    <row r="355" spans="1:47" x14ac:dyDescent="0.25">
      <c r="A355" t="str">
        <f t="shared" si="38"/>
        <v>U4-11</v>
      </c>
      <c r="B355" t="str">
        <f t="shared" si="39"/>
        <v>SEN_INT1</v>
      </c>
      <c r="C355" t="str">
        <f t="shared" si="40"/>
        <v>U4-SEN_INT1</v>
      </c>
      <c r="D355" t="str">
        <f t="shared" si="41"/>
        <v>U4-11</v>
      </c>
      <c r="E355" t="s">
        <v>430</v>
      </c>
      <c r="F355">
        <v>11</v>
      </c>
      <c r="G355" t="s">
        <v>671</v>
      </c>
      <c r="N355" s="97"/>
      <c r="AT355" t="str">
        <f t="shared" si="42"/>
        <v>SEN_INT1</v>
      </c>
      <c r="AU355" t="str">
        <f t="shared" si="43"/>
        <v>--</v>
      </c>
    </row>
    <row r="356" spans="1:47" x14ac:dyDescent="0.25">
      <c r="A356" t="str">
        <f t="shared" si="38"/>
        <v>U4-12</v>
      </c>
      <c r="B356" t="str">
        <f t="shared" si="39"/>
        <v>GND</v>
      </c>
      <c r="C356" t="str">
        <f t="shared" si="40"/>
        <v>U4-GND</v>
      </c>
      <c r="D356" t="str">
        <f t="shared" si="41"/>
        <v>U4-12</v>
      </c>
      <c r="E356" t="s">
        <v>430</v>
      </c>
      <c r="F356">
        <v>12</v>
      </c>
      <c r="G356" t="s">
        <v>324</v>
      </c>
      <c r="N356" s="97"/>
      <c r="AT356" t="str">
        <f t="shared" si="42"/>
        <v>GND</v>
      </c>
      <c r="AU356" t="str">
        <f t="shared" si="43"/>
        <v>--</v>
      </c>
    </row>
    <row r="357" spans="1:47" x14ac:dyDescent="0.25">
      <c r="A357" t="str">
        <f t="shared" si="38"/>
        <v>U4-13</v>
      </c>
      <c r="B357" t="str">
        <f t="shared" si="39"/>
        <v>ADC3</v>
      </c>
      <c r="C357" t="str">
        <f t="shared" si="40"/>
        <v>U4-ADC3</v>
      </c>
      <c r="D357" t="str">
        <f t="shared" si="41"/>
        <v>U4-13</v>
      </c>
      <c r="E357" t="s">
        <v>430</v>
      </c>
      <c r="F357">
        <v>13</v>
      </c>
      <c r="G357" t="s">
        <v>786</v>
      </c>
      <c r="N357" s="97"/>
      <c r="AT357" t="str">
        <f t="shared" si="42"/>
        <v>ADC3</v>
      </c>
      <c r="AU357" t="str">
        <f t="shared" si="43"/>
        <v>--</v>
      </c>
    </row>
    <row r="358" spans="1:47" x14ac:dyDescent="0.25">
      <c r="A358" t="str">
        <f t="shared" si="38"/>
        <v>U4-14</v>
      </c>
      <c r="B358" t="str">
        <f t="shared" si="39"/>
        <v>3.3V</v>
      </c>
      <c r="C358" t="str">
        <f t="shared" si="40"/>
        <v>U4-3.3V</v>
      </c>
      <c r="D358" t="str">
        <f t="shared" si="41"/>
        <v>U4-14</v>
      </c>
      <c r="E358" t="s">
        <v>430</v>
      </c>
      <c r="F358">
        <v>14</v>
      </c>
      <c r="G358" t="s">
        <v>291</v>
      </c>
      <c r="N358" s="97"/>
      <c r="AT358" t="str">
        <f t="shared" si="42"/>
        <v>3.3V</v>
      </c>
      <c r="AU358" t="str">
        <f t="shared" si="43"/>
        <v>--</v>
      </c>
    </row>
    <row r="359" spans="1:47" x14ac:dyDescent="0.25">
      <c r="A359" t="str">
        <f t="shared" si="38"/>
        <v>U4-15</v>
      </c>
      <c r="B359" t="str">
        <f t="shared" si="39"/>
        <v>ADC2</v>
      </c>
      <c r="C359" t="str">
        <f t="shared" si="40"/>
        <v>U4-ADC2</v>
      </c>
      <c r="D359" t="str">
        <f t="shared" si="41"/>
        <v>U4-15</v>
      </c>
      <c r="E359" t="s">
        <v>430</v>
      </c>
      <c r="F359">
        <v>15</v>
      </c>
      <c r="G359" t="s">
        <v>785</v>
      </c>
      <c r="N359" s="97"/>
      <c r="AT359" t="str">
        <f t="shared" si="42"/>
        <v>ADC2</v>
      </c>
      <c r="AU359" t="str">
        <f t="shared" si="43"/>
        <v>--</v>
      </c>
    </row>
    <row r="360" spans="1:47" x14ac:dyDescent="0.25">
      <c r="A360" t="str">
        <f t="shared" si="38"/>
        <v>U4-16</v>
      </c>
      <c r="B360" t="str">
        <f t="shared" si="39"/>
        <v>ADC1</v>
      </c>
      <c r="C360" t="str">
        <f t="shared" si="40"/>
        <v>U4-ADC1</v>
      </c>
      <c r="D360" t="str">
        <f t="shared" si="41"/>
        <v>U4-16</v>
      </c>
      <c r="E360" t="s">
        <v>430</v>
      </c>
      <c r="F360">
        <v>16</v>
      </c>
      <c r="G360" t="s">
        <v>784</v>
      </c>
      <c r="N360" s="97"/>
      <c r="AT360" t="str">
        <f t="shared" si="42"/>
        <v>ADC1</v>
      </c>
      <c r="AU360" t="str">
        <f t="shared" si="43"/>
        <v>--</v>
      </c>
    </row>
    <row r="361" spans="1:47" x14ac:dyDescent="0.25">
      <c r="A361" t="str">
        <f t="shared" si="38"/>
        <v>U5-1</v>
      </c>
      <c r="B361" t="str">
        <f t="shared" si="39"/>
        <v>F_CS</v>
      </c>
      <c r="C361" t="str">
        <f t="shared" si="40"/>
        <v>U5-F_CS</v>
      </c>
      <c r="D361" t="str">
        <f t="shared" si="41"/>
        <v>U5-1</v>
      </c>
      <c r="E361" t="s">
        <v>528</v>
      </c>
      <c r="F361">
        <v>1</v>
      </c>
      <c r="G361" t="s">
        <v>347</v>
      </c>
      <c r="N361" s="97"/>
      <c r="AT361" t="str">
        <f t="shared" si="42"/>
        <v>F_CS</v>
      </c>
      <c r="AU361" t="str">
        <f t="shared" si="43"/>
        <v>--</v>
      </c>
    </row>
    <row r="362" spans="1:47" x14ac:dyDescent="0.25">
      <c r="A362" t="str">
        <f t="shared" si="38"/>
        <v>U5-2</v>
      </c>
      <c r="B362" t="str">
        <f t="shared" si="39"/>
        <v>F_DO</v>
      </c>
      <c r="C362" t="str">
        <f t="shared" si="40"/>
        <v>U5-F_DO</v>
      </c>
      <c r="D362" t="str">
        <f t="shared" si="41"/>
        <v>U5-2</v>
      </c>
      <c r="E362" t="s">
        <v>528</v>
      </c>
      <c r="F362">
        <v>2</v>
      </c>
      <c r="G362" t="s">
        <v>612</v>
      </c>
      <c r="N362" s="97"/>
      <c r="AT362" t="str">
        <f t="shared" si="42"/>
        <v>F_DO</v>
      </c>
      <c r="AU362" t="str">
        <f t="shared" si="43"/>
        <v>--</v>
      </c>
    </row>
    <row r="363" spans="1:47" x14ac:dyDescent="0.25">
      <c r="A363" t="str">
        <f t="shared" si="38"/>
        <v>U5-3</v>
      </c>
      <c r="B363" t="str">
        <f t="shared" si="39"/>
        <v>DEVCLRn</v>
      </c>
      <c r="C363" t="str">
        <f t="shared" si="40"/>
        <v>U5-DEVCLRn</v>
      </c>
      <c r="D363" t="str">
        <f t="shared" si="41"/>
        <v>U5-3</v>
      </c>
      <c r="E363" t="s">
        <v>528</v>
      </c>
      <c r="F363">
        <v>3</v>
      </c>
      <c r="G363" t="s">
        <v>625</v>
      </c>
      <c r="N363" s="97"/>
      <c r="AT363" t="str">
        <f t="shared" si="42"/>
        <v>DEVCLRn</v>
      </c>
      <c r="AU363" t="str">
        <f t="shared" si="43"/>
        <v>--</v>
      </c>
    </row>
    <row r="364" spans="1:47" x14ac:dyDescent="0.25">
      <c r="A364" t="str">
        <f t="shared" si="38"/>
        <v>U5-4</v>
      </c>
      <c r="B364" t="str">
        <f t="shared" si="39"/>
        <v>GND</v>
      </c>
      <c r="C364" t="str">
        <f t="shared" si="40"/>
        <v>U5-GND</v>
      </c>
      <c r="D364" t="str">
        <f t="shared" si="41"/>
        <v>U5-4</v>
      </c>
      <c r="E364" t="s">
        <v>528</v>
      </c>
      <c r="F364">
        <v>4</v>
      </c>
      <c r="G364" t="s">
        <v>324</v>
      </c>
      <c r="N364" s="97"/>
      <c r="AT364" t="str">
        <f t="shared" si="42"/>
        <v>GND</v>
      </c>
      <c r="AU364" t="str">
        <f t="shared" si="43"/>
        <v>--</v>
      </c>
    </row>
    <row r="365" spans="1:47" x14ac:dyDescent="0.25">
      <c r="A365" t="str">
        <f t="shared" si="38"/>
        <v>U5-5</v>
      </c>
      <c r="B365" t="str">
        <f t="shared" si="39"/>
        <v>F_DI</v>
      </c>
      <c r="C365" t="str">
        <f t="shared" si="40"/>
        <v>U5-F_DI</v>
      </c>
      <c r="D365" t="str">
        <f t="shared" si="41"/>
        <v>U5-5</v>
      </c>
      <c r="E365" t="s">
        <v>528</v>
      </c>
      <c r="F365">
        <v>5</v>
      </c>
      <c r="G365" t="s">
        <v>598</v>
      </c>
      <c r="N365" s="97"/>
      <c r="AT365" t="str">
        <f t="shared" si="42"/>
        <v>F_DI</v>
      </c>
      <c r="AU365" t="str">
        <f t="shared" si="43"/>
        <v>--</v>
      </c>
    </row>
    <row r="366" spans="1:47" x14ac:dyDescent="0.25">
      <c r="A366" t="str">
        <f t="shared" si="38"/>
        <v>U5-6</v>
      </c>
      <c r="B366" t="str">
        <f t="shared" si="39"/>
        <v>F_CLK</v>
      </c>
      <c r="C366" t="str">
        <f t="shared" si="40"/>
        <v>U5-F_CLK</v>
      </c>
      <c r="D366" t="str">
        <f t="shared" si="41"/>
        <v>U5-6</v>
      </c>
      <c r="E366" t="s">
        <v>528</v>
      </c>
      <c r="F366">
        <v>6</v>
      </c>
      <c r="G366" t="s">
        <v>345</v>
      </c>
      <c r="N366" s="97"/>
      <c r="AT366" t="str">
        <f t="shared" si="42"/>
        <v>F_CLK</v>
      </c>
      <c r="AU366" t="str">
        <f t="shared" si="43"/>
        <v>--</v>
      </c>
    </row>
    <row r="367" spans="1:47" x14ac:dyDescent="0.25">
      <c r="A367" t="str">
        <f t="shared" si="38"/>
        <v>U5-7</v>
      </c>
      <c r="B367" t="str">
        <f t="shared" si="39"/>
        <v>nSTATUS</v>
      </c>
      <c r="C367" t="str">
        <f t="shared" si="40"/>
        <v>U5-nSTATUS</v>
      </c>
      <c r="D367" t="str">
        <f t="shared" si="41"/>
        <v>U5-7</v>
      </c>
      <c r="E367" t="s">
        <v>528</v>
      </c>
      <c r="F367">
        <v>7</v>
      </c>
      <c r="G367" t="s">
        <v>795</v>
      </c>
      <c r="N367" s="97"/>
      <c r="AT367" t="str">
        <f t="shared" si="42"/>
        <v>nSTATUS</v>
      </c>
      <c r="AU367" t="str">
        <f t="shared" si="43"/>
        <v>--</v>
      </c>
    </row>
    <row r="368" spans="1:47" x14ac:dyDescent="0.25">
      <c r="A368" t="str">
        <f t="shared" si="38"/>
        <v>U5-8</v>
      </c>
      <c r="B368" t="str">
        <f t="shared" si="39"/>
        <v>3.3V</v>
      </c>
      <c r="C368" t="str">
        <f t="shared" si="40"/>
        <v>U5-3.3V</v>
      </c>
      <c r="D368" t="str">
        <f t="shared" si="41"/>
        <v>U5-8</v>
      </c>
      <c r="E368" t="s">
        <v>528</v>
      </c>
      <c r="F368">
        <v>8</v>
      </c>
      <c r="G368" t="s">
        <v>291</v>
      </c>
      <c r="N368" s="97"/>
      <c r="AT368" t="str">
        <f t="shared" si="42"/>
        <v>3.3V</v>
      </c>
      <c r="AU368" t="str">
        <f t="shared" si="43"/>
        <v>--</v>
      </c>
    </row>
    <row r="369" spans="1:47" x14ac:dyDescent="0.25">
      <c r="A369" t="str">
        <f t="shared" si="38"/>
        <v>U6-1</v>
      </c>
      <c r="B369" t="str">
        <f t="shared" si="39"/>
        <v>3.3V</v>
      </c>
      <c r="C369" t="str">
        <f t="shared" si="40"/>
        <v>U6-3.3V</v>
      </c>
      <c r="D369" t="str">
        <f t="shared" si="41"/>
        <v>U6-1</v>
      </c>
      <c r="E369" t="s">
        <v>435</v>
      </c>
      <c r="F369">
        <v>1</v>
      </c>
      <c r="G369" t="s">
        <v>291</v>
      </c>
      <c r="N369" s="97"/>
      <c r="AT369" t="str">
        <f t="shared" si="42"/>
        <v>3.3V</v>
      </c>
      <c r="AU369" t="str">
        <f t="shared" si="43"/>
        <v>--</v>
      </c>
    </row>
    <row r="370" spans="1:47" x14ac:dyDescent="0.25">
      <c r="A370" t="str">
        <f t="shared" si="38"/>
        <v>U6-2</v>
      </c>
      <c r="B370" t="str">
        <f t="shared" si="39"/>
        <v>GND</v>
      </c>
      <c r="C370" t="str">
        <f t="shared" si="40"/>
        <v>U6-GND</v>
      </c>
      <c r="D370" t="str">
        <f t="shared" si="41"/>
        <v>U6-2</v>
      </c>
      <c r="E370" t="s">
        <v>435</v>
      </c>
      <c r="F370">
        <v>2</v>
      </c>
      <c r="G370" t="s">
        <v>324</v>
      </c>
      <c r="N370" s="97"/>
      <c r="AT370" t="str">
        <f t="shared" si="42"/>
        <v>GND</v>
      </c>
      <c r="AU370" t="str">
        <f t="shared" si="43"/>
        <v>--</v>
      </c>
    </row>
    <row r="371" spans="1:47" x14ac:dyDescent="0.25">
      <c r="A371" t="str">
        <f t="shared" si="38"/>
        <v>U6-3</v>
      </c>
      <c r="B371" t="str">
        <f t="shared" si="39"/>
        <v>CLK_X</v>
      </c>
      <c r="C371" t="str">
        <f t="shared" si="40"/>
        <v>U6-CLK_X</v>
      </c>
      <c r="D371" t="str">
        <f t="shared" si="41"/>
        <v>U6-3</v>
      </c>
      <c r="E371" t="s">
        <v>435</v>
      </c>
      <c r="F371">
        <v>3</v>
      </c>
      <c r="G371" t="s">
        <v>317</v>
      </c>
      <c r="N371" s="97"/>
      <c r="AT371" t="str">
        <f t="shared" si="42"/>
        <v>CLK_X</v>
      </c>
      <c r="AU371" t="str">
        <f t="shared" si="43"/>
        <v>--</v>
      </c>
    </row>
    <row r="372" spans="1:47" x14ac:dyDescent="0.25">
      <c r="A372" t="str">
        <f t="shared" si="38"/>
        <v>U6-4</v>
      </c>
      <c r="B372" t="str">
        <f t="shared" si="39"/>
        <v>3.3V</v>
      </c>
      <c r="C372" t="str">
        <f t="shared" si="40"/>
        <v>U6-3.3V</v>
      </c>
      <c r="D372" t="str">
        <f t="shared" si="41"/>
        <v>U6-4</v>
      </c>
      <c r="E372" t="s">
        <v>435</v>
      </c>
      <c r="F372">
        <v>4</v>
      </c>
      <c r="G372" t="s">
        <v>291</v>
      </c>
      <c r="N372" s="97"/>
      <c r="AT372" t="str">
        <f t="shared" si="42"/>
        <v>3.3V</v>
      </c>
      <c r="AU372" t="str">
        <f t="shared" si="43"/>
        <v>--</v>
      </c>
    </row>
    <row r="373" spans="1:47" x14ac:dyDescent="0.25">
      <c r="A373" t="str">
        <f t="shared" si="38"/>
        <v>U7-1</v>
      </c>
      <c r="B373" t="str">
        <f t="shared" si="39"/>
        <v>3.3V</v>
      </c>
      <c r="C373" t="str">
        <f t="shared" si="40"/>
        <v>U7-3.3V</v>
      </c>
      <c r="D373" t="str">
        <f t="shared" si="41"/>
        <v>U7-1</v>
      </c>
      <c r="E373" t="s">
        <v>436</v>
      </c>
      <c r="F373">
        <v>1</v>
      </c>
      <c r="G373" t="s">
        <v>291</v>
      </c>
      <c r="N373" s="97"/>
      <c r="AT373" t="str">
        <f t="shared" si="42"/>
        <v>3.3V</v>
      </c>
      <c r="AU373" t="str">
        <f t="shared" si="43"/>
        <v>--</v>
      </c>
    </row>
    <row r="374" spans="1:47" x14ac:dyDescent="0.25">
      <c r="A374" t="str">
        <f t="shared" si="38"/>
        <v>U7-2</v>
      </c>
      <c r="B374" t="str">
        <f t="shared" si="39"/>
        <v>GND</v>
      </c>
      <c r="C374" t="str">
        <f t="shared" si="40"/>
        <v>U7-GND</v>
      </c>
      <c r="D374" t="str">
        <f t="shared" si="41"/>
        <v>U7-2</v>
      </c>
      <c r="E374" t="s">
        <v>436</v>
      </c>
      <c r="F374">
        <v>2</v>
      </c>
      <c r="G374" t="s">
        <v>324</v>
      </c>
      <c r="N374" s="97"/>
      <c r="AT374" t="str">
        <f t="shared" si="42"/>
        <v>GND</v>
      </c>
      <c r="AU374" t="str">
        <f t="shared" si="43"/>
        <v>--</v>
      </c>
    </row>
    <row r="375" spans="1:47" x14ac:dyDescent="0.25">
      <c r="A375" t="str">
        <f t="shared" si="38"/>
        <v>U7-3</v>
      </c>
      <c r="B375" t="str">
        <f t="shared" si="39"/>
        <v>NetR17_1</v>
      </c>
      <c r="C375" t="str">
        <f t="shared" si="40"/>
        <v>U7-NetR17_1</v>
      </c>
      <c r="D375" t="str">
        <f t="shared" si="41"/>
        <v>U7-3</v>
      </c>
      <c r="E375" t="s">
        <v>436</v>
      </c>
      <c r="F375">
        <v>3</v>
      </c>
      <c r="G375" t="s">
        <v>382</v>
      </c>
      <c r="N375" s="97"/>
      <c r="AT375" t="str">
        <f t="shared" si="42"/>
        <v>CLK12M</v>
      </c>
      <c r="AU375" t="str">
        <f t="shared" si="43"/>
        <v>R17</v>
      </c>
    </row>
    <row r="376" spans="1:47" x14ac:dyDescent="0.25">
      <c r="A376" t="str">
        <f t="shared" si="38"/>
        <v>U7-4</v>
      </c>
      <c r="B376" t="str">
        <f t="shared" si="39"/>
        <v>3.3V</v>
      </c>
      <c r="C376" t="str">
        <f t="shared" si="40"/>
        <v>U7-3.3V</v>
      </c>
      <c r="D376" t="str">
        <f t="shared" si="41"/>
        <v>U7-4</v>
      </c>
      <c r="E376" t="s">
        <v>436</v>
      </c>
      <c r="F376">
        <v>4</v>
      </c>
      <c r="G376" t="s">
        <v>291</v>
      </c>
      <c r="N376" s="97"/>
      <c r="AT376" t="str">
        <f t="shared" si="42"/>
        <v>3.3V</v>
      </c>
      <c r="AU376" t="str">
        <f t="shared" si="43"/>
        <v>--</v>
      </c>
    </row>
    <row r="377" spans="1:47" x14ac:dyDescent="0.25">
      <c r="A377" t="str">
        <f t="shared" si="38"/>
        <v>U8-1</v>
      </c>
      <c r="B377" t="str">
        <f t="shared" si="39"/>
        <v>NetU8_1</v>
      </c>
      <c r="C377" t="str">
        <f t="shared" si="40"/>
        <v>U8-NetU8_1</v>
      </c>
      <c r="D377" t="str">
        <f t="shared" si="41"/>
        <v>U8-1</v>
      </c>
      <c r="E377" t="s">
        <v>437</v>
      </c>
      <c r="F377">
        <v>1</v>
      </c>
      <c r="G377" t="s">
        <v>438</v>
      </c>
      <c r="N377" s="97"/>
      <c r="AT377" t="str">
        <f t="shared" si="42"/>
        <v>NetU8_1</v>
      </c>
      <c r="AU377" t="str">
        <f t="shared" si="43"/>
        <v>--</v>
      </c>
    </row>
    <row r="378" spans="1:47" x14ac:dyDescent="0.25">
      <c r="A378" t="str">
        <f t="shared" si="38"/>
        <v>U8-2</v>
      </c>
      <c r="B378" t="str">
        <f t="shared" si="39"/>
        <v>GND</v>
      </c>
      <c r="C378" t="str">
        <f t="shared" si="40"/>
        <v>U8-GND</v>
      </c>
      <c r="D378" t="str">
        <f t="shared" si="41"/>
        <v>U8-2</v>
      </c>
      <c r="E378" t="s">
        <v>437</v>
      </c>
      <c r="F378">
        <v>2</v>
      </c>
      <c r="G378" t="s">
        <v>324</v>
      </c>
      <c r="N378" s="97"/>
      <c r="AT378" t="str">
        <f t="shared" si="42"/>
        <v>GND</v>
      </c>
      <c r="AU378" t="str">
        <f t="shared" si="43"/>
        <v>--</v>
      </c>
    </row>
    <row r="379" spans="1:47" x14ac:dyDescent="0.25">
      <c r="A379" t="str">
        <f t="shared" si="38"/>
        <v>U8-3</v>
      </c>
      <c r="B379" t="str">
        <f t="shared" si="39"/>
        <v>NetR6_2</v>
      </c>
      <c r="C379" t="str">
        <f t="shared" si="40"/>
        <v>U8-NetR6_2</v>
      </c>
      <c r="D379" t="str">
        <f t="shared" si="41"/>
        <v>U8-3</v>
      </c>
      <c r="E379" t="s">
        <v>437</v>
      </c>
      <c r="F379">
        <v>3</v>
      </c>
      <c r="G379" t="s">
        <v>393</v>
      </c>
      <c r="N379" s="97"/>
      <c r="AT379" t="str">
        <f t="shared" si="42"/>
        <v>NetR6_2</v>
      </c>
      <c r="AU379" t="str">
        <f t="shared" si="43"/>
        <v>--</v>
      </c>
    </row>
    <row r="380" spans="1:47" x14ac:dyDescent="0.25">
      <c r="A380" t="str">
        <f t="shared" si="38"/>
        <v>U8-4</v>
      </c>
      <c r="B380" t="str">
        <f t="shared" si="39"/>
        <v>NetU8_4</v>
      </c>
      <c r="C380" t="str">
        <f t="shared" si="40"/>
        <v>U8-NetU8_4</v>
      </c>
      <c r="D380" t="str">
        <f t="shared" si="41"/>
        <v>U8-4</v>
      </c>
      <c r="E380" t="s">
        <v>437</v>
      </c>
      <c r="F380">
        <v>4</v>
      </c>
      <c r="G380" t="s">
        <v>439</v>
      </c>
      <c r="N380" s="97"/>
      <c r="AT380" t="str">
        <f t="shared" si="42"/>
        <v>NetU8_4</v>
      </c>
      <c r="AU380" t="str">
        <f t="shared" si="43"/>
        <v>--</v>
      </c>
    </row>
    <row r="381" spans="1:47" x14ac:dyDescent="0.25">
      <c r="A381" t="str">
        <f t="shared" si="38"/>
        <v>U8-5</v>
      </c>
      <c r="B381" t="str">
        <f t="shared" si="39"/>
        <v>3.3V</v>
      </c>
      <c r="C381" t="str">
        <f t="shared" si="40"/>
        <v>U8-3.3V</v>
      </c>
      <c r="D381" t="str">
        <f t="shared" si="41"/>
        <v>U8-5</v>
      </c>
      <c r="E381" t="s">
        <v>437</v>
      </c>
      <c r="F381">
        <v>5</v>
      </c>
      <c r="G381" t="s">
        <v>291</v>
      </c>
      <c r="N381" s="97"/>
      <c r="AT381" t="str">
        <f t="shared" si="42"/>
        <v>3.3V</v>
      </c>
      <c r="AU381" t="str">
        <f t="shared" si="43"/>
        <v>--</v>
      </c>
    </row>
    <row r="382" spans="1:47" x14ac:dyDescent="0.25">
      <c r="A382" t="str">
        <f t="shared" si="38"/>
        <v>U8-6</v>
      </c>
      <c r="B382" t="str">
        <f t="shared" si="39"/>
        <v>GND</v>
      </c>
      <c r="C382" t="str">
        <f t="shared" si="40"/>
        <v>U8-GND</v>
      </c>
      <c r="D382" t="str">
        <f t="shared" si="41"/>
        <v>U8-6</v>
      </c>
      <c r="E382" t="s">
        <v>437</v>
      </c>
      <c r="F382">
        <v>6</v>
      </c>
      <c r="G382" t="s">
        <v>324</v>
      </c>
      <c r="N382" s="97"/>
      <c r="AT382" t="str">
        <f t="shared" si="42"/>
        <v>GND</v>
      </c>
      <c r="AU382" t="str">
        <f t="shared" si="43"/>
        <v>--</v>
      </c>
    </row>
    <row r="383" spans="1:47" x14ac:dyDescent="0.25">
      <c r="A383" t="str">
        <f t="shared" si="38"/>
        <v>U8-7</v>
      </c>
      <c r="B383" t="str">
        <f t="shared" si="39"/>
        <v>3.3V</v>
      </c>
      <c r="C383" t="str">
        <f t="shared" si="40"/>
        <v>U8-3.3V</v>
      </c>
      <c r="D383" t="str">
        <f t="shared" si="41"/>
        <v>U8-7</v>
      </c>
      <c r="E383" t="s">
        <v>437</v>
      </c>
      <c r="F383">
        <v>7</v>
      </c>
      <c r="G383" t="s">
        <v>291</v>
      </c>
      <c r="N383" s="97"/>
      <c r="AT383" t="str">
        <f t="shared" si="42"/>
        <v>3.3V</v>
      </c>
      <c r="AU383" t="str">
        <f t="shared" si="43"/>
        <v>--</v>
      </c>
    </row>
    <row r="384" spans="1:47" x14ac:dyDescent="0.25">
      <c r="A384" t="str">
        <f t="shared" si="38"/>
        <v>U8-8</v>
      </c>
      <c r="B384" t="str">
        <f t="shared" si="39"/>
        <v>3.3V</v>
      </c>
      <c r="C384" t="str">
        <f t="shared" si="40"/>
        <v>U8-3.3V</v>
      </c>
      <c r="D384" t="str">
        <f t="shared" si="41"/>
        <v>U8-8</v>
      </c>
      <c r="E384" t="s">
        <v>437</v>
      </c>
      <c r="F384">
        <v>8</v>
      </c>
      <c r="G384" t="s">
        <v>291</v>
      </c>
      <c r="N384" s="97"/>
      <c r="AT384" t="str">
        <f t="shared" si="42"/>
        <v>3.3V</v>
      </c>
      <c r="AU384" t="str">
        <f t="shared" si="43"/>
        <v>--</v>
      </c>
    </row>
    <row r="385" spans="1:47" x14ac:dyDescent="0.25">
      <c r="A385" t="str">
        <f t="shared" si="38"/>
        <v>U8-9</v>
      </c>
      <c r="B385" t="str">
        <f t="shared" si="39"/>
        <v>GND</v>
      </c>
      <c r="C385" t="str">
        <f t="shared" si="40"/>
        <v>U8-GND</v>
      </c>
      <c r="D385" t="str">
        <f t="shared" si="41"/>
        <v>U8-9</v>
      </c>
      <c r="E385" t="s">
        <v>437</v>
      </c>
      <c r="F385">
        <v>9</v>
      </c>
      <c r="G385" t="s">
        <v>324</v>
      </c>
      <c r="N385" s="97"/>
      <c r="AT385" t="str">
        <f t="shared" si="42"/>
        <v>GND</v>
      </c>
      <c r="AU385" t="str">
        <f t="shared" si="43"/>
        <v>--</v>
      </c>
    </row>
    <row r="386" spans="1:47" x14ac:dyDescent="0.25">
      <c r="A386" t="str">
        <f t="shared" si="38"/>
        <v>U8-10</v>
      </c>
      <c r="B386" t="str">
        <f t="shared" si="39"/>
        <v>GND</v>
      </c>
      <c r="C386" t="str">
        <f t="shared" si="40"/>
        <v>U8-GND</v>
      </c>
      <c r="D386" t="str">
        <f t="shared" si="41"/>
        <v>U8-10</v>
      </c>
      <c r="E386" t="s">
        <v>437</v>
      </c>
      <c r="F386">
        <v>10</v>
      </c>
      <c r="G386" t="s">
        <v>324</v>
      </c>
      <c r="N386" s="97"/>
      <c r="AT386" t="str">
        <f t="shared" si="42"/>
        <v>GND</v>
      </c>
      <c r="AU386" t="str">
        <f t="shared" si="43"/>
        <v>--</v>
      </c>
    </row>
    <row r="387" spans="1:47" x14ac:dyDescent="0.25">
      <c r="A387" t="str">
        <f t="shared" si="38"/>
        <v>U8-11</v>
      </c>
      <c r="B387" t="str">
        <f t="shared" si="39"/>
        <v>GND</v>
      </c>
      <c r="C387" t="str">
        <f t="shared" si="40"/>
        <v>U8-GND</v>
      </c>
      <c r="D387" t="str">
        <f t="shared" si="41"/>
        <v>U8-11</v>
      </c>
      <c r="E387" t="s">
        <v>437</v>
      </c>
      <c r="F387">
        <v>11</v>
      </c>
      <c r="G387" t="s">
        <v>324</v>
      </c>
      <c r="N387" s="97"/>
      <c r="AT387" t="str">
        <f t="shared" si="42"/>
        <v>GND</v>
      </c>
      <c r="AU387" t="str">
        <f t="shared" si="43"/>
        <v>--</v>
      </c>
    </row>
    <row r="388" spans="1:47" x14ac:dyDescent="0.25">
      <c r="A388" t="str">
        <f t="shared" si="38"/>
        <v>U8-12</v>
      </c>
      <c r="B388" t="str">
        <f t="shared" si="39"/>
        <v>NetR6_2</v>
      </c>
      <c r="C388" t="str">
        <f t="shared" si="40"/>
        <v>U8-NetR6_2</v>
      </c>
      <c r="D388" t="str">
        <f t="shared" si="41"/>
        <v>U8-12</v>
      </c>
      <c r="E388" t="s">
        <v>437</v>
      </c>
      <c r="F388">
        <v>12</v>
      </c>
      <c r="G388" t="s">
        <v>393</v>
      </c>
      <c r="N388" s="97"/>
      <c r="AT388" t="str">
        <f t="shared" si="42"/>
        <v>NetR6_2</v>
      </c>
      <c r="AU388" t="str">
        <f t="shared" si="43"/>
        <v>--</v>
      </c>
    </row>
    <row r="389" spans="1:47" x14ac:dyDescent="0.25">
      <c r="A389" t="str">
        <f t="shared" si="38"/>
        <v>U8-13</v>
      </c>
      <c r="B389" t="str">
        <f t="shared" si="39"/>
        <v>NetR6_2</v>
      </c>
      <c r="C389" t="str">
        <f t="shared" si="40"/>
        <v>U8-NetR6_2</v>
      </c>
      <c r="D389" t="str">
        <f t="shared" si="41"/>
        <v>U8-13</v>
      </c>
      <c r="E389" t="s">
        <v>437</v>
      </c>
      <c r="F389">
        <v>13</v>
      </c>
      <c r="G389" t="s">
        <v>393</v>
      </c>
      <c r="N389" s="97"/>
      <c r="AT389" t="str">
        <f t="shared" si="42"/>
        <v>NetR6_2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U8-14</v>
      </c>
      <c r="B390" t="str">
        <f t="shared" ref="B390:B453" si="45">IF(OR(E390=$A$2,E390=$B$2,E390=$C$2,E390=$D$2),"--",G390)</f>
        <v>5V</v>
      </c>
      <c r="C390" t="str">
        <f t="shared" ref="C390:C453" si="46">$E390&amp;"-"&amp;$G390</f>
        <v>U8-5V</v>
      </c>
      <c r="D390" t="str">
        <f t="shared" ref="D390:D453" si="47">A390</f>
        <v>U8-14</v>
      </c>
      <c r="E390" t="s">
        <v>437</v>
      </c>
      <c r="F390">
        <v>14</v>
      </c>
      <c r="G390" t="s">
        <v>293</v>
      </c>
      <c r="N390" s="97"/>
      <c r="AT390" t="str">
        <f t="shared" ref="AT390:AT453" si="48">IF(IF(COUNTIF($AO$6:$AQ$150,B390)&gt;0,"---","--")="---",VLOOKUP(B390,$AO$6:$AQ$150,3,0),B390)</f>
        <v>5V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U8-15</v>
      </c>
      <c r="B391" t="str">
        <f t="shared" si="45"/>
        <v>NetU8_15</v>
      </c>
      <c r="C391" t="str">
        <f t="shared" si="46"/>
        <v>U8-NetU8_15</v>
      </c>
      <c r="D391" t="str">
        <f t="shared" si="47"/>
        <v>U8-15</v>
      </c>
      <c r="E391" t="s">
        <v>437</v>
      </c>
      <c r="F391">
        <v>15</v>
      </c>
      <c r="G391" t="s">
        <v>440</v>
      </c>
      <c r="N391" s="97"/>
      <c r="AT391" t="str">
        <f t="shared" si="48"/>
        <v>NetU8_15</v>
      </c>
      <c r="AU391" t="str">
        <f t="shared" si="49"/>
        <v>--</v>
      </c>
    </row>
    <row r="392" spans="1:47" x14ac:dyDescent="0.25">
      <c r="A392" t="str">
        <f t="shared" si="44"/>
        <v>U8-16</v>
      </c>
      <c r="B392" t="str">
        <f t="shared" si="45"/>
        <v>NetU8_16</v>
      </c>
      <c r="C392" t="str">
        <f t="shared" si="46"/>
        <v>U8-NetU8_16</v>
      </c>
      <c r="D392" t="str">
        <f t="shared" si="47"/>
        <v>U8-16</v>
      </c>
      <c r="E392" t="s">
        <v>437</v>
      </c>
      <c r="F392">
        <v>16</v>
      </c>
      <c r="G392" t="s">
        <v>441</v>
      </c>
      <c r="N392" s="97"/>
      <c r="AT392" t="str">
        <f t="shared" si="48"/>
        <v>NetU8_16</v>
      </c>
      <c r="AU392" t="str">
        <f t="shared" si="49"/>
        <v>--</v>
      </c>
    </row>
    <row r="393" spans="1:47" x14ac:dyDescent="0.25">
      <c r="A393" t="str">
        <f t="shared" si="44"/>
        <v>U9-1</v>
      </c>
      <c r="B393" t="str">
        <f t="shared" si="45"/>
        <v>EECS</v>
      </c>
      <c r="C393" t="str">
        <f t="shared" si="46"/>
        <v>U9-EECS</v>
      </c>
      <c r="D393" t="str">
        <f t="shared" si="47"/>
        <v>U9-1</v>
      </c>
      <c r="E393" t="s">
        <v>442</v>
      </c>
      <c r="F393">
        <v>1</v>
      </c>
      <c r="G393" t="s">
        <v>341</v>
      </c>
      <c r="N393" s="97"/>
      <c r="AT393" t="str">
        <f t="shared" si="48"/>
        <v>EECS</v>
      </c>
      <c r="AU393" t="str">
        <f t="shared" si="49"/>
        <v>--</v>
      </c>
    </row>
    <row r="394" spans="1:47" x14ac:dyDescent="0.25">
      <c r="A394" t="str">
        <f t="shared" si="44"/>
        <v>U9-2</v>
      </c>
      <c r="B394" t="str">
        <f t="shared" si="45"/>
        <v>EECLK</v>
      </c>
      <c r="C394" t="str">
        <f t="shared" si="46"/>
        <v>U9-EECLK</v>
      </c>
      <c r="D394" t="str">
        <f t="shared" si="47"/>
        <v>U9-2</v>
      </c>
      <c r="E394" t="s">
        <v>442</v>
      </c>
      <c r="F394">
        <v>2</v>
      </c>
      <c r="G394" t="s">
        <v>339</v>
      </c>
      <c r="N394" s="97"/>
      <c r="AT394" t="str">
        <f t="shared" si="48"/>
        <v>EECLK</v>
      </c>
      <c r="AU394" t="str">
        <f t="shared" si="49"/>
        <v>--</v>
      </c>
    </row>
    <row r="395" spans="1:47" x14ac:dyDescent="0.25">
      <c r="A395" t="str">
        <f t="shared" si="44"/>
        <v>U9-3</v>
      </c>
      <c r="B395" t="str">
        <f t="shared" si="45"/>
        <v>EEDATA</v>
      </c>
      <c r="C395" t="str">
        <f t="shared" si="46"/>
        <v>U9-EEDATA</v>
      </c>
      <c r="D395" t="str">
        <f t="shared" si="47"/>
        <v>U9-3</v>
      </c>
      <c r="E395" t="s">
        <v>442</v>
      </c>
      <c r="F395">
        <v>3</v>
      </c>
      <c r="G395" t="s">
        <v>343</v>
      </c>
      <c r="N395" s="97"/>
      <c r="AT395" t="str">
        <f t="shared" si="48"/>
        <v>NetR4_1</v>
      </c>
      <c r="AU395" t="str">
        <f t="shared" si="49"/>
        <v>R7</v>
      </c>
    </row>
    <row r="396" spans="1:47" x14ac:dyDescent="0.25">
      <c r="A396" t="str">
        <f t="shared" si="44"/>
        <v>U9-4</v>
      </c>
      <c r="B396" t="str">
        <f t="shared" si="45"/>
        <v>NetR4_1</v>
      </c>
      <c r="C396" t="str">
        <f t="shared" si="46"/>
        <v>U9-NetR4_1</v>
      </c>
      <c r="D396" t="str">
        <f t="shared" si="47"/>
        <v>U9-4</v>
      </c>
      <c r="E396" t="s">
        <v>442</v>
      </c>
      <c r="F396">
        <v>4</v>
      </c>
      <c r="G396" t="s">
        <v>392</v>
      </c>
      <c r="N396" s="97"/>
      <c r="AT396" t="str">
        <f t="shared" si="48"/>
        <v>EEDATA</v>
      </c>
      <c r="AU396" t="str">
        <f t="shared" si="49"/>
        <v>R7</v>
      </c>
    </row>
    <row r="397" spans="1:47" x14ac:dyDescent="0.25">
      <c r="A397" t="str">
        <f t="shared" si="44"/>
        <v>U9-5</v>
      </c>
      <c r="B397" t="str">
        <f t="shared" si="45"/>
        <v>GND</v>
      </c>
      <c r="C397" t="str">
        <f t="shared" si="46"/>
        <v>U9-GND</v>
      </c>
      <c r="D397" t="str">
        <f t="shared" si="47"/>
        <v>U9-5</v>
      </c>
      <c r="E397" t="s">
        <v>442</v>
      </c>
      <c r="F397">
        <v>5</v>
      </c>
      <c r="G397" t="s">
        <v>324</v>
      </c>
      <c r="N397" s="97"/>
      <c r="AT397" t="str">
        <f t="shared" si="48"/>
        <v>GND</v>
      </c>
      <c r="AU397" t="str">
        <f t="shared" si="49"/>
        <v>--</v>
      </c>
    </row>
    <row r="398" spans="1:47" x14ac:dyDescent="0.25">
      <c r="A398" t="str">
        <f t="shared" si="44"/>
        <v>U9-6</v>
      </c>
      <c r="B398" t="str">
        <f t="shared" si="45"/>
        <v>3.3V</v>
      </c>
      <c r="C398" t="str">
        <f t="shared" si="46"/>
        <v>U9-3.3V</v>
      </c>
      <c r="D398" t="str">
        <f t="shared" si="47"/>
        <v>U9-6</v>
      </c>
      <c r="E398" t="s">
        <v>442</v>
      </c>
      <c r="F398">
        <v>6</v>
      </c>
      <c r="G398" t="s">
        <v>291</v>
      </c>
      <c r="N398" s="97"/>
      <c r="AT398" t="str">
        <f t="shared" si="48"/>
        <v>3.3V</v>
      </c>
      <c r="AU398" t="str">
        <f t="shared" si="49"/>
        <v>--</v>
      </c>
    </row>
    <row r="399" spans="1:47" x14ac:dyDescent="0.25">
      <c r="A399" t="str">
        <f t="shared" si="44"/>
        <v>U9-7</v>
      </c>
      <c r="B399" t="str">
        <f t="shared" si="45"/>
        <v>NetU9_7</v>
      </c>
      <c r="C399" t="str">
        <f t="shared" si="46"/>
        <v>U9-NetU9_7</v>
      </c>
      <c r="D399" t="str">
        <f t="shared" si="47"/>
        <v>U9-7</v>
      </c>
      <c r="E399" t="s">
        <v>442</v>
      </c>
      <c r="F399">
        <v>7</v>
      </c>
      <c r="G399" t="s">
        <v>443</v>
      </c>
      <c r="N399" s="97"/>
      <c r="AT399" t="str">
        <f t="shared" si="48"/>
        <v>NetU9_7</v>
      </c>
      <c r="AU399" t="str">
        <f t="shared" si="49"/>
        <v>--</v>
      </c>
    </row>
    <row r="400" spans="1:47" x14ac:dyDescent="0.25">
      <c r="A400" t="str">
        <f t="shared" si="44"/>
        <v>U9-8</v>
      </c>
      <c r="B400" t="str">
        <f t="shared" si="45"/>
        <v>3.3V</v>
      </c>
      <c r="C400" t="str">
        <f t="shared" si="46"/>
        <v>U9-3.3V</v>
      </c>
      <c r="D400" t="str">
        <f t="shared" si="47"/>
        <v>U9-8</v>
      </c>
      <c r="E400" t="s">
        <v>442</v>
      </c>
      <c r="F400">
        <v>8</v>
      </c>
      <c r="G400" t="s">
        <v>291</v>
      </c>
      <c r="N400" s="97"/>
      <c r="AT400" t="str">
        <f t="shared" si="48"/>
        <v>3.3V</v>
      </c>
      <c r="AU400" t="str">
        <f t="shared" si="49"/>
        <v>--</v>
      </c>
    </row>
    <row r="401" spans="1:47" x14ac:dyDescent="0.25">
      <c r="A401" t="str">
        <f t="shared" si="44"/>
        <v>U9-9</v>
      </c>
      <c r="B401" t="str">
        <f t="shared" si="45"/>
        <v>NetU9_9</v>
      </c>
      <c r="C401" t="str">
        <f t="shared" si="46"/>
        <v>U9-NetU9_9</v>
      </c>
      <c r="D401" t="str">
        <f t="shared" si="47"/>
        <v>U9-9</v>
      </c>
      <c r="E401" t="s">
        <v>442</v>
      </c>
      <c r="F401">
        <v>9</v>
      </c>
      <c r="G401" t="s">
        <v>799</v>
      </c>
      <c r="N401" s="97"/>
      <c r="AT401" t="str">
        <f t="shared" si="48"/>
        <v>NetU9_9</v>
      </c>
      <c r="AU401" t="str">
        <f t="shared" si="49"/>
        <v>--</v>
      </c>
    </row>
    <row r="402" spans="1:47" x14ac:dyDescent="0.25">
      <c r="A402" t="str">
        <f t="shared" si="44"/>
        <v>C1-1</v>
      </c>
      <c r="B402" t="str">
        <f t="shared" si="45"/>
        <v>NetC1_1</v>
      </c>
      <c r="C402" t="str">
        <f t="shared" si="46"/>
        <v>C1-NetC1_1</v>
      </c>
      <c r="D402" t="str">
        <f t="shared" si="47"/>
        <v>C1-1</v>
      </c>
      <c r="E402" t="s">
        <v>444</v>
      </c>
      <c r="F402">
        <v>1</v>
      </c>
      <c r="G402" t="s">
        <v>370</v>
      </c>
      <c r="N402" s="97"/>
      <c r="AT402" t="str">
        <f t="shared" si="48"/>
        <v>NetC1_1</v>
      </c>
      <c r="AU402" t="str">
        <f t="shared" si="49"/>
        <v>--</v>
      </c>
    </row>
    <row r="403" spans="1:47" x14ac:dyDescent="0.25">
      <c r="A403" t="str">
        <f t="shared" si="44"/>
        <v>C1-2</v>
      </c>
      <c r="B403" t="str">
        <f t="shared" si="45"/>
        <v>GND</v>
      </c>
      <c r="C403" t="str">
        <f t="shared" si="46"/>
        <v>C1-GND</v>
      </c>
      <c r="D403" t="str">
        <f t="shared" si="47"/>
        <v>C1-2</v>
      </c>
      <c r="E403" t="s">
        <v>444</v>
      </c>
      <c r="F403">
        <v>2</v>
      </c>
      <c r="G403" t="s">
        <v>324</v>
      </c>
      <c r="N403" s="97"/>
      <c r="AT403" t="str">
        <f t="shared" si="48"/>
        <v>GND</v>
      </c>
      <c r="AU403" t="str">
        <f t="shared" si="49"/>
        <v>--</v>
      </c>
    </row>
    <row r="404" spans="1:47" x14ac:dyDescent="0.25">
      <c r="A404" t="str">
        <f t="shared" si="44"/>
        <v>C2-1</v>
      </c>
      <c r="B404" t="str">
        <f t="shared" si="45"/>
        <v>3.3V</v>
      </c>
      <c r="C404" t="str">
        <f t="shared" si="46"/>
        <v>C2-3.3V</v>
      </c>
      <c r="D404" t="str">
        <f t="shared" si="47"/>
        <v>C2-1</v>
      </c>
      <c r="E404" t="s">
        <v>445</v>
      </c>
      <c r="F404">
        <v>1</v>
      </c>
      <c r="G404" t="s">
        <v>291</v>
      </c>
      <c r="N404" s="97"/>
      <c r="AT404" t="str">
        <f t="shared" si="48"/>
        <v>3.3V</v>
      </c>
      <c r="AU404" t="str">
        <f t="shared" si="49"/>
        <v>--</v>
      </c>
    </row>
    <row r="405" spans="1:47" x14ac:dyDescent="0.25">
      <c r="A405" t="str">
        <f t="shared" si="44"/>
        <v>C2-2</v>
      </c>
      <c r="B405" t="str">
        <f t="shared" si="45"/>
        <v>GND</v>
      </c>
      <c r="C405" t="str">
        <f t="shared" si="46"/>
        <v>C2-GND</v>
      </c>
      <c r="D405" t="str">
        <f t="shared" si="47"/>
        <v>C2-2</v>
      </c>
      <c r="E405" t="s">
        <v>445</v>
      </c>
      <c r="F405">
        <v>2</v>
      </c>
      <c r="G405" t="s">
        <v>324</v>
      </c>
      <c r="N405" s="97"/>
      <c r="AT405" t="str">
        <f t="shared" si="48"/>
        <v>GND</v>
      </c>
      <c r="AU405" t="str">
        <f t="shared" si="49"/>
        <v>--</v>
      </c>
    </row>
    <row r="406" spans="1:47" x14ac:dyDescent="0.25">
      <c r="A406" t="str">
        <f t="shared" si="44"/>
        <v>C3-1</v>
      </c>
      <c r="B406" t="str">
        <f t="shared" si="45"/>
        <v>3.3V</v>
      </c>
      <c r="C406" t="str">
        <f t="shared" si="46"/>
        <v>C3-3.3V</v>
      </c>
      <c r="D406" t="str">
        <f t="shared" si="47"/>
        <v>C3-1</v>
      </c>
      <c r="E406" t="s">
        <v>446</v>
      </c>
      <c r="F406">
        <v>1</v>
      </c>
      <c r="G406" t="s">
        <v>291</v>
      </c>
      <c r="N406" s="97"/>
      <c r="AT406" t="str">
        <f t="shared" si="48"/>
        <v>3.3V</v>
      </c>
      <c r="AU406" t="str">
        <f t="shared" si="49"/>
        <v>--</v>
      </c>
    </row>
    <row r="407" spans="1:47" x14ac:dyDescent="0.25">
      <c r="A407" t="str">
        <f t="shared" si="44"/>
        <v>C3-2</v>
      </c>
      <c r="B407" t="str">
        <f t="shared" si="45"/>
        <v>GND</v>
      </c>
      <c r="C407" t="str">
        <f t="shared" si="46"/>
        <v>C3-GND</v>
      </c>
      <c r="D407" t="str">
        <f t="shared" si="47"/>
        <v>C3-2</v>
      </c>
      <c r="E407" t="s">
        <v>446</v>
      </c>
      <c r="F407">
        <v>2</v>
      </c>
      <c r="G407" t="s">
        <v>324</v>
      </c>
      <c r="N407" s="97"/>
      <c r="AT407" t="str">
        <f t="shared" si="48"/>
        <v>GND</v>
      </c>
      <c r="AU407" t="str">
        <f t="shared" si="49"/>
        <v>--</v>
      </c>
    </row>
    <row r="408" spans="1:47" x14ac:dyDescent="0.25">
      <c r="A408" t="str">
        <f t="shared" si="44"/>
        <v>C4-1</v>
      </c>
      <c r="B408" t="str">
        <f t="shared" si="45"/>
        <v>3.3V</v>
      </c>
      <c r="C408" t="str">
        <f t="shared" si="46"/>
        <v>C4-3.3V</v>
      </c>
      <c r="D408" t="str">
        <f t="shared" si="47"/>
        <v>C4-1</v>
      </c>
      <c r="E408" t="s">
        <v>447</v>
      </c>
      <c r="F408">
        <v>1</v>
      </c>
      <c r="G408" t="s">
        <v>291</v>
      </c>
      <c r="N408" s="97"/>
      <c r="AT408" t="str">
        <f t="shared" si="48"/>
        <v>3.3V</v>
      </c>
      <c r="AU408" t="str">
        <f t="shared" si="49"/>
        <v>--</v>
      </c>
    </row>
    <row r="409" spans="1:47" x14ac:dyDescent="0.25">
      <c r="A409" t="str">
        <f t="shared" si="44"/>
        <v>C4-2</v>
      </c>
      <c r="B409" t="str">
        <f t="shared" si="45"/>
        <v>GND</v>
      </c>
      <c r="C409" t="str">
        <f t="shared" si="46"/>
        <v>C4-GND</v>
      </c>
      <c r="D409" t="str">
        <f t="shared" si="47"/>
        <v>C4-2</v>
      </c>
      <c r="E409" t="s">
        <v>447</v>
      </c>
      <c r="F409">
        <v>2</v>
      </c>
      <c r="G409" t="s">
        <v>324</v>
      </c>
      <c r="N409" s="97"/>
      <c r="AT409" t="str">
        <f t="shared" si="48"/>
        <v>GND</v>
      </c>
      <c r="AU409" t="str">
        <f t="shared" si="49"/>
        <v>--</v>
      </c>
    </row>
    <row r="410" spans="1:47" x14ac:dyDescent="0.25">
      <c r="A410" t="str">
        <f t="shared" si="44"/>
        <v>C5-1</v>
      </c>
      <c r="B410" t="str">
        <f t="shared" si="45"/>
        <v>VCORE</v>
      </c>
      <c r="C410" t="str">
        <f t="shared" si="46"/>
        <v>C5-VCORE</v>
      </c>
      <c r="D410" t="str">
        <f t="shared" si="47"/>
        <v>C5-1</v>
      </c>
      <c r="E410" t="s">
        <v>448</v>
      </c>
      <c r="F410">
        <v>1</v>
      </c>
      <c r="G410" t="s">
        <v>395</v>
      </c>
      <c r="N410" s="97"/>
      <c r="AT410" t="str">
        <f t="shared" si="48"/>
        <v>VCORE</v>
      </c>
      <c r="AU410" t="str">
        <f t="shared" si="49"/>
        <v>--</v>
      </c>
    </row>
    <row r="411" spans="1:47" x14ac:dyDescent="0.25">
      <c r="A411" t="str">
        <f t="shared" si="44"/>
        <v>C5-2</v>
      </c>
      <c r="B411" t="str">
        <f t="shared" si="45"/>
        <v>GND</v>
      </c>
      <c r="C411" t="str">
        <f t="shared" si="46"/>
        <v>C5-GND</v>
      </c>
      <c r="D411" t="str">
        <f t="shared" si="47"/>
        <v>C5-2</v>
      </c>
      <c r="E411" t="s">
        <v>448</v>
      </c>
      <c r="F411">
        <v>2</v>
      </c>
      <c r="G411" t="s">
        <v>324</v>
      </c>
      <c r="N411" s="97"/>
      <c r="AT411" t="str">
        <f t="shared" si="48"/>
        <v>GND</v>
      </c>
      <c r="AU411" t="str">
        <f t="shared" si="49"/>
        <v>--</v>
      </c>
    </row>
    <row r="412" spans="1:47" x14ac:dyDescent="0.25">
      <c r="A412" t="str">
        <f t="shared" si="44"/>
        <v>C6-1</v>
      </c>
      <c r="B412" t="str">
        <f t="shared" si="45"/>
        <v>VCORE</v>
      </c>
      <c r="C412" t="str">
        <f t="shared" si="46"/>
        <v>C6-VCORE</v>
      </c>
      <c r="D412" t="str">
        <f t="shared" si="47"/>
        <v>C6-1</v>
      </c>
      <c r="E412" t="s">
        <v>449</v>
      </c>
      <c r="F412">
        <v>1</v>
      </c>
      <c r="G412" t="s">
        <v>395</v>
      </c>
      <c r="N412" s="97"/>
      <c r="AT412" t="str">
        <f t="shared" si="48"/>
        <v>VCORE</v>
      </c>
      <c r="AU412" t="str">
        <f t="shared" si="49"/>
        <v>--</v>
      </c>
    </row>
    <row r="413" spans="1:47" x14ac:dyDescent="0.25">
      <c r="A413" t="str">
        <f t="shared" si="44"/>
        <v>C6-2</v>
      </c>
      <c r="B413" t="str">
        <f t="shared" si="45"/>
        <v>GND</v>
      </c>
      <c r="C413" t="str">
        <f t="shared" si="46"/>
        <v>C6-GND</v>
      </c>
      <c r="D413" t="str">
        <f t="shared" si="47"/>
        <v>C6-2</v>
      </c>
      <c r="E413" t="s">
        <v>449</v>
      </c>
      <c r="F413">
        <v>2</v>
      </c>
      <c r="G413" t="s">
        <v>324</v>
      </c>
      <c r="N413" s="97"/>
      <c r="AT413" t="str">
        <f t="shared" si="48"/>
        <v>GND</v>
      </c>
      <c r="AU413" t="str">
        <f t="shared" si="49"/>
        <v>--</v>
      </c>
    </row>
    <row r="414" spans="1:47" x14ac:dyDescent="0.25">
      <c r="A414" t="str">
        <f t="shared" si="44"/>
        <v>C7-1</v>
      </c>
      <c r="B414" t="str">
        <f t="shared" si="45"/>
        <v>GND</v>
      </c>
      <c r="C414" t="str">
        <f t="shared" si="46"/>
        <v>C7-GND</v>
      </c>
      <c r="D414" t="str">
        <f t="shared" si="47"/>
        <v>C7-1</v>
      </c>
      <c r="E414" t="s">
        <v>450</v>
      </c>
      <c r="F414">
        <v>1</v>
      </c>
      <c r="G414" t="s">
        <v>324</v>
      </c>
      <c r="N414" s="97"/>
      <c r="AT414" t="str">
        <f t="shared" si="48"/>
        <v>GND</v>
      </c>
      <c r="AU414" t="str">
        <f t="shared" si="49"/>
        <v>--</v>
      </c>
    </row>
    <row r="415" spans="1:47" x14ac:dyDescent="0.25">
      <c r="A415" t="str">
        <f t="shared" si="44"/>
        <v>C7-2</v>
      </c>
      <c r="B415" t="str">
        <f t="shared" si="45"/>
        <v>NetC7_2</v>
      </c>
      <c r="C415" t="str">
        <f t="shared" si="46"/>
        <v>C7-NetC7_2</v>
      </c>
      <c r="D415" t="str">
        <f t="shared" si="47"/>
        <v>C7-2</v>
      </c>
      <c r="E415" t="s">
        <v>450</v>
      </c>
      <c r="F415">
        <v>2</v>
      </c>
      <c r="G415" t="s">
        <v>371</v>
      </c>
      <c r="N415" s="97"/>
      <c r="AT415" t="str">
        <f t="shared" si="48"/>
        <v>NetC7_2</v>
      </c>
      <c r="AU415" t="str">
        <f t="shared" si="49"/>
        <v>--</v>
      </c>
    </row>
    <row r="416" spans="1:47" x14ac:dyDescent="0.25">
      <c r="A416" t="str">
        <f t="shared" si="44"/>
        <v>C8-1</v>
      </c>
      <c r="B416" t="str">
        <f t="shared" si="45"/>
        <v>3.3V</v>
      </c>
      <c r="C416" t="str">
        <f t="shared" si="46"/>
        <v>C8-3.3V</v>
      </c>
      <c r="D416" t="str">
        <f t="shared" si="47"/>
        <v>C8-1</v>
      </c>
      <c r="E416" t="s">
        <v>451</v>
      </c>
      <c r="F416">
        <v>1</v>
      </c>
      <c r="G416" t="s">
        <v>291</v>
      </c>
      <c r="N416" s="97"/>
      <c r="AT416" t="str">
        <f t="shared" si="48"/>
        <v>3.3V</v>
      </c>
      <c r="AU416" t="str">
        <f t="shared" si="49"/>
        <v>--</v>
      </c>
    </row>
    <row r="417" spans="1:47" x14ac:dyDescent="0.25">
      <c r="A417" t="str">
        <f t="shared" si="44"/>
        <v>C8-2</v>
      </c>
      <c r="B417" t="str">
        <f t="shared" si="45"/>
        <v>GND</v>
      </c>
      <c r="C417" t="str">
        <f t="shared" si="46"/>
        <v>C8-GND</v>
      </c>
      <c r="D417" t="str">
        <f t="shared" si="47"/>
        <v>C8-2</v>
      </c>
      <c r="E417" t="s">
        <v>451</v>
      </c>
      <c r="F417">
        <v>2</v>
      </c>
      <c r="G417" t="s">
        <v>324</v>
      </c>
      <c r="N417" s="97"/>
      <c r="AT417" t="str">
        <f t="shared" si="48"/>
        <v>GND</v>
      </c>
      <c r="AU417" t="str">
        <f t="shared" si="49"/>
        <v>--</v>
      </c>
    </row>
    <row r="418" spans="1:47" x14ac:dyDescent="0.25">
      <c r="A418" t="str">
        <f t="shared" si="44"/>
        <v>C9-1</v>
      </c>
      <c r="B418" t="str">
        <f t="shared" si="45"/>
        <v>3.3V</v>
      </c>
      <c r="C418" t="str">
        <f t="shared" si="46"/>
        <v>C9-3.3V</v>
      </c>
      <c r="D418" t="str">
        <f t="shared" si="47"/>
        <v>C9-1</v>
      </c>
      <c r="E418" t="s">
        <v>452</v>
      </c>
      <c r="F418">
        <v>1</v>
      </c>
      <c r="G418" t="s">
        <v>291</v>
      </c>
      <c r="N418" s="97"/>
      <c r="AT418" t="str">
        <f t="shared" si="48"/>
        <v>3.3V</v>
      </c>
      <c r="AU418" t="str">
        <f t="shared" si="49"/>
        <v>--</v>
      </c>
    </row>
    <row r="419" spans="1:47" x14ac:dyDescent="0.25">
      <c r="A419" t="str">
        <f t="shared" si="44"/>
        <v>C9-2</v>
      </c>
      <c r="B419" t="str">
        <f t="shared" si="45"/>
        <v>GND</v>
      </c>
      <c r="C419" t="str">
        <f t="shared" si="46"/>
        <v>C9-GND</v>
      </c>
      <c r="D419" t="str">
        <f t="shared" si="47"/>
        <v>C9-2</v>
      </c>
      <c r="E419" t="s">
        <v>452</v>
      </c>
      <c r="F419">
        <v>2</v>
      </c>
      <c r="G419" t="s">
        <v>324</v>
      </c>
      <c r="N419" s="97"/>
      <c r="AT419" t="str">
        <f t="shared" si="48"/>
        <v>GND</v>
      </c>
      <c r="AU419" t="str">
        <f t="shared" si="49"/>
        <v>--</v>
      </c>
    </row>
    <row r="420" spans="1:47" x14ac:dyDescent="0.25">
      <c r="A420" t="str">
        <f t="shared" si="44"/>
        <v>C10-1</v>
      </c>
      <c r="B420" t="str">
        <f t="shared" si="45"/>
        <v>3.3V</v>
      </c>
      <c r="C420" t="str">
        <f t="shared" si="46"/>
        <v>C10-3.3V</v>
      </c>
      <c r="D420" t="str">
        <f t="shared" si="47"/>
        <v>C10-1</v>
      </c>
      <c r="E420" t="s">
        <v>453</v>
      </c>
      <c r="F420">
        <v>1</v>
      </c>
      <c r="G420" t="s">
        <v>291</v>
      </c>
      <c r="N420" s="97"/>
      <c r="AT420" t="str">
        <f t="shared" si="48"/>
        <v>3.3V</v>
      </c>
      <c r="AU420" t="str">
        <f t="shared" si="49"/>
        <v>--</v>
      </c>
    </row>
    <row r="421" spans="1:47" x14ac:dyDescent="0.25">
      <c r="A421" t="str">
        <f t="shared" si="44"/>
        <v>C10-2</v>
      </c>
      <c r="B421" t="str">
        <f t="shared" si="45"/>
        <v>GND</v>
      </c>
      <c r="C421" t="str">
        <f t="shared" si="46"/>
        <v>C10-GND</v>
      </c>
      <c r="D421" t="str">
        <f t="shared" si="47"/>
        <v>C10-2</v>
      </c>
      <c r="E421" t="s">
        <v>453</v>
      </c>
      <c r="F421">
        <v>2</v>
      </c>
      <c r="G421" t="s">
        <v>324</v>
      </c>
      <c r="N421" s="97"/>
      <c r="AT421" t="str">
        <f t="shared" si="48"/>
        <v>GND</v>
      </c>
      <c r="AU421" t="str">
        <f t="shared" si="49"/>
        <v>--</v>
      </c>
    </row>
    <row r="422" spans="1:47" x14ac:dyDescent="0.25">
      <c r="A422" t="str">
        <f t="shared" si="44"/>
        <v>C11-1</v>
      </c>
      <c r="B422" t="str">
        <f t="shared" si="45"/>
        <v>GND</v>
      </c>
      <c r="C422" t="str">
        <f t="shared" si="46"/>
        <v>C11-GND</v>
      </c>
      <c r="D422" t="str">
        <f t="shared" si="47"/>
        <v>C11-1</v>
      </c>
      <c r="E422" t="s">
        <v>454</v>
      </c>
      <c r="F422">
        <v>1</v>
      </c>
      <c r="G422" t="s">
        <v>324</v>
      </c>
      <c r="N422" s="97"/>
      <c r="AT422" t="str">
        <f t="shared" si="48"/>
        <v>GND</v>
      </c>
      <c r="AU422" t="str">
        <f t="shared" si="49"/>
        <v>--</v>
      </c>
    </row>
    <row r="423" spans="1:47" x14ac:dyDescent="0.25">
      <c r="A423" t="str">
        <f t="shared" si="44"/>
        <v>C11-2</v>
      </c>
      <c r="B423" t="str">
        <f t="shared" si="45"/>
        <v>3.3V</v>
      </c>
      <c r="C423" t="str">
        <f t="shared" si="46"/>
        <v>C11-3.3V</v>
      </c>
      <c r="D423" t="str">
        <f t="shared" si="47"/>
        <v>C11-2</v>
      </c>
      <c r="E423" t="s">
        <v>454</v>
      </c>
      <c r="F423">
        <v>2</v>
      </c>
      <c r="G423" t="s">
        <v>291</v>
      </c>
      <c r="N423" s="97"/>
      <c r="AT423" t="str">
        <f t="shared" si="48"/>
        <v>3.3V</v>
      </c>
      <c r="AU423" t="str">
        <f t="shared" si="49"/>
        <v>--</v>
      </c>
    </row>
    <row r="424" spans="1:47" x14ac:dyDescent="0.25">
      <c r="A424" t="str">
        <f t="shared" si="44"/>
        <v>C12-1</v>
      </c>
      <c r="B424" t="str">
        <f t="shared" si="45"/>
        <v>GND</v>
      </c>
      <c r="C424" t="str">
        <f t="shared" si="46"/>
        <v>C12-GND</v>
      </c>
      <c r="D424" t="str">
        <f t="shared" si="47"/>
        <v>C12-1</v>
      </c>
      <c r="E424" t="s">
        <v>455</v>
      </c>
      <c r="F424">
        <v>1</v>
      </c>
      <c r="G424" t="s">
        <v>324</v>
      </c>
      <c r="N424" s="97"/>
      <c r="AT424" t="str">
        <f t="shared" si="48"/>
        <v>GND</v>
      </c>
      <c r="AU424" t="str">
        <f t="shared" si="49"/>
        <v>--</v>
      </c>
    </row>
    <row r="425" spans="1:47" x14ac:dyDescent="0.25">
      <c r="A425" t="str">
        <f t="shared" si="44"/>
        <v>C12-2</v>
      </c>
      <c r="B425" t="str">
        <f t="shared" si="45"/>
        <v>VCORE</v>
      </c>
      <c r="C425" t="str">
        <f t="shared" si="46"/>
        <v>C12-VCORE</v>
      </c>
      <c r="D425" t="str">
        <f t="shared" si="47"/>
        <v>C12-2</v>
      </c>
      <c r="E425" t="s">
        <v>455</v>
      </c>
      <c r="F425">
        <v>2</v>
      </c>
      <c r="G425" t="s">
        <v>395</v>
      </c>
      <c r="N425" s="97"/>
      <c r="AT425" t="str">
        <f t="shared" si="48"/>
        <v>VCORE</v>
      </c>
      <c r="AU425" t="str">
        <f t="shared" si="49"/>
        <v>--</v>
      </c>
    </row>
    <row r="426" spans="1:47" x14ac:dyDescent="0.25">
      <c r="A426" t="str">
        <f t="shared" si="44"/>
        <v>C13-1</v>
      </c>
      <c r="B426" t="str">
        <f t="shared" si="45"/>
        <v>GND</v>
      </c>
      <c r="C426" t="str">
        <f t="shared" si="46"/>
        <v>C13-GND</v>
      </c>
      <c r="D426" t="str">
        <f t="shared" si="47"/>
        <v>C13-1</v>
      </c>
      <c r="E426" t="s">
        <v>456</v>
      </c>
      <c r="F426">
        <v>1</v>
      </c>
      <c r="G426" t="s">
        <v>324</v>
      </c>
      <c r="N426" s="97"/>
      <c r="AT426" t="str">
        <f t="shared" si="48"/>
        <v>GND</v>
      </c>
      <c r="AU426" t="str">
        <f t="shared" si="49"/>
        <v>--</v>
      </c>
    </row>
    <row r="427" spans="1:47" x14ac:dyDescent="0.25">
      <c r="A427" t="str">
        <f t="shared" si="44"/>
        <v>C13-2</v>
      </c>
      <c r="B427" t="str">
        <f t="shared" si="45"/>
        <v>USB_VBUS</v>
      </c>
      <c r="C427" t="str">
        <f t="shared" si="46"/>
        <v>C13-USB_VBUS</v>
      </c>
      <c r="D427" t="str">
        <f t="shared" si="47"/>
        <v>C13-2</v>
      </c>
      <c r="E427" t="s">
        <v>456</v>
      </c>
      <c r="F427">
        <v>2</v>
      </c>
      <c r="G427" t="s">
        <v>350</v>
      </c>
      <c r="N427" s="97"/>
      <c r="AT427" t="str">
        <f t="shared" si="48"/>
        <v>USB_VBUS</v>
      </c>
      <c r="AU427" t="str">
        <f t="shared" si="49"/>
        <v>--</v>
      </c>
    </row>
    <row r="428" spans="1:47" x14ac:dyDescent="0.25">
      <c r="A428" t="str">
        <f t="shared" si="44"/>
        <v>C14-1</v>
      </c>
      <c r="B428" t="str">
        <f t="shared" si="45"/>
        <v>3.3V</v>
      </c>
      <c r="C428" t="str">
        <f t="shared" si="46"/>
        <v>C14-3.3V</v>
      </c>
      <c r="D428" t="str">
        <f t="shared" si="47"/>
        <v>C14-1</v>
      </c>
      <c r="E428" t="s">
        <v>457</v>
      </c>
      <c r="F428">
        <v>1</v>
      </c>
      <c r="G428" t="s">
        <v>291</v>
      </c>
      <c r="N428" s="97"/>
      <c r="AT428" t="str">
        <f t="shared" si="48"/>
        <v>3.3V</v>
      </c>
      <c r="AU428" t="str">
        <f t="shared" si="49"/>
        <v>--</v>
      </c>
    </row>
    <row r="429" spans="1:47" x14ac:dyDescent="0.25">
      <c r="A429" t="str">
        <f t="shared" si="44"/>
        <v>C14-2</v>
      </c>
      <c r="B429" t="str">
        <f t="shared" si="45"/>
        <v>GND</v>
      </c>
      <c r="C429" t="str">
        <f t="shared" si="46"/>
        <v>C14-GND</v>
      </c>
      <c r="D429" t="str">
        <f t="shared" si="47"/>
        <v>C14-2</v>
      </c>
      <c r="E429" t="s">
        <v>457</v>
      </c>
      <c r="F429">
        <v>2</v>
      </c>
      <c r="G429" t="s">
        <v>324</v>
      </c>
      <c r="N429" s="97"/>
      <c r="AT429" t="str">
        <f t="shared" si="48"/>
        <v>GND</v>
      </c>
      <c r="AU429" t="str">
        <f t="shared" si="49"/>
        <v>--</v>
      </c>
    </row>
    <row r="430" spans="1:47" x14ac:dyDescent="0.25">
      <c r="A430" t="str">
        <f t="shared" si="44"/>
        <v>C15-1</v>
      </c>
      <c r="B430" t="str">
        <f t="shared" si="45"/>
        <v>NetC15_1</v>
      </c>
      <c r="C430" t="str">
        <f t="shared" si="46"/>
        <v>C15-NetC15_1</v>
      </c>
      <c r="D430" t="str">
        <f t="shared" si="47"/>
        <v>C15-1</v>
      </c>
      <c r="E430" t="s">
        <v>458</v>
      </c>
      <c r="F430">
        <v>1</v>
      </c>
      <c r="G430" t="s">
        <v>636</v>
      </c>
      <c r="N430" s="97"/>
      <c r="AT430" t="str">
        <f t="shared" si="48"/>
        <v>AREF</v>
      </c>
      <c r="AU430" t="str">
        <f t="shared" si="49"/>
        <v>R18</v>
      </c>
    </row>
    <row r="431" spans="1:47" x14ac:dyDescent="0.25">
      <c r="A431" t="str">
        <f t="shared" si="44"/>
        <v>C15-2</v>
      </c>
      <c r="B431" t="str">
        <f t="shared" si="45"/>
        <v>GND</v>
      </c>
      <c r="C431" t="str">
        <f t="shared" si="46"/>
        <v>C15-GND</v>
      </c>
      <c r="D431" t="str">
        <f t="shared" si="47"/>
        <v>C15-2</v>
      </c>
      <c r="E431" t="s">
        <v>458</v>
      </c>
      <c r="F431">
        <v>2</v>
      </c>
      <c r="G431" t="s">
        <v>324</v>
      </c>
      <c r="N431" s="97"/>
      <c r="AT431" t="str">
        <f t="shared" si="48"/>
        <v>GND</v>
      </c>
      <c r="AU431" t="str">
        <f t="shared" si="49"/>
        <v>--</v>
      </c>
    </row>
    <row r="432" spans="1:47" x14ac:dyDescent="0.25">
      <c r="A432" t="str">
        <f t="shared" si="44"/>
        <v>C16-1</v>
      </c>
      <c r="B432" t="str">
        <f t="shared" si="45"/>
        <v>3.3V</v>
      </c>
      <c r="C432" t="str">
        <f t="shared" si="46"/>
        <v>C16-3.3V</v>
      </c>
      <c r="D432" t="str">
        <f t="shared" si="47"/>
        <v>C16-1</v>
      </c>
      <c r="E432" t="s">
        <v>459</v>
      </c>
      <c r="F432">
        <v>1</v>
      </c>
      <c r="G432" t="s">
        <v>291</v>
      </c>
      <c r="N432" s="97"/>
      <c r="AT432" t="str">
        <f t="shared" si="48"/>
        <v>3.3V</v>
      </c>
      <c r="AU432" t="str">
        <f t="shared" si="49"/>
        <v>--</v>
      </c>
    </row>
    <row r="433" spans="1:47" x14ac:dyDescent="0.25">
      <c r="A433" t="str">
        <f t="shared" si="44"/>
        <v>C16-2</v>
      </c>
      <c r="B433" t="str">
        <f t="shared" si="45"/>
        <v>GND</v>
      </c>
      <c r="C433" t="str">
        <f t="shared" si="46"/>
        <v>C16-GND</v>
      </c>
      <c r="D433" t="str">
        <f t="shared" si="47"/>
        <v>C16-2</v>
      </c>
      <c r="E433" t="s">
        <v>459</v>
      </c>
      <c r="F433">
        <v>2</v>
      </c>
      <c r="G433" t="s">
        <v>324</v>
      </c>
      <c r="N433" s="97"/>
      <c r="AT433" t="str">
        <f t="shared" si="48"/>
        <v>GND</v>
      </c>
      <c r="AU433" t="str">
        <f t="shared" si="49"/>
        <v>--</v>
      </c>
    </row>
    <row r="434" spans="1:47" x14ac:dyDescent="0.25">
      <c r="A434" t="str">
        <f t="shared" si="44"/>
        <v>C17-1</v>
      </c>
      <c r="B434" t="str">
        <f t="shared" si="45"/>
        <v>NetC1_1</v>
      </c>
      <c r="C434" t="str">
        <f t="shared" si="46"/>
        <v>C17-NetC1_1</v>
      </c>
      <c r="D434" t="str">
        <f t="shared" si="47"/>
        <v>C17-1</v>
      </c>
      <c r="E434" t="s">
        <v>460</v>
      </c>
      <c r="F434">
        <v>1</v>
      </c>
      <c r="G434" t="s">
        <v>370</v>
      </c>
      <c r="N434" s="97"/>
      <c r="AT434" t="str">
        <f t="shared" si="48"/>
        <v>NetC1_1</v>
      </c>
      <c r="AU434" t="str">
        <f t="shared" si="49"/>
        <v>--</v>
      </c>
    </row>
    <row r="435" spans="1:47" x14ac:dyDescent="0.25">
      <c r="A435" t="str">
        <f t="shared" si="44"/>
        <v>C17-2</v>
      </c>
      <c r="B435" t="str">
        <f t="shared" si="45"/>
        <v>GND</v>
      </c>
      <c r="C435" t="str">
        <f t="shared" si="46"/>
        <v>C17-GND</v>
      </c>
      <c r="D435" t="str">
        <f t="shared" si="47"/>
        <v>C17-2</v>
      </c>
      <c r="E435" t="s">
        <v>460</v>
      </c>
      <c r="F435">
        <v>2</v>
      </c>
      <c r="G435" t="s">
        <v>324</v>
      </c>
      <c r="N435" s="97"/>
      <c r="AT435" t="str">
        <f t="shared" si="48"/>
        <v>GND</v>
      </c>
      <c r="AU435" t="str">
        <f t="shared" si="49"/>
        <v>--</v>
      </c>
    </row>
    <row r="436" spans="1:47" x14ac:dyDescent="0.25">
      <c r="A436" t="str">
        <f t="shared" si="44"/>
        <v>C18-1</v>
      </c>
      <c r="B436" t="str">
        <f t="shared" si="45"/>
        <v>3.3V</v>
      </c>
      <c r="C436" t="str">
        <f t="shared" si="46"/>
        <v>C18-3.3V</v>
      </c>
      <c r="D436" t="str">
        <f t="shared" si="47"/>
        <v>C18-1</v>
      </c>
      <c r="E436" t="s">
        <v>461</v>
      </c>
      <c r="F436">
        <v>1</v>
      </c>
      <c r="G436" t="s">
        <v>291</v>
      </c>
      <c r="N436" s="97"/>
      <c r="AT436" t="str">
        <f t="shared" si="48"/>
        <v>3.3V</v>
      </c>
      <c r="AU436" t="str">
        <f t="shared" si="49"/>
        <v>--</v>
      </c>
    </row>
    <row r="437" spans="1:47" x14ac:dyDescent="0.25">
      <c r="A437" t="str">
        <f t="shared" si="44"/>
        <v>C18-2</v>
      </c>
      <c r="B437" t="str">
        <f t="shared" si="45"/>
        <v>GND</v>
      </c>
      <c r="C437" t="str">
        <f t="shared" si="46"/>
        <v>C18-GND</v>
      </c>
      <c r="D437" t="str">
        <f t="shared" si="47"/>
        <v>C18-2</v>
      </c>
      <c r="E437" t="s">
        <v>461</v>
      </c>
      <c r="F437">
        <v>2</v>
      </c>
      <c r="G437" t="s">
        <v>324</v>
      </c>
      <c r="N437" s="97"/>
      <c r="AT437" t="str">
        <f t="shared" si="48"/>
        <v>GND</v>
      </c>
      <c r="AU437" t="str">
        <f t="shared" si="49"/>
        <v>--</v>
      </c>
    </row>
    <row r="438" spans="1:47" x14ac:dyDescent="0.25">
      <c r="A438" t="str">
        <f t="shared" si="44"/>
        <v>C19-1</v>
      </c>
      <c r="B438" t="str">
        <f t="shared" si="45"/>
        <v>NetC19_1</v>
      </c>
      <c r="C438" t="str">
        <f t="shared" si="46"/>
        <v>C19-NetC19_1</v>
      </c>
      <c r="D438" t="str">
        <f t="shared" si="47"/>
        <v>C19-1</v>
      </c>
      <c r="E438" t="s">
        <v>462</v>
      </c>
      <c r="F438">
        <v>1</v>
      </c>
      <c r="G438" t="s">
        <v>369</v>
      </c>
      <c r="N438" s="97"/>
      <c r="AT438" t="str">
        <f t="shared" si="48"/>
        <v>NetC19_1</v>
      </c>
      <c r="AU438" t="str">
        <f t="shared" si="49"/>
        <v>--</v>
      </c>
    </row>
    <row r="439" spans="1:47" x14ac:dyDescent="0.25">
      <c r="A439" t="str">
        <f t="shared" si="44"/>
        <v>C19-2</v>
      </c>
      <c r="B439" t="str">
        <f t="shared" si="45"/>
        <v>GND</v>
      </c>
      <c r="C439" t="str">
        <f t="shared" si="46"/>
        <v>C19-GND</v>
      </c>
      <c r="D439" t="str">
        <f t="shared" si="47"/>
        <v>C19-2</v>
      </c>
      <c r="E439" t="s">
        <v>462</v>
      </c>
      <c r="F439">
        <v>2</v>
      </c>
      <c r="G439" t="s">
        <v>324</v>
      </c>
      <c r="N439" s="97"/>
      <c r="AT439" t="str">
        <f t="shared" si="48"/>
        <v>GND</v>
      </c>
      <c r="AU439" t="str">
        <f t="shared" si="49"/>
        <v>--</v>
      </c>
    </row>
    <row r="440" spans="1:47" x14ac:dyDescent="0.25">
      <c r="A440" t="str">
        <f t="shared" si="44"/>
        <v>C20-1</v>
      </c>
      <c r="B440" t="str">
        <f t="shared" si="45"/>
        <v>NetC19_1</v>
      </c>
      <c r="C440" t="str">
        <f t="shared" si="46"/>
        <v>C20-NetC19_1</v>
      </c>
      <c r="D440" t="str">
        <f t="shared" si="47"/>
        <v>C20-1</v>
      </c>
      <c r="E440" t="s">
        <v>463</v>
      </c>
      <c r="F440">
        <v>1</v>
      </c>
      <c r="G440" t="s">
        <v>369</v>
      </c>
      <c r="N440" s="97"/>
      <c r="AT440" t="str">
        <f t="shared" si="48"/>
        <v>NetC19_1</v>
      </c>
      <c r="AU440" t="str">
        <f t="shared" si="49"/>
        <v>--</v>
      </c>
    </row>
    <row r="441" spans="1:47" x14ac:dyDescent="0.25">
      <c r="A441" t="str">
        <f t="shared" si="44"/>
        <v>C20-2</v>
      </c>
      <c r="B441" t="str">
        <f t="shared" si="45"/>
        <v>GND</v>
      </c>
      <c r="C441" t="str">
        <f t="shared" si="46"/>
        <v>C20-GND</v>
      </c>
      <c r="D441" t="str">
        <f t="shared" si="47"/>
        <v>C20-2</v>
      </c>
      <c r="E441" t="s">
        <v>463</v>
      </c>
      <c r="F441">
        <v>2</v>
      </c>
      <c r="G441" t="s">
        <v>324</v>
      </c>
      <c r="N441" s="97"/>
      <c r="AT441" t="str">
        <f t="shared" si="48"/>
        <v>GND</v>
      </c>
      <c r="AU441" t="str">
        <f t="shared" si="49"/>
        <v>--</v>
      </c>
    </row>
    <row r="442" spans="1:47" x14ac:dyDescent="0.25">
      <c r="A442" t="str">
        <f t="shared" si="44"/>
        <v>C21-1</v>
      </c>
      <c r="B442" t="str">
        <f t="shared" si="45"/>
        <v>3.3V</v>
      </c>
      <c r="C442" t="str">
        <f t="shared" si="46"/>
        <v>C21-3.3V</v>
      </c>
      <c r="D442" t="str">
        <f t="shared" si="47"/>
        <v>C21-1</v>
      </c>
      <c r="E442" t="s">
        <v>464</v>
      </c>
      <c r="F442">
        <v>1</v>
      </c>
      <c r="G442" t="s">
        <v>291</v>
      </c>
      <c r="N442" s="97"/>
      <c r="AT442" t="str">
        <f t="shared" si="48"/>
        <v>3.3V</v>
      </c>
      <c r="AU442" t="str">
        <f t="shared" si="49"/>
        <v>--</v>
      </c>
    </row>
    <row r="443" spans="1:47" x14ac:dyDescent="0.25">
      <c r="A443" t="str">
        <f t="shared" si="44"/>
        <v>C21-2</v>
      </c>
      <c r="B443" t="str">
        <f t="shared" si="45"/>
        <v>GND</v>
      </c>
      <c r="C443" t="str">
        <f t="shared" si="46"/>
        <v>C21-GND</v>
      </c>
      <c r="D443" t="str">
        <f t="shared" si="47"/>
        <v>C21-2</v>
      </c>
      <c r="E443" t="s">
        <v>464</v>
      </c>
      <c r="F443">
        <v>2</v>
      </c>
      <c r="G443" t="s">
        <v>324</v>
      </c>
      <c r="N443" s="97"/>
      <c r="AT443" t="str">
        <f t="shared" si="48"/>
        <v>GND</v>
      </c>
      <c r="AU443" t="str">
        <f t="shared" si="49"/>
        <v>--</v>
      </c>
    </row>
    <row r="444" spans="1:47" x14ac:dyDescent="0.25">
      <c r="A444" t="str">
        <f t="shared" si="44"/>
        <v>C22-1</v>
      </c>
      <c r="B444" t="str">
        <f t="shared" si="45"/>
        <v>3.3V</v>
      </c>
      <c r="C444" t="str">
        <f t="shared" si="46"/>
        <v>C22-3.3V</v>
      </c>
      <c r="D444" t="str">
        <f t="shared" si="47"/>
        <v>C22-1</v>
      </c>
      <c r="E444" t="s">
        <v>465</v>
      </c>
      <c r="F444">
        <v>1</v>
      </c>
      <c r="G444" t="s">
        <v>291</v>
      </c>
      <c r="N444" s="97"/>
      <c r="AT444" t="str">
        <f t="shared" si="48"/>
        <v>3.3V</v>
      </c>
      <c r="AU444" t="str">
        <f t="shared" si="49"/>
        <v>--</v>
      </c>
    </row>
    <row r="445" spans="1:47" x14ac:dyDescent="0.25">
      <c r="A445" t="str">
        <f t="shared" si="44"/>
        <v>C22-2</v>
      </c>
      <c r="B445" t="str">
        <f t="shared" si="45"/>
        <v>GND</v>
      </c>
      <c r="C445" t="str">
        <f t="shared" si="46"/>
        <v>C22-GND</v>
      </c>
      <c r="D445" t="str">
        <f t="shared" si="47"/>
        <v>C22-2</v>
      </c>
      <c r="E445" t="s">
        <v>465</v>
      </c>
      <c r="F445">
        <v>2</v>
      </c>
      <c r="G445" t="s">
        <v>324</v>
      </c>
      <c r="N445" s="97"/>
      <c r="AT445" t="str">
        <f t="shared" si="48"/>
        <v>GND</v>
      </c>
      <c r="AU445" t="str">
        <f t="shared" si="49"/>
        <v>--</v>
      </c>
    </row>
    <row r="446" spans="1:47" x14ac:dyDescent="0.25">
      <c r="A446" t="str">
        <f t="shared" si="44"/>
        <v>C23-1</v>
      </c>
      <c r="B446" t="str">
        <f t="shared" si="45"/>
        <v>3.3V</v>
      </c>
      <c r="C446" t="str">
        <f t="shared" si="46"/>
        <v>C23-3.3V</v>
      </c>
      <c r="D446" t="str">
        <f t="shared" si="47"/>
        <v>C23-1</v>
      </c>
      <c r="E446" t="s">
        <v>466</v>
      </c>
      <c r="F446">
        <v>1</v>
      </c>
      <c r="G446" t="s">
        <v>291</v>
      </c>
      <c r="N446" s="97"/>
      <c r="AT446" t="str">
        <f t="shared" si="48"/>
        <v>3.3V</v>
      </c>
      <c r="AU446" t="str">
        <f t="shared" si="49"/>
        <v>--</v>
      </c>
    </row>
    <row r="447" spans="1:47" x14ac:dyDescent="0.25">
      <c r="A447" t="str">
        <f t="shared" si="44"/>
        <v>C23-2</v>
      </c>
      <c r="B447" t="str">
        <f t="shared" si="45"/>
        <v>GND</v>
      </c>
      <c r="C447" t="str">
        <f t="shared" si="46"/>
        <v>C23-GND</v>
      </c>
      <c r="D447" t="str">
        <f t="shared" si="47"/>
        <v>C23-2</v>
      </c>
      <c r="E447" t="s">
        <v>466</v>
      </c>
      <c r="F447">
        <v>2</v>
      </c>
      <c r="G447" t="s">
        <v>324</v>
      </c>
      <c r="N447" s="97"/>
      <c r="AT447" t="str">
        <f t="shared" si="48"/>
        <v>GND</v>
      </c>
      <c r="AU447" t="str">
        <f t="shared" si="49"/>
        <v>--</v>
      </c>
    </row>
    <row r="448" spans="1:47" x14ac:dyDescent="0.25">
      <c r="A448" t="str">
        <f t="shared" si="44"/>
        <v>C24-1</v>
      </c>
      <c r="B448" t="str">
        <f t="shared" si="45"/>
        <v>3.3V</v>
      </c>
      <c r="C448" t="str">
        <f t="shared" si="46"/>
        <v>C24-3.3V</v>
      </c>
      <c r="D448" t="str">
        <f t="shared" si="47"/>
        <v>C24-1</v>
      </c>
      <c r="E448" t="s">
        <v>467</v>
      </c>
      <c r="F448">
        <v>1</v>
      </c>
      <c r="G448" t="s">
        <v>291</v>
      </c>
      <c r="N448" s="97"/>
      <c r="AT448" t="str">
        <f t="shared" si="48"/>
        <v>3.3V</v>
      </c>
      <c r="AU448" t="str">
        <f t="shared" si="49"/>
        <v>--</v>
      </c>
    </row>
    <row r="449" spans="1:47" x14ac:dyDescent="0.25">
      <c r="A449" t="str">
        <f t="shared" si="44"/>
        <v>C24-2</v>
      </c>
      <c r="B449" t="str">
        <f t="shared" si="45"/>
        <v>GND</v>
      </c>
      <c r="C449" t="str">
        <f t="shared" si="46"/>
        <v>C24-GND</v>
      </c>
      <c r="D449" t="str">
        <f t="shared" si="47"/>
        <v>C24-2</v>
      </c>
      <c r="E449" t="s">
        <v>467</v>
      </c>
      <c r="F449">
        <v>2</v>
      </c>
      <c r="G449" t="s">
        <v>324</v>
      </c>
      <c r="N449" s="97"/>
      <c r="AT449" t="str">
        <f t="shared" si="48"/>
        <v>GND</v>
      </c>
      <c r="AU449" t="str">
        <f t="shared" si="49"/>
        <v>--</v>
      </c>
    </row>
    <row r="450" spans="1:47" x14ac:dyDescent="0.25">
      <c r="A450" t="str">
        <f t="shared" si="44"/>
        <v>C25-1</v>
      </c>
      <c r="B450" t="str">
        <f t="shared" si="45"/>
        <v>nCONFIG</v>
      </c>
      <c r="C450" t="str">
        <f t="shared" si="46"/>
        <v>C25-nCONFIG</v>
      </c>
      <c r="D450" t="str">
        <f t="shared" si="47"/>
        <v>C25-1</v>
      </c>
      <c r="E450" t="s">
        <v>468</v>
      </c>
      <c r="F450">
        <v>1</v>
      </c>
      <c r="G450" t="s">
        <v>640</v>
      </c>
      <c r="N450" s="97"/>
      <c r="AT450" t="str">
        <f t="shared" si="48"/>
        <v>RESET</v>
      </c>
      <c r="AU450" t="str">
        <f t="shared" si="49"/>
        <v>R26</v>
      </c>
    </row>
    <row r="451" spans="1:47" x14ac:dyDescent="0.25">
      <c r="A451" t="str">
        <f t="shared" si="44"/>
        <v>C25-2</v>
      </c>
      <c r="B451" t="str">
        <f t="shared" si="45"/>
        <v>GND</v>
      </c>
      <c r="C451" t="str">
        <f t="shared" si="46"/>
        <v>C25-GND</v>
      </c>
      <c r="D451" t="str">
        <f t="shared" si="47"/>
        <v>C25-2</v>
      </c>
      <c r="E451" t="s">
        <v>468</v>
      </c>
      <c r="F451">
        <v>2</v>
      </c>
      <c r="G451" t="s">
        <v>324</v>
      </c>
      <c r="N451" s="97"/>
      <c r="AT451" t="str">
        <f t="shared" si="48"/>
        <v>GND</v>
      </c>
      <c r="AU451" t="str">
        <f t="shared" si="49"/>
        <v>--</v>
      </c>
    </row>
    <row r="452" spans="1:47" x14ac:dyDescent="0.25">
      <c r="A452" t="str">
        <f t="shared" si="44"/>
        <v>C26-1</v>
      </c>
      <c r="B452" t="str">
        <f t="shared" si="45"/>
        <v>GND</v>
      </c>
      <c r="C452" t="str">
        <f t="shared" si="46"/>
        <v>C26-GND</v>
      </c>
      <c r="D452" t="str">
        <f t="shared" si="47"/>
        <v>C26-1</v>
      </c>
      <c r="E452" t="s">
        <v>469</v>
      </c>
      <c r="F452">
        <v>1</v>
      </c>
      <c r="G452" t="s">
        <v>324</v>
      </c>
      <c r="N452" s="97"/>
      <c r="AT452" t="str">
        <f t="shared" si="48"/>
        <v>GND</v>
      </c>
      <c r="AU452" t="str">
        <f t="shared" si="49"/>
        <v>--</v>
      </c>
    </row>
    <row r="453" spans="1:47" x14ac:dyDescent="0.25">
      <c r="A453" t="str">
        <f t="shared" si="44"/>
        <v>C26-2</v>
      </c>
      <c r="B453" t="str">
        <f t="shared" si="45"/>
        <v>3.3V</v>
      </c>
      <c r="C453" t="str">
        <f t="shared" si="46"/>
        <v>C26-3.3V</v>
      </c>
      <c r="D453" t="str">
        <f t="shared" si="47"/>
        <v>C26-2</v>
      </c>
      <c r="E453" t="s">
        <v>469</v>
      </c>
      <c r="F453">
        <v>2</v>
      </c>
      <c r="G453" t="s">
        <v>291</v>
      </c>
      <c r="N453" s="97"/>
      <c r="AT453" t="str">
        <f t="shared" si="48"/>
        <v>3.3V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C27-1</v>
      </c>
      <c r="B454" t="str">
        <f t="shared" ref="B454:B517" si="51">IF(OR(E454=$A$2,E454=$B$2,E454=$C$2,E454=$D$2),"--",G454)</f>
        <v>3.3V</v>
      </c>
      <c r="C454" t="str">
        <f t="shared" ref="C454:C517" si="52">$E454&amp;"-"&amp;$G454</f>
        <v>C27-3.3V</v>
      </c>
      <c r="D454" t="str">
        <f t="shared" ref="D454:D517" si="53">A454</f>
        <v>C27-1</v>
      </c>
      <c r="E454" t="s">
        <v>470</v>
      </c>
      <c r="F454">
        <v>1</v>
      </c>
      <c r="G454" t="s">
        <v>291</v>
      </c>
      <c r="N454" s="97"/>
      <c r="AT454" t="str">
        <f t="shared" ref="AT454:AT517" si="54">IF(IF(COUNTIF($AO$6:$AQ$150,B454)&gt;0,"---","--")="---",VLOOKUP(B454,$AO$6:$AQ$150,3,0),B454)</f>
        <v>3.3V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C27-2</v>
      </c>
      <c r="B455" t="str">
        <f t="shared" si="51"/>
        <v>GND</v>
      </c>
      <c r="C455" t="str">
        <f t="shared" si="52"/>
        <v>C27-GND</v>
      </c>
      <c r="D455" t="str">
        <f t="shared" si="53"/>
        <v>C27-2</v>
      </c>
      <c r="E455" t="s">
        <v>470</v>
      </c>
      <c r="F455">
        <v>2</v>
      </c>
      <c r="G455" t="s">
        <v>324</v>
      </c>
      <c r="N455" s="97"/>
      <c r="AT455" t="str">
        <f t="shared" si="54"/>
        <v>GND</v>
      </c>
      <c r="AU455" t="str">
        <f t="shared" si="55"/>
        <v>--</v>
      </c>
    </row>
    <row r="456" spans="1:47" x14ac:dyDescent="0.25">
      <c r="A456" t="str">
        <f t="shared" si="50"/>
        <v>C28-1</v>
      </c>
      <c r="B456" t="str">
        <f t="shared" si="51"/>
        <v>3.3V</v>
      </c>
      <c r="C456" t="str">
        <f t="shared" si="52"/>
        <v>C28-3.3V</v>
      </c>
      <c r="D456" t="str">
        <f t="shared" si="53"/>
        <v>C28-1</v>
      </c>
      <c r="E456" t="s">
        <v>471</v>
      </c>
      <c r="F456">
        <v>1</v>
      </c>
      <c r="G456" t="s">
        <v>291</v>
      </c>
      <c r="N456" s="97"/>
      <c r="AT456" t="str">
        <f t="shared" si="54"/>
        <v>3.3V</v>
      </c>
      <c r="AU456" t="str">
        <f t="shared" si="55"/>
        <v>--</v>
      </c>
    </row>
    <row r="457" spans="1:47" x14ac:dyDescent="0.25">
      <c r="A457" t="str">
        <f t="shared" si="50"/>
        <v>C28-2</v>
      </c>
      <c r="B457" t="str">
        <f t="shared" si="51"/>
        <v>GND</v>
      </c>
      <c r="C457" t="str">
        <f t="shared" si="52"/>
        <v>C28-GND</v>
      </c>
      <c r="D457" t="str">
        <f t="shared" si="53"/>
        <v>C28-2</v>
      </c>
      <c r="E457" t="s">
        <v>471</v>
      </c>
      <c r="F457">
        <v>2</v>
      </c>
      <c r="G457" t="s">
        <v>324</v>
      </c>
      <c r="N457" s="97"/>
      <c r="AT457" t="str">
        <f t="shared" si="54"/>
        <v>GND</v>
      </c>
      <c r="AU457" t="str">
        <f t="shared" si="55"/>
        <v>--</v>
      </c>
    </row>
    <row r="458" spans="1:47" x14ac:dyDescent="0.25">
      <c r="A458" t="str">
        <f t="shared" si="50"/>
        <v>C29-1</v>
      </c>
      <c r="B458" t="str">
        <f t="shared" si="51"/>
        <v>3.3V</v>
      </c>
      <c r="C458" t="str">
        <f t="shared" si="52"/>
        <v>C29-3.3V</v>
      </c>
      <c r="D458" t="str">
        <f t="shared" si="53"/>
        <v>C29-1</v>
      </c>
      <c r="E458" t="s">
        <v>472</v>
      </c>
      <c r="F458">
        <v>1</v>
      </c>
      <c r="G458" t="s">
        <v>291</v>
      </c>
      <c r="N458" s="97"/>
      <c r="AT458" t="str">
        <f t="shared" si="54"/>
        <v>3.3V</v>
      </c>
      <c r="AU458" t="str">
        <f t="shared" si="55"/>
        <v>--</v>
      </c>
    </row>
    <row r="459" spans="1:47" x14ac:dyDescent="0.25">
      <c r="A459" t="str">
        <f t="shared" si="50"/>
        <v>C29-2</v>
      </c>
      <c r="B459" t="str">
        <f t="shared" si="51"/>
        <v>GND</v>
      </c>
      <c r="C459" t="str">
        <f t="shared" si="52"/>
        <v>C29-GND</v>
      </c>
      <c r="D459" t="str">
        <f t="shared" si="53"/>
        <v>C29-2</v>
      </c>
      <c r="E459" t="s">
        <v>472</v>
      </c>
      <c r="F459">
        <v>2</v>
      </c>
      <c r="G459" t="s">
        <v>324</v>
      </c>
      <c r="N459" s="97"/>
      <c r="AT459" t="str">
        <f t="shared" si="54"/>
        <v>GND</v>
      </c>
      <c r="AU459" t="str">
        <f t="shared" si="55"/>
        <v>--</v>
      </c>
    </row>
    <row r="460" spans="1:47" x14ac:dyDescent="0.25">
      <c r="A460" t="str">
        <f t="shared" si="50"/>
        <v>C30-1</v>
      </c>
      <c r="B460" t="str">
        <f t="shared" si="51"/>
        <v>3.3V</v>
      </c>
      <c r="C460" t="str">
        <f t="shared" si="52"/>
        <v>C30-3.3V</v>
      </c>
      <c r="D460" t="str">
        <f t="shared" si="53"/>
        <v>C30-1</v>
      </c>
      <c r="E460" t="s">
        <v>473</v>
      </c>
      <c r="F460">
        <v>1</v>
      </c>
      <c r="G460" t="s">
        <v>291</v>
      </c>
      <c r="N460" s="97"/>
      <c r="AT460" t="str">
        <f t="shared" si="54"/>
        <v>3.3V</v>
      </c>
      <c r="AU460" t="str">
        <f t="shared" si="55"/>
        <v>--</v>
      </c>
    </row>
    <row r="461" spans="1:47" x14ac:dyDescent="0.25">
      <c r="A461" t="str">
        <f t="shared" si="50"/>
        <v>C30-2</v>
      </c>
      <c r="B461" t="str">
        <f t="shared" si="51"/>
        <v>GND</v>
      </c>
      <c r="C461" t="str">
        <f t="shared" si="52"/>
        <v>C30-GND</v>
      </c>
      <c r="D461" t="str">
        <f t="shared" si="53"/>
        <v>C30-2</v>
      </c>
      <c r="E461" t="s">
        <v>473</v>
      </c>
      <c r="F461">
        <v>2</v>
      </c>
      <c r="G461" t="s">
        <v>324</v>
      </c>
      <c r="N461" s="97"/>
      <c r="AT461" t="str">
        <f t="shared" si="54"/>
        <v>GND</v>
      </c>
      <c r="AU461" t="str">
        <f t="shared" si="55"/>
        <v>--</v>
      </c>
    </row>
    <row r="462" spans="1:47" x14ac:dyDescent="0.25">
      <c r="A462" t="str">
        <f t="shared" si="50"/>
        <v>C32-1</v>
      </c>
      <c r="B462" t="str">
        <f t="shared" si="51"/>
        <v>3.3V</v>
      </c>
      <c r="C462" t="str">
        <f t="shared" si="52"/>
        <v>C32-3.3V</v>
      </c>
      <c r="D462" t="str">
        <f t="shared" si="53"/>
        <v>C32-1</v>
      </c>
      <c r="E462" t="s">
        <v>773</v>
      </c>
      <c r="F462">
        <v>1</v>
      </c>
      <c r="G462" t="s">
        <v>291</v>
      </c>
      <c r="N462" s="97"/>
      <c r="AT462" t="str">
        <f t="shared" si="54"/>
        <v>3.3V</v>
      </c>
      <c r="AU462" t="str">
        <f t="shared" si="55"/>
        <v>--</v>
      </c>
    </row>
    <row r="463" spans="1:47" x14ac:dyDescent="0.25">
      <c r="A463" t="str">
        <f t="shared" si="50"/>
        <v>C32-2</v>
      </c>
      <c r="B463" t="str">
        <f t="shared" si="51"/>
        <v>GND</v>
      </c>
      <c r="C463" t="str">
        <f t="shared" si="52"/>
        <v>C32-GND</v>
      </c>
      <c r="D463" t="str">
        <f t="shared" si="53"/>
        <v>C32-2</v>
      </c>
      <c r="E463" t="s">
        <v>773</v>
      </c>
      <c r="F463">
        <v>2</v>
      </c>
      <c r="G463" t="s">
        <v>324</v>
      </c>
      <c r="N463" s="97"/>
      <c r="AT463" t="str">
        <f t="shared" si="54"/>
        <v>GND</v>
      </c>
      <c r="AU463" t="str">
        <f t="shared" si="55"/>
        <v>--</v>
      </c>
    </row>
    <row r="464" spans="1:47" x14ac:dyDescent="0.25">
      <c r="A464" t="str">
        <f t="shared" si="50"/>
        <v>C34-1</v>
      </c>
      <c r="B464" t="str">
        <f t="shared" si="51"/>
        <v>3.3V</v>
      </c>
      <c r="C464" t="str">
        <f t="shared" si="52"/>
        <v>C34-3.3V</v>
      </c>
      <c r="D464" t="str">
        <f t="shared" si="53"/>
        <v>C34-1</v>
      </c>
      <c r="E464" t="s">
        <v>774</v>
      </c>
      <c r="F464">
        <v>1</v>
      </c>
      <c r="G464" t="s">
        <v>291</v>
      </c>
      <c r="N464" s="97"/>
      <c r="AT464" t="str">
        <f t="shared" si="54"/>
        <v>3.3V</v>
      </c>
      <c r="AU464" t="str">
        <f t="shared" si="55"/>
        <v>--</v>
      </c>
    </row>
    <row r="465" spans="1:47" x14ac:dyDescent="0.25">
      <c r="A465" t="str">
        <f t="shared" si="50"/>
        <v>C34-2</v>
      </c>
      <c r="B465" t="str">
        <f t="shared" si="51"/>
        <v>GND</v>
      </c>
      <c r="C465" t="str">
        <f t="shared" si="52"/>
        <v>C34-GND</v>
      </c>
      <c r="D465" t="str">
        <f t="shared" si="53"/>
        <v>C34-2</v>
      </c>
      <c r="E465" t="s">
        <v>774</v>
      </c>
      <c r="F465">
        <v>2</v>
      </c>
      <c r="G465" t="s">
        <v>324</v>
      </c>
      <c r="N465" s="97"/>
      <c r="AT465" t="str">
        <f t="shared" si="54"/>
        <v>GND</v>
      </c>
      <c r="AU465" t="str">
        <f t="shared" si="55"/>
        <v>--</v>
      </c>
    </row>
    <row r="466" spans="1:47" x14ac:dyDescent="0.25">
      <c r="A466" t="str">
        <f t="shared" si="50"/>
        <v>C47-1</v>
      </c>
      <c r="B466" t="str">
        <f t="shared" si="51"/>
        <v>5V</v>
      </c>
      <c r="C466" t="str">
        <f t="shared" si="52"/>
        <v>C47-5V</v>
      </c>
      <c r="D466" t="str">
        <f t="shared" si="53"/>
        <v>C47-1</v>
      </c>
      <c r="E466" t="s">
        <v>775</v>
      </c>
      <c r="F466">
        <v>1</v>
      </c>
      <c r="G466" t="s">
        <v>293</v>
      </c>
      <c r="N466" s="97"/>
      <c r="AT466" t="str">
        <f t="shared" si="54"/>
        <v>5V</v>
      </c>
      <c r="AU466" t="str">
        <f t="shared" si="55"/>
        <v>--</v>
      </c>
    </row>
    <row r="467" spans="1:47" x14ac:dyDescent="0.25">
      <c r="A467" t="str">
        <f t="shared" si="50"/>
        <v>C47-2</v>
      </c>
      <c r="B467" t="str">
        <f t="shared" si="51"/>
        <v>GND</v>
      </c>
      <c r="C467" t="str">
        <f t="shared" si="52"/>
        <v>C47-GND</v>
      </c>
      <c r="D467" t="str">
        <f t="shared" si="53"/>
        <v>C47-2</v>
      </c>
      <c r="E467" t="s">
        <v>775</v>
      </c>
      <c r="F467">
        <v>2</v>
      </c>
      <c r="G467" t="s">
        <v>324</v>
      </c>
      <c r="N467" s="97"/>
      <c r="AT467" t="str">
        <f t="shared" si="54"/>
        <v>GND</v>
      </c>
      <c r="AU467" t="str">
        <f t="shared" si="55"/>
        <v>--</v>
      </c>
    </row>
    <row r="468" spans="1:47" x14ac:dyDescent="0.25">
      <c r="A468" t="str">
        <f t="shared" si="50"/>
        <v>C101-1</v>
      </c>
      <c r="B468" t="str">
        <f t="shared" si="51"/>
        <v>3.3V</v>
      </c>
      <c r="C468" t="str">
        <f t="shared" si="52"/>
        <v>C101-3.3V</v>
      </c>
      <c r="D468" t="str">
        <f t="shared" si="53"/>
        <v>C101-1</v>
      </c>
      <c r="E468" t="s">
        <v>475</v>
      </c>
      <c r="F468">
        <v>1</v>
      </c>
      <c r="G468" t="s">
        <v>291</v>
      </c>
      <c r="N468" s="97"/>
      <c r="AT468" t="str">
        <f t="shared" si="54"/>
        <v>3.3V</v>
      </c>
      <c r="AU468" t="str">
        <f t="shared" si="55"/>
        <v>--</v>
      </c>
    </row>
    <row r="469" spans="1:47" x14ac:dyDescent="0.25">
      <c r="A469" t="str">
        <f t="shared" si="50"/>
        <v>C101-2</v>
      </c>
      <c r="B469" t="str">
        <f t="shared" si="51"/>
        <v>GND</v>
      </c>
      <c r="C469" t="str">
        <f t="shared" si="52"/>
        <v>C101-GND</v>
      </c>
      <c r="D469" t="str">
        <f t="shared" si="53"/>
        <v>C101-2</v>
      </c>
      <c r="E469" t="s">
        <v>475</v>
      </c>
      <c r="F469">
        <v>2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D1-A</v>
      </c>
      <c r="B470" t="str">
        <f t="shared" si="51"/>
        <v>NetD1_A</v>
      </c>
      <c r="C470" t="str">
        <f t="shared" si="52"/>
        <v>D1-NetD1_A</v>
      </c>
      <c r="D470" t="str">
        <f t="shared" si="53"/>
        <v>D1-A</v>
      </c>
      <c r="E470" t="s">
        <v>300</v>
      </c>
      <c r="F470" t="s">
        <v>476</v>
      </c>
      <c r="G470" t="s">
        <v>373</v>
      </c>
      <c r="N470" s="97"/>
      <c r="AT470" t="str">
        <f t="shared" si="54"/>
        <v>NetD1_A</v>
      </c>
      <c r="AU470" t="str">
        <f t="shared" si="55"/>
        <v>--</v>
      </c>
    </row>
    <row r="471" spans="1:47" x14ac:dyDescent="0.25">
      <c r="A471" t="str">
        <f t="shared" si="50"/>
        <v>D1-K</v>
      </c>
      <c r="B471" t="str">
        <f t="shared" si="51"/>
        <v>GND</v>
      </c>
      <c r="C471" t="str">
        <f t="shared" si="52"/>
        <v>D1-GND</v>
      </c>
      <c r="D471" t="str">
        <f t="shared" si="53"/>
        <v>D1-K</v>
      </c>
      <c r="E471" t="s">
        <v>300</v>
      </c>
      <c r="F471" t="s">
        <v>477</v>
      </c>
      <c r="G471" t="s">
        <v>324</v>
      </c>
      <c r="N471" s="97"/>
      <c r="AT471" t="str">
        <f t="shared" si="54"/>
        <v>GND</v>
      </c>
      <c r="AU471" t="str">
        <f t="shared" si="55"/>
        <v>--</v>
      </c>
    </row>
    <row r="472" spans="1:47" x14ac:dyDescent="0.25">
      <c r="A472" t="str">
        <f t="shared" si="50"/>
        <v>D2-A</v>
      </c>
      <c r="B472" t="str">
        <f t="shared" si="51"/>
        <v>NetD2_A</v>
      </c>
      <c r="C472" t="str">
        <f t="shared" si="52"/>
        <v>D2-NetD2_A</v>
      </c>
      <c r="D472" t="str">
        <f t="shared" si="53"/>
        <v>D2-A</v>
      </c>
      <c r="E472" t="s">
        <v>301</v>
      </c>
      <c r="F472" t="s">
        <v>476</v>
      </c>
      <c r="G472" t="s">
        <v>374</v>
      </c>
      <c r="N472" s="97"/>
      <c r="AT472" t="str">
        <f t="shared" si="54"/>
        <v>LED1</v>
      </c>
      <c r="AU472" t="str">
        <f t="shared" si="55"/>
        <v>R9</v>
      </c>
    </row>
    <row r="473" spans="1:47" x14ac:dyDescent="0.25">
      <c r="A473" t="str">
        <f t="shared" si="50"/>
        <v>D2-K</v>
      </c>
      <c r="B473" t="str">
        <f t="shared" si="51"/>
        <v>GND</v>
      </c>
      <c r="C473" t="str">
        <f t="shared" si="52"/>
        <v>D2-GND</v>
      </c>
      <c r="D473" t="str">
        <f t="shared" si="53"/>
        <v>D2-K</v>
      </c>
      <c r="E473" t="s">
        <v>301</v>
      </c>
      <c r="F473" t="s">
        <v>477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D3-A</v>
      </c>
      <c r="B474" t="str">
        <f t="shared" si="51"/>
        <v>NetD3_A</v>
      </c>
      <c r="C474" t="str">
        <f t="shared" si="52"/>
        <v>D3-NetD3_A</v>
      </c>
      <c r="D474" t="str">
        <f t="shared" si="53"/>
        <v>D3-A</v>
      </c>
      <c r="E474" t="s">
        <v>302</v>
      </c>
      <c r="F474" t="s">
        <v>476</v>
      </c>
      <c r="G474" t="s">
        <v>375</v>
      </c>
      <c r="N474" s="97"/>
      <c r="AT474" t="str">
        <f t="shared" si="54"/>
        <v>LED2</v>
      </c>
      <c r="AU474" t="str">
        <f t="shared" si="55"/>
        <v>R10</v>
      </c>
    </row>
    <row r="475" spans="1:47" x14ac:dyDescent="0.25">
      <c r="A475" t="str">
        <f t="shared" si="50"/>
        <v>D3-K</v>
      </c>
      <c r="B475" t="str">
        <f t="shared" si="51"/>
        <v>GND</v>
      </c>
      <c r="C475" t="str">
        <f t="shared" si="52"/>
        <v>D3-GND</v>
      </c>
      <c r="D475" t="str">
        <f t="shared" si="53"/>
        <v>D3-K</v>
      </c>
      <c r="E475" t="s">
        <v>302</v>
      </c>
      <c r="F475" t="s">
        <v>477</v>
      </c>
      <c r="G475" t="s">
        <v>324</v>
      </c>
      <c r="N475" s="97"/>
      <c r="AT475" t="str">
        <f t="shared" si="54"/>
        <v>GND</v>
      </c>
      <c r="AU475" t="str">
        <f t="shared" si="55"/>
        <v>--</v>
      </c>
    </row>
    <row r="476" spans="1:47" x14ac:dyDescent="0.25">
      <c r="A476" t="str">
        <f t="shared" si="50"/>
        <v>D4-A</v>
      </c>
      <c r="B476" t="str">
        <f t="shared" si="51"/>
        <v>NetD4_A</v>
      </c>
      <c r="C476" t="str">
        <f t="shared" si="52"/>
        <v>D4-NetD4_A</v>
      </c>
      <c r="D476" t="str">
        <f t="shared" si="53"/>
        <v>D4-A</v>
      </c>
      <c r="E476" t="s">
        <v>304</v>
      </c>
      <c r="F476" t="s">
        <v>476</v>
      </c>
      <c r="G476" t="s">
        <v>376</v>
      </c>
      <c r="N476" s="97"/>
      <c r="AT476" t="str">
        <f t="shared" si="54"/>
        <v>LED3</v>
      </c>
      <c r="AU476" t="str">
        <f t="shared" si="55"/>
        <v>R11</v>
      </c>
    </row>
    <row r="477" spans="1:47" x14ac:dyDescent="0.25">
      <c r="A477" t="str">
        <f t="shared" si="50"/>
        <v>D4-K</v>
      </c>
      <c r="B477" t="str">
        <f t="shared" si="51"/>
        <v>GND</v>
      </c>
      <c r="C477" t="str">
        <f t="shared" si="52"/>
        <v>D4-GND</v>
      </c>
      <c r="D477" t="str">
        <f t="shared" si="53"/>
        <v>D4-K</v>
      </c>
      <c r="E477" t="s">
        <v>304</v>
      </c>
      <c r="F477" t="s">
        <v>477</v>
      </c>
      <c r="G477" t="s">
        <v>324</v>
      </c>
      <c r="N477" s="97"/>
      <c r="AT477" t="str">
        <f t="shared" si="54"/>
        <v>GND</v>
      </c>
      <c r="AU477" t="str">
        <f t="shared" si="55"/>
        <v>--</v>
      </c>
    </row>
    <row r="478" spans="1:47" x14ac:dyDescent="0.25">
      <c r="A478" t="str">
        <f t="shared" si="50"/>
        <v>D5-A</v>
      </c>
      <c r="B478" t="str">
        <f t="shared" si="51"/>
        <v>NetD5_A</v>
      </c>
      <c r="C478" t="str">
        <f t="shared" si="52"/>
        <v>D5-NetD5_A</v>
      </c>
      <c r="D478" t="str">
        <f t="shared" si="53"/>
        <v>D5-A</v>
      </c>
      <c r="E478" t="s">
        <v>306</v>
      </c>
      <c r="F478" t="s">
        <v>476</v>
      </c>
      <c r="G478" t="s">
        <v>377</v>
      </c>
      <c r="N478" s="97"/>
      <c r="AT478" t="str">
        <f t="shared" si="54"/>
        <v>LED4</v>
      </c>
      <c r="AU478" t="str">
        <f t="shared" si="55"/>
        <v>R12</v>
      </c>
    </row>
    <row r="479" spans="1:47" x14ac:dyDescent="0.25">
      <c r="A479" t="str">
        <f t="shared" si="50"/>
        <v>D5-K</v>
      </c>
      <c r="B479" t="str">
        <f t="shared" si="51"/>
        <v>GND</v>
      </c>
      <c r="C479" t="str">
        <f t="shared" si="52"/>
        <v>D5-GND</v>
      </c>
      <c r="D479" t="str">
        <f t="shared" si="53"/>
        <v>D5-K</v>
      </c>
      <c r="E479" t="s">
        <v>306</v>
      </c>
      <c r="F479" t="s">
        <v>477</v>
      </c>
      <c r="G479" t="s">
        <v>324</v>
      </c>
      <c r="N479" s="97"/>
      <c r="AT479" t="str">
        <f t="shared" si="54"/>
        <v>GND</v>
      </c>
      <c r="AU479" t="str">
        <f t="shared" si="55"/>
        <v>--</v>
      </c>
    </row>
    <row r="480" spans="1:47" x14ac:dyDescent="0.25">
      <c r="A480" t="str">
        <f t="shared" si="50"/>
        <v>D6-A</v>
      </c>
      <c r="B480" t="str">
        <f t="shared" si="51"/>
        <v>NetD6_A</v>
      </c>
      <c r="C480" t="str">
        <f t="shared" si="52"/>
        <v>D6-NetD6_A</v>
      </c>
      <c r="D480" t="str">
        <f t="shared" si="53"/>
        <v>D6-A</v>
      </c>
      <c r="E480" t="s">
        <v>308</v>
      </c>
      <c r="F480" t="s">
        <v>476</v>
      </c>
      <c r="G480" t="s">
        <v>378</v>
      </c>
      <c r="N480" s="97"/>
      <c r="AT480" t="str">
        <f t="shared" si="54"/>
        <v>LED5</v>
      </c>
      <c r="AU480" t="str">
        <f t="shared" si="55"/>
        <v>R13</v>
      </c>
    </row>
    <row r="481" spans="1:47" x14ac:dyDescent="0.25">
      <c r="A481" t="str">
        <f t="shared" si="50"/>
        <v>D6-K</v>
      </c>
      <c r="B481" t="str">
        <f t="shared" si="51"/>
        <v>GND</v>
      </c>
      <c r="C481" t="str">
        <f t="shared" si="52"/>
        <v>D6-GND</v>
      </c>
      <c r="D481" t="str">
        <f t="shared" si="53"/>
        <v>D6-K</v>
      </c>
      <c r="E481" t="s">
        <v>308</v>
      </c>
      <c r="F481" t="s">
        <v>477</v>
      </c>
      <c r="G481" t="s">
        <v>324</v>
      </c>
      <c r="N481" s="97"/>
      <c r="AT481" t="str">
        <f t="shared" si="54"/>
        <v>GND</v>
      </c>
      <c r="AU481" t="str">
        <f t="shared" si="55"/>
        <v>--</v>
      </c>
    </row>
    <row r="482" spans="1:47" x14ac:dyDescent="0.25">
      <c r="A482" t="str">
        <f t="shared" si="50"/>
        <v>D7-A</v>
      </c>
      <c r="B482" t="str">
        <f t="shared" si="51"/>
        <v>NetD7_A</v>
      </c>
      <c r="C482" t="str">
        <f t="shared" si="52"/>
        <v>D7-NetD7_A</v>
      </c>
      <c r="D482" t="str">
        <f t="shared" si="53"/>
        <v>D7-A</v>
      </c>
      <c r="E482" t="s">
        <v>310</v>
      </c>
      <c r="F482" t="s">
        <v>476</v>
      </c>
      <c r="G482" t="s">
        <v>379</v>
      </c>
      <c r="N482" s="97"/>
      <c r="AT482" t="str">
        <f t="shared" si="54"/>
        <v>LED6</v>
      </c>
      <c r="AU482" t="str">
        <f t="shared" si="55"/>
        <v>R14</v>
      </c>
    </row>
    <row r="483" spans="1:47" x14ac:dyDescent="0.25">
      <c r="A483" t="str">
        <f t="shared" si="50"/>
        <v>D7-K</v>
      </c>
      <c r="B483" t="str">
        <f t="shared" si="51"/>
        <v>GND</v>
      </c>
      <c r="C483" t="str">
        <f t="shared" si="52"/>
        <v>D7-GND</v>
      </c>
      <c r="D483" t="str">
        <f t="shared" si="53"/>
        <v>D7-K</v>
      </c>
      <c r="E483" t="s">
        <v>310</v>
      </c>
      <c r="F483" t="s">
        <v>477</v>
      </c>
      <c r="G483" t="s">
        <v>324</v>
      </c>
      <c r="N483" s="97"/>
      <c r="AT483" t="str">
        <f t="shared" si="54"/>
        <v>GND</v>
      </c>
      <c r="AU483" t="str">
        <f t="shared" si="55"/>
        <v>--</v>
      </c>
    </row>
    <row r="484" spans="1:47" x14ac:dyDescent="0.25">
      <c r="A484" t="str">
        <f t="shared" si="50"/>
        <v>D8-A</v>
      </c>
      <c r="B484" t="str">
        <f t="shared" si="51"/>
        <v>NetD8_A</v>
      </c>
      <c r="C484" t="str">
        <f t="shared" si="52"/>
        <v>D8-NetD8_A</v>
      </c>
      <c r="D484" t="str">
        <f t="shared" si="53"/>
        <v>D8-A</v>
      </c>
      <c r="E484" t="s">
        <v>312</v>
      </c>
      <c r="F484" t="s">
        <v>476</v>
      </c>
      <c r="G484" t="s">
        <v>380</v>
      </c>
      <c r="N484" s="97"/>
      <c r="AT484" t="str">
        <f t="shared" si="54"/>
        <v>LED7</v>
      </c>
      <c r="AU484" t="str">
        <f t="shared" si="55"/>
        <v>R15</v>
      </c>
    </row>
    <row r="485" spans="1:47" x14ac:dyDescent="0.25">
      <c r="A485" t="str">
        <f t="shared" si="50"/>
        <v>D8-K</v>
      </c>
      <c r="B485" t="str">
        <f t="shared" si="51"/>
        <v>GND</v>
      </c>
      <c r="C485" t="str">
        <f t="shared" si="52"/>
        <v>D8-GND</v>
      </c>
      <c r="D485" t="str">
        <f t="shared" si="53"/>
        <v>D8-K</v>
      </c>
      <c r="E485" t="s">
        <v>312</v>
      </c>
      <c r="F485" t="s">
        <v>477</v>
      </c>
      <c r="G485" t="s">
        <v>324</v>
      </c>
      <c r="N485" s="97"/>
      <c r="AT485" t="str">
        <f t="shared" si="54"/>
        <v>GND</v>
      </c>
      <c r="AU485" t="str">
        <f t="shared" si="55"/>
        <v>--</v>
      </c>
    </row>
    <row r="486" spans="1:47" x14ac:dyDescent="0.25">
      <c r="A486" t="str">
        <f t="shared" si="50"/>
        <v>D9-A</v>
      </c>
      <c r="B486" t="str">
        <f t="shared" si="51"/>
        <v>NetD9_A</v>
      </c>
      <c r="C486" t="str">
        <f t="shared" si="52"/>
        <v>D9-NetD9_A</v>
      </c>
      <c r="D486" t="str">
        <f t="shared" si="53"/>
        <v>D9-A</v>
      </c>
      <c r="E486" t="s">
        <v>314</v>
      </c>
      <c r="F486" t="s">
        <v>476</v>
      </c>
      <c r="G486" t="s">
        <v>381</v>
      </c>
      <c r="N486" s="97"/>
      <c r="AT486" t="str">
        <f t="shared" si="54"/>
        <v>LED8</v>
      </c>
      <c r="AU486" t="str">
        <f t="shared" si="55"/>
        <v>R16</v>
      </c>
    </row>
    <row r="487" spans="1:47" x14ac:dyDescent="0.25">
      <c r="A487" t="str">
        <f t="shared" si="50"/>
        <v>D9-K</v>
      </c>
      <c r="B487" t="str">
        <f t="shared" si="51"/>
        <v>GND</v>
      </c>
      <c r="C487" t="str">
        <f t="shared" si="52"/>
        <v>D9-GND</v>
      </c>
      <c r="D487" t="str">
        <f t="shared" si="53"/>
        <v>D9-K</v>
      </c>
      <c r="E487" t="s">
        <v>314</v>
      </c>
      <c r="F487" t="s">
        <v>477</v>
      </c>
      <c r="G487" t="s">
        <v>324</v>
      </c>
      <c r="N487" s="97"/>
      <c r="AT487" t="str">
        <f t="shared" si="54"/>
        <v>GND</v>
      </c>
      <c r="AU487" t="str">
        <f t="shared" si="55"/>
        <v>--</v>
      </c>
    </row>
    <row r="488" spans="1:47" x14ac:dyDescent="0.25">
      <c r="A488" t="str">
        <f t="shared" si="50"/>
        <v>D10-A</v>
      </c>
      <c r="B488" t="str">
        <f t="shared" si="51"/>
        <v>NetD10_A</v>
      </c>
      <c r="C488" t="str">
        <f t="shared" si="52"/>
        <v>D10-NetD10_A</v>
      </c>
      <c r="D488" t="str">
        <f t="shared" si="53"/>
        <v>D10-A</v>
      </c>
      <c r="E488" t="s">
        <v>316</v>
      </c>
      <c r="F488" t="s">
        <v>476</v>
      </c>
      <c r="G488" t="s">
        <v>372</v>
      </c>
      <c r="N488" s="97"/>
      <c r="AT488" t="str">
        <f t="shared" si="54"/>
        <v>NetD10_A</v>
      </c>
      <c r="AU488" t="str">
        <f t="shared" si="55"/>
        <v>--</v>
      </c>
    </row>
    <row r="489" spans="1:47" x14ac:dyDescent="0.25">
      <c r="A489" t="str">
        <f t="shared" si="50"/>
        <v>D10-K</v>
      </c>
      <c r="B489" t="str">
        <f t="shared" si="51"/>
        <v>CONF_DONE</v>
      </c>
      <c r="C489" t="str">
        <f t="shared" si="52"/>
        <v>D10-CONF_DONE</v>
      </c>
      <c r="D489" t="str">
        <f t="shared" si="53"/>
        <v>D10-K</v>
      </c>
      <c r="E489" t="s">
        <v>316</v>
      </c>
      <c r="F489" t="s">
        <v>477</v>
      </c>
      <c r="G489" t="s">
        <v>319</v>
      </c>
      <c r="N489" s="97"/>
      <c r="AT489" t="str">
        <f t="shared" si="54"/>
        <v>CONF_DONE</v>
      </c>
      <c r="AU489" t="str">
        <f t="shared" si="55"/>
        <v>--</v>
      </c>
    </row>
    <row r="490" spans="1:47" x14ac:dyDescent="0.25">
      <c r="A490" t="str">
        <f t="shared" si="50"/>
        <v>H1-1</v>
      </c>
      <c r="B490" t="str">
        <f t="shared" si="51"/>
        <v>NetH1_1</v>
      </c>
      <c r="C490" t="str">
        <f t="shared" si="52"/>
        <v>H1-NetH1_1</v>
      </c>
      <c r="D490" t="str">
        <f t="shared" si="53"/>
        <v>H1-1</v>
      </c>
      <c r="E490" t="s">
        <v>478</v>
      </c>
      <c r="F490">
        <v>1</v>
      </c>
      <c r="G490" t="s">
        <v>479</v>
      </c>
      <c r="N490" s="97"/>
      <c r="AT490" t="str">
        <f t="shared" si="54"/>
        <v>NetH1_1</v>
      </c>
      <c r="AU490" t="str">
        <f t="shared" si="55"/>
        <v>--</v>
      </c>
    </row>
    <row r="491" spans="1:47" x14ac:dyDescent="0.25">
      <c r="A491" t="str">
        <f t="shared" si="50"/>
        <v>H2-1</v>
      </c>
      <c r="B491" t="str">
        <f t="shared" si="51"/>
        <v>NetH2_1</v>
      </c>
      <c r="C491" t="str">
        <f t="shared" si="52"/>
        <v>H2-NetH2_1</v>
      </c>
      <c r="D491" t="str">
        <f t="shared" si="53"/>
        <v>H2-1</v>
      </c>
      <c r="E491" t="s">
        <v>480</v>
      </c>
      <c r="F491">
        <v>1</v>
      </c>
      <c r="G491" t="s">
        <v>481</v>
      </c>
      <c r="N491" s="97"/>
      <c r="AT491" t="str">
        <f t="shared" si="54"/>
        <v>NetH2_1</v>
      </c>
      <c r="AU491" t="str">
        <f t="shared" si="55"/>
        <v>--</v>
      </c>
    </row>
    <row r="492" spans="1:47" x14ac:dyDescent="0.25">
      <c r="A492" t="str">
        <f t="shared" si="50"/>
        <v>H3-1</v>
      </c>
      <c r="B492" t="str">
        <f t="shared" si="51"/>
        <v>NetH3_1</v>
      </c>
      <c r="C492" t="str">
        <f t="shared" si="52"/>
        <v>H3-NetH3_1</v>
      </c>
      <c r="D492" t="str">
        <f t="shared" si="53"/>
        <v>H3-1</v>
      </c>
      <c r="E492" t="s">
        <v>482</v>
      </c>
      <c r="F492">
        <v>1</v>
      </c>
      <c r="G492" t="s">
        <v>483</v>
      </c>
      <c r="N492" s="97"/>
      <c r="AT492" t="str">
        <f t="shared" si="54"/>
        <v>NetH3_1</v>
      </c>
      <c r="AU492" t="str">
        <f t="shared" si="55"/>
        <v>--</v>
      </c>
    </row>
    <row r="493" spans="1:47" x14ac:dyDescent="0.25">
      <c r="A493" t="str">
        <f t="shared" si="50"/>
        <v>H4-1</v>
      </c>
      <c r="B493" t="str">
        <f t="shared" si="51"/>
        <v>NetH4_1</v>
      </c>
      <c r="C493" t="str">
        <f t="shared" si="52"/>
        <v>H4-NetH4_1</v>
      </c>
      <c r="D493" t="str">
        <f t="shared" si="53"/>
        <v>H4-1</v>
      </c>
      <c r="E493" t="s">
        <v>484</v>
      </c>
      <c r="F493">
        <v>1</v>
      </c>
      <c r="G493" t="s">
        <v>485</v>
      </c>
      <c r="N493" s="97"/>
      <c r="AT493" t="str">
        <f t="shared" si="54"/>
        <v>NetH4_1</v>
      </c>
      <c r="AU493" t="str">
        <f t="shared" si="55"/>
        <v>--</v>
      </c>
    </row>
    <row r="494" spans="1:47" x14ac:dyDescent="0.25">
      <c r="A494" t="str">
        <f t="shared" si="50"/>
        <v>L1-1</v>
      </c>
      <c r="B494" t="str">
        <f t="shared" si="51"/>
        <v>NetC1_1</v>
      </c>
      <c r="C494" t="str">
        <f t="shared" si="52"/>
        <v>L1-NetC1_1</v>
      </c>
      <c r="D494" t="str">
        <f t="shared" si="53"/>
        <v>L1-1</v>
      </c>
      <c r="E494" t="s">
        <v>486</v>
      </c>
      <c r="F494">
        <v>1</v>
      </c>
      <c r="G494" t="s">
        <v>370</v>
      </c>
      <c r="N494" s="97"/>
      <c r="AT494" t="str">
        <f t="shared" si="54"/>
        <v>NetC1_1</v>
      </c>
      <c r="AU494" t="str">
        <f t="shared" si="55"/>
        <v>--</v>
      </c>
    </row>
    <row r="495" spans="1:47" x14ac:dyDescent="0.25">
      <c r="A495" t="str">
        <f t="shared" si="50"/>
        <v>L1-2</v>
      </c>
      <c r="B495" t="str">
        <f t="shared" si="51"/>
        <v>3.3V</v>
      </c>
      <c r="C495" t="str">
        <f t="shared" si="52"/>
        <v>L1-3.3V</v>
      </c>
      <c r="D495" t="str">
        <f t="shared" si="53"/>
        <v>L1-2</v>
      </c>
      <c r="E495" t="s">
        <v>486</v>
      </c>
      <c r="F495">
        <v>2</v>
      </c>
      <c r="G495" t="s">
        <v>291</v>
      </c>
      <c r="N495" s="97"/>
      <c r="AT495" t="str">
        <f t="shared" si="54"/>
        <v>3.3V</v>
      </c>
      <c r="AU495" t="str">
        <f t="shared" si="55"/>
        <v>--</v>
      </c>
    </row>
    <row r="496" spans="1:47" x14ac:dyDescent="0.25">
      <c r="A496" t="str">
        <f t="shared" si="50"/>
        <v>L2-1</v>
      </c>
      <c r="B496" t="str">
        <f t="shared" si="51"/>
        <v>NetC19_1</v>
      </c>
      <c r="C496" t="str">
        <f t="shared" si="52"/>
        <v>L2-NetC19_1</v>
      </c>
      <c r="D496" t="str">
        <f t="shared" si="53"/>
        <v>L2-1</v>
      </c>
      <c r="E496" t="s">
        <v>487</v>
      </c>
      <c r="F496">
        <v>1</v>
      </c>
      <c r="G496" t="s">
        <v>369</v>
      </c>
      <c r="N496" s="97"/>
      <c r="AT496" t="str">
        <f t="shared" si="54"/>
        <v>NetC19_1</v>
      </c>
      <c r="AU496" t="str">
        <f t="shared" si="55"/>
        <v>--</v>
      </c>
    </row>
    <row r="497" spans="1:47" x14ac:dyDescent="0.25">
      <c r="A497" t="str">
        <f t="shared" si="50"/>
        <v>L2-2</v>
      </c>
      <c r="B497" t="str">
        <f t="shared" si="51"/>
        <v>3.3V</v>
      </c>
      <c r="C497" t="str">
        <f t="shared" si="52"/>
        <v>L2-3.3V</v>
      </c>
      <c r="D497" t="str">
        <f t="shared" si="53"/>
        <v>L2-2</v>
      </c>
      <c r="E497" t="s">
        <v>487</v>
      </c>
      <c r="F497">
        <v>2</v>
      </c>
      <c r="G497" t="s">
        <v>291</v>
      </c>
      <c r="N497" s="97"/>
      <c r="AT497" t="str">
        <f t="shared" si="54"/>
        <v>3.3V</v>
      </c>
      <c r="AU497" t="str">
        <f t="shared" si="55"/>
        <v>--</v>
      </c>
    </row>
    <row r="498" spans="1:47" x14ac:dyDescent="0.25">
      <c r="A498" t="str">
        <f t="shared" si="50"/>
        <v>R1-1</v>
      </c>
      <c r="B498" t="str">
        <f t="shared" si="51"/>
        <v>GND</v>
      </c>
      <c r="C498" t="str">
        <f t="shared" si="52"/>
        <v>R1-GND</v>
      </c>
      <c r="D498" t="str">
        <f t="shared" si="53"/>
        <v>R1-1</v>
      </c>
      <c r="E498" t="s">
        <v>488</v>
      </c>
      <c r="F498">
        <v>1</v>
      </c>
      <c r="G498" t="s">
        <v>324</v>
      </c>
      <c r="N498" s="97"/>
      <c r="AT498" t="str">
        <f t="shared" si="54"/>
        <v>GND</v>
      </c>
      <c r="AU498" t="str">
        <f t="shared" si="55"/>
        <v>--</v>
      </c>
    </row>
    <row r="499" spans="1:47" x14ac:dyDescent="0.25">
      <c r="A499" t="str">
        <f t="shared" si="50"/>
        <v>R1-2</v>
      </c>
      <c r="B499" t="str">
        <f t="shared" si="51"/>
        <v>NetR1_2</v>
      </c>
      <c r="C499" t="str">
        <f t="shared" si="52"/>
        <v>R1-NetR1_2</v>
      </c>
      <c r="D499" t="str">
        <f t="shared" si="53"/>
        <v>R1-2</v>
      </c>
      <c r="E499" t="s">
        <v>488</v>
      </c>
      <c r="F499">
        <v>2</v>
      </c>
      <c r="G499" t="s">
        <v>385</v>
      </c>
      <c r="N499" s="97"/>
      <c r="AT499" t="str">
        <f t="shared" si="54"/>
        <v>NetR1_2</v>
      </c>
      <c r="AU499" t="str">
        <f t="shared" si="55"/>
        <v>--</v>
      </c>
    </row>
    <row r="500" spans="1:47" x14ac:dyDescent="0.25">
      <c r="A500" t="str">
        <f t="shared" si="50"/>
        <v>R2-1</v>
      </c>
      <c r="B500" t="str">
        <f t="shared" si="51"/>
        <v>3.3V</v>
      </c>
      <c r="C500" t="str">
        <f t="shared" si="52"/>
        <v>R2-3.3V</v>
      </c>
      <c r="D500" t="str">
        <f t="shared" si="53"/>
        <v>R2-1</v>
      </c>
      <c r="E500" t="s">
        <v>489</v>
      </c>
      <c r="F500">
        <v>1</v>
      </c>
      <c r="G500" t="s">
        <v>291</v>
      </c>
      <c r="N500" s="97"/>
      <c r="AT500" t="str">
        <f t="shared" si="54"/>
        <v>3.3V</v>
      </c>
      <c r="AU500" t="str">
        <f t="shared" si="55"/>
        <v>--</v>
      </c>
    </row>
    <row r="501" spans="1:47" x14ac:dyDescent="0.25">
      <c r="A501" t="str">
        <f t="shared" si="50"/>
        <v>R2-2</v>
      </c>
      <c r="B501" t="str">
        <f t="shared" si="51"/>
        <v>NetR2_2</v>
      </c>
      <c r="C501" t="str">
        <f t="shared" si="52"/>
        <v>R2-NetR2_2</v>
      </c>
      <c r="D501" t="str">
        <f t="shared" si="53"/>
        <v>R2-2</v>
      </c>
      <c r="E501" t="s">
        <v>489</v>
      </c>
      <c r="F501">
        <v>2</v>
      </c>
      <c r="G501" t="s">
        <v>390</v>
      </c>
      <c r="N501" s="97"/>
      <c r="AT501" t="str">
        <f t="shared" si="54"/>
        <v>NetR2_2</v>
      </c>
      <c r="AU501" t="str">
        <f t="shared" si="55"/>
        <v>--</v>
      </c>
    </row>
    <row r="502" spans="1:47" x14ac:dyDescent="0.25">
      <c r="A502" t="str">
        <f t="shared" si="50"/>
        <v>R3-1</v>
      </c>
      <c r="B502" t="str">
        <f t="shared" si="51"/>
        <v>DEVCLRn</v>
      </c>
      <c r="C502" t="str">
        <f t="shared" si="52"/>
        <v>R3-DEVCLRn</v>
      </c>
      <c r="D502" t="str">
        <f t="shared" si="53"/>
        <v>R3-1</v>
      </c>
      <c r="E502" t="s">
        <v>490</v>
      </c>
      <c r="F502">
        <v>1</v>
      </c>
      <c r="G502" t="s">
        <v>625</v>
      </c>
      <c r="N502" s="97"/>
      <c r="AT502" t="str">
        <f t="shared" si="54"/>
        <v>DEVCLRn</v>
      </c>
      <c r="AU502" t="str">
        <f t="shared" si="55"/>
        <v>--</v>
      </c>
    </row>
    <row r="503" spans="1:47" x14ac:dyDescent="0.25">
      <c r="A503" t="str">
        <f t="shared" si="50"/>
        <v>R3-2</v>
      </c>
      <c r="B503" t="str">
        <f t="shared" si="51"/>
        <v>3.3V</v>
      </c>
      <c r="C503" t="str">
        <f t="shared" si="52"/>
        <v>R3-3.3V</v>
      </c>
      <c r="D503" t="str">
        <f t="shared" si="53"/>
        <v>R3-2</v>
      </c>
      <c r="E503" t="s">
        <v>490</v>
      </c>
      <c r="F503">
        <v>2</v>
      </c>
      <c r="G503" t="s">
        <v>291</v>
      </c>
      <c r="N503" s="97"/>
      <c r="AT503" t="str">
        <f t="shared" si="54"/>
        <v>3.3V</v>
      </c>
      <c r="AU503" t="str">
        <f t="shared" si="55"/>
        <v>--</v>
      </c>
    </row>
    <row r="504" spans="1:47" x14ac:dyDescent="0.25">
      <c r="A504" t="str">
        <f t="shared" si="50"/>
        <v>R4-1</v>
      </c>
      <c r="B504" t="str">
        <f t="shared" si="51"/>
        <v>NetR4_1</v>
      </c>
      <c r="C504" t="str">
        <f t="shared" si="52"/>
        <v>R4-NetR4_1</v>
      </c>
      <c r="D504" t="str">
        <f t="shared" si="53"/>
        <v>R4-1</v>
      </c>
      <c r="E504" t="s">
        <v>491</v>
      </c>
      <c r="F504">
        <v>1</v>
      </c>
      <c r="G504" t="s">
        <v>392</v>
      </c>
      <c r="N504" s="97"/>
      <c r="AT504" t="str">
        <f t="shared" si="54"/>
        <v>EEDATA</v>
      </c>
      <c r="AU504" t="str">
        <f t="shared" si="55"/>
        <v>R7</v>
      </c>
    </row>
    <row r="505" spans="1:47" x14ac:dyDescent="0.25">
      <c r="A505" t="str">
        <f t="shared" si="50"/>
        <v>R4-2</v>
      </c>
      <c r="B505" t="str">
        <f t="shared" si="51"/>
        <v>3.3V</v>
      </c>
      <c r="C505" t="str">
        <f t="shared" si="52"/>
        <v>R4-3.3V</v>
      </c>
      <c r="D505" t="str">
        <f t="shared" si="53"/>
        <v>R4-2</v>
      </c>
      <c r="E505" t="s">
        <v>491</v>
      </c>
      <c r="F505">
        <v>2</v>
      </c>
      <c r="G505" t="s">
        <v>291</v>
      </c>
      <c r="N505" s="97"/>
      <c r="AT505" t="str">
        <f t="shared" si="54"/>
        <v>3.3V</v>
      </c>
      <c r="AU505" t="str">
        <f t="shared" si="55"/>
        <v>--</v>
      </c>
    </row>
    <row r="506" spans="1:47" x14ac:dyDescent="0.25">
      <c r="A506" t="str">
        <f t="shared" si="50"/>
        <v>R5-1</v>
      </c>
      <c r="B506" t="str">
        <f t="shared" si="51"/>
        <v>nSTATUS</v>
      </c>
      <c r="C506" t="str">
        <f t="shared" si="52"/>
        <v>R5-nSTATUS</v>
      </c>
      <c r="D506" t="str">
        <f t="shared" si="53"/>
        <v>R5-1</v>
      </c>
      <c r="E506" t="s">
        <v>492</v>
      </c>
      <c r="F506">
        <v>1</v>
      </c>
      <c r="G506" t="s">
        <v>795</v>
      </c>
      <c r="N506" s="97"/>
      <c r="AT506" t="str">
        <f t="shared" si="54"/>
        <v>nSTATUS</v>
      </c>
      <c r="AU506" t="str">
        <f t="shared" si="55"/>
        <v>--</v>
      </c>
    </row>
    <row r="507" spans="1:47" x14ac:dyDescent="0.25">
      <c r="A507" t="str">
        <f t="shared" si="50"/>
        <v>R5-2</v>
      </c>
      <c r="B507" t="str">
        <f t="shared" si="51"/>
        <v>3.3V</v>
      </c>
      <c r="C507" t="str">
        <f t="shared" si="52"/>
        <v>R5-3.3V</v>
      </c>
      <c r="D507" t="str">
        <f t="shared" si="53"/>
        <v>R5-2</v>
      </c>
      <c r="E507" t="s">
        <v>492</v>
      </c>
      <c r="F507">
        <v>2</v>
      </c>
      <c r="G507" t="s">
        <v>291</v>
      </c>
      <c r="N507" s="97"/>
      <c r="AT507" t="str">
        <f t="shared" si="54"/>
        <v>3.3V</v>
      </c>
      <c r="AU507" t="str">
        <f t="shared" si="55"/>
        <v>--</v>
      </c>
    </row>
    <row r="508" spans="1:47" x14ac:dyDescent="0.25">
      <c r="A508" t="str">
        <f t="shared" si="50"/>
        <v>R6-1</v>
      </c>
      <c r="B508" t="str">
        <f t="shared" si="51"/>
        <v>5V</v>
      </c>
      <c r="C508" t="str">
        <f t="shared" si="52"/>
        <v>R6-5V</v>
      </c>
      <c r="D508" t="str">
        <f t="shared" si="53"/>
        <v>R6-1</v>
      </c>
      <c r="E508" t="s">
        <v>493</v>
      </c>
      <c r="F508">
        <v>1</v>
      </c>
      <c r="G508" t="s">
        <v>293</v>
      </c>
      <c r="N508" s="97"/>
      <c r="AT508" t="str">
        <f t="shared" si="54"/>
        <v>5V</v>
      </c>
      <c r="AU508" t="str">
        <f t="shared" si="55"/>
        <v>--</v>
      </c>
    </row>
    <row r="509" spans="1:47" x14ac:dyDescent="0.25">
      <c r="A509" t="str">
        <f t="shared" si="50"/>
        <v>R6-2</v>
      </c>
      <c r="B509" t="str">
        <f t="shared" si="51"/>
        <v>NetR6_2</v>
      </c>
      <c r="C509" t="str">
        <f t="shared" si="52"/>
        <v>R6-NetR6_2</v>
      </c>
      <c r="D509" t="str">
        <f t="shared" si="53"/>
        <v>R6-2</v>
      </c>
      <c r="E509" t="s">
        <v>493</v>
      </c>
      <c r="F509">
        <v>2</v>
      </c>
      <c r="G509" t="s">
        <v>393</v>
      </c>
      <c r="N509" s="97"/>
      <c r="AT509" t="str">
        <f t="shared" si="54"/>
        <v>NetR6_2</v>
      </c>
      <c r="AU509" t="str">
        <f t="shared" si="55"/>
        <v>--</v>
      </c>
    </row>
    <row r="510" spans="1:47" x14ac:dyDescent="0.25">
      <c r="A510" t="str">
        <f t="shared" si="50"/>
        <v>R7-1</v>
      </c>
      <c r="B510" t="str">
        <f t="shared" si="51"/>
        <v>EEDATA</v>
      </c>
      <c r="C510" t="str">
        <f t="shared" si="52"/>
        <v>R7-EEDATA</v>
      </c>
      <c r="D510" t="str">
        <f t="shared" si="53"/>
        <v>R7-1</v>
      </c>
      <c r="E510" t="s">
        <v>494</v>
      </c>
      <c r="F510">
        <v>1</v>
      </c>
      <c r="G510" t="s">
        <v>343</v>
      </c>
      <c r="N510" s="97"/>
      <c r="AT510" t="str">
        <f t="shared" si="54"/>
        <v>NetR4_1</v>
      </c>
      <c r="AU510" t="str">
        <f t="shared" si="55"/>
        <v>R7</v>
      </c>
    </row>
    <row r="511" spans="1:47" x14ac:dyDescent="0.25">
      <c r="A511" t="str">
        <f t="shared" si="50"/>
        <v>R7-2</v>
      </c>
      <c r="B511" t="str">
        <f t="shared" si="51"/>
        <v>NetR4_1</v>
      </c>
      <c r="C511" t="str">
        <f t="shared" si="52"/>
        <v>R7-NetR4_1</v>
      </c>
      <c r="D511" t="str">
        <f t="shared" si="53"/>
        <v>R7-2</v>
      </c>
      <c r="E511" t="s">
        <v>494</v>
      </c>
      <c r="F511">
        <v>2</v>
      </c>
      <c r="G511" t="s">
        <v>392</v>
      </c>
      <c r="N511" s="97"/>
      <c r="AT511" t="str">
        <f t="shared" si="54"/>
        <v>EEDATA</v>
      </c>
      <c r="AU511" t="str">
        <f t="shared" si="55"/>
        <v>R7</v>
      </c>
    </row>
    <row r="512" spans="1:47" x14ac:dyDescent="0.25">
      <c r="A512" t="str">
        <f t="shared" si="50"/>
        <v>R8-1</v>
      </c>
      <c r="B512" t="str">
        <f t="shared" si="51"/>
        <v>NetD10_A</v>
      </c>
      <c r="C512" t="str">
        <f t="shared" si="52"/>
        <v>R8-NetD10_A</v>
      </c>
      <c r="D512" t="str">
        <f t="shared" si="53"/>
        <v>R8-1</v>
      </c>
      <c r="E512" t="s">
        <v>495</v>
      </c>
      <c r="F512">
        <v>1</v>
      </c>
      <c r="G512" t="s">
        <v>372</v>
      </c>
      <c r="N512" s="97"/>
      <c r="AT512" t="str">
        <f t="shared" si="54"/>
        <v>NetD10_A</v>
      </c>
      <c r="AU512" t="str">
        <f t="shared" si="55"/>
        <v>--</v>
      </c>
    </row>
    <row r="513" spans="1:47" x14ac:dyDescent="0.25">
      <c r="A513" t="str">
        <f t="shared" si="50"/>
        <v>R8-2</v>
      </c>
      <c r="B513" t="str">
        <f t="shared" si="51"/>
        <v>3.3V</v>
      </c>
      <c r="C513" t="str">
        <f t="shared" si="52"/>
        <v>R8-3.3V</v>
      </c>
      <c r="D513" t="str">
        <f t="shared" si="53"/>
        <v>R8-2</v>
      </c>
      <c r="E513" t="s">
        <v>495</v>
      </c>
      <c r="F513">
        <v>2</v>
      </c>
      <c r="G513" t="s">
        <v>291</v>
      </c>
      <c r="N513" s="97"/>
      <c r="AT513" t="str">
        <f t="shared" si="54"/>
        <v>3.3V</v>
      </c>
      <c r="AU513" t="str">
        <f t="shared" si="55"/>
        <v>--</v>
      </c>
    </row>
    <row r="514" spans="1:47" x14ac:dyDescent="0.25">
      <c r="A514" t="str">
        <f t="shared" si="50"/>
        <v>R9-1</v>
      </c>
      <c r="B514" t="str">
        <f t="shared" si="51"/>
        <v>LED1</v>
      </c>
      <c r="C514" t="str">
        <f t="shared" si="52"/>
        <v>R9-LED1</v>
      </c>
      <c r="D514" t="str">
        <f t="shared" si="53"/>
        <v>R9-1</v>
      </c>
      <c r="E514" t="s">
        <v>496</v>
      </c>
      <c r="F514">
        <v>1</v>
      </c>
      <c r="G514" t="s">
        <v>354</v>
      </c>
      <c r="N514" s="97"/>
      <c r="AT514" t="str">
        <f t="shared" si="54"/>
        <v>NetD2_A</v>
      </c>
      <c r="AU514" t="str">
        <f t="shared" si="55"/>
        <v>R9</v>
      </c>
    </row>
    <row r="515" spans="1:47" x14ac:dyDescent="0.25">
      <c r="A515" t="str">
        <f t="shared" si="50"/>
        <v>R9-2</v>
      </c>
      <c r="B515" t="str">
        <f t="shared" si="51"/>
        <v>NetD2_A</v>
      </c>
      <c r="C515" t="str">
        <f t="shared" si="52"/>
        <v>R9-NetD2_A</v>
      </c>
      <c r="D515" t="str">
        <f t="shared" si="53"/>
        <v>R9-2</v>
      </c>
      <c r="E515" t="s">
        <v>496</v>
      </c>
      <c r="F515">
        <v>2</v>
      </c>
      <c r="G515" t="s">
        <v>374</v>
      </c>
      <c r="N515" s="97"/>
      <c r="AT515" t="str">
        <f t="shared" si="54"/>
        <v>LED1</v>
      </c>
      <c r="AU515" t="str">
        <f t="shared" si="55"/>
        <v>R9</v>
      </c>
    </row>
    <row r="516" spans="1:47" x14ac:dyDescent="0.25">
      <c r="A516" t="str">
        <f t="shared" si="50"/>
        <v>R10-1</v>
      </c>
      <c r="B516" t="str">
        <f t="shared" si="51"/>
        <v>LED2</v>
      </c>
      <c r="C516" t="str">
        <f t="shared" si="52"/>
        <v>R10-LED2</v>
      </c>
      <c r="D516" t="str">
        <f t="shared" si="53"/>
        <v>R10-1</v>
      </c>
      <c r="E516" t="s">
        <v>497</v>
      </c>
      <c r="F516">
        <v>1</v>
      </c>
      <c r="G516" t="s">
        <v>356</v>
      </c>
      <c r="N516" s="97"/>
      <c r="AT516" t="str">
        <f t="shared" si="54"/>
        <v>NetD3_A</v>
      </c>
      <c r="AU516" t="str">
        <f t="shared" si="55"/>
        <v>R10</v>
      </c>
    </row>
    <row r="517" spans="1:47" x14ac:dyDescent="0.25">
      <c r="A517" t="str">
        <f t="shared" si="50"/>
        <v>R10-2</v>
      </c>
      <c r="B517" t="str">
        <f t="shared" si="51"/>
        <v>NetD3_A</v>
      </c>
      <c r="C517" t="str">
        <f t="shared" si="52"/>
        <v>R10-NetD3_A</v>
      </c>
      <c r="D517" t="str">
        <f t="shared" si="53"/>
        <v>R10-2</v>
      </c>
      <c r="E517" t="s">
        <v>497</v>
      </c>
      <c r="F517">
        <v>2</v>
      </c>
      <c r="G517" t="s">
        <v>375</v>
      </c>
      <c r="N517" s="97"/>
      <c r="AT517" t="str">
        <f t="shared" si="54"/>
        <v>LED2</v>
      </c>
      <c r="AU517" t="str">
        <f t="shared" si="55"/>
        <v>R10</v>
      </c>
    </row>
    <row r="518" spans="1:47" x14ac:dyDescent="0.25">
      <c r="A518" t="str">
        <f t="shared" ref="A518:A581" si="56">$E518&amp;"-"&amp;$F518</f>
        <v>R11-1</v>
      </c>
      <c r="B518" t="str">
        <f t="shared" ref="B518:B581" si="57">IF(OR(E518=$A$2,E518=$B$2,E518=$C$2,E518=$D$2),"--",G518)</f>
        <v>LED3</v>
      </c>
      <c r="C518" t="str">
        <f t="shared" ref="C518:C581" si="58">$E518&amp;"-"&amp;$G518</f>
        <v>R11-LED3</v>
      </c>
      <c r="D518" t="str">
        <f t="shared" ref="D518:D581" si="59">A518</f>
        <v>R11-1</v>
      </c>
      <c r="E518" t="s">
        <v>498</v>
      </c>
      <c r="F518">
        <v>1</v>
      </c>
      <c r="G518" t="s">
        <v>358</v>
      </c>
      <c r="N518" s="97"/>
      <c r="AT518" t="str">
        <f t="shared" ref="AT518:AT581" si="60">IF(IF(COUNTIF($AO$6:$AQ$150,B518)&gt;0,"---","--")="---",VLOOKUP(B518,$AO$6:$AQ$150,3,0),B518)</f>
        <v>NetD4_A</v>
      </c>
      <c r="AU518" t="str">
        <f t="shared" ref="AU518:AU581" si="61">IF(IF(COUNTIF($AO$6:$AQ$150,B518)&gt;0,"---","--")="---",VLOOKUP(B518,$AO$6:$AQ$150,2,0),"--")</f>
        <v>R11</v>
      </c>
    </row>
    <row r="519" spans="1:47" x14ac:dyDescent="0.25">
      <c r="A519" t="str">
        <f t="shared" si="56"/>
        <v>R11-2</v>
      </c>
      <c r="B519" t="str">
        <f t="shared" si="57"/>
        <v>NetD4_A</v>
      </c>
      <c r="C519" t="str">
        <f t="shared" si="58"/>
        <v>R11-NetD4_A</v>
      </c>
      <c r="D519" t="str">
        <f t="shared" si="59"/>
        <v>R11-2</v>
      </c>
      <c r="E519" t="s">
        <v>498</v>
      </c>
      <c r="F519">
        <v>2</v>
      </c>
      <c r="G519" t="s">
        <v>376</v>
      </c>
      <c r="N519" s="97"/>
      <c r="AT519" t="str">
        <f t="shared" si="60"/>
        <v>LED3</v>
      </c>
      <c r="AU519" t="str">
        <f t="shared" si="61"/>
        <v>R11</v>
      </c>
    </row>
    <row r="520" spans="1:47" x14ac:dyDescent="0.25">
      <c r="A520" t="str">
        <f t="shared" si="56"/>
        <v>R12-1</v>
      </c>
      <c r="B520" t="str">
        <f t="shared" si="57"/>
        <v>LED4</v>
      </c>
      <c r="C520" t="str">
        <f t="shared" si="58"/>
        <v>R12-LED4</v>
      </c>
      <c r="D520" t="str">
        <f t="shared" si="59"/>
        <v>R12-1</v>
      </c>
      <c r="E520" t="s">
        <v>499</v>
      </c>
      <c r="F520">
        <v>1</v>
      </c>
      <c r="G520" t="s">
        <v>360</v>
      </c>
      <c r="N520" s="97"/>
      <c r="AT520" t="str">
        <f t="shared" si="60"/>
        <v>NetD5_A</v>
      </c>
      <c r="AU520" t="str">
        <f t="shared" si="61"/>
        <v>R12</v>
      </c>
    </row>
    <row r="521" spans="1:47" x14ac:dyDescent="0.25">
      <c r="A521" t="str">
        <f t="shared" si="56"/>
        <v>R12-2</v>
      </c>
      <c r="B521" t="str">
        <f t="shared" si="57"/>
        <v>NetD5_A</v>
      </c>
      <c r="C521" t="str">
        <f t="shared" si="58"/>
        <v>R12-NetD5_A</v>
      </c>
      <c r="D521" t="str">
        <f t="shared" si="59"/>
        <v>R12-2</v>
      </c>
      <c r="E521" t="s">
        <v>499</v>
      </c>
      <c r="F521">
        <v>2</v>
      </c>
      <c r="G521" t="s">
        <v>377</v>
      </c>
      <c r="N521" s="97"/>
      <c r="AT521" t="str">
        <f t="shared" si="60"/>
        <v>LED4</v>
      </c>
      <c r="AU521" t="str">
        <f t="shared" si="61"/>
        <v>R12</v>
      </c>
    </row>
    <row r="522" spans="1:47" x14ac:dyDescent="0.25">
      <c r="A522" t="str">
        <f t="shared" si="56"/>
        <v>R13-1</v>
      </c>
      <c r="B522" t="str">
        <f t="shared" si="57"/>
        <v>LED5</v>
      </c>
      <c r="C522" t="str">
        <f t="shared" si="58"/>
        <v>R13-LED5</v>
      </c>
      <c r="D522" t="str">
        <f t="shared" si="59"/>
        <v>R13-1</v>
      </c>
      <c r="E522" t="s">
        <v>500</v>
      </c>
      <c r="F522">
        <v>1</v>
      </c>
      <c r="G522" t="s">
        <v>362</v>
      </c>
      <c r="N522" s="97"/>
      <c r="AT522" t="str">
        <f t="shared" si="60"/>
        <v>NetD6_A</v>
      </c>
      <c r="AU522" t="str">
        <f t="shared" si="61"/>
        <v>R13</v>
      </c>
    </row>
    <row r="523" spans="1:47" x14ac:dyDescent="0.25">
      <c r="A523" t="str">
        <f t="shared" si="56"/>
        <v>R13-2</v>
      </c>
      <c r="B523" t="str">
        <f t="shared" si="57"/>
        <v>NetD6_A</v>
      </c>
      <c r="C523" t="str">
        <f t="shared" si="58"/>
        <v>R13-NetD6_A</v>
      </c>
      <c r="D523" t="str">
        <f t="shared" si="59"/>
        <v>R13-2</v>
      </c>
      <c r="E523" t="s">
        <v>500</v>
      </c>
      <c r="F523">
        <v>2</v>
      </c>
      <c r="G523" t="s">
        <v>378</v>
      </c>
      <c r="N523" s="97"/>
      <c r="AT523" t="str">
        <f t="shared" si="60"/>
        <v>LED5</v>
      </c>
      <c r="AU523" t="str">
        <f t="shared" si="61"/>
        <v>R13</v>
      </c>
    </row>
    <row r="524" spans="1:47" x14ac:dyDescent="0.25">
      <c r="A524" t="str">
        <f t="shared" si="56"/>
        <v>R14-1</v>
      </c>
      <c r="B524" t="str">
        <f t="shared" si="57"/>
        <v>LED6</v>
      </c>
      <c r="C524" t="str">
        <f t="shared" si="58"/>
        <v>R14-LED6</v>
      </c>
      <c r="D524" t="str">
        <f t="shared" si="59"/>
        <v>R14-1</v>
      </c>
      <c r="E524" t="s">
        <v>501</v>
      </c>
      <c r="F524">
        <v>1</v>
      </c>
      <c r="G524" t="s">
        <v>364</v>
      </c>
      <c r="N524" s="97"/>
      <c r="AT524" t="str">
        <f t="shared" si="60"/>
        <v>NetD7_A</v>
      </c>
      <c r="AU524" t="str">
        <f t="shared" si="61"/>
        <v>R14</v>
      </c>
    </row>
    <row r="525" spans="1:47" x14ac:dyDescent="0.25">
      <c r="A525" t="str">
        <f t="shared" si="56"/>
        <v>R14-2</v>
      </c>
      <c r="B525" t="str">
        <f t="shared" si="57"/>
        <v>NetD7_A</v>
      </c>
      <c r="C525" t="str">
        <f t="shared" si="58"/>
        <v>R14-NetD7_A</v>
      </c>
      <c r="D525" t="str">
        <f t="shared" si="59"/>
        <v>R14-2</v>
      </c>
      <c r="E525" t="s">
        <v>501</v>
      </c>
      <c r="F525">
        <v>2</v>
      </c>
      <c r="G525" t="s">
        <v>379</v>
      </c>
      <c r="N525" s="97"/>
      <c r="AT525" t="str">
        <f t="shared" si="60"/>
        <v>LED6</v>
      </c>
      <c r="AU525" t="str">
        <f t="shared" si="61"/>
        <v>R14</v>
      </c>
    </row>
    <row r="526" spans="1:47" x14ac:dyDescent="0.25">
      <c r="A526" t="str">
        <f t="shared" si="56"/>
        <v>R15-1</v>
      </c>
      <c r="B526" t="str">
        <f t="shared" si="57"/>
        <v>LED7</v>
      </c>
      <c r="C526" t="str">
        <f t="shared" si="58"/>
        <v>R15-LED7</v>
      </c>
      <c r="D526" t="str">
        <f t="shared" si="59"/>
        <v>R15-1</v>
      </c>
      <c r="E526" t="s">
        <v>502</v>
      </c>
      <c r="F526">
        <v>1</v>
      </c>
      <c r="G526" t="s">
        <v>366</v>
      </c>
      <c r="N526" s="97"/>
      <c r="AT526" t="str">
        <f t="shared" si="60"/>
        <v>NetD8_A</v>
      </c>
      <c r="AU526" t="str">
        <f t="shared" si="61"/>
        <v>R15</v>
      </c>
    </row>
    <row r="527" spans="1:47" x14ac:dyDescent="0.25">
      <c r="A527" t="str">
        <f t="shared" si="56"/>
        <v>R15-2</v>
      </c>
      <c r="B527" t="str">
        <f t="shared" si="57"/>
        <v>NetD8_A</v>
      </c>
      <c r="C527" t="str">
        <f t="shared" si="58"/>
        <v>R15-NetD8_A</v>
      </c>
      <c r="D527" t="str">
        <f t="shared" si="59"/>
        <v>R15-2</v>
      </c>
      <c r="E527" t="s">
        <v>502</v>
      </c>
      <c r="F527">
        <v>2</v>
      </c>
      <c r="G527" t="s">
        <v>380</v>
      </c>
      <c r="N527" s="97"/>
      <c r="AT527" t="str">
        <f t="shared" si="60"/>
        <v>LED7</v>
      </c>
      <c r="AU527" t="str">
        <f t="shared" si="61"/>
        <v>R15</v>
      </c>
    </row>
    <row r="528" spans="1:47" x14ac:dyDescent="0.25">
      <c r="A528" t="str">
        <f t="shared" si="56"/>
        <v>R16-1</v>
      </c>
      <c r="B528" t="str">
        <f t="shared" si="57"/>
        <v>LED8</v>
      </c>
      <c r="C528" t="str">
        <f t="shared" si="58"/>
        <v>R16-LED8</v>
      </c>
      <c r="D528" t="str">
        <f t="shared" si="59"/>
        <v>R16-1</v>
      </c>
      <c r="E528" t="s">
        <v>503</v>
      </c>
      <c r="F528">
        <v>1</v>
      </c>
      <c r="G528" t="s">
        <v>368</v>
      </c>
      <c r="N528" s="97"/>
      <c r="AT528" t="str">
        <f t="shared" si="60"/>
        <v>NetD9_A</v>
      </c>
      <c r="AU528" t="str">
        <f t="shared" si="61"/>
        <v>R16</v>
      </c>
    </row>
    <row r="529" spans="1:47" x14ac:dyDescent="0.25">
      <c r="A529" t="str">
        <f t="shared" si="56"/>
        <v>R16-2</v>
      </c>
      <c r="B529" t="str">
        <f t="shared" si="57"/>
        <v>NetD9_A</v>
      </c>
      <c r="C529" t="str">
        <f t="shared" si="58"/>
        <v>R16-NetD9_A</v>
      </c>
      <c r="D529" t="str">
        <f t="shared" si="59"/>
        <v>R16-2</v>
      </c>
      <c r="E529" t="s">
        <v>503</v>
      </c>
      <c r="F529">
        <v>2</v>
      </c>
      <c r="G529" t="s">
        <v>381</v>
      </c>
      <c r="N529" s="97"/>
      <c r="AT529" t="str">
        <f t="shared" si="60"/>
        <v>LED8</v>
      </c>
      <c r="AU529" t="str">
        <f t="shared" si="61"/>
        <v>R16</v>
      </c>
    </row>
    <row r="530" spans="1:47" x14ac:dyDescent="0.25">
      <c r="A530" t="str">
        <f t="shared" si="56"/>
        <v>R17-1</v>
      </c>
      <c r="B530" t="str">
        <f t="shared" si="57"/>
        <v>NetR17_1</v>
      </c>
      <c r="C530" t="str">
        <f t="shared" si="58"/>
        <v>R17-NetR17_1</v>
      </c>
      <c r="D530" t="str">
        <f t="shared" si="59"/>
        <v>R17-1</v>
      </c>
      <c r="E530" t="s">
        <v>504</v>
      </c>
      <c r="F530">
        <v>1</v>
      </c>
      <c r="G530" t="s">
        <v>382</v>
      </c>
      <c r="N530" s="97"/>
      <c r="AT530" t="str">
        <f t="shared" si="60"/>
        <v>CLK12M</v>
      </c>
      <c r="AU530" t="str">
        <f t="shared" si="61"/>
        <v>R17</v>
      </c>
    </row>
    <row r="531" spans="1:47" x14ac:dyDescent="0.25">
      <c r="A531" t="str">
        <f t="shared" si="56"/>
        <v>R17-2</v>
      </c>
      <c r="B531" t="str">
        <f t="shared" si="57"/>
        <v>CLK12M</v>
      </c>
      <c r="C531" t="str">
        <f t="shared" si="58"/>
        <v>R17-CLK12M</v>
      </c>
      <c r="D531" t="str">
        <f t="shared" si="59"/>
        <v>R17-2</v>
      </c>
      <c r="E531" t="s">
        <v>504</v>
      </c>
      <c r="F531">
        <v>2</v>
      </c>
      <c r="G531" t="s">
        <v>315</v>
      </c>
      <c r="N531" s="97"/>
      <c r="AT531" t="str">
        <f t="shared" si="60"/>
        <v>NetR17_1</v>
      </c>
      <c r="AU531" t="str">
        <f t="shared" si="61"/>
        <v>R17</v>
      </c>
    </row>
    <row r="532" spans="1:47" x14ac:dyDescent="0.25">
      <c r="A532" t="str">
        <f t="shared" si="56"/>
        <v>R18-1</v>
      </c>
      <c r="B532" t="str">
        <f t="shared" si="57"/>
        <v>AREF</v>
      </c>
      <c r="C532" t="str">
        <f t="shared" si="58"/>
        <v>R18-AREF</v>
      </c>
      <c r="D532" t="str">
        <f t="shared" si="59"/>
        <v>R18-1</v>
      </c>
      <c r="E532" t="s">
        <v>505</v>
      </c>
      <c r="F532">
        <v>1</v>
      </c>
      <c r="G532" t="s">
        <v>287</v>
      </c>
      <c r="N532" s="97"/>
      <c r="AT532" t="str">
        <f t="shared" si="60"/>
        <v>NetC15_1</v>
      </c>
      <c r="AU532" t="str">
        <f t="shared" si="61"/>
        <v>R18</v>
      </c>
    </row>
    <row r="533" spans="1:47" x14ac:dyDescent="0.25">
      <c r="A533" t="str">
        <f t="shared" si="56"/>
        <v>R18-2</v>
      </c>
      <c r="B533" t="str">
        <f t="shared" si="57"/>
        <v>NetC15_1</v>
      </c>
      <c r="C533" t="str">
        <f t="shared" si="58"/>
        <v>R18-NetC15_1</v>
      </c>
      <c r="D533" t="str">
        <f t="shared" si="59"/>
        <v>R18-2</v>
      </c>
      <c r="E533" t="s">
        <v>505</v>
      </c>
      <c r="F533">
        <v>2</v>
      </c>
      <c r="G533" t="s">
        <v>636</v>
      </c>
      <c r="N533" s="97"/>
      <c r="AT533" t="str">
        <f t="shared" si="60"/>
        <v>AREF</v>
      </c>
      <c r="AU533" t="str">
        <f t="shared" si="61"/>
        <v>R18</v>
      </c>
    </row>
    <row r="534" spans="1:47" x14ac:dyDescent="0.25">
      <c r="A534" t="str">
        <f t="shared" si="56"/>
        <v>R19-1</v>
      </c>
      <c r="B534" t="str">
        <f t="shared" si="57"/>
        <v>NetR17_1</v>
      </c>
      <c r="C534" t="str">
        <f t="shared" si="58"/>
        <v>R19-NetR17_1</v>
      </c>
      <c r="D534" t="str">
        <f t="shared" si="59"/>
        <v>R19-1</v>
      </c>
      <c r="E534" t="s">
        <v>506</v>
      </c>
      <c r="F534">
        <v>1</v>
      </c>
      <c r="G534" t="s">
        <v>382</v>
      </c>
      <c r="N534" s="97"/>
      <c r="AT534" t="str">
        <f t="shared" si="60"/>
        <v>CLK12M</v>
      </c>
      <c r="AU534" t="str">
        <f t="shared" si="61"/>
        <v>R17</v>
      </c>
    </row>
    <row r="535" spans="1:47" x14ac:dyDescent="0.25">
      <c r="A535" t="str">
        <f t="shared" si="56"/>
        <v>R19-2</v>
      </c>
      <c r="B535" t="str">
        <f t="shared" si="57"/>
        <v>NetR19_2</v>
      </c>
      <c r="C535" t="str">
        <f t="shared" si="58"/>
        <v>R19-NetR19_2</v>
      </c>
      <c r="D535" t="str">
        <f t="shared" si="59"/>
        <v>R19-2</v>
      </c>
      <c r="E535" t="s">
        <v>506</v>
      </c>
      <c r="F535">
        <v>2</v>
      </c>
      <c r="G535" t="s">
        <v>384</v>
      </c>
      <c r="N535" s="97"/>
      <c r="AT535" t="str">
        <f t="shared" si="60"/>
        <v>NetR17_1</v>
      </c>
      <c r="AU535" t="str">
        <f t="shared" si="61"/>
        <v>R19</v>
      </c>
    </row>
    <row r="536" spans="1:47" x14ac:dyDescent="0.25">
      <c r="A536" t="str">
        <f t="shared" si="56"/>
        <v>R20-1</v>
      </c>
      <c r="B536" t="str">
        <f t="shared" si="57"/>
        <v>3.3V</v>
      </c>
      <c r="C536" t="str">
        <f t="shared" si="58"/>
        <v>R20-3.3V</v>
      </c>
      <c r="D536" t="str">
        <f t="shared" si="59"/>
        <v>R20-1</v>
      </c>
      <c r="E536" t="s">
        <v>507</v>
      </c>
      <c r="F536">
        <v>1</v>
      </c>
      <c r="G536" t="s">
        <v>291</v>
      </c>
      <c r="N536" s="97"/>
      <c r="AT536" t="str">
        <f t="shared" si="60"/>
        <v>3.3V</v>
      </c>
      <c r="AU536" t="str">
        <f t="shared" si="61"/>
        <v>--</v>
      </c>
    </row>
    <row r="537" spans="1:47" x14ac:dyDescent="0.25">
      <c r="A537" t="str">
        <f t="shared" si="56"/>
        <v>R20-2</v>
      </c>
      <c r="B537" t="str">
        <f t="shared" si="57"/>
        <v>nCONFIG</v>
      </c>
      <c r="C537" t="str">
        <f t="shared" si="58"/>
        <v>R20-nCONFIG</v>
      </c>
      <c r="D537" t="str">
        <f t="shared" si="59"/>
        <v>R20-2</v>
      </c>
      <c r="E537" t="s">
        <v>507</v>
      </c>
      <c r="F537">
        <v>2</v>
      </c>
      <c r="G537" t="s">
        <v>640</v>
      </c>
      <c r="N537" s="97"/>
      <c r="AT537" t="str">
        <f t="shared" si="60"/>
        <v>RESET</v>
      </c>
      <c r="AU537" t="str">
        <f t="shared" si="61"/>
        <v>R26</v>
      </c>
    </row>
    <row r="538" spans="1:47" x14ac:dyDescent="0.25">
      <c r="A538" t="str">
        <f t="shared" si="56"/>
        <v>R21-1</v>
      </c>
      <c r="B538" t="str">
        <f t="shared" si="57"/>
        <v>JTAGEN</v>
      </c>
      <c r="C538" t="str">
        <f t="shared" si="58"/>
        <v>R21-JTAGEN</v>
      </c>
      <c r="D538" t="str">
        <f t="shared" si="59"/>
        <v>R21-1</v>
      </c>
      <c r="E538" t="s">
        <v>776</v>
      </c>
      <c r="F538">
        <v>1</v>
      </c>
      <c r="G538" t="s">
        <v>328</v>
      </c>
      <c r="N538" s="97"/>
      <c r="AT538" t="str">
        <f t="shared" si="60"/>
        <v>NetJ4_2</v>
      </c>
      <c r="AU538" t="str">
        <f t="shared" si="61"/>
        <v>R33</v>
      </c>
    </row>
    <row r="539" spans="1:47" x14ac:dyDescent="0.25">
      <c r="A539" t="str">
        <f t="shared" si="56"/>
        <v>R21-2</v>
      </c>
      <c r="B539" t="str">
        <f t="shared" si="57"/>
        <v>3.3V</v>
      </c>
      <c r="C539" t="str">
        <f t="shared" si="58"/>
        <v>R21-3.3V</v>
      </c>
      <c r="D539" t="str">
        <f t="shared" si="59"/>
        <v>R21-2</v>
      </c>
      <c r="E539" t="s">
        <v>776</v>
      </c>
      <c r="F539">
        <v>2</v>
      </c>
      <c r="G539" t="s">
        <v>291</v>
      </c>
      <c r="N539" s="97"/>
      <c r="AT539" t="str">
        <f t="shared" si="60"/>
        <v>3.3V</v>
      </c>
      <c r="AU539" t="str">
        <f t="shared" si="61"/>
        <v>--</v>
      </c>
    </row>
    <row r="540" spans="1:47" x14ac:dyDescent="0.25">
      <c r="A540" t="str">
        <f t="shared" si="56"/>
        <v>R22-1</v>
      </c>
      <c r="B540" t="str">
        <f t="shared" si="57"/>
        <v>CONF_DONE</v>
      </c>
      <c r="C540" t="str">
        <f t="shared" si="58"/>
        <v>R22-CONF_DONE</v>
      </c>
      <c r="D540" t="str">
        <f t="shared" si="59"/>
        <v>R22-1</v>
      </c>
      <c r="E540" t="s">
        <v>777</v>
      </c>
      <c r="F540">
        <v>1</v>
      </c>
      <c r="G540" t="s">
        <v>319</v>
      </c>
      <c r="N540" s="97"/>
      <c r="AT540" t="str">
        <f t="shared" si="60"/>
        <v>CONF_DONE</v>
      </c>
      <c r="AU540" t="str">
        <f t="shared" si="61"/>
        <v>--</v>
      </c>
    </row>
    <row r="541" spans="1:47" x14ac:dyDescent="0.25">
      <c r="A541" t="str">
        <f t="shared" si="56"/>
        <v>R22-2</v>
      </c>
      <c r="B541" t="str">
        <f t="shared" si="57"/>
        <v>3.3V</v>
      </c>
      <c r="C541" t="str">
        <f t="shared" si="58"/>
        <v>R22-3.3V</v>
      </c>
      <c r="D541" t="str">
        <f t="shared" si="59"/>
        <v>R22-2</v>
      </c>
      <c r="E541" t="s">
        <v>777</v>
      </c>
      <c r="F541">
        <v>2</v>
      </c>
      <c r="G541" t="s">
        <v>291</v>
      </c>
      <c r="N541" s="97"/>
      <c r="AT541" t="str">
        <f t="shared" si="60"/>
        <v>3.3V</v>
      </c>
      <c r="AU541" t="str">
        <f t="shared" si="61"/>
        <v>--</v>
      </c>
    </row>
    <row r="542" spans="1:47" x14ac:dyDescent="0.25">
      <c r="A542" t="str">
        <f t="shared" si="56"/>
        <v>R23-1</v>
      </c>
      <c r="B542" t="str">
        <f t="shared" si="57"/>
        <v>NetD1_A</v>
      </c>
      <c r="C542" t="str">
        <f t="shared" si="58"/>
        <v>R23-NetD1_A</v>
      </c>
      <c r="D542" t="str">
        <f t="shared" si="59"/>
        <v>R23-1</v>
      </c>
      <c r="E542" t="s">
        <v>508</v>
      </c>
      <c r="F542">
        <v>1</v>
      </c>
      <c r="G542" t="s">
        <v>373</v>
      </c>
      <c r="N542" s="97"/>
      <c r="AT542" t="str">
        <f t="shared" si="60"/>
        <v>NetD1_A</v>
      </c>
      <c r="AU542" t="str">
        <f t="shared" si="61"/>
        <v>--</v>
      </c>
    </row>
    <row r="543" spans="1:47" x14ac:dyDescent="0.25">
      <c r="A543" t="str">
        <f t="shared" si="56"/>
        <v>R23-2</v>
      </c>
      <c r="B543" t="str">
        <f t="shared" si="57"/>
        <v>3.3V</v>
      </c>
      <c r="C543" t="str">
        <f t="shared" si="58"/>
        <v>R23-3.3V</v>
      </c>
      <c r="D543" t="str">
        <f t="shared" si="59"/>
        <v>R23-2</v>
      </c>
      <c r="E543" t="s">
        <v>508</v>
      </c>
      <c r="F543">
        <v>2</v>
      </c>
      <c r="G543" t="s">
        <v>291</v>
      </c>
      <c r="N543" s="97"/>
      <c r="AT543" t="str">
        <f t="shared" si="60"/>
        <v>3.3V</v>
      </c>
      <c r="AU543" t="str">
        <f t="shared" si="61"/>
        <v>--</v>
      </c>
    </row>
    <row r="544" spans="1:47" x14ac:dyDescent="0.25">
      <c r="A544" t="str">
        <f t="shared" si="56"/>
        <v>R24-1</v>
      </c>
      <c r="B544" t="str">
        <f t="shared" si="57"/>
        <v>D12</v>
      </c>
      <c r="C544" t="str">
        <f t="shared" si="58"/>
        <v>R24-D12</v>
      </c>
      <c r="D544" t="str">
        <f t="shared" si="59"/>
        <v>R24-1</v>
      </c>
      <c r="E544" t="s">
        <v>509</v>
      </c>
      <c r="F544">
        <v>1</v>
      </c>
      <c r="G544" t="s">
        <v>320</v>
      </c>
      <c r="N544" s="97"/>
      <c r="AT544" t="str">
        <f t="shared" si="60"/>
        <v>D12</v>
      </c>
      <c r="AU544" t="str">
        <f t="shared" si="61"/>
        <v>--</v>
      </c>
    </row>
    <row r="545" spans="1:47" x14ac:dyDescent="0.25">
      <c r="A545" t="str">
        <f t="shared" si="56"/>
        <v>R24-2</v>
      </c>
      <c r="B545" t="str">
        <f t="shared" si="57"/>
        <v>D12_R</v>
      </c>
      <c r="C545" t="str">
        <f t="shared" si="58"/>
        <v>R24-D12_R</v>
      </c>
      <c r="D545" t="str">
        <f t="shared" si="59"/>
        <v>R24-2</v>
      </c>
      <c r="E545" t="s">
        <v>509</v>
      </c>
      <c r="F545">
        <v>2</v>
      </c>
      <c r="G545" t="s">
        <v>327</v>
      </c>
      <c r="N545" s="97"/>
      <c r="AT545" t="str">
        <f t="shared" si="60"/>
        <v>D12_R</v>
      </c>
      <c r="AU545" t="str">
        <f t="shared" si="61"/>
        <v>--</v>
      </c>
    </row>
    <row r="546" spans="1:47" x14ac:dyDescent="0.25">
      <c r="A546" t="str">
        <f t="shared" si="56"/>
        <v>R25-1</v>
      </c>
      <c r="B546" t="str">
        <f t="shared" si="57"/>
        <v>D11</v>
      </c>
      <c r="C546" t="str">
        <f t="shared" si="58"/>
        <v>R25-D11</v>
      </c>
      <c r="D546" t="str">
        <f t="shared" si="59"/>
        <v>R25-1</v>
      </c>
      <c r="E546" t="s">
        <v>510</v>
      </c>
      <c r="F546">
        <v>1</v>
      </c>
      <c r="G546" t="s">
        <v>318</v>
      </c>
      <c r="N546" s="97"/>
      <c r="AT546" t="str">
        <f t="shared" si="60"/>
        <v>D11</v>
      </c>
      <c r="AU546" t="str">
        <f t="shared" si="61"/>
        <v>--</v>
      </c>
    </row>
    <row r="547" spans="1:47" x14ac:dyDescent="0.25">
      <c r="A547" t="str">
        <f t="shared" si="56"/>
        <v>R25-2</v>
      </c>
      <c r="B547" t="str">
        <f t="shared" si="57"/>
        <v>D11_R</v>
      </c>
      <c r="C547" t="str">
        <f t="shared" si="58"/>
        <v>R25-D11_R</v>
      </c>
      <c r="D547" t="str">
        <f t="shared" si="59"/>
        <v>R25-2</v>
      </c>
      <c r="E547" t="s">
        <v>510</v>
      </c>
      <c r="F547">
        <v>2</v>
      </c>
      <c r="G547" t="s">
        <v>325</v>
      </c>
      <c r="N547" s="97"/>
      <c r="AT547" t="str">
        <f t="shared" si="60"/>
        <v>D11_R</v>
      </c>
      <c r="AU547" t="str">
        <f t="shared" si="61"/>
        <v>--</v>
      </c>
    </row>
    <row r="548" spans="1:47" x14ac:dyDescent="0.25">
      <c r="A548" t="str">
        <f t="shared" si="56"/>
        <v>R26-1</v>
      </c>
      <c r="B548" t="str">
        <f t="shared" si="57"/>
        <v>RESET</v>
      </c>
      <c r="C548" t="str">
        <f t="shared" si="58"/>
        <v>R26-RESET</v>
      </c>
      <c r="D548" t="str">
        <f t="shared" si="59"/>
        <v>R26-1</v>
      </c>
      <c r="E548" t="s">
        <v>778</v>
      </c>
      <c r="F548">
        <v>1</v>
      </c>
      <c r="G548" t="s">
        <v>323</v>
      </c>
      <c r="N548" s="97"/>
      <c r="AT548" t="str">
        <f t="shared" si="60"/>
        <v>nCONFIG</v>
      </c>
      <c r="AU548" t="str">
        <f t="shared" si="61"/>
        <v>R26</v>
      </c>
    </row>
    <row r="549" spans="1:47" x14ac:dyDescent="0.25">
      <c r="A549" t="str">
        <f t="shared" si="56"/>
        <v>R26-2</v>
      </c>
      <c r="B549" t="str">
        <f t="shared" si="57"/>
        <v>nCONFIG</v>
      </c>
      <c r="C549" t="str">
        <f t="shared" si="58"/>
        <v>R26-nCONFIG</v>
      </c>
      <c r="D549" t="str">
        <f t="shared" si="59"/>
        <v>R26-2</v>
      </c>
      <c r="E549" t="s">
        <v>778</v>
      </c>
      <c r="F549">
        <v>2</v>
      </c>
      <c r="G549" t="s">
        <v>640</v>
      </c>
      <c r="N549" s="97"/>
      <c r="AT549" t="str">
        <f t="shared" si="60"/>
        <v>RESET</v>
      </c>
      <c r="AU549" t="str">
        <f t="shared" si="61"/>
        <v>R26</v>
      </c>
    </row>
    <row r="550" spans="1:47" x14ac:dyDescent="0.25">
      <c r="A550" t="str">
        <f t="shared" si="56"/>
        <v>R27-1</v>
      </c>
      <c r="B550" t="str">
        <f t="shared" si="57"/>
        <v>NetR27_1</v>
      </c>
      <c r="C550" t="str">
        <f t="shared" si="58"/>
        <v>R27-NetR27_1</v>
      </c>
      <c r="D550" t="str">
        <f t="shared" si="59"/>
        <v>R27-1</v>
      </c>
      <c r="E550" t="s">
        <v>511</v>
      </c>
      <c r="F550">
        <v>1</v>
      </c>
      <c r="G550" t="s">
        <v>386</v>
      </c>
      <c r="N550" s="97"/>
      <c r="AT550" t="str">
        <f t="shared" si="60"/>
        <v>NetR27_1</v>
      </c>
      <c r="AU550" t="str">
        <f t="shared" si="61"/>
        <v>--</v>
      </c>
    </row>
    <row r="551" spans="1:47" x14ac:dyDescent="0.25">
      <c r="A551" t="str">
        <f t="shared" si="56"/>
        <v>R27-2</v>
      </c>
      <c r="B551" t="str">
        <f t="shared" si="57"/>
        <v>NetR27_2</v>
      </c>
      <c r="C551" t="str">
        <f t="shared" si="58"/>
        <v>R27-NetR27_2</v>
      </c>
      <c r="D551" t="str">
        <f t="shared" si="59"/>
        <v>R27-2</v>
      </c>
      <c r="E551" t="s">
        <v>511</v>
      </c>
      <c r="F551">
        <v>2</v>
      </c>
      <c r="G551" t="s">
        <v>387</v>
      </c>
      <c r="N551" s="97"/>
      <c r="AT551" t="str">
        <f t="shared" si="60"/>
        <v>NetR27_2</v>
      </c>
      <c r="AU551" t="str">
        <f t="shared" si="61"/>
        <v>--</v>
      </c>
    </row>
    <row r="552" spans="1:47" x14ac:dyDescent="0.25">
      <c r="A552" t="str">
        <f t="shared" si="56"/>
        <v>R28-1</v>
      </c>
      <c r="B552" t="str">
        <f t="shared" si="57"/>
        <v>USB_VBUS</v>
      </c>
      <c r="C552" t="str">
        <f t="shared" si="58"/>
        <v>R28-USB_VBUS</v>
      </c>
      <c r="D552" t="str">
        <f t="shared" si="59"/>
        <v>R28-1</v>
      </c>
      <c r="E552" t="s">
        <v>512</v>
      </c>
      <c r="F552">
        <v>1</v>
      </c>
      <c r="G552" t="s">
        <v>350</v>
      </c>
      <c r="N552" s="97"/>
      <c r="AT552" t="str">
        <f t="shared" si="60"/>
        <v>USB_VBUS</v>
      </c>
      <c r="AU552" t="str">
        <f t="shared" si="61"/>
        <v>--</v>
      </c>
    </row>
    <row r="553" spans="1:47" x14ac:dyDescent="0.25">
      <c r="A553" t="str">
        <f t="shared" si="56"/>
        <v>R28-2</v>
      </c>
      <c r="B553" t="str">
        <f t="shared" si="57"/>
        <v>NetR28_2</v>
      </c>
      <c r="C553" t="str">
        <f t="shared" si="58"/>
        <v>R28-NetR28_2</v>
      </c>
      <c r="D553" t="str">
        <f t="shared" si="59"/>
        <v>R28-2</v>
      </c>
      <c r="E553" t="s">
        <v>512</v>
      </c>
      <c r="F553">
        <v>2</v>
      </c>
      <c r="G553" t="s">
        <v>388</v>
      </c>
      <c r="N553" s="97"/>
      <c r="AT553" t="str">
        <f t="shared" si="60"/>
        <v>NetR28_2</v>
      </c>
      <c r="AU553" t="str">
        <f t="shared" si="61"/>
        <v>--</v>
      </c>
    </row>
    <row r="554" spans="1:47" x14ac:dyDescent="0.25">
      <c r="A554" t="str">
        <f t="shared" si="56"/>
        <v>R29-1</v>
      </c>
      <c r="B554" t="str">
        <f t="shared" si="57"/>
        <v>NetR29_1</v>
      </c>
      <c r="C554" t="str">
        <f t="shared" si="58"/>
        <v>R29-NetR29_1</v>
      </c>
      <c r="D554" t="str">
        <f t="shared" si="59"/>
        <v>R29-1</v>
      </c>
      <c r="E554" t="s">
        <v>513</v>
      </c>
      <c r="F554">
        <v>1</v>
      </c>
      <c r="G554" t="s">
        <v>389</v>
      </c>
      <c r="N554" s="97"/>
      <c r="AT554" t="str">
        <f t="shared" si="60"/>
        <v>NetR29_1</v>
      </c>
      <c r="AU554" t="str">
        <f t="shared" si="61"/>
        <v>--</v>
      </c>
    </row>
    <row r="555" spans="1:47" x14ac:dyDescent="0.25">
      <c r="A555" t="str">
        <f t="shared" si="56"/>
        <v>R29-2</v>
      </c>
      <c r="B555" t="str">
        <f t="shared" si="57"/>
        <v>NetR28_2</v>
      </c>
      <c r="C555" t="str">
        <f t="shared" si="58"/>
        <v>R29-NetR28_2</v>
      </c>
      <c r="D555" t="str">
        <f t="shared" si="59"/>
        <v>R29-2</v>
      </c>
      <c r="E555" t="s">
        <v>513</v>
      </c>
      <c r="F555">
        <v>2</v>
      </c>
      <c r="G555" t="s">
        <v>388</v>
      </c>
      <c r="N555" s="97"/>
      <c r="AT555" t="str">
        <f t="shared" si="60"/>
        <v>NetR28_2</v>
      </c>
      <c r="AU555" t="str">
        <f t="shared" si="61"/>
        <v>--</v>
      </c>
    </row>
    <row r="556" spans="1:47" x14ac:dyDescent="0.25">
      <c r="A556" t="str">
        <f t="shared" si="56"/>
        <v>R30-1</v>
      </c>
      <c r="B556" t="str">
        <f t="shared" si="57"/>
        <v>NetR29_1</v>
      </c>
      <c r="C556" t="str">
        <f t="shared" si="58"/>
        <v>R30-NetR29_1</v>
      </c>
      <c r="D556" t="str">
        <f t="shared" si="59"/>
        <v>R30-1</v>
      </c>
      <c r="E556" t="s">
        <v>514</v>
      </c>
      <c r="F556">
        <v>1</v>
      </c>
      <c r="G556" t="s">
        <v>389</v>
      </c>
      <c r="N556" s="97"/>
      <c r="AT556" t="str">
        <f t="shared" si="60"/>
        <v>NetR29_1</v>
      </c>
      <c r="AU556" t="str">
        <f t="shared" si="61"/>
        <v>--</v>
      </c>
    </row>
    <row r="557" spans="1:47" x14ac:dyDescent="0.25">
      <c r="A557" t="str">
        <f t="shared" si="56"/>
        <v>R30-2</v>
      </c>
      <c r="B557" t="str">
        <f t="shared" si="57"/>
        <v>NetR30_2</v>
      </c>
      <c r="C557" t="str">
        <f t="shared" si="58"/>
        <v>R30-NetR30_2</v>
      </c>
      <c r="D557" t="str">
        <f t="shared" si="59"/>
        <v>R30-2</v>
      </c>
      <c r="E557" t="s">
        <v>514</v>
      </c>
      <c r="F557">
        <v>2</v>
      </c>
      <c r="G557" t="s">
        <v>391</v>
      </c>
      <c r="N557" s="97"/>
      <c r="AT557" t="str">
        <f t="shared" si="60"/>
        <v>NetR30_2</v>
      </c>
      <c r="AU557" t="str">
        <f t="shared" si="61"/>
        <v>--</v>
      </c>
    </row>
    <row r="558" spans="1:47" x14ac:dyDescent="0.25">
      <c r="A558" t="str">
        <f t="shared" si="56"/>
        <v>R31-1</v>
      </c>
      <c r="B558" t="str">
        <f t="shared" si="57"/>
        <v>VIN</v>
      </c>
      <c r="C558" t="str">
        <f t="shared" si="58"/>
        <v>R31-VIN</v>
      </c>
      <c r="D558" t="str">
        <f t="shared" si="59"/>
        <v>R31-1</v>
      </c>
      <c r="E558" t="s">
        <v>515</v>
      </c>
      <c r="F558">
        <v>1</v>
      </c>
      <c r="G558" t="s">
        <v>326</v>
      </c>
      <c r="N558" s="97"/>
      <c r="AT558" t="str">
        <f t="shared" si="60"/>
        <v>VIN</v>
      </c>
      <c r="AU558" t="str">
        <f t="shared" si="61"/>
        <v>--</v>
      </c>
    </row>
    <row r="559" spans="1:47" x14ac:dyDescent="0.25">
      <c r="A559" t="str">
        <f t="shared" si="56"/>
        <v>R31-2</v>
      </c>
      <c r="B559" t="str">
        <f t="shared" si="57"/>
        <v>NetC7_2</v>
      </c>
      <c r="C559" t="str">
        <f t="shared" si="58"/>
        <v>R31-NetC7_2</v>
      </c>
      <c r="D559" t="str">
        <f t="shared" si="59"/>
        <v>R31-2</v>
      </c>
      <c r="E559" t="s">
        <v>515</v>
      </c>
      <c r="F559">
        <v>2</v>
      </c>
      <c r="G559" t="s">
        <v>371</v>
      </c>
      <c r="N559" s="97"/>
      <c r="AT559" t="str">
        <f t="shared" si="60"/>
        <v>NetC7_2</v>
      </c>
      <c r="AU559" t="str">
        <f t="shared" si="61"/>
        <v>--</v>
      </c>
    </row>
    <row r="560" spans="1:47" x14ac:dyDescent="0.25">
      <c r="A560" t="str">
        <f t="shared" si="56"/>
        <v>R32-1</v>
      </c>
      <c r="B560" t="str">
        <f t="shared" si="57"/>
        <v>NetC7_2</v>
      </c>
      <c r="C560" t="str">
        <f t="shared" si="58"/>
        <v>R32-NetC7_2</v>
      </c>
      <c r="D560" t="str">
        <f t="shared" si="59"/>
        <v>R32-1</v>
      </c>
      <c r="E560" t="s">
        <v>516</v>
      </c>
      <c r="F560">
        <v>1</v>
      </c>
      <c r="G560" t="s">
        <v>371</v>
      </c>
      <c r="N560" s="97"/>
      <c r="AT560" t="str">
        <f t="shared" si="60"/>
        <v>NetC7_2</v>
      </c>
      <c r="AU560" t="str">
        <f t="shared" si="61"/>
        <v>--</v>
      </c>
    </row>
    <row r="561" spans="1:47" x14ac:dyDescent="0.25">
      <c r="A561" t="str">
        <f t="shared" si="56"/>
        <v>R32-2</v>
      </c>
      <c r="B561" t="str">
        <f t="shared" si="57"/>
        <v>GND</v>
      </c>
      <c r="C561" t="str">
        <f t="shared" si="58"/>
        <v>R32-GND</v>
      </c>
      <c r="D561" t="str">
        <f t="shared" si="59"/>
        <v>R32-2</v>
      </c>
      <c r="E561" t="s">
        <v>516</v>
      </c>
      <c r="F561">
        <v>2</v>
      </c>
      <c r="G561" t="s">
        <v>324</v>
      </c>
      <c r="N561" s="97"/>
      <c r="AT561" t="str">
        <f t="shared" si="60"/>
        <v>GND</v>
      </c>
      <c r="AU561" t="str">
        <f t="shared" si="61"/>
        <v>--</v>
      </c>
    </row>
    <row r="562" spans="1:47" x14ac:dyDescent="0.25">
      <c r="A562" t="str">
        <f t="shared" si="56"/>
        <v>R33-1</v>
      </c>
      <c r="B562" t="str">
        <f t="shared" si="57"/>
        <v>JTAGEN</v>
      </c>
      <c r="C562" t="str">
        <f t="shared" si="58"/>
        <v>R33-JTAGEN</v>
      </c>
      <c r="D562" t="str">
        <f t="shared" si="59"/>
        <v>R33-1</v>
      </c>
      <c r="E562" t="s">
        <v>779</v>
      </c>
      <c r="F562">
        <v>1</v>
      </c>
      <c r="G562" t="s">
        <v>328</v>
      </c>
      <c r="N562" s="97"/>
      <c r="AT562" t="str">
        <f t="shared" si="60"/>
        <v>NetJ4_2</v>
      </c>
      <c r="AU562" t="str">
        <f t="shared" si="61"/>
        <v>R33</v>
      </c>
    </row>
    <row r="563" spans="1:47" x14ac:dyDescent="0.25">
      <c r="A563" t="str">
        <f t="shared" si="56"/>
        <v>R33-2</v>
      </c>
      <c r="B563" t="str">
        <f t="shared" si="57"/>
        <v>NetJ4_2</v>
      </c>
      <c r="C563" t="str">
        <f t="shared" si="58"/>
        <v>R33-NetJ4_2</v>
      </c>
      <c r="D563" t="str">
        <f t="shared" si="59"/>
        <v>R33-2</v>
      </c>
      <c r="E563" t="s">
        <v>779</v>
      </c>
      <c r="F563">
        <v>2</v>
      </c>
      <c r="G563" t="s">
        <v>783</v>
      </c>
      <c r="N563" s="97"/>
      <c r="AT563" t="str">
        <f t="shared" si="60"/>
        <v>JTAGEN</v>
      </c>
      <c r="AU563" t="str">
        <f t="shared" si="61"/>
        <v>R33</v>
      </c>
    </row>
    <row r="564" spans="1:47" x14ac:dyDescent="0.25">
      <c r="A564" t="str">
        <f t="shared" si="56"/>
        <v>R34-1</v>
      </c>
      <c r="B564" t="str">
        <f t="shared" si="57"/>
        <v>USER_BTN</v>
      </c>
      <c r="C564" t="str">
        <f t="shared" si="58"/>
        <v>R34-USER_BTN</v>
      </c>
      <c r="D564" t="str">
        <f t="shared" si="59"/>
        <v>R34-1</v>
      </c>
      <c r="E564" t="s">
        <v>780</v>
      </c>
      <c r="F564">
        <v>1</v>
      </c>
      <c r="G564" t="s">
        <v>394</v>
      </c>
      <c r="N564" s="97"/>
      <c r="AT564" t="str">
        <f t="shared" si="60"/>
        <v>USER_BTN</v>
      </c>
      <c r="AU564" t="str">
        <f t="shared" si="61"/>
        <v>--</v>
      </c>
    </row>
    <row r="565" spans="1:47" x14ac:dyDescent="0.25">
      <c r="A565" t="str">
        <f t="shared" si="56"/>
        <v>R34-2</v>
      </c>
      <c r="B565" t="str">
        <f t="shared" si="57"/>
        <v>3.3V</v>
      </c>
      <c r="C565" t="str">
        <f t="shared" si="58"/>
        <v>R34-3.3V</v>
      </c>
      <c r="D565" t="str">
        <f t="shared" si="59"/>
        <v>R34-2</v>
      </c>
      <c r="E565" t="s">
        <v>780</v>
      </c>
      <c r="F565">
        <v>2</v>
      </c>
      <c r="G565" t="s">
        <v>291</v>
      </c>
      <c r="N565" s="97"/>
      <c r="AT565" t="str">
        <f t="shared" si="60"/>
        <v>3.3V</v>
      </c>
      <c r="AU565" t="str">
        <f t="shared" si="61"/>
        <v>--</v>
      </c>
    </row>
    <row r="566" spans="1:47" x14ac:dyDescent="0.25">
      <c r="A566" t="str">
        <f t="shared" si="56"/>
        <v>R35-1</v>
      </c>
      <c r="B566" t="str">
        <f t="shared" si="57"/>
        <v>5V</v>
      </c>
      <c r="C566" t="str">
        <f t="shared" si="58"/>
        <v>R35-5V</v>
      </c>
      <c r="D566" t="str">
        <f t="shared" si="59"/>
        <v>R35-1</v>
      </c>
      <c r="E566" t="s">
        <v>796</v>
      </c>
      <c r="F566">
        <v>1</v>
      </c>
      <c r="G566" t="s">
        <v>293</v>
      </c>
      <c r="N566" s="97"/>
      <c r="AT566" t="str">
        <f t="shared" si="60"/>
        <v>5V</v>
      </c>
      <c r="AU566" t="str">
        <f t="shared" si="61"/>
        <v>--</v>
      </c>
    </row>
    <row r="567" spans="1:47" x14ac:dyDescent="0.25">
      <c r="A567" t="str">
        <f t="shared" si="56"/>
        <v>R35-2</v>
      </c>
      <c r="B567" t="str">
        <f t="shared" si="57"/>
        <v>ADC3</v>
      </c>
      <c r="C567" t="str">
        <f t="shared" si="58"/>
        <v>R35-ADC3</v>
      </c>
      <c r="D567" t="str">
        <f t="shared" si="59"/>
        <v>R35-2</v>
      </c>
      <c r="E567" t="s">
        <v>796</v>
      </c>
      <c r="F567">
        <v>2</v>
      </c>
      <c r="G567" t="s">
        <v>786</v>
      </c>
      <c r="N567" s="97"/>
      <c r="AT567" t="str">
        <f t="shared" si="60"/>
        <v>ADC3</v>
      </c>
      <c r="AU567" t="str">
        <f t="shared" si="61"/>
        <v>--</v>
      </c>
    </row>
    <row r="568" spans="1:47" x14ac:dyDescent="0.25">
      <c r="A568" t="str">
        <f t="shared" si="56"/>
        <v>R37-1</v>
      </c>
      <c r="B568" t="str">
        <f t="shared" si="57"/>
        <v>ADC3</v>
      </c>
      <c r="C568" t="str">
        <f t="shared" si="58"/>
        <v>R37-ADC3</v>
      </c>
      <c r="D568" t="str">
        <f t="shared" si="59"/>
        <v>R37-1</v>
      </c>
      <c r="E568" t="s">
        <v>797</v>
      </c>
      <c r="F568">
        <v>1</v>
      </c>
      <c r="G568" t="s">
        <v>786</v>
      </c>
      <c r="N568" s="97"/>
      <c r="AT568" t="str">
        <f t="shared" si="60"/>
        <v>ADC3</v>
      </c>
      <c r="AU568" t="str">
        <f t="shared" si="61"/>
        <v>--</v>
      </c>
    </row>
    <row r="569" spans="1:47" x14ac:dyDescent="0.25">
      <c r="A569" t="str">
        <f t="shared" si="56"/>
        <v>R37-2</v>
      </c>
      <c r="B569" t="str">
        <f t="shared" si="57"/>
        <v>GND</v>
      </c>
      <c r="C569" t="str">
        <f t="shared" si="58"/>
        <v>R37-GND</v>
      </c>
      <c r="D569" t="str">
        <f t="shared" si="59"/>
        <v>R37-2</v>
      </c>
      <c r="E569" t="s">
        <v>797</v>
      </c>
      <c r="F569">
        <v>2</v>
      </c>
      <c r="G569" t="s">
        <v>324</v>
      </c>
      <c r="N569" s="97"/>
      <c r="AT569" t="str">
        <f t="shared" si="60"/>
        <v>GND</v>
      </c>
      <c r="AU569" t="str">
        <f t="shared" si="61"/>
        <v>--</v>
      </c>
    </row>
    <row r="570" spans="1:47" x14ac:dyDescent="0.25">
      <c r="A570" t="str">
        <f t="shared" si="56"/>
        <v>S1-1</v>
      </c>
      <c r="B570" t="str">
        <f t="shared" si="57"/>
        <v>RESET</v>
      </c>
      <c r="C570" t="str">
        <f t="shared" si="58"/>
        <v>S1-RESET</v>
      </c>
      <c r="D570" t="str">
        <f t="shared" si="59"/>
        <v>S1-1</v>
      </c>
      <c r="E570" t="s">
        <v>355</v>
      </c>
      <c r="F570">
        <v>1</v>
      </c>
      <c r="G570" t="s">
        <v>323</v>
      </c>
      <c r="N570" s="97"/>
      <c r="AT570" t="str">
        <f t="shared" si="60"/>
        <v>nCONFIG</v>
      </c>
      <c r="AU570" t="str">
        <f t="shared" si="61"/>
        <v>R26</v>
      </c>
    </row>
    <row r="571" spans="1:47" x14ac:dyDescent="0.25">
      <c r="A571" t="str">
        <f t="shared" si="56"/>
        <v>S1-2</v>
      </c>
      <c r="B571" t="str">
        <f t="shared" si="57"/>
        <v>GND</v>
      </c>
      <c r="C571" t="str">
        <f t="shared" si="58"/>
        <v>S1-GND</v>
      </c>
      <c r="D571" t="str">
        <f t="shared" si="59"/>
        <v>S1-2</v>
      </c>
      <c r="E571" t="s">
        <v>355</v>
      </c>
      <c r="F571">
        <v>2</v>
      </c>
      <c r="G571" t="s">
        <v>324</v>
      </c>
      <c r="N571" s="97"/>
      <c r="AT571" t="str">
        <f t="shared" si="60"/>
        <v>GND</v>
      </c>
      <c r="AU571" t="str">
        <f t="shared" si="61"/>
        <v>--</v>
      </c>
    </row>
    <row r="572" spans="1:47" x14ac:dyDescent="0.25">
      <c r="A572" t="str">
        <f t="shared" si="56"/>
        <v>S1-3</v>
      </c>
      <c r="B572" t="str">
        <f t="shared" si="57"/>
        <v>GND</v>
      </c>
      <c r="C572" t="str">
        <f t="shared" si="58"/>
        <v>S1-GND</v>
      </c>
      <c r="D572" t="str">
        <f t="shared" si="59"/>
        <v>S1-3</v>
      </c>
      <c r="E572" t="s">
        <v>355</v>
      </c>
      <c r="F572">
        <v>3</v>
      </c>
      <c r="G572" t="s">
        <v>324</v>
      </c>
      <c r="N572" s="97"/>
      <c r="AT572" t="str">
        <f t="shared" si="60"/>
        <v>GND</v>
      </c>
      <c r="AU572" t="str">
        <f t="shared" si="61"/>
        <v>--</v>
      </c>
    </row>
    <row r="573" spans="1:47" x14ac:dyDescent="0.25">
      <c r="A573" t="str">
        <f t="shared" si="56"/>
        <v>S1-4</v>
      </c>
      <c r="B573" t="str">
        <f t="shared" si="57"/>
        <v>GND</v>
      </c>
      <c r="C573" t="str">
        <f t="shared" si="58"/>
        <v>S1-GND</v>
      </c>
      <c r="D573" t="str">
        <f t="shared" si="59"/>
        <v>S1-4</v>
      </c>
      <c r="E573" t="s">
        <v>355</v>
      </c>
      <c r="F573">
        <v>4</v>
      </c>
      <c r="G573" t="s">
        <v>324</v>
      </c>
      <c r="N573" s="97"/>
      <c r="AT573" t="str">
        <f t="shared" si="60"/>
        <v>GND</v>
      </c>
      <c r="AU573" t="str">
        <f t="shared" si="61"/>
        <v>--</v>
      </c>
    </row>
    <row r="574" spans="1:47" x14ac:dyDescent="0.25">
      <c r="A574" t="str">
        <f t="shared" si="56"/>
        <v>S1-5</v>
      </c>
      <c r="B574" t="str">
        <f t="shared" si="57"/>
        <v>RESET</v>
      </c>
      <c r="C574" t="str">
        <f t="shared" si="58"/>
        <v>S1-RESET</v>
      </c>
      <c r="D574" t="str">
        <f t="shared" si="59"/>
        <v>S1-5</v>
      </c>
      <c r="E574" t="s">
        <v>355</v>
      </c>
      <c r="F574">
        <v>5</v>
      </c>
      <c r="G574" t="s">
        <v>323</v>
      </c>
      <c r="N574" s="97"/>
      <c r="AT574" t="str">
        <f t="shared" si="60"/>
        <v>nCONFIG</v>
      </c>
      <c r="AU574" t="str">
        <f t="shared" si="61"/>
        <v>R26</v>
      </c>
    </row>
    <row r="575" spans="1:47" x14ac:dyDescent="0.25">
      <c r="A575" t="str">
        <f t="shared" si="56"/>
        <v>S2-1</v>
      </c>
      <c r="B575" t="str">
        <f t="shared" si="57"/>
        <v>USER_BTN</v>
      </c>
      <c r="C575" t="str">
        <f t="shared" si="58"/>
        <v>S2-USER_BTN</v>
      </c>
      <c r="D575" t="str">
        <f t="shared" si="59"/>
        <v>S2-1</v>
      </c>
      <c r="E575" t="s">
        <v>357</v>
      </c>
      <c r="F575">
        <v>1</v>
      </c>
      <c r="G575" t="s">
        <v>394</v>
      </c>
      <c r="N575" s="97"/>
      <c r="AT575" t="str">
        <f t="shared" si="60"/>
        <v>USER_BTN</v>
      </c>
      <c r="AU575" t="str">
        <f t="shared" si="61"/>
        <v>--</v>
      </c>
    </row>
    <row r="576" spans="1:47" x14ac:dyDescent="0.25">
      <c r="A576" t="str">
        <f t="shared" si="56"/>
        <v>S2-2</v>
      </c>
      <c r="B576" t="str">
        <f t="shared" si="57"/>
        <v>GND</v>
      </c>
      <c r="C576" t="str">
        <f t="shared" si="58"/>
        <v>S2-GND</v>
      </c>
      <c r="D576" t="str">
        <f t="shared" si="59"/>
        <v>S2-2</v>
      </c>
      <c r="E576" t="s">
        <v>357</v>
      </c>
      <c r="F576">
        <v>2</v>
      </c>
      <c r="G576" t="s">
        <v>324</v>
      </c>
      <c r="N576" s="97"/>
      <c r="AT576" t="str">
        <f t="shared" si="60"/>
        <v>GND</v>
      </c>
      <c r="AU576" t="str">
        <f t="shared" si="61"/>
        <v>--</v>
      </c>
    </row>
    <row r="577" spans="1:47" x14ac:dyDescent="0.25">
      <c r="A577" t="str">
        <f t="shared" si="56"/>
        <v>S2-3</v>
      </c>
      <c r="B577" t="str">
        <f t="shared" si="57"/>
        <v>GND</v>
      </c>
      <c r="C577" t="str">
        <f t="shared" si="58"/>
        <v>S2-GND</v>
      </c>
      <c r="D577" t="str">
        <f t="shared" si="59"/>
        <v>S2-3</v>
      </c>
      <c r="E577" t="s">
        <v>357</v>
      </c>
      <c r="F577">
        <v>3</v>
      </c>
      <c r="G577" t="s">
        <v>324</v>
      </c>
      <c r="N577" s="97"/>
      <c r="AT577" t="str">
        <f t="shared" si="60"/>
        <v>GND</v>
      </c>
      <c r="AU577" t="str">
        <f t="shared" si="61"/>
        <v>--</v>
      </c>
    </row>
    <row r="578" spans="1:47" x14ac:dyDescent="0.25">
      <c r="A578" t="str">
        <f t="shared" si="56"/>
        <v>S2-4</v>
      </c>
      <c r="B578" t="str">
        <f t="shared" si="57"/>
        <v>GND</v>
      </c>
      <c r="C578" t="str">
        <f t="shared" si="58"/>
        <v>S2-GND</v>
      </c>
      <c r="D578" t="str">
        <f t="shared" si="59"/>
        <v>S2-4</v>
      </c>
      <c r="E578" t="s">
        <v>357</v>
      </c>
      <c r="F578">
        <v>4</v>
      </c>
      <c r="G578" t="s">
        <v>324</v>
      </c>
      <c r="N578" s="97"/>
      <c r="AT578" t="str">
        <f t="shared" si="60"/>
        <v>GND</v>
      </c>
      <c r="AU578" t="str">
        <f t="shared" si="61"/>
        <v>--</v>
      </c>
    </row>
    <row r="579" spans="1:47" x14ac:dyDescent="0.25">
      <c r="A579" t="str">
        <f t="shared" si="56"/>
        <v>S2-5</v>
      </c>
      <c r="B579" t="str">
        <f t="shared" si="57"/>
        <v>USER_BTN</v>
      </c>
      <c r="C579" t="str">
        <f t="shared" si="58"/>
        <v>S2-USER_BTN</v>
      </c>
      <c r="D579" t="str">
        <f t="shared" si="59"/>
        <v>S2-5</v>
      </c>
      <c r="E579" t="s">
        <v>357</v>
      </c>
      <c r="F579">
        <v>5</v>
      </c>
      <c r="G579" t="s">
        <v>394</v>
      </c>
      <c r="N579" s="97"/>
      <c r="AT579" t="str">
        <f t="shared" si="60"/>
        <v>USER_BTN</v>
      </c>
      <c r="AU579" t="str">
        <f t="shared" si="61"/>
        <v>--</v>
      </c>
    </row>
    <row r="580" spans="1:47" x14ac:dyDescent="0.25">
      <c r="A580" t="str">
        <f t="shared" si="56"/>
        <v>T1-1</v>
      </c>
      <c r="B580" t="str">
        <f t="shared" si="57"/>
        <v>NetR27_2</v>
      </c>
      <c r="C580" t="str">
        <f t="shared" si="58"/>
        <v>T1-NetR27_2</v>
      </c>
      <c r="D580" t="str">
        <f t="shared" si="59"/>
        <v>T1-1</v>
      </c>
      <c r="E580" t="s">
        <v>517</v>
      </c>
      <c r="F580">
        <v>1</v>
      </c>
      <c r="G580" t="s">
        <v>387</v>
      </c>
      <c r="N580" s="97"/>
      <c r="AT580" t="str">
        <f t="shared" si="60"/>
        <v>NetR27_2</v>
      </c>
      <c r="AU580" t="str">
        <f t="shared" si="61"/>
        <v>--</v>
      </c>
    </row>
    <row r="581" spans="1:47" x14ac:dyDescent="0.25">
      <c r="A581" t="str">
        <f t="shared" si="56"/>
        <v>T1-2</v>
      </c>
      <c r="B581" t="str">
        <f t="shared" si="57"/>
        <v>NetR27_1</v>
      </c>
      <c r="C581" t="str">
        <f t="shared" si="58"/>
        <v>T1-NetR27_1</v>
      </c>
      <c r="D581" t="str">
        <f t="shared" si="59"/>
        <v>T1-2</v>
      </c>
      <c r="E581" t="s">
        <v>517</v>
      </c>
      <c r="F581">
        <v>2</v>
      </c>
      <c r="G581" t="s">
        <v>386</v>
      </c>
      <c r="N581" s="97"/>
      <c r="AT581" t="str">
        <f t="shared" si="60"/>
        <v>NetR27_1</v>
      </c>
      <c r="AU581" t="str">
        <f t="shared" si="61"/>
        <v>--</v>
      </c>
    </row>
    <row r="582" spans="1:47" x14ac:dyDescent="0.25">
      <c r="A582" t="str">
        <f t="shared" ref="A582:A601" si="62">$E582&amp;"-"&amp;$F582</f>
        <v>T1-3</v>
      </c>
      <c r="B582" t="str">
        <f t="shared" ref="B582:B601" si="63">IF(OR(E582=$A$2,E582=$B$2,E582=$C$2,E582=$D$2),"--",G582)</f>
        <v>5V</v>
      </c>
      <c r="C582" t="str">
        <f t="shared" ref="C582:C601" si="64">$E582&amp;"-"&amp;$G582</f>
        <v>T1-5V</v>
      </c>
      <c r="D582" t="str">
        <f t="shared" ref="D582:D601" si="65">A582</f>
        <v>T1-3</v>
      </c>
      <c r="E582" t="s">
        <v>517</v>
      </c>
      <c r="F582">
        <v>3</v>
      </c>
      <c r="G582" t="s">
        <v>293</v>
      </c>
      <c r="N582" s="97"/>
      <c r="AT582" t="str">
        <f t="shared" ref="AT582:AT601" si="66">IF(IF(COUNTIF($AO$6:$AQ$150,B582)&gt;0,"---","--")="---",VLOOKUP(B582,$AO$6:$AQ$150,3,0),B582)</f>
        <v>5V</v>
      </c>
      <c r="AU582" t="str">
        <f t="shared" ref="AU582:AU601" si="67">IF(IF(COUNTIF($AO$6:$AQ$150,B582)&gt;0,"---","--")="---",VLOOKUP(B582,$AO$6:$AQ$150,2,0),"--")</f>
        <v>--</v>
      </c>
    </row>
    <row r="583" spans="1:47" x14ac:dyDescent="0.25">
      <c r="A583" t="str">
        <f t="shared" si="62"/>
        <v>T1-4</v>
      </c>
      <c r="B583" t="str">
        <f t="shared" si="63"/>
        <v>NetR27_2</v>
      </c>
      <c r="C583" t="str">
        <f t="shared" si="64"/>
        <v>T1-NetR27_2</v>
      </c>
      <c r="D583" t="str">
        <f t="shared" si="65"/>
        <v>T1-4</v>
      </c>
      <c r="E583" t="s">
        <v>517</v>
      </c>
      <c r="F583">
        <v>4</v>
      </c>
      <c r="G583" t="s">
        <v>387</v>
      </c>
      <c r="N583" s="97"/>
      <c r="AT583" t="str">
        <f t="shared" si="66"/>
        <v>NetR27_2</v>
      </c>
      <c r="AU583" t="str">
        <f t="shared" si="67"/>
        <v>--</v>
      </c>
    </row>
    <row r="584" spans="1:47" x14ac:dyDescent="0.25">
      <c r="A584" t="str">
        <f t="shared" si="62"/>
        <v>T1-5</v>
      </c>
      <c r="B584" t="str">
        <f t="shared" si="63"/>
        <v>NetR27_1</v>
      </c>
      <c r="C584" t="str">
        <f t="shared" si="64"/>
        <v>T1-NetR27_1</v>
      </c>
      <c r="D584" t="str">
        <f t="shared" si="65"/>
        <v>T1-5</v>
      </c>
      <c r="E584" t="s">
        <v>517</v>
      </c>
      <c r="F584">
        <v>5</v>
      </c>
      <c r="G584" t="s">
        <v>386</v>
      </c>
      <c r="N584" s="97"/>
      <c r="AT584" t="str">
        <f t="shared" si="66"/>
        <v>NetR27_1</v>
      </c>
      <c r="AU584" t="str">
        <f t="shared" si="67"/>
        <v>--</v>
      </c>
    </row>
    <row r="585" spans="1:47" x14ac:dyDescent="0.25">
      <c r="A585" t="str">
        <f t="shared" si="62"/>
        <v>T1-6</v>
      </c>
      <c r="B585" t="str">
        <f t="shared" si="63"/>
        <v>USB_VBUS</v>
      </c>
      <c r="C585" t="str">
        <f t="shared" si="64"/>
        <v>T1-USB_VBUS</v>
      </c>
      <c r="D585" t="str">
        <f t="shared" si="65"/>
        <v>T1-6</v>
      </c>
      <c r="E585" t="s">
        <v>517</v>
      </c>
      <c r="F585">
        <v>6</v>
      </c>
      <c r="G585" t="s">
        <v>350</v>
      </c>
      <c r="N585" s="97"/>
      <c r="AT585" t="str">
        <f t="shared" si="66"/>
        <v>USB_VBUS</v>
      </c>
      <c r="AU585" t="str">
        <f t="shared" si="67"/>
        <v>--</v>
      </c>
    </row>
    <row r="586" spans="1:47" x14ac:dyDescent="0.25">
      <c r="A586" t="str">
        <f t="shared" si="62"/>
        <v>T1-7</v>
      </c>
      <c r="B586" t="str">
        <f t="shared" si="63"/>
        <v>USB_VBUS</v>
      </c>
      <c r="C586" t="str">
        <f t="shared" si="64"/>
        <v>T1-USB_VBUS</v>
      </c>
      <c r="D586" t="str">
        <f t="shared" si="65"/>
        <v>T1-7</v>
      </c>
      <c r="E586" t="s">
        <v>517</v>
      </c>
      <c r="F586">
        <v>7</v>
      </c>
      <c r="G586" t="s">
        <v>350</v>
      </c>
      <c r="N586" s="97"/>
      <c r="AT586" t="str">
        <f t="shared" si="66"/>
        <v>USB_VBUS</v>
      </c>
      <c r="AU586" t="str">
        <f t="shared" si="67"/>
        <v>--</v>
      </c>
    </row>
    <row r="587" spans="1:47" x14ac:dyDescent="0.25">
      <c r="A587" t="str">
        <f t="shared" si="62"/>
        <v>T1-8</v>
      </c>
      <c r="B587" t="str">
        <f t="shared" si="63"/>
        <v>5V</v>
      </c>
      <c r="C587" t="str">
        <f t="shared" si="64"/>
        <v>T1-5V</v>
      </c>
      <c r="D587" t="str">
        <f t="shared" si="65"/>
        <v>T1-8</v>
      </c>
      <c r="E587" t="s">
        <v>517</v>
      </c>
      <c r="F587">
        <v>8</v>
      </c>
      <c r="G587" t="s">
        <v>293</v>
      </c>
      <c r="N587" s="97"/>
      <c r="AT587" t="str">
        <f t="shared" si="66"/>
        <v>5V</v>
      </c>
      <c r="AU587" t="str">
        <f t="shared" si="67"/>
        <v>--</v>
      </c>
    </row>
    <row r="588" spans="1:47" x14ac:dyDescent="0.25">
      <c r="A588" t="str">
        <f t="shared" si="62"/>
        <v>T2-1</v>
      </c>
      <c r="B588" t="str">
        <f t="shared" si="63"/>
        <v>NetR30_2</v>
      </c>
      <c r="C588" t="str">
        <f t="shared" si="64"/>
        <v>T2-NetR30_2</v>
      </c>
      <c r="D588" t="str">
        <f t="shared" si="65"/>
        <v>T2-1</v>
      </c>
      <c r="E588" t="s">
        <v>518</v>
      </c>
      <c r="F588">
        <v>1</v>
      </c>
      <c r="G588" t="s">
        <v>391</v>
      </c>
      <c r="N588" s="97"/>
      <c r="AT588" t="str">
        <f t="shared" si="66"/>
        <v>NetR30_2</v>
      </c>
      <c r="AU588" t="str">
        <f t="shared" si="67"/>
        <v>--</v>
      </c>
    </row>
    <row r="589" spans="1:47" x14ac:dyDescent="0.25">
      <c r="A589" t="str">
        <f t="shared" si="62"/>
        <v>T2-2</v>
      </c>
      <c r="B589" t="str">
        <f t="shared" si="63"/>
        <v>NetR29_1</v>
      </c>
      <c r="C589" t="str">
        <f t="shared" si="64"/>
        <v>T2-NetR29_1</v>
      </c>
      <c r="D589" t="str">
        <f t="shared" si="65"/>
        <v>T2-2</v>
      </c>
      <c r="E589" t="s">
        <v>518</v>
      </c>
      <c r="F589">
        <v>2</v>
      </c>
      <c r="G589" t="s">
        <v>389</v>
      </c>
      <c r="N589" s="97"/>
      <c r="AT589" t="str">
        <f t="shared" si="66"/>
        <v>NetR29_1</v>
      </c>
      <c r="AU589" t="str">
        <f t="shared" si="67"/>
        <v>--</v>
      </c>
    </row>
    <row r="590" spans="1:47" x14ac:dyDescent="0.25">
      <c r="A590" t="str">
        <f t="shared" si="62"/>
        <v>T2-3</v>
      </c>
      <c r="B590" t="str">
        <f t="shared" si="63"/>
        <v>5V</v>
      </c>
      <c r="C590" t="str">
        <f t="shared" si="64"/>
        <v>T2-5V</v>
      </c>
      <c r="D590" t="str">
        <f t="shared" si="65"/>
        <v>T2-3</v>
      </c>
      <c r="E590" t="s">
        <v>518</v>
      </c>
      <c r="F590">
        <v>3</v>
      </c>
      <c r="G590" t="s">
        <v>293</v>
      </c>
      <c r="N590" s="97"/>
      <c r="AT590" t="str">
        <f t="shared" si="66"/>
        <v>5V</v>
      </c>
      <c r="AU590" t="str">
        <f t="shared" si="67"/>
        <v>--</v>
      </c>
    </row>
    <row r="591" spans="1:47" x14ac:dyDescent="0.25">
      <c r="A591" t="str">
        <f t="shared" si="62"/>
        <v>T2-4</v>
      </c>
      <c r="B591" t="str">
        <f t="shared" si="63"/>
        <v>NetR30_2</v>
      </c>
      <c r="C591" t="str">
        <f t="shared" si="64"/>
        <v>T2-NetR30_2</v>
      </c>
      <c r="D591" t="str">
        <f t="shared" si="65"/>
        <v>T2-4</v>
      </c>
      <c r="E591" t="s">
        <v>518</v>
      </c>
      <c r="F591">
        <v>4</v>
      </c>
      <c r="G591" t="s">
        <v>391</v>
      </c>
      <c r="N591" s="97"/>
      <c r="AT591" t="str">
        <f t="shared" si="66"/>
        <v>NetR30_2</v>
      </c>
      <c r="AU591" t="str">
        <f t="shared" si="67"/>
        <v>--</v>
      </c>
    </row>
    <row r="592" spans="1:47" x14ac:dyDescent="0.25">
      <c r="A592" t="str">
        <f t="shared" si="62"/>
        <v>T2-5</v>
      </c>
      <c r="B592" t="str">
        <f t="shared" si="63"/>
        <v>NetR29_1</v>
      </c>
      <c r="C592" t="str">
        <f t="shared" si="64"/>
        <v>T2-NetR29_1</v>
      </c>
      <c r="D592" t="str">
        <f t="shared" si="65"/>
        <v>T2-5</v>
      </c>
      <c r="E592" t="s">
        <v>518</v>
      </c>
      <c r="F592">
        <v>5</v>
      </c>
      <c r="G592" t="s">
        <v>389</v>
      </c>
      <c r="N592" s="97"/>
      <c r="AT592" t="str">
        <f t="shared" si="66"/>
        <v>NetR29_1</v>
      </c>
      <c r="AU592" t="str">
        <f t="shared" si="67"/>
        <v>--</v>
      </c>
    </row>
    <row r="593" spans="1:47" x14ac:dyDescent="0.25">
      <c r="A593" t="str">
        <f t="shared" si="62"/>
        <v>T2-6</v>
      </c>
      <c r="B593" t="str">
        <f t="shared" si="63"/>
        <v>VIN</v>
      </c>
      <c r="C593" t="str">
        <f t="shared" si="64"/>
        <v>T2-VIN</v>
      </c>
      <c r="D593" t="str">
        <f t="shared" si="65"/>
        <v>T2-6</v>
      </c>
      <c r="E593" t="s">
        <v>518</v>
      </c>
      <c r="F593">
        <v>6</v>
      </c>
      <c r="G593" t="s">
        <v>326</v>
      </c>
      <c r="N593" s="97"/>
      <c r="AT593" t="str">
        <f t="shared" si="66"/>
        <v>VIN</v>
      </c>
      <c r="AU593" t="str">
        <f t="shared" si="67"/>
        <v>--</v>
      </c>
    </row>
    <row r="594" spans="1:47" x14ac:dyDescent="0.25">
      <c r="A594" t="str">
        <f t="shared" si="62"/>
        <v>T2-7</v>
      </c>
      <c r="B594" t="str">
        <f t="shared" si="63"/>
        <v>VIN</v>
      </c>
      <c r="C594" t="str">
        <f t="shared" si="64"/>
        <v>T2-VIN</v>
      </c>
      <c r="D594" t="str">
        <f t="shared" si="65"/>
        <v>T2-7</v>
      </c>
      <c r="E594" t="s">
        <v>518</v>
      </c>
      <c r="F594">
        <v>7</v>
      </c>
      <c r="G594" t="s">
        <v>326</v>
      </c>
      <c r="N594" s="97"/>
      <c r="AT594" t="str">
        <f t="shared" si="66"/>
        <v>VIN</v>
      </c>
      <c r="AU594" t="str">
        <f t="shared" si="67"/>
        <v>--</v>
      </c>
    </row>
    <row r="595" spans="1:47" x14ac:dyDescent="0.25">
      <c r="A595" t="str">
        <f t="shared" si="62"/>
        <v>T2-8</v>
      </c>
      <c r="B595" t="str">
        <f t="shared" si="63"/>
        <v>5V</v>
      </c>
      <c r="C595" t="str">
        <f t="shared" si="64"/>
        <v>T2-5V</v>
      </c>
      <c r="D595" t="str">
        <f t="shared" si="65"/>
        <v>T2-8</v>
      </c>
      <c r="E595" t="s">
        <v>518</v>
      </c>
      <c r="F595">
        <v>8</v>
      </c>
      <c r="G595" t="s">
        <v>293</v>
      </c>
      <c r="N595" s="97"/>
      <c r="AT595" t="str">
        <f t="shared" si="66"/>
        <v>5V</v>
      </c>
      <c r="AU595" t="str">
        <f t="shared" si="67"/>
        <v>--</v>
      </c>
    </row>
    <row r="596" spans="1:47" x14ac:dyDescent="0.25">
      <c r="A596" t="str">
        <f t="shared" si="62"/>
        <v>T3-1</v>
      </c>
      <c r="B596" t="str">
        <f t="shared" si="63"/>
        <v>GND</v>
      </c>
      <c r="C596" t="str">
        <f t="shared" si="64"/>
        <v>T3-GND</v>
      </c>
      <c r="D596" t="str">
        <f t="shared" si="65"/>
        <v>T3-1</v>
      </c>
      <c r="E596" t="s">
        <v>519</v>
      </c>
      <c r="F596">
        <v>1</v>
      </c>
      <c r="G596" t="s">
        <v>324</v>
      </c>
      <c r="N596" s="97"/>
      <c r="AT596" t="str">
        <f t="shared" si="66"/>
        <v>GND</v>
      </c>
      <c r="AU596" t="str">
        <f t="shared" si="67"/>
        <v>--</v>
      </c>
    </row>
    <row r="597" spans="1:47" x14ac:dyDescent="0.25">
      <c r="A597" t="str">
        <f t="shared" si="62"/>
        <v>T3-2</v>
      </c>
      <c r="B597" t="str">
        <f t="shared" si="63"/>
        <v>NetR28_2</v>
      </c>
      <c r="C597" t="str">
        <f t="shared" si="64"/>
        <v>T3-NetR28_2</v>
      </c>
      <c r="D597" t="str">
        <f t="shared" si="65"/>
        <v>T3-2</v>
      </c>
      <c r="E597" t="s">
        <v>519</v>
      </c>
      <c r="F597">
        <v>2</v>
      </c>
      <c r="G597" t="s">
        <v>388</v>
      </c>
      <c r="N597" s="97"/>
      <c r="AT597" t="str">
        <f t="shared" si="66"/>
        <v>NetR28_2</v>
      </c>
      <c r="AU597" t="str">
        <f t="shared" si="67"/>
        <v>--</v>
      </c>
    </row>
    <row r="598" spans="1:47" x14ac:dyDescent="0.25">
      <c r="A598" t="str">
        <f t="shared" si="62"/>
        <v>T3-3</v>
      </c>
      <c r="B598" t="str">
        <f t="shared" si="63"/>
        <v>NetR29_1</v>
      </c>
      <c r="C598" t="str">
        <f t="shared" si="64"/>
        <v>T3-NetR29_1</v>
      </c>
      <c r="D598" t="str">
        <f t="shared" si="65"/>
        <v>T3-3</v>
      </c>
      <c r="E598" t="s">
        <v>519</v>
      </c>
      <c r="F598">
        <v>3</v>
      </c>
      <c r="G598" t="s">
        <v>389</v>
      </c>
      <c r="N598" s="97"/>
      <c r="AT598" t="str">
        <f t="shared" si="66"/>
        <v>NetR29_1</v>
      </c>
      <c r="AU598" t="str">
        <f t="shared" si="67"/>
        <v>--</v>
      </c>
    </row>
    <row r="599" spans="1:47" x14ac:dyDescent="0.25">
      <c r="A599" t="str">
        <f t="shared" si="62"/>
        <v>T3-4</v>
      </c>
      <c r="B599" t="str">
        <f t="shared" si="63"/>
        <v>GND</v>
      </c>
      <c r="C599" t="str">
        <f t="shared" si="64"/>
        <v>T3-GND</v>
      </c>
      <c r="D599" t="str">
        <f t="shared" si="65"/>
        <v>T3-4</v>
      </c>
      <c r="E599" t="s">
        <v>519</v>
      </c>
      <c r="F599">
        <v>4</v>
      </c>
      <c r="G599" t="s">
        <v>324</v>
      </c>
      <c r="N599" s="97"/>
      <c r="AT599" t="str">
        <f t="shared" si="66"/>
        <v>GND</v>
      </c>
      <c r="AU599" t="str">
        <f t="shared" si="67"/>
        <v>--</v>
      </c>
    </row>
    <row r="600" spans="1:47" x14ac:dyDescent="0.25">
      <c r="A600" t="str">
        <f t="shared" si="62"/>
        <v>T3-5</v>
      </c>
      <c r="B600" t="str">
        <f t="shared" si="63"/>
        <v>NetC7_2</v>
      </c>
      <c r="C600" t="str">
        <f t="shared" si="64"/>
        <v>T3-NetC7_2</v>
      </c>
      <c r="D600" t="str">
        <f t="shared" si="65"/>
        <v>T3-5</v>
      </c>
      <c r="E600" t="s">
        <v>519</v>
      </c>
      <c r="F600">
        <v>5</v>
      </c>
      <c r="G600" t="s">
        <v>371</v>
      </c>
      <c r="N600" s="97"/>
      <c r="AT600" t="str">
        <f t="shared" si="66"/>
        <v>NetC7_2</v>
      </c>
      <c r="AU600" t="str">
        <f t="shared" si="67"/>
        <v>--</v>
      </c>
    </row>
    <row r="601" spans="1:47" x14ac:dyDescent="0.25">
      <c r="A601" t="str">
        <f t="shared" si="62"/>
        <v>T3-6</v>
      </c>
      <c r="B601" t="str">
        <f t="shared" si="63"/>
        <v>NetR27_1</v>
      </c>
      <c r="C601" t="str">
        <f t="shared" si="64"/>
        <v>T3-NetR27_1</v>
      </c>
      <c r="D601" t="str">
        <f t="shared" si="65"/>
        <v>T3-6</v>
      </c>
      <c r="E601" t="s">
        <v>519</v>
      </c>
      <c r="F601">
        <v>6</v>
      </c>
      <c r="G601" t="s">
        <v>386</v>
      </c>
      <c r="N601" s="97"/>
      <c r="AT601" t="str">
        <f t="shared" si="66"/>
        <v>NetR27_1</v>
      </c>
      <c r="AU601" t="str">
        <f t="shared" si="67"/>
        <v>--</v>
      </c>
    </row>
    <row r="602" spans="1:47" x14ac:dyDescent="0.25">
      <c r="N602" s="97"/>
    </row>
    <row r="603" spans="1:47" x14ac:dyDescent="0.25">
      <c r="N603" s="97"/>
    </row>
    <row r="604" spans="1:47" x14ac:dyDescent="0.25">
      <c r="N604" s="97"/>
    </row>
    <row r="605" spans="1:47" x14ac:dyDescent="0.25">
      <c r="N605" s="97"/>
    </row>
    <row r="606" spans="1:47" x14ac:dyDescent="0.25">
      <c r="N606" s="97"/>
    </row>
    <row r="607" spans="1:47" x14ac:dyDescent="0.25">
      <c r="N607" s="97"/>
    </row>
    <row r="608" spans="1:47" x14ac:dyDescent="0.25">
      <c r="N608" s="97"/>
    </row>
    <row r="609" spans="14:14" x14ac:dyDescent="0.25">
      <c r="N609" s="97"/>
    </row>
    <row r="610" spans="14:14" x14ac:dyDescent="0.25">
      <c r="N610" s="97"/>
    </row>
    <row r="611" spans="14:14" x14ac:dyDescent="0.25">
      <c r="N611" s="97"/>
    </row>
    <row r="612" spans="14:14" x14ac:dyDescent="0.25">
      <c r="N612" s="97"/>
    </row>
    <row r="613" spans="14:14" x14ac:dyDescent="0.25">
      <c r="N613" s="97"/>
    </row>
    <row r="614" spans="14:14" x14ac:dyDescent="0.25">
      <c r="N614" s="97"/>
    </row>
    <row r="615" spans="14:14" x14ac:dyDescent="0.25">
      <c r="N615" s="97"/>
    </row>
    <row r="616" spans="14:14" x14ac:dyDescent="0.25">
      <c r="N616" s="97"/>
    </row>
    <row r="617" spans="14:14" x14ac:dyDescent="0.25">
      <c r="N617" s="97"/>
    </row>
    <row r="618" spans="14:14" x14ac:dyDescent="0.25">
      <c r="N618" s="97"/>
    </row>
    <row r="619" spans="14:14" x14ac:dyDescent="0.25">
      <c r="N619" s="97"/>
    </row>
    <row r="620" spans="14:14" x14ac:dyDescent="0.25">
      <c r="N620" s="97"/>
    </row>
    <row r="621" spans="14:14" x14ac:dyDescent="0.25">
      <c r="N621" s="97"/>
    </row>
    <row r="622" spans="14:14" x14ac:dyDescent="0.25">
      <c r="N622" s="97"/>
    </row>
    <row r="623" spans="14:14" x14ac:dyDescent="0.25">
      <c r="N623" s="97"/>
    </row>
    <row r="624" spans="14:14" x14ac:dyDescent="0.25">
      <c r="N624" s="97"/>
    </row>
    <row r="625" spans="14:14" x14ac:dyDescent="0.25">
      <c r="N625" s="97"/>
    </row>
    <row r="626" spans="14:14" x14ac:dyDescent="0.25">
      <c r="N626" s="97"/>
    </row>
    <row r="627" spans="14:14" x14ac:dyDescent="0.25">
      <c r="N627" s="97"/>
    </row>
    <row r="628" spans="14:14" x14ac:dyDescent="0.25">
      <c r="N628" s="97"/>
    </row>
    <row r="629" spans="14:14" x14ac:dyDescent="0.25">
      <c r="N629" s="97"/>
    </row>
    <row r="630" spans="14:14" x14ac:dyDescent="0.25">
      <c r="N630" s="97"/>
    </row>
    <row r="631" spans="14:14" x14ac:dyDescent="0.25">
      <c r="N631" s="97"/>
    </row>
    <row r="632" spans="14:14" x14ac:dyDescent="0.25">
      <c r="N632" s="97"/>
    </row>
    <row r="633" spans="14:14" x14ac:dyDescent="0.25">
      <c r="N633" s="97"/>
    </row>
    <row r="634" spans="14:14" x14ac:dyDescent="0.25">
      <c r="N634" s="97"/>
    </row>
    <row r="635" spans="14:14" x14ac:dyDescent="0.25">
      <c r="N635" s="97"/>
    </row>
    <row r="636" spans="14:14" x14ac:dyDescent="0.25">
      <c r="N636" s="97"/>
    </row>
    <row r="637" spans="14:14" x14ac:dyDescent="0.25">
      <c r="N637" s="97"/>
    </row>
    <row r="638" spans="14:14" x14ac:dyDescent="0.25">
      <c r="N638" s="97"/>
    </row>
    <row r="639" spans="14:14" x14ac:dyDescent="0.25">
      <c r="N639" s="97"/>
    </row>
    <row r="640" spans="14:14" x14ac:dyDescent="0.25">
      <c r="N640" s="97"/>
    </row>
    <row r="641" spans="14:14" x14ac:dyDescent="0.25">
      <c r="N641" s="97"/>
    </row>
    <row r="642" spans="14:14" x14ac:dyDescent="0.25">
      <c r="N642" s="97"/>
    </row>
    <row r="643" spans="14:14" x14ac:dyDescent="0.25">
      <c r="N643" s="97"/>
    </row>
    <row r="644" spans="14:14" x14ac:dyDescent="0.25">
      <c r="N644" s="97"/>
    </row>
    <row r="645" spans="14:14" x14ac:dyDescent="0.25">
      <c r="N645" s="97"/>
    </row>
    <row r="646" spans="14:14" x14ac:dyDescent="0.25">
      <c r="N646" s="97"/>
    </row>
    <row r="647" spans="14:14" x14ac:dyDescent="0.25">
      <c r="N647" s="97"/>
    </row>
    <row r="648" spans="14:14" x14ac:dyDescent="0.25">
      <c r="N648" s="97"/>
    </row>
    <row r="649" spans="14:14" x14ac:dyDescent="0.25">
      <c r="N649" s="97"/>
    </row>
    <row r="650" spans="14:14" x14ac:dyDescent="0.25">
      <c r="N650" s="97"/>
    </row>
    <row r="651" spans="14:14" x14ac:dyDescent="0.25">
      <c r="N651" s="97"/>
    </row>
    <row r="652" spans="14:14" x14ac:dyDescent="0.25">
      <c r="N652" s="97"/>
    </row>
    <row r="653" spans="14:14" x14ac:dyDescent="0.25">
      <c r="N653" s="97"/>
    </row>
    <row r="654" spans="14:14" x14ac:dyDescent="0.25">
      <c r="N654" s="97"/>
    </row>
    <row r="655" spans="14:14" x14ac:dyDescent="0.25">
      <c r="N655" s="97"/>
    </row>
    <row r="656" spans="14:14" x14ac:dyDescent="0.25">
      <c r="N656" s="97"/>
    </row>
    <row r="657" spans="14:14" x14ac:dyDescent="0.25">
      <c r="N657" s="97"/>
    </row>
    <row r="658" spans="14:14" x14ac:dyDescent="0.25">
      <c r="N658" s="97"/>
    </row>
    <row r="659" spans="14:14" x14ac:dyDescent="0.25">
      <c r="N659" s="97"/>
    </row>
    <row r="660" spans="14:14" x14ac:dyDescent="0.25">
      <c r="N660" s="97"/>
    </row>
    <row r="661" spans="14:14" x14ac:dyDescent="0.25">
      <c r="N661" s="97"/>
    </row>
    <row r="662" spans="14:14" x14ac:dyDescent="0.25">
      <c r="N662" s="97"/>
    </row>
    <row r="663" spans="14:14" x14ac:dyDescent="0.25">
      <c r="N663" s="97"/>
    </row>
    <row r="664" spans="14:14" x14ac:dyDescent="0.25">
      <c r="N664" s="97"/>
    </row>
    <row r="665" spans="14:14" x14ac:dyDescent="0.25">
      <c r="N665" s="97"/>
    </row>
    <row r="666" spans="14:14" x14ac:dyDescent="0.25">
      <c r="N666" s="97"/>
    </row>
    <row r="667" spans="14:14" x14ac:dyDescent="0.25">
      <c r="N667" s="97"/>
    </row>
    <row r="668" spans="14:14" x14ac:dyDescent="0.25">
      <c r="N668" s="97"/>
    </row>
    <row r="669" spans="14:14" x14ac:dyDescent="0.25">
      <c r="N669" s="97"/>
    </row>
    <row r="670" spans="14:14" x14ac:dyDescent="0.25">
      <c r="N670" s="97"/>
    </row>
    <row r="671" spans="14:14" x14ac:dyDescent="0.25">
      <c r="N671" s="97"/>
    </row>
    <row r="672" spans="14:14" x14ac:dyDescent="0.25">
      <c r="N672" s="97"/>
    </row>
    <row r="673" spans="14:14" x14ac:dyDescent="0.25">
      <c r="N673" s="97"/>
    </row>
    <row r="674" spans="14:14" x14ac:dyDescent="0.25">
      <c r="N674" s="97"/>
    </row>
    <row r="675" spans="14:14" x14ac:dyDescent="0.25">
      <c r="N675" s="97"/>
    </row>
    <row r="676" spans="14:14" x14ac:dyDescent="0.25">
      <c r="N676" s="97"/>
    </row>
    <row r="677" spans="14:14" x14ac:dyDescent="0.25">
      <c r="N677" s="97"/>
    </row>
    <row r="678" spans="14:14" x14ac:dyDescent="0.25">
      <c r="N678" s="97"/>
    </row>
    <row r="679" spans="14:14" x14ac:dyDescent="0.25">
      <c r="N679" s="97"/>
    </row>
    <row r="680" spans="14:14" x14ac:dyDescent="0.25">
      <c r="N680" s="97"/>
    </row>
    <row r="681" spans="14:14" x14ac:dyDescent="0.25">
      <c r="N681" s="97"/>
    </row>
    <row r="682" spans="14:14" x14ac:dyDescent="0.25">
      <c r="N682" s="97"/>
    </row>
    <row r="683" spans="14:14" x14ac:dyDescent="0.25">
      <c r="N683" s="97"/>
    </row>
    <row r="684" spans="14:14" x14ac:dyDescent="0.25">
      <c r="N684" s="97"/>
    </row>
    <row r="685" spans="14:14" x14ac:dyDescent="0.25">
      <c r="N685" s="97"/>
    </row>
    <row r="686" spans="14:14" x14ac:dyDescent="0.25">
      <c r="N686" s="97"/>
    </row>
    <row r="687" spans="14:14" x14ac:dyDescent="0.25">
      <c r="N687" s="97"/>
    </row>
    <row r="688" spans="14:14" x14ac:dyDescent="0.25">
      <c r="N688" s="97"/>
    </row>
    <row r="689" spans="14:14" x14ac:dyDescent="0.25">
      <c r="N689" s="97"/>
    </row>
    <row r="690" spans="14:14" x14ac:dyDescent="0.25">
      <c r="N690" s="97"/>
    </row>
    <row r="691" spans="14:14" x14ac:dyDescent="0.25">
      <c r="N691" s="97"/>
    </row>
    <row r="692" spans="14:14" x14ac:dyDescent="0.25">
      <c r="N692" s="97"/>
    </row>
    <row r="693" spans="14:14" x14ac:dyDescent="0.25">
      <c r="N693" s="97"/>
    </row>
    <row r="694" spans="14:14" x14ac:dyDescent="0.25">
      <c r="N694" s="97"/>
    </row>
    <row r="695" spans="14:14" x14ac:dyDescent="0.25">
      <c r="N695" s="97"/>
    </row>
    <row r="696" spans="14:14" x14ac:dyDescent="0.25">
      <c r="N696" s="97"/>
    </row>
    <row r="697" spans="14:14" x14ac:dyDescent="0.25">
      <c r="N697" s="97"/>
    </row>
    <row r="698" spans="14:14" x14ac:dyDescent="0.25">
      <c r="N698" s="97"/>
    </row>
    <row r="699" spans="14:14" x14ac:dyDescent="0.25">
      <c r="N699" s="97"/>
    </row>
    <row r="700" spans="14:14" x14ac:dyDescent="0.25">
      <c r="N700" s="97"/>
    </row>
    <row r="701" spans="14:14" x14ac:dyDescent="0.25">
      <c r="N701" s="97"/>
    </row>
    <row r="702" spans="14:14" x14ac:dyDescent="0.25">
      <c r="N702" s="97"/>
    </row>
    <row r="703" spans="14:14" x14ac:dyDescent="0.25">
      <c r="N703" s="97"/>
    </row>
    <row r="704" spans="14:14" x14ac:dyDescent="0.25">
      <c r="N704" s="97"/>
    </row>
    <row r="705" spans="14:14" x14ac:dyDescent="0.25">
      <c r="N705" s="97"/>
    </row>
    <row r="706" spans="14:14" x14ac:dyDescent="0.25">
      <c r="N706" s="97"/>
    </row>
    <row r="707" spans="14:14" x14ac:dyDescent="0.25">
      <c r="N707" s="97"/>
    </row>
    <row r="708" spans="14:14" x14ac:dyDescent="0.25">
      <c r="N708" s="97"/>
    </row>
    <row r="709" spans="14:14" x14ac:dyDescent="0.25">
      <c r="N709" s="97"/>
    </row>
    <row r="710" spans="14:14" x14ac:dyDescent="0.25">
      <c r="N710" s="97"/>
    </row>
    <row r="711" spans="14:14" x14ac:dyDescent="0.25">
      <c r="N711" s="97"/>
    </row>
    <row r="712" spans="14:14" x14ac:dyDescent="0.25">
      <c r="N712" s="97"/>
    </row>
    <row r="713" spans="14:14" x14ac:dyDescent="0.25">
      <c r="N713" s="97"/>
    </row>
    <row r="714" spans="14:14" x14ac:dyDescent="0.25">
      <c r="N714" s="97"/>
    </row>
    <row r="715" spans="14:14" x14ac:dyDescent="0.25">
      <c r="N715" s="97"/>
    </row>
    <row r="716" spans="14:14" x14ac:dyDescent="0.25">
      <c r="N716" s="97"/>
    </row>
    <row r="717" spans="14:14" x14ac:dyDescent="0.25">
      <c r="N717" s="97"/>
    </row>
    <row r="718" spans="14:14" x14ac:dyDescent="0.25">
      <c r="N718" s="97"/>
    </row>
    <row r="719" spans="14:14" x14ac:dyDescent="0.25">
      <c r="N719" s="97"/>
    </row>
    <row r="720" spans="14:14" x14ac:dyDescent="0.25">
      <c r="N720" s="97"/>
    </row>
    <row r="721" spans="14:14" x14ac:dyDescent="0.25">
      <c r="N721" s="97"/>
    </row>
    <row r="722" spans="14:14" x14ac:dyDescent="0.25">
      <c r="N722" s="97"/>
    </row>
    <row r="723" spans="14:14" x14ac:dyDescent="0.25">
      <c r="N723" s="97"/>
    </row>
    <row r="724" spans="14:14" x14ac:dyDescent="0.25">
      <c r="N724" s="97"/>
    </row>
    <row r="725" spans="14:14" x14ac:dyDescent="0.25">
      <c r="N725" s="97"/>
    </row>
    <row r="726" spans="14:14" x14ac:dyDescent="0.25">
      <c r="N726" s="97"/>
    </row>
    <row r="727" spans="14:14" x14ac:dyDescent="0.25">
      <c r="N727" s="97"/>
    </row>
    <row r="728" spans="14:14" x14ac:dyDescent="0.25">
      <c r="N728" s="97"/>
    </row>
    <row r="729" spans="14:14" x14ac:dyDescent="0.25">
      <c r="N729" s="97"/>
    </row>
    <row r="730" spans="14:14" x14ac:dyDescent="0.25">
      <c r="N730" s="97"/>
    </row>
    <row r="731" spans="14:14" x14ac:dyDescent="0.25">
      <c r="N731" s="97"/>
    </row>
    <row r="732" spans="14:14" x14ac:dyDescent="0.25">
      <c r="N732" s="97"/>
    </row>
    <row r="733" spans="14:14" x14ac:dyDescent="0.25">
      <c r="N733" s="97"/>
    </row>
    <row r="734" spans="14:14" x14ac:dyDescent="0.25">
      <c r="N734" s="97"/>
    </row>
    <row r="735" spans="14:14" x14ac:dyDescent="0.25">
      <c r="N735" s="97"/>
    </row>
    <row r="736" spans="14:14" x14ac:dyDescent="0.25">
      <c r="N736" s="97"/>
    </row>
    <row r="737" spans="14:14" x14ac:dyDescent="0.25">
      <c r="N737" s="97"/>
    </row>
    <row r="738" spans="14:14" x14ac:dyDescent="0.25">
      <c r="N738" s="97"/>
    </row>
    <row r="739" spans="14:14" x14ac:dyDescent="0.25">
      <c r="N739" s="97"/>
    </row>
    <row r="740" spans="14:14" x14ac:dyDescent="0.25">
      <c r="N740" s="97"/>
    </row>
    <row r="741" spans="14:14" x14ac:dyDescent="0.25">
      <c r="N741" s="97"/>
    </row>
    <row r="742" spans="14:14" x14ac:dyDescent="0.25">
      <c r="N742" s="97"/>
    </row>
    <row r="743" spans="14:14" x14ac:dyDescent="0.25">
      <c r="N743" s="97"/>
    </row>
    <row r="744" spans="14:14" x14ac:dyDescent="0.25">
      <c r="N744" s="97"/>
    </row>
    <row r="745" spans="14:14" x14ac:dyDescent="0.25">
      <c r="N745" s="97"/>
    </row>
    <row r="746" spans="14:14" x14ac:dyDescent="0.25">
      <c r="N746" s="97"/>
    </row>
    <row r="747" spans="14:14" x14ac:dyDescent="0.25">
      <c r="N747" s="97"/>
    </row>
    <row r="748" spans="14:14" x14ac:dyDescent="0.25">
      <c r="N748" s="97"/>
    </row>
    <row r="749" spans="14:14" x14ac:dyDescent="0.25">
      <c r="N749" s="97"/>
    </row>
    <row r="750" spans="14:14" x14ac:dyDescent="0.25">
      <c r="N750" s="97"/>
    </row>
    <row r="751" spans="14:14" x14ac:dyDescent="0.25">
      <c r="N751" s="97"/>
    </row>
    <row r="752" spans="14:14" x14ac:dyDescent="0.25">
      <c r="N752" s="97"/>
    </row>
    <row r="753" spans="14:14" x14ac:dyDescent="0.25">
      <c r="N753" s="97"/>
    </row>
    <row r="754" spans="14:14" x14ac:dyDescent="0.25">
      <c r="N754" s="97"/>
    </row>
    <row r="755" spans="14:14" x14ac:dyDescent="0.25">
      <c r="N755" s="97"/>
    </row>
    <row r="756" spans="14:14" x14ac:dyDescent="0.25">
      <c r="N756" s="97"/>
    </row>
    <row r="757" spans="14:14" x14ac:dyDescent="0.25">
      <c r="N757" s="97"/>
    </row>
    <row r="758" spans="14:14" x14ac:dyDescent="0.25">
      <c r="N758" s="97"/>
    </row>
    <row r="759" spans="14:14" x14ac:dyDescent="0.25">
      <c r="N759" s="97"/>
    </row>
    <row r="760" spans="14:14" x14ac:dyDescent="0.25">
      <c r="N760" s="97"/>
    </row>
    <row r="761" spans="14:14" x14ac:dyDescent="0.25">
      <c r="N761" s="97"/>
    </row>
    <row r="762" spans="14:14" x14ac:dyDescent="0.25">
      <c r="N762" s="97"/>
    </row>
    <row r="763" spans="14:14" x14ac:dyDescent="0.25">
      <c r="N763" s="97"/>
    </row>
    <row r="764" spans="14:14" x14ac:dyDescent="0.25">
      <c r="N764" s="97"/>
    </row>
    <row r="765" spans="14:14" x14ac:dyDescent="0.25">
      <c r="N765" s="97"/>
    </row>
    <row r="766" spans="14:14" x14ac:dyDescent="0.25">
      <c r="N766" s="97"/>
    </row>
    <row r="767" spans="14:14" x14ac:dyDescent="0.25">
      <c r="N767" s="97"/>
    </row>
    <row r="768" spans="14:14" x14ac:dyDescent="0.25">
      <c r="N768" s="97"/>
    </row>
    <row r="769" spans="14:14" x14ac:dyDescent="0.25">
      <c r="N769" s="97"/>
    </row>
    <row r="770" spans="14:14" x14ac:dyDescent="0.25">
      <c r="N770" s="97"/>
    </row>
    <row r="771" spans="14:14" x14ac:dyDescent="0.25">
      <c r="N771" s="97"/>
    </row>
    <row r="772" spans="14:14" x14ac:dyDescent="0.25">
      <c r="N772" s="97"/>
    </row>
    <row r="773" spans="14:14" x14ac:dyDescent="0.25">
      <c r="N773" s="97"/>
    </row>
    <row r="774" spans="14:14" x14ac:dyDescent="0.25">
      <c r="N774" s="97"/>
    </row>
    <row r="775" spans="14:14" x14ac:dyDescent="0.25">
      <c r="N775" s="97"/>
    </row>
    <row r="776" spans="14:14" x14ac:dyDescent="0.25">
      <c r="N776" s="97"/>
    </row>
    <row r="777" spans="14:14" x14ac:dyDescent="0.25">
      <c r="N777" s="97"/>
    </row>
    <row r="778" spans="14:14" x14ac:dyDescent="0.25">
      <c r="N778" s="97"/>
    </row>
    <row r="779" spans="14:14" x14ac:dyDescent="0.25">
      <c r="N779" s="97"/>
    </row>
    <row r="780" spans="14:14" x14ac:dyDescent="0.25">
      <c r="N780" s="97"/>
    </row>
    <row r="781" spans="14:14" x14ac:dyDescent="0.25">
      <c r="N781" s="97"/>
    </row>
    <row r="782" spans="14:14" x14ac:dyDescent="0.25">
      <c r="N782" s="97"/>
    </row>
    <row r="783" spans="14:14" x14ac:dyDescent="0.25">
      <c r="N783" s="97"/>
    </row>
    <row r="784" spans="14:14" x14ac:dyDescent="0.25">
      <c r="N784" s="97"/>
    </row>
    <row r="785" spans="14:14" x14ac:dyDescent="0.25">
      <c r="N785" s="97"/>
    </row>
    <row r="786" spans="14:14" x14ac:dyDescent="0.25">
      <c r="N786" s="97"/>
    </row>
    <row r="787" spans="14:14" x14ac:dyDescent="0.25">
      <c r="N787" s="97"/>
    </row>
    <row r="788" spans="14:14" x14ac:dyDescent="0.25">
      <c r="N788" s="97"/>
    </row>
    <row r="789" spans="14:14" x14ac:dyDescent="0.25">
      <c r="N789" s="97"/>
    </row>
    <row r="790" spans="14:14" x14ac:dyDescent="0.25">
      <c r="N790" s="97"/>
    </row>
    <row r="791" spans="14:14" x14ac:dyDescent="0.25">
      <c r="N791" s="97"/>
    </row>
    <row r="792" spans="14:14" x14ac:dyDescent="0.25">
      <c r="N792" s="97"/>
    </row>
    <row r="793" spans="14:14" x14ac:dyDescent="0.25">
      <c r="N793" s="97"/>
    </row>
    <row r="794" spans="14:14" x14ac:dyDescent="0.25">
      <c r="N794" s="97"/>
    </row>
    <row r="795" spans="14:14" x14ac:dyDescent="0.25">
      <c r="N795" s="97"/>
    </row>
    <row r="796" spans="14:14" x14ac:dyDescent="0.25">
      <c r="N796" s="97"/>
    </row>
    <row r="797" spans="14:14" x14ac:dyDescent="0.25">
      <c r="N797" s="97"/>
    </row>
    <row r="798" spans="14:14" x14ac:dyDescent="0.25">
      <c r="N798" s="97"/>
    </row>
    <row r="799" spans="14:14" x14ac:dyDescent="0.25">
      <c r="N799" s="97"/>
    </row>
    <row r="800" spans="14:14" x14ac:dyDescent="0.25">
      <c r="N800" s="97"/>
    </row>
    <row r="801" spans="14:14" x14ac:dyDescent="0.25">
      <c r="N801" s="97"/>
    </row>
    <row r="802" spans="14:14" x14ac:dyDescent="0.25">
      <c r="N802" s="97"/>
    </row>
    <row r="803" spans="14:14" x14ac:dyDescent="0.25">
      <c r="N803" s="97"/>
    </row>
    <row r="804" spans="14:14" x14ac:dyDescent="0.25">
      <c r="N804" s="97"/>
    </row>
    <row r="805" spans="14:14" x14ac:dyDescent="0.25">
      <c r="N805" s="97"/>
    </row>
    <row r="806" spans="14:14" x14ac:dyDescent="0.25">
      <c r="N806" s="97"/>
    </row>
    <row r="807" spans="14:14" x14ac:dyDescent="0.25">
      <c r="N807" s="97"/>
    </row>
    <row r="808" spans="14:14" x14ac:dyDescent="0.25">
      <c r="N808" s="97"/>
    </row>
    <row r="809" spans="14:14" x14ac:dyDescent="0.25">
      <c r="N809" s="97"/>
    </row>
    <row r="810" spans="14:14" x14ac:dyDescent="0.25">
      <c r="N810" s="97"/>
    </row>
    <row r="811" spans="14:14" x14ac:dyDescent="0.25">
      <c r="N811" s="97"/>
    </row>
    <row r="812" spans="14:14" x14ac:dyDescent="0.25">
      <c r="N812" s="97"/>
    </row>
    <row r="813" spans="14:14" x14ac:dyDescent="0.25">
      <c r="N813" s="97"/>
    </row>
    <row r="814" spans="14:14" x14ac:dyDescent="0.25">
      <c r="N814" s="97"/>
    </row>
    <row r="815" spans="14:14" x14ac:dyDescent="0.25">
      <c r="N815" s="97"/>
    </row>
    <row r="816" spans="14:14" x14ac:dyDescent="0.25">
      <c r="N816" s="97"/>
    </row>
    <row r="817" spans="14:14" x14ac:dyDescent="0.25">
      <c r="N817" s="97"/>
    </row>
    <row r="818" spans="14:14" x14ac:dyDescent="0.25">
      <c r="N818" s="97"/>
    </row>
    <row r="819" spans="14:14" x14ac:dyDescent="0.25">
      <c r="N819" s="97"/>
    </row>
    <row r="820" spans="14:14" x14ac:dyDescent="0.25">
      <c r="N820" s="97"/>
    </row>
    <row r="821" spans="14:14" x14ac:dyDescent="0.25">
      <c r="N821" s="97"/>
    </row>
    <row r="822" spans="14:14" x14ac:dyDescent="0.25">
      <c r="N822" s="97"/>
    </row>
    <row r="823" spans="14:14" x14ac:dyDescent="0.25">
      <c r="N823" s="97"/>
    </row>
    <row r="824" spans="14:14" x14ac:dyDescent="0.25">
      <c r="N824" s="97"/>
    </row>
    <row r="825" spans="14:14" x14ac:dyDescent="0.25">
      <c r="N825" s="97"/>
    </row>
    <row r="826" spans="14:14" x14ac:dyDescent="0.25">
      <c r="N826" s="97"/>
    </row>
    <row r="827" spans="14:14" x14ac:dyDescent="0.25">
      <c r="N827" s="97"/>
    </row>
    <row r="828" spans="14:14" x14ac:dyDescent="0.25">
      <c r="N828" s="97"/>
    </row>
    <row r="829" spans="14:14" x14ac:dyDescent="0.25">
      <c r="N829" s="97"/>
    </row>
    <row r="830" spans="14:14" x14ac:dyDescent="0.25">
      <c r="N830" s="97"/>
    </row>
    <row r="831" spans="14:14" x14ac:dyDescent="0.25">
      <c r="N831" s="97"/>
    </row>
    <row r="832" spans="14:14" x14ac:dyDescent="0.25">
      <c r="N832" s="97"/>
    </row>
    <row r="833" spans="14:14" x14ac:dyDescent="0.25">
      <c r="N833" s="97"/>
    </row>
    <row r="834" spans="14:14" x14ac:dyDescent="0.25">
      <c r="N834" s="97"/>
    </row>
    <row r="835" spans="14:14" x14ac:dyDescent="0.25">
      <c r="N835" s="97"/>
    </row>
    <row r="836" spans="14:14" x14ac:dyDescent="0.25">
      <c r="N836" s="97"/>
    </row>
    <row r="837" spans="14:14" x14ac:dyDescent="0.25">
      <c r="N837" s="97"/>
    </row>
    <row r="838" spans="14:14" x14ac:dyDescent="0.25">
      <c r="N838" s="97"/>
    </row>
    <row r="839" spans="14:14" x14ac:dyDescent="0.25">
      <c r="N839" s="97"/>
    </row>
    <row r="840" spans="14:14" x14ac:dyDescent="0.25">
      <c r="N840" s="97"/>
    </row>
    <row r="841" spans="14:14" x14ac:dyDescent="0.25">
      <c r="N841" s="97"/>
    </row>
    <row r="842" spans="14:14" x14ac:dyDescent="0.25">
      <c r="N842" s="97"/>
    </row>
    <row r="843" spans="14:14" x14ac:dyDescent="0.25">
      <c r="N843" s="97"/>
    </row>
    <row r="844" spans="14:14" x14ac:dyDescent="0.25">
      <c r="N844" s="97"/>
    </row>
    <row r="845" spans="14:14" x14ac:dyDescent="0.25">
      <c r="N845" s="97"/>
    </row>
    <row r="846" spans="14:14" x14ac:dyDescent="0.25">
      <c r="N846" s="97"/>
    </row>
    <row r="847" spans="14:14" x14ac:dyDescent="0.25">
      <c r="N847" s="97"/>
    </row>
    <row r="848" spans="14:14" x14ac:dyDescent="0.25">
      <c r="N848" s="97"/>
    </row>
    <row r="849" spans="14:14" x14ac:dyDescent="0.25">
      <c r="N849" s="97"/>
    </row>
    <row r="850" spans="14:14" x14ac:dyDescent="0.25">
      <c r="N850" s="97"/>
    </row>
    <row r="851" spans="14:14" x14ac:dyDescent="0.25">
      <c r="N851" s="97"/>
    </row>
    <row r="852" spans="14:14" x14ac:dyDescent="0.25">
      <c r="N852" s="97"/>
    </row>
    <row r="853" spans="14:14" x14ac:dyDescent="0.25">
      <c r="N853" s="97"/>
    </row>
    <row r="854" spans="14:14" x14ac:dyDescent="0.25">
      <c r="N854" s="97"/>
    </row>
    <row r="855" spans="14:14" x14ac:dyDescent="0.25">
      <c r="N855" s="97"/>
    </row>
    <row r="856" spans="14:14" x14ac:dyDescent="0.25">
      <c r="N856" s="97"/>
    </row>
    <row r="857" spans="14:14" x14ac:dyDescent="0.25">
      <c r="N857" s="97"/>
    </row>
    <row r="858" spans="14:14" x14ac:dyDescent="0.25">
      <c r="N858" s="97"/>
    </row>
    <row r="859" spans="14:14" x14ac:dyDescent="0.25">
      <c r="N859" s="97"/>
    </row>
    <row r="860" spans="14:14" x14ac:dyDescent="0.25">
      <c r="N860" s="97"/>
    </row>
    <row r="861" spans="14:14" x14ac:dyDescent="0.25">
      <c r="N861" s="97"/>
    </row>
    <row r="862" spans="14:14" x14ac:dyDescent="0.25">
      <c r="N862" s="97"/>
    </row>
    <row r="863" spans="14:14" x14ac:dyDescent="0.25">
      <c r="N863" s="97"/>
    </row>
    <row r="864" spans="14:14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  <row r="1089" spans="14:14" x14ac:dyDescent="0.25">
      <c r="N1089" s="97"/>
    </row>
    <row r="1090" spans="14:14" x14ac:dyDescent="0.25">
      <c r="N1090" s="97"/>
    </row>
    <row r="1091" spans="14:14" x14ac:dyDescent="0.25">
      <c r="N1091" s="97"/>
    </row>
    <row r="1092" spans="14:14" x14ac:dyDescent="0.25">
      <c r="N1092" s="97"/>
    </row>
    <row r="1093" spans="14:14" x14ac:dyDescent="0.25">
      <c r="N1093" s="97"/>
    </row>
    <row r="1094" spans="14:14" x14ac:dyDescent="0.25">
      <c r="N1094" s="97"/>
    </row>
    <row r="1095" spans="14:14" x14ac:dyDescent="0.25">
      <c r="N1095" s="97"/>
    </row>
    <row r="1096" spans="14:14" x14ac:dyDescent="0.25">
      <c r="N1096" s="97"/>
    </row>
    <row r="1097" spans="14:14" x14ac:dyDescent="0.25">
      <c r="N1097" s="97"/>
    </row>
    <row r="1098" spans="14:14" x14ac:dyDescent="0.25">
      <c r="N1098" s="97"/>
    </row>
    <row r="1099" spans="14:14" x14ac:dyDescent="0.25">
      <c r="N1099" s="97"/>
    </row>
    <row r="1100" spans="14:14" x14ac:dyDescent="0.25">
      <c r="N1100" s="97"/>
    </row>
    <row r="1101" spans="14:14" x14ac:dyDescent="0.25">
      <c r="N1101" s="97"/>
    </row>
    <row r="1102" spans="14:14" x14ac:dyDescent="0.25">
      <c r="N1102" s="97"/>
    </row>
    <row r="1103" spans="14:14" x14ac:dyDescent="0.25">
      <c r="N1103" s="97"/>
    </row>
    <row r="1104" spans="14:14" x14ac:dyDescent="0.25">
      <c r="N1104" s="97"/>
    </row>
    <row r="1105" spans="14:14" x14ac:dyDescent="0.25">
      <c r="N1105" s="97"/>
    </row>
    <row r="1106" spans="14:14" x14ac:dyDescent="0.25">
      <c r="N1106" s="97"/>
    </row>
    <row r="1107" spans="14:14" x14ac:dyDescent="0.25">
      <c r="N1107" s="97"/>
    </row>
    <row r="1108" spans="14:14" x14ac:dyDescent="0.25">
      <c r="N1108" s="97"/>
    </row>
    <row r="1109" spans="14:14" x14ac:dyDescent="0.25">
      <c r="N1109" s="97"/>
    </row>
    <row r="1110" spans="14:14" x14ac:dyDescent="0.25">
      <c r="N1110" s="97"/>
    </row>
    <row r="1111" spans="14:14" x14ac:dyDescent="0.25">
      <c r="N1111" s="97"/>
    </row>
    <row r="1112" spans="14:14" x14ac:dyDescent="0.25">
      <c r="N1112" s="97"/>
    </row>
    <row r="1113" spans="14:14" x14ac:dyDescent="0.25">
      <c r="N1113" s="97"/>
    </row>
    <row r="1114" spans="14:14" x14ac:dyDescent="0.25">
      <c r="N1114" s="97"/>
    </row>
    <row r="1115" spans="14:14" x14ac:dyDescent="0.25">
      <c r="N1115" s="97"/>
    </row>
    <row r="1116" spans="14:14" x14ac:dyDescent="0.25">
      <c r="N1116" s="97"/>
    </row>
    <row r="1117" spans="14:14" x14ac:dyDescent="0.25">
      <c r="N1117" s="97"/>
    </row>
    <row r="1118" spans="14:14" x14ac:dyDescent="0.25">
      <c r="N1118" s="97"/>
    </row>
    <row r="1119" spans="14:14" x14ac:dyDescent="0.25">
      <c r="N1119" s="97"/>
    </row>
    <row r="1120" spans="14:14" x14ac:dyDescent="0.25">
      <c r="N1120" s="97"/>
    </row>
    <row r="1121" spans="14:14" x14ac:dyDescent="0.25">
      <c r="N1121" s="97"/>
    </row>
    <row r="1122" spans="14:14" x14ac:dyDescent="0.25">
      <c r="N1122" s="97"/>
    </row>
    <row r="1123" spans="14:14" x14ac:dyDescent="0.25">
      <c r="N1123" s="97"/>
    </row>
    <row r="1124" spans="14:14" x14ac:dyDescent="0.25">
      <c r="N1124" s="97"/>
    </row>
    <row r="1125" spans="14:14" x14ac:dyDescent="0.25">
      <c r="N1125" s="97"/>
    </row>
    <row r="1126" spans="14:14" x14ac:dyDescent="0.25">
      <c r="N1126" s="97"/>
    </row>
    <row r="1127" spans="14:14" x14ac:dyDescent="0.25">
      <c r="N1127" s="97"/>
    </row>
    <row r="1128" spans="14:14" x14ac:dyDescent="0.25">
      <c r="N1128" s="97"/>
    </row>
    <row r="1129" spans="14:14" x14ac:dyDescent="0.25">
      <c r="N1129" s="97"/>
    </row>
    <row r="1130" spans="14:14" x14ac:dyDescent="0.25">
      <c r="N1130" s="97"/>
    </row>
    <row r="1131" spans="14:14" x14ac:dyDescent="0.25">
      <c r="N1131" s="97"/>
    </row>
    <row r="1132" spans="14:14" x14ac:dyDescent="0.25">
      <c r="N1132" s="97"/>
    </row>
    <row r="1133" spans="14:14" x14ac:dyDescent="0.25">
      <c r="N1133" s="97"/>
    </row>
    <row r="1134" spans="14:14" x14ac:dyDescent="0.25">
      <c r="N1134" s="97"/>
    </row>
    <row r="1135" spans="14:14" x14ac:dyDescent="0.25">
      <c r="N1135" s="97"/>
    </row>
    <row r="1136" spans="14:14" x14ac:dyDescent="0.25">
      <c r="N1136" s="97"/>
    </row>
    <row r="1137" spans="14:14" x14ac:dyDescent="0.25">
      <c r="N1137" s="97"/>
    </row>
    <row r="1138" spans="14:14" x14ac:dyDescent="0.25">
      <c r="N1138" s="97"/>
    </row>
    <row r="1139" spans="14:14" x14ac:dyDescent="0.25">
      <c r="N1139" s="97"/>
    </row>
    <row r="1140" spans="14:14" x14ac:dyDescent="0.25">
      <c r="N1140" s="97"/>
    </row>
    <row r="1141" spans="14:14" x14ac:dyDescent="0.25">
      <c r="N1141" s="97"/>
    </row>
    <row r="1142" spans="14:14" x14ac:dyDescent="0.25">
      <c r="N1142" s="97"/>
    </row>
    <row r="1143" spans="14:14" x14ac:dyDescent="0.25">
      <c r="N1143" s="97"/>
    </row>
    <row r="1144" spans="14:14" x14ac:dyDescent="0.25">
      <c r="N1144" s="97"/>
    </row>
    <row r="1145" spans="14:14" x14ac:dyDescent="0.25">
      <c r="N1145" s="97"/>
    </row>
    <row r="1146" spans="14:14" x14ac:dyDescent="0.25">
      <c r="N1146" s="97"/>
    </row>
    <row r="1147" spans="14:14" x14ac:dyDescent="0.25">
      <c r="N1147" s="97"/>
    </row>
    <row r="1148" spans="14:14" x14ac:dyDescent="0.25">
      <c r="N1148" s="97"/>
    </row>
    <row r="1149" spans="14:14" x14ac:dyDescent="0.25">
      <c r="N1149" s="97"/>
    </row>
    <row r="1150" spans="14:14" x14ac:dyDescent="0.25">
      <c r="N1150" s="97"/>
    </row>
    <row r="1151" spans="14:14" x14ac:dyDescent="0.25">
      <c r="N1151" s="97"/>
    </row>
    <row r="1152" spans="14:14" x14ac:dyDescent="0.25">
      <c r="N1152" s="97"/>
    </row>
    <row r="1153" spans="14:14" x14ac:dyDescent="0.25">
      <c r="N1153" s="97"/>
    </row>
    <row r="1154" spans="14:14" x14ac:dyDescent="0.25">
      <c r="N1154" s="97"/>
    </row>
    <row r="1155" spans="14:14" x14ac:dyDescent="0.25">
      <c r="N1155" s="97"/>
    </row>
    <row r="1156" spans="14:14" x14ac:dyDescent="0.25">
      <c r="N1156" s="97"/>
    </row>
    <row r="1157" spans="14:14" x14ac:dyDescent="0.25">
      <c r="N1157" s="97"/>
    </row>
    <row r="1158" spans="14:14" x14ac:dyDescent="0.25">
      <c r="N1158" s="97"/>
    </row>
    <row r="1159" spans="14:14" x14ac:dyDescent="0.25">
      <c r="N1159" s="97"/>
    </row>
    <row r="1160" spans="14:14" x14ac:dyDescent="0.25">
      <c r="N1160" s="97"/>
    </row>
    <row r="1161" spans="14:14" x14ac:dyDescent="0.25">
      <c r="N1161" s="97"/>
    </row>
    <row r="1162" spans="14:14" x14ac:dyDescent="0.25">
      <c r="N1162" s="97"/>
    </row>
    <row r="1163" spans="14:14" x14ac:dyDescent="0.25">
      <c r="N1163" s="97"/>
    </row>
    <row r="1164" spans="14:14" x14ac:dyDescent="0.25">
      <c r="N1164" s="97"/>
    </row>
    <row r="1165" spans="14:14" x14ac:dyDescent="0.25">
      <c r="N1165" s="97"/>
    </row>
    <row r="1166" spans="14:14" x14ac:dyDescent="0.25">
      <c r="N1166" s="97"/>
    </row>
    <row r="1167" spans="14:14" x14ac:dyDescent="0.25">
      <c r="N1167" s="97"/>
    </row>
    <row r="1168" spans="14:14" x14ac:dyDescent="0.25">
      <c r="N1168" s="97"/>
    </row>
    <row r="1169" spans="14:14" x14ac:dyDescent="0.25">
      <c r="N1169" s="97"/>
    </row>
    <row r="1170" spans="14:14" x14ac:dyDescent="0.25">
      <c r="N1170" s="97"/>
    </row>
    <row r="1171" spans="14:14" x14ac:dyDescent="0.25">
      <c r="N1171" s="97"/>
    </row>
    <row r="1172" spans="14:14" x14ac:dyDescent="0.25">
      <c r="N1172" s="97"/>
    </row>
    <row r="1173" spans="14:14" x14ac:dyDescent="0.25">
      <c r="N1173" s="97"/>
    </row>
    <row r="1174" spans="14:14" x14ac:dyDescent="0.25">
      <c r="N1174" s="97"/>
    </row>
    <row r="1175" spans="14:14" x14ac:dyDescent="0.25">
      <c r="N1175" s="97"/>
    </row>
    <row r="1176" spans="14:14" x14ac:dyDescent="0.25">
      <c r="N1176" s="97"/>
    </row>
    <row r="1177" spans="14:14" x14ac:dyDescent="0.25">
      <c r="N1177" s="97"/>
    </row>
    <row r="1178" spans="14:14" x14ac:dyDescent="0.25">
      <c r="N1178" s="97"/>
    </row>
    <row r="1179" spans="14:14" x14ac:dyDescent="0.25">
      <c r="N1179" s="97"/>
    </row>
    <row r="1180" spans="14:14" x14ac:dyDescent="0.25">
      <c r="N1180" s="97"/>
    </row>
    <row r="1181" spans="14:14" x14ac:dyDescent="0.25">
      <c r="N1181" s="97"/>
    </row>
    <row r="1182" spans="14:14" x14ac:dyDescent="0.25">
      <c r="N1182" s="97"/>
    </row>
    <row r="1183" spans="14:14" x14ac:dyDescent="0.25">
      <c r="N1183" s="97"/>
    </row>
    <row r="1184" spans="14:14" x14ac:dyDescent="0.25">
      <c r="N1184" s="97"/>
    </row>
    <row r="1185" spans="14:14" x14ac:dyDescent="0.25">
      <c r="N1185" s="97"/>
    </row>
    <row r="1186" spans="14:14" x14ac:dyDescent="0.25">
      <c r="N1186" s="97"/>
    </row>
    <row r="1187" spans="14:14" x14ac:dyDescent="0.25">
      <c r="N1187" s="97"/>
    </row>
    <row r="1188" spans="14:14" x14ac:dyDescent="0.25">
      <c r="N1188" s="97"/>
    </row>
    <row r="1189" spans="14:14" x14ac:dyDescent="0.25">
      <c r="N1189" s="97"/>
    </row>
    <row r="1190" spans="14:14" x14ac:dyDescent="0.25">
      <c r="N1190" s="97"/>
    </row>
    <row r="1191" spans="14:14" x14ac:dyDescent="0.25">
      <c r="N1191" s="97"/>
    </row>
    <row r="1192" spans="14:14" x14ac:dyDescent="0.25">
      <c r="N1192" s="97"/>
    </row>
    <row r="1193" spans="14:14" x14ac:dyDescent="0.25">
      <c r="N1193" s="97"/>
    </row>
    <row r="1194" spans="14:14" x14ac:dyDescent="0.25">
      <c r="N1194" s="97"/>
    </row>
    <row r="1195" spans="14:14" x14ac:dyDescent="0.25">
      <c r="N1195" s="97"/>
    </row>
    <row r="1196" spans="14:14" x14ac:dyDescent="0.25">
      <c r="N1196" s="97"/>
    </row>
    <row r="1197" spans="14:14" x14ac:dyDescent="0.25">
      <c r="N1197" s="97"/>
    </row>
    <row r="1198" spans="14:14" x14ac:dyDescent="0.25">
      <c r="N1198" s="97"/>
    </row>
    <row r="1199" spans="14:14" x14ac:dyDescent="0.25">
      <c r="N1199" s="97"/>
    </row>
    <row r="1200" spans="14:14" x14ac:dyDescent="0.25">
      <c r="N1200" s="97"/>
    </row>
    <row r="1201" spans="14:14" x14ac:dyDescent="0.25">
      <c r="N1201" s="97"/>
    </row>
    <row r="1202" spans="14:14" x14ac:dyDescent="0.25">
      <c r="N1202" s="97"/>
    </row>
    <row r="1203" spans="14:14" x14ac:dyDescent="0.25">
      <c r="N1203" s="97"/>
    </row>
    <row r="1204" spans="14:14" x14ac:dyDescent="0.25">
      <c r="N1204" s="97"/>
    </row>
    <row r="1205" spans="14:14" x14ac:dyDescent="0.25">
      <c r="N1205" s="97"/>
    </row>
    <row r="1206" spans="14:14" x14ac:dyDescent="0.25">
      <c r="N1206" s="97"/>
    </row>
    <row r="1207" spans="14:14" x14ac:dyDescent="0.25">
      <c r="N1207" s="97"/>
    </row>
    <row r="1208" spans="14:14" x14ac:dyDescent="0.25">
      <c r="N1208" s="97"/>
    </row>
    <row r="1209" spans="14:14" x14ac:dyDescent="0.25">
      <c r="N1209" s="97"/>
    </row>
    <row r="1210" spans="14:14" x14ac:dyDescent="0.25">
      <c r="N1210" s="97"/>
    </row>
    <row r="1211" spans="14:14" x14ac:dyDescent="0.25">
      <c r="N1211" s="97"/>
    </row>
    <row r="1212" spans="14:14" x14ac:dyDescent="0.25">
      <c r="N1212" s="97"/>
    </row>
    <row r="1213" spans="14:14" x14ac:dyDescent="0.25">
      <c r="N1213" s="97"/>
    </row>
    <row r="1214" spans="14:14" x14ac:dyDescent="0.25">
      <c r="N1214" s="97"/>
    </row>
    <row r="1215" spans="14:14" x14ac:dyDescent="0.25">
      <c r="N1215" s="97"/>
    </row>
    <row r="1216" spans="14:14" x14ac:dyDescent="0.25">
      <c r="N1216" s="97"/>
    </row>
    <row r="1217" spans="14:14" x14ac:dyDescent="0.25">
      <c r="N1217" s="97"/>
    </row>
    <row r="1218" spans="14:14" x14ac:dyDescent="0.25">
      <c r="N1218" s="97"/>
    </row>
    <row r="1219" spans="14:14" x14ac:dyDescent="0.25">
      <c r="N1219" s="97"/>
    </row>
    <row r="1220" spans="14:14" x14ac:dyDescent="0.25">
      <c r="N1220" s="97"/>
    </row>
    <row r="1221" spans="14:14" x14ac:dyDescent="0.25">
      <c r="N1221" s="97"/>
    </row>
    <row r="1222" spans="14:14" x14ac:dyDescent="0.25">
      <c r="N1222" s="97"/>
    </row>
    <row r="1223" spans="14:14" x14ac:dyDescent="0.25">
      <c r="N1223" s="97"/>
    </row>
    <row r="1224" spans="14:14" x14ac:dyDescent="0.25">
      <c r="N1224" s="97"/>
    </row>
    <row r="1225" spans="14:14" x14ac:dyDescent="0.25">
      <c r="N1225" s="97"/>
    </row>
    <row r="1226" spans="14:14" x14ac:dyDescent="0.25">
      <c r="N1226" s="97"/>
    </row>
    <row r="1227" spans="14:14" x14ac:dyDescent="0.25">
      <c r="N1227" s="97"/>
    </row>
    <row r="1228" spans="14:14" x14ac:dyDescent="0.25">
      <c r="N1228" s="97"/>
    </row>
    <row r="1229" spans="14:14" x14ac:dyDescent="0.25">
      <c r="N1229" s="97"/>
    </row>
    <row r="1230" spans="14:14" x14ac:dyDescent="0.25">
      <c r="N1230" s="97"/>
    </row>
    <row r="1231" spans="14:14" x14ac:dyDescent="0.25">
      <c r="N1231" s="97"/>
    </row>
    <row r="1232" spans="14:14" x14ac:dyDescent="0.25">
      <c r="N1232" s="97"/>
    </row>
    <row r="1233" spans="14:14" x14ac:dyDescent="0.25">
      <c r="N1233" s="97"/>
    </row>
    <row r="1234" spans="14:14" x14ac:dyDescent="0.25">
      <c r="N1234" s="97"/>
    </row>
    <row r="1235" spans="14:14" x14ac:dyDescent="0.25">
      <c r="N1235" s="97"/>
    </row>
    <row r="1236" spans="14:14" x14ac:dyDescent="0.25">
      <c r="N1236" s="97"/>
    </row>
    <row r="1237" spans="14:14" x14ac:dyDescent="0.25">
      <c r="N1237" s="97"/>
    </row>
    <row r="1238" spans="14:14" x14ac:dyDescent="0.25">
      <c r="N1238" s="97"/>
    </row>
    <row r="1239" spans="14:14" x14ac:dyDescent="0.25">
      <c r="N1239" s="97"/>
    </row>
    <row r="1240" spans="14:14" x14ac:dyDescent="0.25">
      <c r="N1240" s="97"/>
    </row>
    <row r="1241" spans="14:14" x14ac:dyDescent="0.25">
      <c r="N1241" s="97"/>
    </row>
    <row r="1242" spans="14:14" x14ac:dyDescent="0.25">
      <c r="N1242" s="97"/>
    </row>
    <row r="1243" spans="14:14" x14ac:dyDescent="0.25">
      <c r="N1243" s="97"/>
    </row>
    <row r="1244" spans="14:14" x14ac:dyDescent="0.25">
      <c r="N1244" s="97"/>
    </row>
    <row r="1245" spans="14:14" x14ac:dyDescent="0.25">
      <c r="N1245" s="97"/>
    </row>
    <row r="1246" spans="14:14" x14ac:dyDescent="0.25">
      <c r="N1246" s="97"/>
    </row>
    <row r="1247" spans="14:14" x14ac:dyDescent="0.25">
      <c r="N1247" s="97"/>
    </row>
    <row r="1248" spans="14:14" x14ac:dyDescent="0.25">
      <c r="N1248" s="97"/>
    </row>
    <row r="1249" spans="14:14" x14ac:dyDescent="0.25">
      <c r="N1249" s="97"/>
    </row>
    <row r="1250" spans="14:14" x14ac:dyDescent="0.25">
      <c r="N1250" s="97"/>
    </row>
    <row r="1251" spans="14:14" x14ac:dyDescent="0.25">
      <c r="N1251" s="97"/>
    </row>
    <row r="1252" spans="14:14" x14ac:dyDescent="0.25">
      <c r="N1252" s="97"/>
    </row>
    <row r="1253" spans="14:14" x14ac:dyDescent="0.25">
      <c r="N1253" s="97"/>
    </row>
    <row r="1254" spans="14:14" x14ac:dyDescent="0.25">
      <c r="N1254" s="97"/>
    </row>
    <row r="1255" spans="14:14" x14ac:dyDescent="0.25">
      <c r="N1255" s="97"/>
    </row>
    <row r="1256" spans="14:14" x14ac:dyDescent="0.25">
      <c r="N1256" s="97"/>
    </row>
    <row r="1257" spans="14:14" x14ac:dyDescent="0.25">
      <c r="N1257" s="97"/>
    </row>
    <row r="1258" spans="14:14" x14ac:dyDescent="0.25">
      <c r="N1258" s="97"/>
    </row>
    <row r="1259" spans="14:14" x14ac:dyDescent="0.25">
      <c r="N1259" s="97"/>
    </row>
    <row r="1260" spans="14:14" x14ac:dyDescent="0.25">
      <c r="N1260" s="97"/>
    </row>
    <row r="1261" spans="14:14" x14ac:dyDescent="0.25">
      <c r="N1261" s="97"/>
    </row>
    <row r="1262" spans="14:14" x14ac:dyDescent="0.25">
      <c r="N1262" s="97"/>
    </row>
    <row r="1263" spans="14:14" x14ac:dyDescent="0.25">
      <c r="N1263" s="97"/>
    </row>
    <row r="1264" spans="14:14" x14ac:dyDescent="0.25">
      <c r="N1264" s="97"/>
    </row>
    <row r="1265" spans="14:14" x14ac:dyDescent="0.25">
      <c r="N1265" s="97"/>
    </row>
    <row r="1266" spans="14:14" x14ac:dyDescent="0.25">
      <c r="N1266" s="97"/>
    </row>
    <row r="1267" spans="14:14" x14ac:dyDescent="0.25">
      <c r="N1267" s="97"/>
    </row>
    <row r="1268" spans="14:14" x14ac:dyDescent="0.25">
      <c r="N1268" s="97"/>
    </row>
    <row r="1269" spans="14:14" x14ac:dyDescent="0.25">
      <c r="N1269" s="97"/>
    </row>
    <row r="1270" spans="14:14" x14ac:dyDescent="0.25">
      <c r="N1270" s="97"/>
    </row>
    <row r="1271" spans="14:14" x14ac:dyDescent="0.25">
      <c r="N1271" s="97"/>
    </row>
    <row r="1272" spans="14:14" x14ac:dyDescent="0.25">
      <c r="N1272" s="97"/>
    </row>
    <row r="1273" spans="14:14" x14ac:dyDescent="0.25">
      <c r="N1273" s="97"/>
    </row>
    <row r="1274" spans="14:14" x14ac:dyDescent="0.25">
      <c r="N1274" s="97"/>
    </row>
    <row r="1275" spans="14:14" x14ac:dyDescent="0.25">
      <c r="N1275" s="97"/>
    </row>
    <row r="1276" spans="14:14" x14ac:dyDescent="0.25">
      <c r="N1276" s="97"/>
    </row>
    <row r="1277" spans="14:14" x14ac:dyDescent="0.25">
      <c r="N1277" s="97"/>
    </row>
    <row r="1278" spans="14:14" x14ac:dyDescent="0.25">
      <c r="N1278" s="97"/>
    </row>
    <row r="1279" spans="14:14" x14ac:dyDescent="0.25">
      <c r="N1279" s="97"/>
    </row>
    <row r="1280" spans="14:14" x14ac:dyDescent="0.25">
      <c r="N1280" s="97"/>
    </row>
    <row r="1281" spans="14:14" x14ac:dyDescent="0.25">
      <c r="N1281" s="97"/>
    </row>
    <row r="1282" spans="14:14" x14ac:dyDescent="0.25">
      <c r="N1282" s="97"/>
    </row>
    <row r="1283" spans="14:14" x14ac:dyDescent="0.25">
      <c r="N1283" s="97"/>
    </row>
    <row r="1284" spans="14:14" x14ac:dyDescent="0.25">
      <c r="N1284" s="97"/>
    </row>
    <row r="1285" spans="14:14" x14ac:dyDescent="0.25">
      <c r="N1285" s="97"/>
    </row>
    <row r="1286" spans="14:14" x14ac:dyDescent="0.25">
      <c r="N1286" s="97"/>
    </row>
    <row r="1287" spans="14:14" x14ac:dyDescent="0.25">
      <c r="N1287" s="97"/>
    </row>
    <row r="1288" spans="14:14" x14ac:dyDescent="0.25">
      <c r="N1288" s="97"/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5CF95-A07A-4B1B-A4A6-8F3124AE6B26}">
  <sheetPr codeName="Tabelle112"/>
  <dimension ref="A1:AU1088"/>
  <sheetViews>
    <sheetView workbookViewId="0">
      <selection activeCell="AQ20" sqref="AQ20:AQ33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VLOOKUP("TEI0001",FPGA_pin!$A1:$B100,2,0)</f>
        <v>U1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291</v>
      </c>
      <c r="M5" t="s">
        <v>289</v>
      </c>
      <c r="N5" s="97">
        <v>119.9213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NetC15_1</v>
      </c>
      <c r="AU5" t="str">
        <f>IF(IF(COUNTIF($AO$6:$AQ$150,B5)&gt;0,"---","--")="---",VLOOKUP(B5,$AO$6:$AQ$150,2,0),"--")</f>
        <v>R18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293</v>
      </c>
      <c r="M6" t="s">
        <v>289</v>
      </c>
      <c r="N6" s="97">
        <v>86.415599999999998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--</v>
      </c>
      <c r="AG6">
        <f>IF(AF6&lt;&gt;"---",VLOOKUP(AE6,L:N,3,0),"---")</f>
        <v>14.043900000000001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R18-1</v>
      </c>
      <c r="AI6" t="str">
        <f>IFERROR(IF(IF(COUNTIF($AO$6:$AQ$150,AE6)&gt;0,"---","--")="---",VLOOKUP(AE6,$AO$6:$AQ$150,2,0),"--"),"---")</f>
        <v>R18</v>
      </c>
      <c r="AJ6" t="str">
        <f>IF(IF(COUNTIF($AO$6:$AQ$150,AE6)&gt;0,"---","--")="---",VLOOKUP(AE6,$AO$6:$AQ$150,3,0),AE6)</f>
        <v>NetC15_1</v>
      </c>
      <c r="AK6">
        <f>COUNTIF(B:B,AE6)</f>
        <v>2</v>
      </c>
      <c r="AL6" t="str">
        <f>IF(
IF(
IFERROR(VLOOKUP(AJ6,$AM$6:$AM$50,1,),1)=1,1,0),
IFERROR(VLOOKUP($F$2&amp;"-"&amp;AJ6,C:G,4,0),
"--"),"---")</f>
        <v>D3</v>
      </c>
      <c r="AM6" t="s">
        <v>324</v>
      </c>
      <c r="AO6" t="s">
        <v>343</v>
      </c>
      <c r="AP6" t="s">
        <v>494</v>
      </c>
      <c r="AQ6" t="s">
        <v>392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572</v>
      </c>
      <c r="M7" t="s">
        <v>289</v>
      </c>
      <c r="N7" s="97">
        <v>7.8804999999999996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E1</v>
      </c>
      <c r="AG7">
        <f t="shared" ref="AG7:AG61" si="9">IF(AF7&lt;&gt;"---",VLOOKUP(AE7,L:N,3,0),"---")</f>
        <v>14.8552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E1</v>
      </c>
      <c r="AM7" t="s">
        <v>291</v>
      </c>
      <c r="AO7" t="s">
        <v>354</v>
      </c>
      <c r="AP7" t="s">
        <v>496</v>
      </c>
      <c r="AQ7" t="s">
        <v>374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573</v>
      </c>
      <c r="M8" t="s">
        <v>289</v>
      </c>
      <c r="N8" s="97">
        <v>6.9314999999999998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C2</v>
      </c>
      <c r="AG8">
        <f t="shared" si="9"/>
        <v>8.2736999999999998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C2</v>
      </c>
      <c r="AM8" t="s">
        <v>293</v>
      </c>
      <c r="AO8" t="s">
        <v>356</v>
      </c>
      <c r="AP8" t="s">
        <v>497</v>
      </c>
      <c r="AQ8" t="s">
        <v>375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574</v>
      </c>
      <c r="M9" t="s">
        <v>289</v>
      </c>
      <c r="N9" s="97">
        <v>5.3297999999999996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C1</v>
      </c>
      <c r="AG9">
        <f t="shared" si="9"/>
        <v>6.0290999999999997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C1</v>
      </c>
      <c r="AM9" t="s">
        <v>326</v>
      </c>
      <c r="AO9" t="s">
        <v>358</v>
      </c>
      <c r="AP9" t="s">
        <v>498</v>
      </c>
      <c r="AQ9" t="s">
        <v>376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575</v>
      </c>
      <c r="M10" t="s">
        <v>289</v>
      </c>
      <c r="N10" s="97">
        <v>7.6318000000000001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D1</v>
      </c>
      <c r="AG10">
        <f t="shared" si="9"/>
        <v>5.3253000000000004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D1</v>
      </c>
      <c r="AM10" t="s">
        <v>350</v>
      </c>
      <c r="AO10" t="s">
        <v>360</v>
      </c>
      <c r="AP10" t="s">
        <v>499</v>
      </c>
      <c r="AQ10" t="s">
        <v>377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576</v>
      </c>
      <c r="M11" t="s">
        <v>289</v>
      </c>
      <c r="N11" s="97">
        <v>9.3498000000000001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E3</v>
      </c>
      <c r="AG11">
        <f t="shared" si="9"/>
        <v>6.8731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E3</v>
      </c>
      <c r="AO11" t="s">
        <v>362</v>
      </c>
      <c r="AP11" t="s">
        <v>500</v>
      </c>
      <c r="AQ11" t="s">
        <v>378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577</v>
      </c>
      <c r="M12" t="s">
        <v>289</v>
      </c>
      <c r="N12" s="97">
        <v>8.7645999999999997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F1</v>
      </c>
      <c r="AG12">
        <f t="shared" si="9"/>
        <v>5.3445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F1</v>
      </c>
      <c r="AO12" t="s">
        <v>364</v>
      </c>
      <c r="AP12" t="s">
        <v>501</v>
      </c>
      <c r="AQ12" t="s">
        <v>379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578</v>
      </c>
      <c r="M13" t="s">
        <v>289</v>
      </c>
      <c r="N13" s="97">
        <v>4.3555000000000001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E4</v>
      </c>
      <c r="AG13">
        <f t="shared" si="9"/>
        <v>10.4732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E4</v>
      </c>
      <c r="AO13" t="s">
        <v>366</v>
      </c>
      <c r="AP13" t="s">
        <v>502</v>
      </c>
      <c r="AQ13" t="s">
        <v>380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579</v>
      </c>
      <c r="M14" t="s">
        <v>289</v>
      </c>
      <c r="N14" s="97">
        <v>8.8805999999999994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H8</v>
      </c>
      <c r="AG14">
        <f t="shared" si="9"/>
        <v>13.404199999999999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H8</v>
      </c>
      <c r="AO14" t="s">
        <v>368</v>
      </c>
      <c r="AP14" t="s">
        <v>503</v>
      </c>
      <c r="AQ14" t="s">
        <v>381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580</v>
      </c>
      <c r="M15" t="s">
        <v>289</v>
      </c>
      <c r="N15" s="97">
        <v>4.3555000000000001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K10</v>
      </c>
      <c r="AG15">
        <f t="shared" si="9"/>
        <v>16.9514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K10</v>
      </c>
      <c r="AO15" t="s">
        <v>382</v>
      </c>
      <c r="AP15" t="s">
        <v>504</v>
      </c>
      <c r="AQ15" t="s">
        <v>315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581</v>
      </c>
      <c r="M16" t="s">
        <v>289</v>
      </c>
      <c r="N16" s="97">
        <v>5.1555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H5</v>
      </c>
      <c r="AG16">
        <f t="shared" si="9"/>
        <v>15.8292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H5</v>
      </c>
      <c r="AO16" t="s">
        <v>287</v>
      </c>
      <c r="AP16" t="s">
        <v>505</v>
      </c>
      <c r="AQ16" t="s">
        <v>636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582</v>
      </c>
      <c r="M17" t="s">
        <v>289</v>
      </c>
      <c r="N17" s="97">
        <v>5.5113000000000003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H4</v>
      </c>
      <c r="AG17">
        <f t="shared" si="9"/>
        <v>17.477399999999999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H4</v>
      </c>
      <c r="AO17" t="s">
        <v>382</v>
      </c>
      <c r="AP17" t="s">
        <v>506</v>
      </c>
      <c r="AQ17" t="s">
        <v>384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583</v>
      </c>
      <c r="M18" t="s">
        <v>289</v>
      </c>
      <c r="N18" s="97">
        <v>7.0868000000000002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J1</v>
      </c>
      <c r="AG18">
        <f t="shared" si="9"/>
        <v>16.909300000000002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J1</v>
      </c>
      <c r="AO18" t="s">
        <v>323</v>
      </c>
      <c r="AP18" t="s">
        <v>778</v>
      </c>
      <c r="AQ18" t="s">
        <v>640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584</v>
      </c>
      <c r="M19" t="s">
        <v>289</v>
      </c>
      <c r="N19" s="97">
        <v>6.0963000000000003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J2</v>
      </c>
      <c r="AG19">
        <f t="shared" si="9"/>
        <v>20.084499999999998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J2</v>
      </c>
      <c r="AO19" t="s">
        <v>328</v>
      </c>
      <c r="AP19" t="s">
        <v>779</v>
      </c>
      <c r="AQ19" t="s">
        <v>783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585</v>
      </c>
      <c r="M20" t="s">
        <v>289</v>
      </c>
      <c r="N20" s="97">
        <v>6.7798999999999996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392</v>
      </c>
      <c r="AP20" t="s">
        <v>494</v>
      </c>
      <c r="AQ20" t="s">
        <v>343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784</v>
      </c>
      <c r="M21" t="s">
        <v>289</v>
      </c>
      <c r="N21" s="97">
        <v>0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L12</v>
      </c>
      <c r="AG21">
        <f t="shared" si="9"/>
        <v>21.585100000000001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L12</v>
      </c>
      <c r="AO21" t="s">
        <v>374</v>
      </c>
      <c r="AP21" t="s">
        <v>496</v>
      </c>
      <c r="AQ21" t="s">
        <v>354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785</v>
      </c>
      <c r="M22" t="s">
        <v>289</v>
      </c>
      <c r="N22" s="97">
        <v>0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J12</v>
      </c>
      <c r="AG22">
        <f t="shared" si="9"/>
        <v>20.1387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J12</v>
      </c>
      <c r="AO22" t="s">
        <v>375</v>
      </c>
      <c r="AP22" t="s">
        <v>497</v>
      </c>
      <c r="AQ22" t="s">
        <v>356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786</v>
      </c>
      <c r="M23" t="s">
        <v>289</v>
      </c>
      <c r="N23" s="97">
        <v>2.1002999999999998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J13</v>
      </c>
      <c r="AG23">
        <f t="shared" si="9"/>
        <v>17.482199999999999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J13</v>
      </c>
      <c r="AO23" t="s">
        <v>376</v>
      </c>
      <c r="AP23" t="s">
        <v>498</v>
      </c>
      <c r="AQ23" t="s">
        <v>358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787</v>
      </c>
      <c r="M24" t="s">
        <v>289</v>
      </c>
      <c r="N24" s="97">
        <v>14.398400000000001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K11</v>
      </c>
      <c r="AG24">
        <f t="shared" si="9"/>
        <v>15.0528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K11</v>
      </c>
      <c r="AO24" t="s">
        <v>377</v>
      </c>
      <c r="AP24" t="s">
        <v>499</v>
      </c>
      <c r="AQ24" t="s">
        <v>360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290</v>
      </c>
      <c r="M25" t="s">
        <v>289</v>
      </c>
      <c r="N25" s="97">
        <v>14.8552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K12</v>
      </c>
      <c r="AG25">
        <f t="shared" si="9"/>
        <v>12.2257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K12</v>
      </c>
      <c r="AO25" t="s">
        <v>378</v>
      </c>
      <c r="AP25" t="s">
        <v>500</v>
      </c>
      <c r="AQ25" t="s">
        <v>362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292</v>
      </c>
      <c r="M26" t="s">
        <v>289</v>
      </c>
      <c r="N26" s="97">
        <v>8.2736999999999998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J10</v>
      </c>
      <c r="AG26">
        <f t="shared" si="9"/>
        <v>28.207000000000001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J10</v>
      </c>
      <c r="AO26" t="s">
        <v>379</v>
      </c>
      <c r="AP26" t="s">
        <v>501</v>
      </c>
      <c r="AQ26" t="s">
        <v>364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294</v>
      </c>
      <c r="M27" t="s">
        <v>289</v>
      </c>
      <c r="N27" s="97">
        <v>6.0290999999999997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H10</v>
      </c>
      <c r="AG27">
        <f t="shared" si="9"/>
        <v>27.027899999999999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H10</v>
      </c>
      <c r="AO27" t="s">
        <v>380</v>
      </c>
      <c r="AP27" t="s">
        <v>502</v>
      </c>
      <c r="AQ27" t="s">
        <v>366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295</v>
      </c>
      <c r="M28" t="s">
        <v>289</v>
      </c>
      <c r="N28" s="97">
        <v>5.3253000000000004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H13</v>
      </c>
      <c r="AG28">
        <f t="shared" si="9"/>
        <v>8.0795999999999992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H13</v>
      </c>
      <c r="AO28" t="s">
        <v>381</v>
      </c>
      <c r="AP28" t="s">
        <v>503</v>
      </c>
      <c r="AQ28" t="s">
        <v>368</v>
      </c>
      <c r="AT28" t="str">
        <f t="shared" si="4"/>
        <v>nCONFIG</v>
      </c>
      <c r="AU28" t="str">
        <f t="shared" si="5"/>
        <v>R26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296</v>
      </c>
      <c r="M29" t="s">
        <v>289</v>
      </c>
      <c r="N29" s="97">
        <v>6.8731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G12</v>
      </c>
      <c r="AG29">
        <f t="shared" si="9"/>
        <v>9.2234999999999996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G12</v>
      </c>
      <c r="AO29" t="s">
        <v>315</v>
      </c>
      <c r="AP29" t="s">
        <v>504</v>
      </c>
      <c r="AQ29" t="s">
        <v>382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297</v>
      </c>
      <c r="M30" t="s">
        <v>289</v>
      </c>
      <c r="N30" s="97">
        <v>5.3445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75.857399999999998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R26-1</v>
      </c>
      <c r="AI30" t="str">
        <f t="shared" si="10"/>
        <v>R26</v>
      </c>
      <c r="AJ30" t="str">
        <f t="shared" si="11"/>
        <v>nCONFIG</v>
      </c>
      <c r="AK30">
        <f t="shared" si="12"/>
        <v>4</v>
      </c>
      <c r="AL30" t="str">
        <f t="shared" si="13"/>
        <v>E7</v>
      </c>
      <c r="AO30" t="s">
        <v>636</v>
      </c>
      <c r="AP30" t="s">
        <v>505</v>
      </c>
      <c r="AQ30" t="s">
        <v>287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298</v>
      </c>
      <c r="M31" t="s">
        <v>289</v>
      </c>
      <c r="N31" s="97">
        <v>10.4732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104</v>
      </c>
      <c r="AL31" t="str">
        <f t="shared" si="13"/>
        <v>---</v>
      </c>
      <c r="AO31" t="s">
        <v>384</v>
      </c>
      <c r="AP31" t="s">
        <v>506</v>
      </c>
      <c r="AQ31" t="s">
        <v>382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788</v>
      </c>
      <c r="M32" t="s">
        <v>289</v>
      </c>
      <c r="N32" s="97">
        <v>5.2502000000000004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82</v>
      </c>
      <c r="AL32" t="str">
        <f t="shared" si="13"/>
        <v>---</v>
      </c>
      <c r="AO32" t="s">
        <v>640</v>
      </c>
      <c r="AP32" t="s">
        <v>778</v>
      </c>
      <c r="AQ32" t="s">
        <v>323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AIN</v>
      </c>
      <c r="C33" t="str">
        <f t="shared" si="2"/>
        <v>J3-AIN</v>
      </c>
      <c r="D33" t="str">
        <f t="shared" si="3"/>
        <v>J3-1</v>
      </c>
      <c r="E33" t="s">
        <v>185</v>
      </c>
      <c r="F33">
        <v>1</v>
      </c>
      <c r="G33" t="s">
        <v>787</v>
      </c>
      <c r="L33" t="s">
        <v>287</v>
      </c>
      <c r="M33" t="s">
        <v>289</v>
      </c>
      <c r="N33" s="97">
        <v>14.043900000000001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4</v>
      </c>
      <c r="AL33" t="str">
        <f t="shared" si="13"/>
        <v>---</v>
      </c>
      <c r="AO33" t="s">
        <v>783</v>
      </c>
      <c r="AP33" t="s">
        <v>779</v>
      </c>
      <c r="AQ33" t="s">
        <v>328</v>
      </c>
      <c r="AT33" t="str">
        <f t="shared" si="4"/>
        <v>AIN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586</v>
      </c>
      <c r="M34" t="s">
        <v>289</v>
      </c>
      <c r="N34" s="97">
        <v>6.2859999999999996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9</v>
      </c>
      <c r="AL34" t="str">
        <f t="shared" si="13"/>
        <v>---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AIN7</v>
      </c>
      <c r="C35" t="str">
        <f t="shared" si="2"/>
        <v>J3-AIN7</v>
      </c>
      <c r="D35" t="str">
        <f t="shared" si="3"/>
        <v>J3-3</v>
      </c>
      <c r="E35" t="s">
        <v>185</v>
      </c>
      <c r="F35">
        <v>3</v>
      </c>
      <c r="G35" t="s">
        <v>788</v>
      </c>
      <c r="L35" t="s">
        <v>587</v>
      </c>
      <c r="M35" t="s">
        <v>289</v>
      </c>
      <c r="N35" s="97">
        <v>10.3249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T35" t="str">
        <f t="shared" si="4"/>
        <v>AIN7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303</v>
      </c>
      <c r="M36" t="s">
        <v>289</v>
      </c>
      <c r="N36" s="97">
        <v>16.764900000000001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AIN</v>
      </c>
      <c r="AF36" t="str">
        <f t="shared" si="8"/>
        <v>D2</v>
      </c>
      <c r="AG36">
        <f t="shared" si="9"/>
        <v>14.398400000000001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AIN</v>
      </c>
      <c r="AK36">
        <f t="shared" si="12"/>
        <v>2</v>
      </c>
      <c r="AL36" t="str">
        <f t="shared" si="13"/>
        <v>D2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NetJ4_2</v>
      </c>
      <c r="C37" t="str">
        <f t="shared" si="2"/>
        <v>J4-NetJ4_2</v>
      </c>
      <c r="D37" t="str">
        <f t="shared" si="3"/>
        <v>J4-2</v>
      </c>
      <c r="E37" t="s">
        <v>186</v>
      </c>
      <c r="F37">
        <v>2</v>
      </c>
      <c r="G37" t="s">
        <v>783</v>
      </c>
      <c r="L37" t="s">
        <v>305</v>
      </c>
      <c r="M37" t="s">
        <v>289</v>
      </c>
      <c r="N37" s="97">
        <v>17.596900000000002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104</v>
      </c>
      <c r="AL37" t="str">
        <f t="shared" si="13"/>
        <v>---</v>
      </c>
      <c r="AT37" t="str">
        <f t="shared" si="4"/>
        <v>JTAGEN</v>
      </c>
      <c r="AU37" t="str">
        <f t="shared" si="5"/>
        <v>R33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307</v>
      </c>
      <c r="M38" t="s">
        <v>289</v>
      </c>
      <c r="N38" s="97">
        <v>17.1294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AIN7</v>
      </c>
      <c r="AF38" t="str">
        <f t="shared" si="8"/>
        <v>B1</v>
      </c>
      <c r="AG38">
        <f t="shared" si="9"/>
        <v>5.2502000000000004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AIN7</v>
      </c>
      <c r="AK38">
        <f t="shared" si="12"/>
        <v>2</v>
      </c>
      <c r="AL38" t="str">
        <f t="shared" si="13"/>
        <v>B1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309</v>
      </c>
      <c r="M39" t="s">
        <v>289</v>
      </c>
      <c r="N39" s="97">
        <v>16.058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104</v>
      </c>
      <c r="AL39" t="str">
        <f t="shared" si="13"/>
        <v>---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311</v>
      </c>
      <c r="M40" t="s">
        <v>289</v>
      </c>
      <c r="N40" s="97">
        <v>17.295400000000001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NetJ4_2</v>
      </c>
      <c r="AF40" t="str">
        <f t="shared" si="8"/>
        <v>--</v>
      </c>
      <c r="AG40">
        <f t="shared" si="9"/>
        <v>3.9188999999999998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R33-2</v>
      </c>
      <c r="AI40" t="str">
        <f t="shared" si="10"/>
        <v>R33</v>
      </c>
      <c r="AJ40" t="str">
        <f t="shared" si="11"/>
        <v>JTAGEN</v>
      </c>
      <c r="AK40">
        <f t="shared" si="12"/>
        <v>2</v>
      </c>
      <c r="AL40" t="str">
        <f t="shared" si="13"/>
        <v>E5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313</v>
      </c>
      <c r="M41" t="s">
        <v>289</v>
      </c>
      <c r="N41" s="97">
        <v>16.161200000000001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G2</v>
      </c>
      <c r="AG41">
        <f t="shared" si="9"/>
        <v>52.104300000000002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G2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589</v>
      </c>
      <c r="M42" t="s">
        <v>289</v>
      </c>
      <c r="N42" s="97">
        <v>7.0842999999999998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F6</v>
      </c>
      <c r="AG42">
        <f t="shared" si="9"/>
        <v>48.0105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F6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590</v>
      </c>
      <c r="M43" t="s">
        <v>289</v>
      </c>
      <c r="N43" s="97">
        <v>8.5280000000000005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F5</v>
      </c>
      <c r="AG43">
        <f t="shared" si="9"/>
        <v>48.2789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F5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591</v>
      </c>
      <c r="M44" t="s">
        <v>289</v>
      </c>
      <c r="N44" s="97">
        <v>8.7988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G1</v>
      </c>
      <c r="AG44">
        <f t="shared" si="9"/>
        <v>51.625900000000001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G1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315</v>
      </c>
      <c r="M45" t="s">
        <v>289</v>
      </c>
      <c r="N45" s="97">
        <v>18.611899999999999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M3</v>
      </c>
      <c r="AG45">
        <f t="shared" si="9"/>
        <v>28.121700000000001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M3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317</v>
      </c>
      <c r="M46" t="s">
        <v>289</v>
      </c>
      <c r="N46" s="97">
        <v>15.1837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L3</v>
      </c>
      <c r="AG46">
        <f t="shared" si="9"/>
        <v>26.9938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L3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319</v>
      </c>
      <c r="M47" t="s">
        <v>289</v>
      </c>
      <c r="N47" s="97">
        <v>40.350700000000003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M2</v>
      </c>
      <c r="AG47">
        <f t="shared" si="9"/>
        <v>24.0138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M2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592</v>
      </c>
      <c r="M48" t="s">
        <v>289</v>
      </c>
      <c r="N48" s="97">
        <v>7.0946999999999996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M1</v>
      </c>
      <c r="AG48">
        <f t="shared" si="9"/>
        <v>21.741399999999999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M1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299</v>
      </c>
      <c r="M49" t="s">
        <v>289</v>
      </c>
      <c r="N49" s="97">
        <v>13.404199999999999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104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300</v>
      </c>
      <c r="M50" t="s">
        <v>289</v>
      </c>
      <c r="N50" s="97">
        <v>16.9514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82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316</v>
      </c>
      <c r="M51" t="s">
        <v>289</v>
      </c>
      <c r="N51" s="97">
        <v>12.2257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N3</v>
      </c>
      <c r="AG51">
        <f t="shared" si="9"/>
        <v>29.574400000000001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N3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318</v>
      </c>
      <c r="M52" t="s">
        <v>289</v>
      </c>
      <c r="N52" s="97">
        <v>28.207000000000001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N2</v>
      </c>
      <c r="AG52">
        <f t="shared" si="9"/>
        <v>27.427499999999998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N2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325</v>
      </c>
      <c r="M53" t="s">
        <v>289</v>
      </c>
      <c r="N53" s="97">
        <v>4.1425999999999998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K2</v>
      </c>
      <c r="AG53">
        <f t="shared" si="9"/>
        <v>28.073499999999999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K2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320</v>
      </c>
      <c r="M54" t="s">
        <v>289</v>
      </c>
      <c r="N54" s="97">
        <v>27.027899999999999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K1</v>
      </c>
      <c r="AG54">
        <f t="shared" si="9"/>
        <v>25.906099999999999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K1</v>
      </c>
      <c r="AT54" t="str">
        <f t="shared" si="4"/>
        <v>USB_VBUS</v>
      </c>
      <c r="AU54" t="str">
        <f t="shared" si="5"/>
        <v>--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327</v>
      </c>
      <c r="M55" t="s">
        <v>289</v>
      </c>
      <c r="N55" s="97">
        <v>8.9062999999999999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104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321</v>
      </c>
      <c r="M56" t="s">
        <v>289</v>
      </c>
      <c r="N56" s="97">
        <v>8.0795999999999992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82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322</v>
      </c>
      <c r="M57" t="s">
        <v>289</v>
      </c>
      <c r="N57" s="97">
        <v>9.2234999999999996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str">
        <f t="shared" si="11"/>
        <v>USB_VBUS</v>
      </c>
      <c r="AK57">
        <f t="shared" si="12"/>
        <v>5</v>
      </c>
      <c r="AL57" t="str">
        <f t="shared" si="13"/>
        <v>---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301</v>
      </c>
      <c r="M58" t="s">
        <v>289</v>
      </c>
      <c r="N58" s="97">
        <v>15.8292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302</v>
      </c>
      <c r="M59" t="s">
        <v>289</v>
      </c>
      <c r="N59" s="97">
        <v>17.477399999999999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304</v>
      </c>
      <c r="M60" t="s">
        <v>289</v>
      </c>
      <c r="N60" s="97">
        <v>16.909300000000002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306</v>
      </c>
      <c r="M61" t="s">
        <v>289</v>
      </c>
      <c r="N61" s="97">
        <v>20.084499999999998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104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308</v>
      </c>
      <c r="M62" t="s">
        <v>289</v>
      </c>
      <c r="N62" s="97">
        <v>21.585100000000001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310</v>
      </c>
      <c r="M63" t="s">
        <v>289</v>
      </c>
      <c r="N63" s="97">
        <v>20.1387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312</v>
      </c>
      <c r="M64" t="s">
        <v>289</v>
      </c>
      <c r="N64" s="97">
        <v>17.482199999999999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U1-A12</v>
      </c>
      <c r="B65" t="str">
        <f t="shared" si="1"/>
        <v>DQ15</v>
      </c>
      <c r="C65" t="str">
        <f t="shared" si="2"/>
        <v>U1-DQ15</v>
      </c>
      <c r="D65" t="str">
        <f t="shared" si="3"/>
        <v>U1-A12</v>
      </c>
      <c r="E65" t="s">
        <v>367</v>
      </c>
      <c r="F65" t="s">
        <v>576</v>
      </c>
      <c r="G65" t="s">
        <v>605</v>
      </c>
      <c r="L65" t="s">
        <v>314</v>
      </c>
      <c r="M65" t="s">
        <v>289</v>
      </c>
      <c r="N65" s="97">
        <v>15.0528</v>
      </c>
      <c r="AT65" t="str">
        <f t="shared" si="4"/>
        <v>DQ15</v>
      </c>
      <c r="AU65" t="str">
        <f t="shared" si="5"/>
        <v>--</v>
      </c>
    </row>
    <row r="66" spans="1:47" x14ac:dyDescent="0.25">
      <c r="A66" t="str">
        <f t="shared" si="0"/>
        <v>U1-B11</v>
      </c>
      <c r="B66" t="str">
        <f t="shared" si="1"/>
        <v>D11_R</v>
      </c>
      <c r="C66" t="str">
        <f t="shared" si="2"/>
        <v>U1-D11_R</v>
      </c>
      <c r="D66" t="str">
        <f t="shared" si="3"/>
        <v>U1-B11</v>
      </c>
      <c r="E66" t="s">
        <v>367</v>
      </c>
      <c r="F66" t="s">
        <v>627</v>
      </c>
      <c r="G66" t="s">
        <v>325</v>
      </c>
      <c r="L66" t="s">
        <v>593</v>
      </c>
      <c r="M66" t="s">
        <v>289</v>
      </c>
      <c r="N66" s="97">
        <v>22.040600000000001</v>
      </c>
      <c r="AT66" t="str">
        <f t="shared" si="4"/>
        <v>D11_R</v>
      </c>
      <c r="AU66" t="str">
        <f t="shared" si="5"/>
        <v>--</v>
      </c>
    </row>
    <row r="67" spans="1:47" x14ac:dyDescent="0.25">
      <c r="A67" t="str">
        <f t="shared" si="0"/>
        <v>U1-B12</v>
      </c>
      <c r="B67" t="str">
        <f t="shared" si="1"/>
        <v>DQ13</v>
      </c>
      <c r="C67" t="str">
        <f t="shared" si="2"/>
        <v>U1-DQ13</v>
      </c>
      <c r="D67" t="str">
        <f t="shared" si="3"/>
        <v>U1-B12</v>
      </c>
      <c r="E67" t="s">
        <v>367</v>
      </c>
      <c r="F67" t="s">
        <v>629</v>
      </c>
      <c r="G67" t="s">
        <v>603</v>
      </c>
      <c r="L67" t="s">
        <v>595</v>
      </c>
      <c r="M67" t="s">
        <v>289</v>
      </c>
      <c r="N67" s="97">
        <v>22.4742</v>
      </c>
      <c r="AT67" t="str">
        <f t="shared" si="4"/>
        <v>DQ13</v>
      </c>
      <c r="AU67" t="str">
        <f t="shared" si="5"/>
        <v>--</v>
      </c>
    </row>
    <row r="68" spans="1:47" x14ac:dyDescent="0.25">
      <c r="A68" t="str">
        <f t="shared" si="0"/>
        <v>U1-B13</v>
      </c>
      <c r="B68" t="str">
        <f t="shared" si="1"/>
        <v>DQ14</v>
      </c>
      <c r="C68" t="str">
        <f t="shared" si="2"/>
        <v>U1-DQ14</v>
      </c>
      <c r="D68" t="str">
        <f t="shared" si="3"/>
        <v>U1-B13</v>
      </c>
      <c r="E68" t="s">
        <v>367</v>
      </c>
      <c r="F68" t="s">
        <v>630</v>
      </c>
      <c r="G68" t="s">
        <v>604</v>
      </c>
      <c r="L68" t="s">
        <v>597</v>
      </c>
      <c r="M68" t="s">
        <v>289</v>
      </c>
      <c r="N68" s="97">
        <v>20.2789</v>
      </c>
      <c r="AT68" t="str">
        <f t="shared" si="4"/>
        <v>DQ14</v>
      </c>
      <c r="AU68" t="str">
        <f t="shared" si="5"/>
        <v>--</v>
      </c>
    </row>
    <row r="69" spans="1:47" x14ac:dyDescent="0.25">
      <c r="A69" t="str">
        <f t="shared" si="0"/>
        <v>U1-C11</v>
      </c>
      <c r="B69" t="str">
        <f t="shared" si="1"/>
        <v>NetU1_C11</v>
      </c>
      <c r="C69" t="str">
        <f t="shared" si="2"/>
        <v>U1-NetU1_C11</v>
      </c>
      <c r="D69" t="str">
        <f t="shared" si="3"/>
        <v>U1-C11</v>
      </c>
      <c r="E69" t="s">
        <v>367</v>
      </c>
      <c r="F69" t="s">
        <v>454</v>
      </c>
      <c r="G69" t="s">
        <v>632</v>
      </c>
      <c r="L69" t="s">
        <v>599</v>
      </c>
      <c r="M69" t="s">
        <v>289</v>
      </c>
      <c r="N69" s="97">
        <v>16.829999999999998</v>
      </c>
      <c r="AT69" t="str">
        <f t="shared" si="4"/>
        <v>NetU1_C11</v>
      </c>
      <c r="AU69" t="str">
        <f t="shared" si="5"/>
        <v>--</v>
      </c>
    </row>
    <row r="70" spans="1:47" x14ac:dyDescent="0.25">
      <c r="A70" t="str">
        <f t="shared" ref="A70:A133" si="14">$E70&amp;"-"&amp;$F70</f>
        <v>U1-C12</v>
      </c>
      <c r="B70" t="str">
        <f t="shared" ref="B70:B133" si="15">IF(OR(E70=$A$2,E70=$B$2,E70=$C$2,E70=$D$2),"--",G70)</f>
        <v>DQ12</v>
      </c>
      <c r="C70" t="str">
        <f t="shared" ref="C70:C133" si="16">$E70&amp;"-"&amp;$G70</f>
        <v>U1-DQ12</v>
      </c>
      <c r="D70" t="str">
        <f t="shared" ref="D70:D133" si="17">A70</f>
        <v>U1-C12</v>
      </c>
      <c r="E70" t="s">
        <v>367</v>
      </c>
      <c r="F70" t="s">
        <v>455</v>
      </c>
      <c r="G70" t="s">
        <v>601</v>
      </c>
      <c r="L70" t="s">
        <v>600</v>
      </c>
      <c r="M70" t="s">
        <v>289</v>
      </c>
      <c r="N70" s="97">
        <v>19.8188</v>
      </c>
      <c r="AT70" t="str">
        <f t="shared" ref="AT70:AT133" si="18">IF(IF(COUNTIF($AO$6:$AQ$150,B70)&gt;0,"---","--")="---",VLOOKUP(B70,$AO$6:$AQ$150,3,0),B70)</f>
        <v>DQ12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U1-C13</v>
      </c>
      <c r="B71" t="str">
        <f t="shared" si="15"/>
        <v>NetU1_C13</v>
      </c>
      <c r="C71" t="str">
        <f t="shared" si="16"/>
        <v>U1-NetU1_C13</v>
      </c>
      <c r="D71" t="str">
        <f t="shared" si="17"/>
        <v>U1-C13</v>
      </c>
      <c r="E71" t="s">
        <v>367</v>
      </c>
      <c r="F71" t="s">
        <v>456</v>
      </c>
      <c r="G71" t="s">
        <v>633</v>
      </c>
      <c r="L71" t="s">
        <v>601</v>
      </c>
      <c r="M71" t="s">
        <v>289</v>
      </c>
      <c r="N71" s="97">
        <v>20.562000000000001</v>
      </c>
      <c r="AT71" t="str">
        <f t="shared" si="18"/>
        <v>NetU1_C13</v>
      </c>
      <c r="AU71" t="str">
        <f t="shared" si="19"/>
        <v>--</v>
      </c>
    </row>
    <row r="72" spans="1:47" x14ac:dyDescent="0.25">
      <c r="A72" t="str">
        <f t="shared" si="14"/>
        <v>U1-D9</v>
      </c>
      <c r="B72" t="str">
        <f t="shared" si="15"/>
        <v>DQ5</v>
      </c>
      <c r="C72" t="str">
        <f t="shared" si="16"/>
        <v>U1-DQ5</v>
      </c>
      <c r="D72" t="str">
        <f t="shared" si="17"/>
        <v>U1-D9</v>
      </c>
      <c r="E72" t="s">
        <v>367</v>
      </c>
      <c r="F72" t="s">
        <v>314</v>
      </c>
      <c r="G72" t="s">
        <v>609</v>
      </c>
      <c r="L72" t="s">
        <v>603</v>
      </c>
      <c r="M72" t="s">
        <v>289</v>
      </c>
      <c r="N72" s="97">
        <v>22.664899999999999</v>
      </c>
      <c r="AT72" t="str">
        <f t="shared" si="18"/>
        <v>DQ5</v>
      </c>
      <c r="AU72" t="str">
        <f t="shared" si="19"/>
        <v>--</v>
      </c>
    </row>
    <row r="73" spans="1:47" x14ac:dyDescent="0.25">
      <c r="A73" t="str">
        <f t="shared" si="14"/>
        <v>U1-D11</v>
      </c>
      <c r="B73" t="str">
        <f t="shared" si="15"/>
        <v>DQ0</v>
      </c>
      <c r="C73" t="str">
        <f t="shared" si="16"/>
        <v>U1-DQ0</v>
      </c>
      <c r="D73" t="str">
        <f t="shared" si="17"/>
        <v>U1-D11</v>
      </c>
      <c r="E73" t="s">
        <v>367</v>
      </c>
      <c r="F73" t="s">
        <v>318</v>
      </c>
      <c r="G73" t="s">
        <v>595</v>
      </c>
      <c r="L73" t="s">
        <v>604</v>
      </c>
      <c r="M73" t="s">
        <v>289</v>
      </c>
      <c r="N73" s="97">
        <v>21.6006</v>
      </c>
      <c r="AT73" t="str">
        <f t="shared" si="18"/>
        <v>DQ0</v>
      </c>
      <c r="AU73" t="str">
        <f t="shared" si="19"/>
        <v>--</v>
      </c>
    </row>
    <row r="74" spans="1:47" x14ac:dyDescent="0.25">
      <c r="A74" t="str">
        <f t="shared" si="14"/>
        <v>U1-D12</v>
      </c>
      <c r="B74" t="str">
        <f t="shared" si="15"/>
        <v>DQ11</v>
      </c>
      <c r="C74" t="str">
        <f t="shared" si="16"/>
        <v>U1-DQ11</v>
      </c>
      <c r="D74" t="str">
        <f t="shared" si="17"/>
        <v>U1-D12</v>
      </c>
      <c r="E74" t="s">
        <v>367</v>
      </c>
      <c r="F74" t="s">
        <v>320</v>
      </c>
      <c r="G74" t="s">
        <v>600</v>
      </c>
      <c r="L74" t="s">
        <v>605</v>
      </c>
      <c r="M74" t="s">
        <v>289</v>
      </c>
      <c r="N74" s="97">
        <v>24.378799999999998</v>
      </c>
      <c r="AT74" t="str">
        <f t="shared" si="18"/>
        <v>DQ11</v>
      </c>
      <c r="AU74" t="str">
        <f t="shared" si="19"/>
        <v>--</v>
      </c>
    </row>
    <row r="75" spans="1:47" x14ac:dyDescent="0.25">
      <c r="A75" t="str">
        <f t="shared" si="14"/>
        <v>U1-D13</v>
      </c>
      <c r="B75" t="str">
        <f t="shared" si="15"/>
        <v>NetU1_D13</v>
      </c>
      <c r="C75" t="str">
        <f t="shared" si="16"/>
        <v>U1-NetU1_D13</v>
      </c>
      <c r="D75" t="str">
        <f t="shared" si="17"/>
        <v>U1-D13</v>
      </c>
      <c r="E75" t="s">
        <v>367</v>
      </c>
      <c r="F75" t="s">
        <v>321</v>
      </c>
      <c r="G75" t="s">
        <v>637</v>
      </c>
      <c r="L75" t="s">
        <v>606</v>
      </c>
      <c r="M75" t="s">
        <v>289</v>
      </c>
      <c r="N75" s="97">
        <v>21.930399999999999</v>
      </c>
      <c r="AT75" t="str">
        <f t="shared" si="18"/>
        <v>NetU1_D13</v>
      </c>
      <c r="AU75" t="str">
        <f t="shared" si="19"/>
        <v>--</v>
      </c>
    </row>
    <row r="76" spans="1:47" x14ac:dyDescent="0.25">
      <c r="A76" t="str">
        <f t="shared" si="14"/>
        <v>U1-E9</v>
      </c>
      <c r="B76" t="str">
        <f t="shared" si="15"/>
        <v>DQM0</v>
      </c>
      <c r="C76" t="str">
        <f t="shared" si="16"/>
        <v>U1-DQM0</v>
      </c>
      <c r="D76" t="str">
        <f t="shared" si="17"/>
        <v>U1-E9</v>
      </c>
      <c r="E76" t="s">
        <v>367</v>
      </c>
      <c r="F76" t="s">
        <v>643</v>
      </c>
      <c r="G76" t="s">
        <v>619</v>
      </c>
      <c r="L76" t="s">
        <v>607</v>
      </c>
      <c r="M76" t="s">
        <v>289</v>
      </c>
      <c r="N76" s="97">
        <v>19.057500000000001</v>
      </c>
      <c r="AT76" t="str">
        <f t="shared" si="18"/>
        <v>DQM0</v>
      </c>
      <c r="AU76" t="str">
        <f t="shared" si="19"/>
        <v>--</v>
      </c>
    </row>
    <row r="77" spans="1:47" x14ac:dyDescent="0.25">
      <c r="A77" t="str">
        <f t="shared" si="14"/>
        <v>U1-E10</v>
      </c>
      <c r="B77" t="str">
        <f t="shared" si="15"/>
        <v>DQ4</v>
      </c>
      <c r="C77" t="str">
        <f t="shared" si="16"/>
        <v>U1-DQ4</v>
      </c>
      <c r="D77" t="str">
        <f t="shared" si="17"/>
        <v>U1-E10</v>
      </c>
      <c r="E77" t="s">
        <v>367</v>
      </c>
      <c r="F77" t="s">
        <v>644</v>
      </c>
      <c r="G77" t="s">
        <v>608</v>
      </c>
      <c r="L77" t="s">
        <v>608</v>
      </c>
      <c r="M77" t="s">
        <v>289</v>
      </c>
      <c r="N77" s="97">
        <v>20.661899999999999</v>
      </c>
      <c r="AT77" t="str">
        <f t="shared" si="18"/>
        <v>DQ4</v>
      </c>
      <c r="AU77" t="str">
        <f t="shared" si="19"/>
        <v>--</v>
      </c>
    </row>
    <row r="78" spans="1:47" x14ac:dyDescent="0.25">
      <c r="A78" t="str">
        <f t="shared" si="14"/>
        <v>U1-E12</v>
      </c>
      <c r="B78" t="str">
        <f t="shared" si="15"/>
        <v>DQ9</v>
      </c>
      <c r="C78" t="str">
        <f t="shared" si="16"/>
        <v>U1-DQ9</v>
      </c>
      <c r="D78" t="str">
        <f t="shared" si="17"/>
        <v>U1-E12</v>
      </c>
      <c r="E78" t="s">
        <v>367</v>
      </c>
      <c r="F78" t="s">
        <v>645</v>
      </c>
      <c r="G78" t="s">
        <v>617</v>
      </c>
      <c r="L78" t="s">
        <v>609</v>
      </c>
      <c r="M78" t="s">
        <v>289</v>
      </c>
      <c r="N78" s="97">
        <v>18.948699999999999</v>
      </c>
      <c r="AT78" t="str">
        <f t="shared" si="18"/>
        <v>DQ9</v>
      </c>
      <c r="AU78" t="str">
        <f t="shared" si="19"/>
        <v>--</v>
      </c>
    </row>
    <row r="79" spans="1:47" x14ac:dyDescent="0.25">
      <c r="A79" t="str">
        <f t="shared" si="14"/>
        <v>U1-E13</v>
      </c>
      <c r="B79" t="str">
        <f t="shared" si="15"/>
        <v>DQ10</v>
      </c>
      <c r="C79" t="str">
        <f t="shared" si="16"/>
        <v>U1-DQ10</v>
      </c>
      <c r="D79" t="str">
        <f t="shared" si="17"/>
        <v>U1-E13</v>
      </c>
      <c r="E79" t="s">
        <v>367</v>
      </c>
      <c r="F79" t="s">
        <v>646</v>
      </c>
      <c r="G79" t="s">
        <v>599</v>
      </c>
      <c r="L79" t="s">
        <v>610</v>
      </c>
      <c r="M79" t="s">
        <v>289</v>
      </c>
      <c r="N79" s="97">
        <v>17.3826</v>
      </c>
      <c r="AT79" t="str">
        <f t="shared" si="18"/>
        <v>DQ10</v>
      </c>
      <c r="AU79" t="str">
        <f t="shared" si="19"/>
        <v>--</v>
      </c>
    </row>
    <row r="80" spans="1:47" x14ac:dyDescent="0.25">
      <c r="A80" t="str">
        <f t="shared" si="14"/>
        <v>U1-F8</v>
      </c>
      <c r="B80" t="str">
        <f t="shared" si="15"/>
        <v>DQ7</v>
      </c>
      <c r="C80" t="str">
        <f t="shared" si="16"/>
        <v>U1-DQ7</v>
      </c>
      <c r="D80" t="str">
        <f t="shared" si="17"/>
        <v>U1-F8</v>
      </c>
      <c r="E80" t="s">
        <v>367</v>
      </c>
      <c r="F80" t="s">
        <v>647</v>
      </c>
      <c r="G80" t="s">
        <v>613</v>
      </c>
      <c r="L80" t="s">
        <v>613</v>
      </c>
      <c r="M80" t="s">
        <v>289</v>
      </c>
      <c r="N80" s="97">
        <v>15.997199999999999</v>
      </c>
      <c r="AT80" t="str">
        <f t="shared" si="18"/>
        <v>DQ7</v>
      </c>
      <c r="AU80" t="str">
        <f t="shared" si="19"/>
        <v>--</v>
      </c>
    </row>
    <row r="81" spans="1:47" x14ac:dyDescent="0.25">
      <c r="A81" t="str">
        <f t="shared" si="14"/>
        <v>U1-F9</v>
      </c>
      <c r="B81" t="str">
        <f t="shared" si="15"/>
        <v>DQ3</v>
      </c>
      <c r="C81" t="str">
        <f t="shared" si="16"/>
        <v>U1-DQ3</v>
      </c>
      <c r="D81" t="str">
        <f t="shared" si="17"/>
        <v>U1-F9</v>
      </c>
      <c r="E81" t="s">
        <v>367</v>
      </c>
      <c r="F81" t="s">
        <v>648</v>
      </c>
      <c r="G81" t="s">
        <v>607</v>
      </c>
      <c r="L81" t="s">
        <v>615</v>
      </c>
      <c r="M81" t="s">
        <v>289</v>
      </c>
      <c r="N81" s="97">
        <v>15.039199999999999</v>
      </c>
      <c r="AT81" t="str">
        <f t="shared" si="18"/>
        <v>DQ3</v>
      </c>
      <c r="AU81" t="str">
        <f t="shared" si="19"/>
        <v>--</v>
      </c>
    </row>
    <row r="82" spans="1:47" x14ac:dyDescent="0.25">
      <c r="A82" t="str">
        <f t="shared" si="14"/>
        <v>U1-F10</v>
      </c>
      <c r="B82" t="str">
        <f t="shared" si="15"/>
        <v>DQ2</v>
      </c>
      <c r="C82" t="str">
        <f t="shared" si="16"/>
        <v>U1-DQ2</v>
      </c>
      <c r="D82" t="str">
        <f t="shared" si="17"/>
        <v>U1-F10</v>
      </c>
      <c r="E82" t="s">
        <v>367</v>
      </c>
      <c r="F82" t="s">
        <v>649</v>
      </c>
      <c r="G82" t="s">
        <v>606</v>
      </c>
      <c r="L82" t="s">
        <v>617</v>
      </c>
      <c r="M82" t="s">
        <v>289</v>
      </c>
      <c r="N82" s="97">
        <v>17.924900000000001</v>
      </c>
      <c r="AT82" t="str">
        <f t="shared" si="18"/>
        <v>DQ2</v>
      </c>
      <c r="AU82" t="str">
        <f t="shared" si="19"/>
        <v>--</v>
      </c>
    </row>
    <row r="83" spans="1:47" x14ac:dyDescent="0.25">
      <c r="A83" t="str">
        <f t="shared" si="14"/>
        <v>U1-F11</v>
      </c>
      <c r="B83" t="str">
        <f t="shared" si="15"/>
        <v>3.3V</v>
      </c>
      <c r="C83" t="str">
        <f t="shared" si="16"/>
        <v>U1-3.3V</v>
      </c>
      <c r="D83" t="str">
        <f t="shared" si="17"/>
        <v>U1-F11</v>
      </c>
      <c r="E83" t="s">
        <v>367</v>
      </c>
      <c r="F83" t="s">
        <v>650</v>
      </c>
      <c r="G83" t="s">
        <v>291</v>
      </c>
      <c r="L83" t="s">
        <v>619</v>
      </c>
      <c r="M83" t="s">
        <v>289</v>
      </c>
      <c r="N83" s="97">
        <v>16.851600000000001</v>
      </c>
      <c r="AT83" t="str">
        <f t="shared" si="18"/>
        <v>3.3V</v>
      </c>
      <c r="AU83" t="str">
        <f t="shared" si="19"/>
        <v>--</v>
      </c>
    </row>
    <row r="84" spans="1:47" x14ac:dyDescent="0.25">
      <c r="A84" t="str">
        <f t="shared" si="14"/>
        <v>U1-F12</v>
      </c>
      <c r="B84" t="str">
        <f t="shared" si="15"/>
        <v>DQM1</v>
      </c>
      <c r="C84" t="str">
        <f t="shared" si="16"/>
        <v>U1-DQM1</v>
      </c>
      <c r="D84" t="str">
        <f t="shared" si="17"/>
        <v>U1-F12</v>
      </c>
      <c r="E84" t="s">
        <v>367</v>
      </c>
      <c r="F84" t="s">
        <v>651</v>
      </c>
      <c r="G84" t="s">
        <v>621</v>
      </c>
      <c r="L84" t="s">
        <v>621</v>
      </c>
      <c r="M84" t="s">
        <v>289</v>
      </c>
      <c r="N84" s="97">
        <v>14.7094</v>
      </c>
      <c r="AT84" t="str">
        <f t="shared" si="18"/>
        <v>DQM1</v>
      </c>
      <c r="AU84" t="str">
        <f t="shared" si="19"/>
        <v>--</v>
      </c>
    </row>
    <row r="85" spans="1:47" x14ac:dyDescent="0.25">
      <c r="A85" t="str">
        <f t="shared" si="14"/>
        <v>U1-F13</v>
      </c>
      <c r="B85" t="str">
        <f t="shared" si="15"/>
        <v>DQ8</v>
      </c>
      <c r="C85" t="str">
        <f t="shared" si="16"/>
        <v>U1-DQ8</v>
      </c>
      <c r="D85" t="str">
        <f t="shared" si="17"/>
        <v>U1-F13</v>
      </c>
      <c r="E85" t="s">
        <v>367</v>
      </c>
      <c r="F85" t="s">
        <v>652</v>
      </c>
      <c r="G85" t="s">
        <v>615</v>
      </c>
      <c r="L85" t="s">
        <v>337</v>
      </c>
      <c r="M85" t="s">
        <v>289</v>
      </c>
      <c r="N85" s="97">
        <v>4.7196999999999996</v>
      </c>
      <c r="AT85" t="str">
        <f t="shared" si="18"/>
        <v>DQ8</v>
      </c>
      <c r="AU85" t="str">
        <f t="shared" si="19"/>
        <v>--</v>
      </c>
    </row>
    <row r="86" spans="1:47" x14ac:dyDescent="0.25">
      <c r="A86" t="str">
        <f t="shared" si="14"/>
        <v>U1-G5</v>
      </c>
      <c r="B86" t="str">
        <f t="shared" si="15"/>
        <v>CLK_X</v>
      </c>
      <c r="C86" t="str">
        <f t="shared" si="16"/>
        <v>U1-CLK_X</v>
      </c>
      <c r="D86" t="str">
        <f t="shared" si="17"/>
        <v>U1-G5</v>
      </c>
      <c r="E86" t="s">
        <v>367</v>
      </c>
      <c r="F86" t="s">
        <v>653</v>
      </c>
      <c r="G86" t="s">
        <v>317</v>
      </c>
      <c r="L86" t="s">
        <v>338</v>
      </c>
      <c r="M86" t="s">
        <v>289</v>
      </c>
      <c r="N86" s="97">
        <v>4.7344999999999997</v>
      </c>
      <c r="AT86" t="str">
        <f t="shared" si="18"/>
        <v>CLK_X</v>
      </c>
      <c r="AU86" t="str">
        <f t="shared" si="19"/>
        <v>--</v>
      </c>
    </row>
    <row r="87" spans="1:47" x14ac:dyDescent="0.25">
      <c r="A87" t="str">
        <f t="shared" si="14"/>
        <v>U1-G9</v>
      </c>
      <c r="B87" t="str">
        <f t="shared" si="15"/>
        <v>DQ6</v>
      </c>
      <c r="C87" t="str">
        <f t="shared" si="16"/>
        <v>U1-DQ6</v>
      </c>
      <c r="D87" t="str">
        <f t="shared" si="17"/>
        <v>U1-G9</v>
      </c>
      <c r="E87" t="s">
        <v>367</v>
      </c>
      <c r="F87" t="s">
        <v>655</v>
      </c>
      <c r="G87" t="s">
        <v>610</v>
      </c>
      <c r="L87" t="s">
        <v>339</v>
      </c>
      <c r="M87" t="s">
        <v>289</v>
      </c>
      <c r="N87" s="97">
        <v>2.9685999999999999</v>
      </c>
      <c r="AT87" t="str">
        <f t="shared" si="18"/>
        <v>DQ6</v>
      </c>
      <c r="AU87" t="str">
        <f t="shared" si="19"/>
        <v>--</v>
      </c>
    </row>
    <row r="88" spans="1:47" x14ac:dyDescent="0.25">
      <c r="A88" t="str">
        <f t="shared" si="14"/>
        <v>U1-G10</v>
      </c>
      <c r="B88" t="str">
        <f t="shared" si="15"/>
        <v>DQ1</v>
      </c>
      <c r="C88" t="str">
        <f t="shared" si="16"/>
        <v>U1-DQ1</v>
      </c>
      <c r="D88" t="str">
        <f t="shared" si="17"/>
        <v>U1-G10</v>
      </c>
      <c r="E88" t="s">
        <v>367</v>
      </c>
      <c r="F88" t="s">
        <v>656</v>
      </c>
      <c r="G88" t="s">
        <v>597</v>
      </c>
      <c r="L88" t="s">
        <v>341</v>
      </c>
      <c r="M88" t="s">
        <v>289</v>
      </c>
      <c r="N88" s="97">
        <v>2.6234000000000002</v>
      </c>
      <c r="AT88" t="str">
        <f t="shared" si="18"/>
        <v>DQ1</v>
      </c>
      <c r="AU88" t="str">
        <f t="shared" si="19"/>
        <v>--</v>
      </c>
    </row>
    <row r="89" spans="1:47" x14ac:dyDescent="0.25">
      <c r="A89" t="str">
        <f t="shared" si="14"/>
        <v>U1-G11</v>
      </c>
      <c r="B89" t="str">
        <f t="shared" si="15"/>
        <v>3.3V</v>
      </c>
      <c r="C89" t="str">
        <f t="shared" si="16"/>
        <v>U1-3.3V</v>
      </c>
      <c r="D89" t="str">
        <f t="shared" si="17"/>
        <v>U1-G11</v>
      </c>
      <c r="E89" t="s">
        <v>367</v>
      </c>
      <c r="F89" t="s">
        <v>657</v>
      </c>
      <c r="G89" t="s">
        <v>291</v>
      </c>
      <c r="L89" t="s">
        <v>343</v>
      </c>
      <c r="M89" t="s">
        <v>289</v>
      </c>
      <c r="N89" s="97">
        <v>4.0073999999999996</v>
      </c>
      <c r="AT89" t="str">
        <f t="shared" si="18"/>
        <v>3.3V</v>
      </c>
      <c r="AU89" t="str">
        <f t="shared" si="19"/>
        <v>--</v>
      </c>
    </row>
    <row r="90" spans="1:47" x14ac:dyDescent="0.25">
      <c r="A90" t="str">
        <f t="shared" si="14"/>
        <v>U1-G12</v>
      </c>
      <c r="B90" t="str">
        <f t="shared" si="15"/>
        <v>D14</v>
      </c>
      <c r="C90" t="str">
        <f t="shared" si="16"/>
        <v>U1-D14</v>
      </c>
      <c r="D90" t="str">
        <f t="shared" si="17"/>
        <v>U1-G12</v>
      </c>
      <c r="E90" t="s">
        <v>367</v>
      </c>
      <c r="F90" t="s">
        <v>658</v>
      </c>
      <c r="G90" t="s">
        <v>322</v>
      </c>
      <c r="L90" t="s">
        <v>345</v>
      </c>
      <c r="M90" t="s">
        <v>289</v>
      </c>
      <c r="N90" s="97">
        <v>5.1707000000000001</v>
      </c>
      <c r="AT90" t="str">
        <f t="shared" si="18"/>
        <v>D14</v>
      </c>
      <c r="AU90" t="str">
        <f t="shared" si="19"/>
        <v>--</v>
      </c>
    </row>
    <row r="91" spans="1:47" x14ac:dyDescent="0.25">
      <c r="A91" t="str">
        <f t="shared" si="14"/>
        <v>U1-G13</v>
      </c>
      <c r="B91" t="str">
        <f t="shared" si="15"/>
        <v>D12_R</v>
      </c>
      <c r="C91" t="str">
        <f t="shared" si="16"/>
        <v>U1-D12_R</v>
      </c>
      <c r="D91" t="str">
        <f t="shared" si="17"/>
        <v>U1-G13</v>
      </c>
      <c r="E91" t="s">
        <v>367</v>
      </c>
      <c r="F91" t="s">
        <v>659</v>
      </c>
      <c r="G91" t="s">
        <v>327</v>
      </c>
      <c r="L91" t="s">
        <v>347</v>
      </c>
      <c r="M91" t="s">
        <v>289</v>
      </c>
      <c r="N91" s="97">
        <v>14.7668</v>
      </c>
      <c r="AT91" t="str">
        <f t="shared" si="18"/>
        <v>D12_R</v>
      </c>
      <c r="AU91" t="str">
        <f t="shared" si="19"/>
        <v>--</v>
      </c>
    </row>
    <row r="92" spans="1:47" x14ac:dyDescent="0.25">
      <c r="A92" t="str">
        <f t="shared" si="14"/>
        <v>U1-H4</v>
      </c>
      <c r="B92" t="str">
        <f t="shared" si="15"/>
        <v>D3</v>
      </c>
      <c r="C92" t="str">
        <f t="shared" si="16"/>
        <v>U1-D3</v>
      </c>
      <c r="D92" t="str">
        <f t="shared" si="17"/>
        <v>U1-H4</v>
      </c>
      <c r="E92" t="s">
        <v>367</v>
      </c>
      <c r="F92" t="s">
        <v>484</v>
      </c>
      <c r="G92" t="s">
        <v>302</v>
      </c>
      <c r="L92" t="s">
        <v>598</v>
      </c>
      <c r="M92" t="s">
        <v>289</v>
      </c>
      <c r="N92" s="97">
        <v>5.4828000000000001</v>
      </c>
      <c r="AT92" t="str">
        <f t="shared" si="18"/>
        <v>D3</v>
      </c>
      <c r="AU92" t="str">
        <f t="shared" si="19"/>
        <v>--</v>
      </c>
    </row>
    <row r="93" spans="1:47" x14ac:dyDescent="0.25">
      <c r="A93" t="str">
        <f t="shared" si="14"/>
        <v>U1-H5</v>
      </c>
      <c r="B93" t="str">
        <f t="shared" si="15"/>
        <v>D2</v>
      </c>
      <c r="C93" t="str">
        <f t="shared" si="16"/>
        <v>U1-D2</v>
      </c>
      <c r="D93" t="str">
        <f t="shared" si="17"/>
        <v>U1-H5</v>
      </c>
      <c r="E93" t="s">
        <v>367</v>
      </c>
      <c r="F93" t="s">
        <v>660</v>
      </c>
      <c r="G93" t="s">
        <v>301</v>
      </c>
      <c r="L93" t="s">
        <v>612</v>
      </c>
      <c r="M93" t="s">
        <v>289</v>
      </c>
      <c r="N93" s="97">
        <v>15.090299999999999</v>
      </c>
      <c r="AT93" t="str">
        <f t="shared" si="18"/>
        <v>D2</v>
      </c>
      <c r="AU93" t="str">
        <f t="shared" si="19"/>
        <v>--</v>
      </c>
    </row>
    <row r="94" spans="1:47" x14ac:dyDescent="0.25">
      <c r="A94" t="str">
        <f t="shared" si="14"/>
        <v>U1-H6</v>
      </c>
      <c r="B94" t="str">
        <f t="shared" si="15"/>
        <v>CLK12M</v>
      </c>
      <c r="C94" t="str">
        <f t="shared" si="16"/>
        <v>U1-CLK12M</v>
      </c>
      <c r="D94" t="str">
        <f t="shared" si="17"/>
        <v>U1-H6</v>
      </c>
      <c r="E94" t="s">
        <v>367</v>
      </c>
      <c r="F94" t="s">
        <v>662</v>
      </c>
      <c r="G94" t="s">
        <v>315</v>
      </c>
      <c r="L94" t="s">
        <v>324</v>
      </c>
      <c r="M94" t="s">
        <v>289</v>
      </c>
      <c r="N94" s="97">
        <v>169.28450000000001</v>
      </c>
      <c r="AT94" t="str">
        <f t="shared" si="18"/>
        <v>NetR17_1</v>
      </c>
      <c r="AU94" t="str">
        <f t="shared" si="19"/>
        <v>R17</v>
      </c>
    </row>
    <row r="95" spans="1:47" x14ac:dyDescent="0.25">
      <c r="A95" t="str">
        <f t="shared" si="14"/>
        <v>U1-H8</v>
      </c>
      <c r="B95" t="str">
        <f t="shared" si="15"/>
        <v>D0</v>
      </c>
      <c r="C95" t="str">
        <f t="shared" si="16"/>
        <v>U1-D0</v>
      </c>
      <c r="D95" t="str">
        <f t="shared" si="17"/>
        <v>U1-H8</v>
      </c>
      <c r="E95" t="s">
        <v>367</v>
      </c>
      <c r="F95" t="s">
        <v>663</v>
      </c>
      <c r="G95" t="s">
        <v>299</v>
      </c>
      <c r="L95" t="s">
        <v>328</v>
      </c>
      <c r="M95" t="s">
        <v>289</v>
      </c>
      <c r="N95" s="97">
        <v>20.144100000000002</v>
      </c>
      <c r="AT95" t="str">
        <f t="shared" si="18"/>
        <v>D0</v>
      </c>
      <c r="AU95" t="str">
        <f t="shared" si="19"/>
        <v>--</v>
      </c>
    </row>
    <row r="96" spans="1:47" x14ac:dyDescent="0.25">
      <c r="A96" t="str">
        <f t="shared" si="14"/>
        <v>U1-H9</v>
      </c>
      <c r="B96" t="str">
        <f t="shared" si="15"/>
        <v>NetU1_H9</v>
      </c>
      <c r="C96" t="str">
        <f t="shared" si="16"/>
        <v>U1-NetU1_H9</v>
      </c>
      <c r="D96" t="str">
        <f t="shared" si="17"/>
        <v>U1-H9</v>
      </c>
      <c r="E96" t="s">
        <v>367</v>
      </c>
      <c r="F96" t="s">
        <v>665</v>
      </c>
      <c r="G96" t="s">
        <v>666</v>
      </c>
      <c r="L96" t="s">
        <v>354</v>
      </c>
      <c r="M96" t="s">
        <v>289</v>
      </c>
      <c r="N96" s="97">
        <v>28.420400000000001</v>
      </c>
      <c r="AT96" t="str">
        <f t="shared" si="18"/>
        <v>NetU1_H9</v>
      </c>
      <c r="AU96" t="str">
        <f t="shared" si="19"/>
        <v>--</v>
      </c>
    </row>
    <row r="97" spans="1:47" x14ac:dyDescent="0.25">
      <c r="A97" t="str">
        <f t="shared" si="14"/>
        <v>U1-H10</v>
      </c>
      <c r="B97" t="str">
        <f t="shared" si="15"/>
        <v>D12</v>
      </c>
      <c r="C97" t="str">
        <f t="shared" si="16"/>
        <v>U1-D12</v>
      </c>
      <c r="D97" t="str">
        <f t="shared" si="17"/>
        <v>U1-H10</v>
      </c>
      <c r="E97" t="s">
        <v>367</v>
      </c>
      <c r="F97" t="s">
        <v>667</v>
      </c>
      <c r="G97" t="s">
        <v>320</v>
      </c>
      <c r="L97" t="s">
        <v>356</v>
      </c>
      <c r="M97" t="s">
        <v>289</v>
      </c>
      <c r="N97" s="97">
        <v>26.693100000000001</v>
      </c>
      <c r="AT97" t="str">
        <f t="shared" si="18"/>
        <v>D12</v>
      </c>
      <c r="AU97" t="str">
        <f t="shared" si="19"/>
        <v>--</v>
      </c>
    </row>
    <row r="98" spans="1:47" x14ac:dyDescent="0.25">
      <c r="A98" t="str">
        <f t="shared" si="14"/>
        <v>U1-H11</v>
      </c>
      <c r="B98" t="str">
        <f t="shared" si="15"/>
        <v>3.3V</v>
      </c>
      <c r="C98" t="str">
        <f t="shared" si="16"/>
        <v>U1-3.3V</v>
      </c>
      <c r="D98" t="str">
        <f t="shared" si="17"/>
        <v>U1-H11</v>
      </c>
      <c r="E98" t="s">
        <v>367</v>
      </c>
      <c r="F98" t="s">
        <v>668</v>
      </c>
      <c r="G98" t="s">
        <v>291</v>
      </c>
      <c r="L98" t="s">
        <v>358</v>
      </c>
      <c r="M98" t="s">
        <v>289</v>
      </c>
      <c r="N98" s="97">
        <v>24.482600000000001</v>
      </c>
      <c r="AT98" t="str">
        <f t="shared" si="18"/>
        <v>3.3V</v>
      </c>
      <c r="AU98" t="str">
        <f t="shared" si="19"/>
        <v>--</v>
      </c>
    </row>
    <row r="99" spans="1:47" x14ac:dyDescent="0.25">
      <c r="A99" t="str">
        <f t="shared" si="14"/>
        <v>U1-H13</v>
      </c>
      <c r="B99" t="str">
        <f t="shared" si="15"/>
        <v>D13</v>
      </c>
      <c r="C99" t="str">
        <f t="shared" si="16"/>
        <v>U1-D13</v>
      </c>
      <c r="D99" t="str">
        <f t="shared" si="17"/>
        <v>U1-H13</v>
      </c>
      <c r="E99" t="s">
        <v>367</v>
      </c>
      <c r="F99" t="s">
        <v>669</v>
      </c>
      <c r="G99" t="s">
        <v>321</v>
      </c>
      <c r="L99" t="s">
        <v>360</v>
      </c>
      <c r="M99" t="s">
        <v>289</v>
      </c>
      <c r="N99" s="97">
        <v>24.194800000000001</v>
      </c>
      <c r="AT99" t="str">
        <f t="shared" si="18"/>
        <v>D13</v>
      </c>
      <c r="AU99" t="str">
        <f t="shared" si="19"/>
        <v>--</v>
      </c>
    </row>
    <row r="100" spans="1:47" x14ac:dyDescent="0.25">
      <c r="A100" t="str">
        <f t="shared" si="14"/>
        <v>U1-J1</v>
      </c>
      <c r="B100" t="str">
        <f t="shared" si="15"/>
        <v>D4</v>
      </c>
      <c r="C100" t="str">
        <f t="shared" si="16"/>
        <v>U1-D4</v>
      </c>
      <c r="D100" t="str">
        <f t="shared" si="17"/>
        <v>U1-J1</v>
      </c>
      <c r="E100" t="s">
        <v>367</v>
      </c>
      <c r="F100" t="s">
        <v>168</v>
      </c>
      <c r="G100" t="s">
        <v>304</v>
      </c>
      <c r="L100" t="s">
        <v>362</v>
      </c>
      <c r="M100" t="s">
        <v>289</v>
      </c>
      <c r="N100" s="97">
        <v>24.309899999999999</v>
      </c>
      <c r="AT100" t="str">
        <f t="shared" si="18"/>
        <v>D4</v>
      </c>
      <c r="AU100" t="str">
        <f t="shared" si="19"/>
        <v>--</v>
      </c>
    </row>
    <row r="101" spans="1:47" x14ac:dyDescent="0.25">
      <c r="A101" t="str">
        <f t="shared" si="14"/>
        <v>U1-J2</v>
      </c>
      <c r="B101" t="str">
        <f t="shared" si="15"/>
        <v>D5</v>
      </c>
      <c r="C101" t="str">
        <f t="shared" si="16"/>
        <v>U1-D5</v>
      </c>
      <c r="D101" t="str">
        <f t="shared" si="17"/>
        <v>U1-J2</v>
      </c>
      <c r="E101" t="s">
        <v>367</v>
      </c>
      <c r="F101" t="s">
        <v>184</v>
      </c>
      <c r="G101" t="s">
        <v>306</v>
      </c>
      <c r="L101" t="s">
        <v>364</v>
      </c>
      <c r="M101" t="s">
        <v>289</v>
      </c>
      <c r="N101" s="97">
        <v>23.989599999999999</v>
      </c>
      <c r="AT101" t="str">
        <f t="shared" si="18"/>
        <v>D5</v>
      </c>
      <c r="AU101" t="str">
        <f t="shared" si="19"/>
        <v>--</v>
      </c>
    </row>
    <row r="102" spans="1:47" x14ac:dyDescent="0.25">
      <c r="A102" t="str">
        <f t="shared" si="14"/>
        <v>U1-J3</v>
      </c>
      <c r="B102" t="str">
        <f t="shared" si="15"/>
        <v>3.3V</v>
      </c>
      <c r="C102" t="str">
        <f t="shared" si="16"/>
        <v>U1-3.3V</v>
      </c>
      <c r="D102" t="str">
        <f t="shared" si="17"/>
        <v>U1-J3</v>
      </c>
      <c r="E102" t="s">
        <v>367</v>
      </c>
      <c r="F102" t="s">
        <v>185</v>
      </c>
      <c r="G102" t="s">
        <v>291</v>
      </c>
      <c r="L102" t="s">
        <v>366</v>
      </c>
      <c r="M102" t="s">
        <v>289</v>
      </c>
      <c r="N102" s="97">
        <v>22.247399999999999</v>
      </c>
      <c r="AT102" t="str">
        <f t="shared" si="18"/>
        <v>3.3V</v>
      </c>
      <c r="AU102" t="str">
        <f t="shared" si="19"/>
        <v>--</v>
      </c>
    </row>
    <row r="103" spans="1:47" x14ac:dyDescent="0.25">
      <c r="A103" t="str">
        <f t="shared" si="14"/>
        <v>U1-J5</v>
      </c>
      <c r="B103" t="str">
        <f t="shared" si="15"/>
        <v>SEN_INT1</v>
      </c>
      <c r="C103" t="str">
        <f t="shared" si="16"/>
        <v>U1-SEN_INT1</v>
      </c>
      <c r="D103" t="str">
        <f t="shared" si="17"/>
        <v>U1-J5</v>
      </c>
      <c r="E103" t="s">
        <v>367</v>
      </c>
      <c r="F103" t="s">
        <v>670</v>
      </c>
      <c r="G103" t="s">
        <v>671</v>
      </c>
      <c r="L103" t="s">
        <v>368</v>
      </c>
      <c r="M103" t="s">
        <v>289</v>
      </c>
      <c r="N103" s="97">
        <v>23.243400000000001</v>
      </c>
      <c r="AT103" t="str">
        <f t="shared" si="18"/>
        <v>SEN_INT1</v>
      </c>
      <c r="AU103" t="str">
        <f t="shared" si="19"/>
        <v>--</v>
      </c>
    </row>
    <row r="104" spans="1:47" x14ac:dyDescent="0.25">
      <c r="A104" t="str">
        <f t="shared" si="14"/>
        <v>U1-J6</v>
      </c>
      <c r="B104" t="str">
        <f t="shared" si="15"/>
        <v>SEN_SPC</v>
      </c>
      <c r="C104" t="str">
        <f t="shared" si="16"/>
        <v>U1-SEN_SPC</v>
      </c>
      <c r="D104" t="str">
        <f t="shared" si="17"/>
        <v>U1-J6</v>
      </c>
      <c r="E104" t="s">
        <v>367</v>
      </c>
      <c r="F104" t="s">
        <v>187</v>
      </c>
      <c r="G104" t="s">
        <v>672</v>
      </c>
      <c r="L104" t="s">
        <v>635</v>
      </c>
      <c r="M104" t="s">
        <v>289</v>
      </c>
      <c r="N104" s="97">
        <v>11.816599999999999</v>
      </c>
      <c r="AT104" t="str">
        <f t="shared" si="18"/>
        <v>SEN_SPC</v>
      </c>
      <c r="AU104" t="str">
        <f t="shared" si="19"/>
        <v>--</v>
      </c>
    </row>
    <row r="105" spans="1:47" x14ac:dyDescent="0.25">
      <c r="A105" t="str">
        <f t="shared" si="14"/>
        <v>U1-J7</v>
      </c>
      <c r="B105" t="str">
        <f t="shared" si="15"/>
        <v>SEN_SDI</v>
      </c>
      <c r="C105" t="str">
        <f t="shared" si="16"/>
        <v>U1-SEN_SDI</v>
      </c>
      <c r="D105" t="str">
        <f t="shared" si="17"/>
        <v>U1-J7</v>
      </c>
      <c r="E105" t="s">
        <v>367</v>
      </c>
      <c r="F105" t="s">
        <v>673</v>
      </c>
      <c r="G105" t="s">
        <v>674</v>
      </c>
      <c r="L105" t="s">
        <v>789</v>
      </c>
      <c r="M105" t="s">
        <v>289</v>
      </c>
      <c r="N105" s="97">
        <v>7.8074000000000003</v>
      </c>
      <c r="AT105" t="str">
        <f t="shared" si="18"/>
        <v>SEN_SDI</v>
      </c>
      <c r="AU105" t="str">
        <f t="shared" si="19"/>
        <v>--</v>
      </c>
    </row>
    <row r="106" spans="1:47" x14ac:dyDescent="0.25">
      <c r="A106" t="str">
        <f t="shared" si="14"/>
        <v>U1-J8</v>
      </c>
      <c r="B106" t="str">
        <f t="shared" si="15"/>
        <v>A3</v>
      </c>
      <c r="C106" t="str">
        <f t="shared" si="16"/>
        <v>U1-A3</v>
      </c>
      <c r="D106" t="str">
        <f t="shared" si="17"/>
        <v>U1-J8</v>
      </c>
      <c r="E106" t="s">
        <v>367</v>
      </c>
      <c r="F106" t="s">
        <v>676</v>
      </c>
      <c r="G106" t="s">
        <v>579</v>
      </c>
      <c r="L106" t="s">
        <v>636</v>
      </c>
      <c r="M106" t="s">
        <v>289</v>
      </c>
      <c r="N106" s="97">
        <v>4.2375999999999996</v>
      </c>
      <c r="AT106" t="str">
        <f t="shared" si="18"/>
        <v>A3</v>
      </c>
      <c r="AU106" t="str">
        <f t="shared" si="19"/>
        <v>--</v>
      </c>
    </row>
    <row r="107" spans="1:47" x14ac:dyDescent="0.25">
      <c r="A107" t="str">
        <f t="shared" si="14"/>
        <v>U1-J9</v>
      </c>
      <c r="B107" t="str">
        <f t="shared" si="15"/>
        <v>NetU1_J9</v>
      </c>
      <c r="C107" t="str">
        <f t="shared" si="16"/>
        <v>U1-NetU1_J9</v>
      </c>
      <c r="D107" t="str">
        <f t="shared" si="17"/>
        <v>U1-J9</v>
      </c>
      <c r="E107" t="s">
        <v>367</v>
      </c>
      <c r="F107" t="s">
        <v>188</v>
      </c>
      <c r="G107" t="s">
        <v>677</v>
      </c>
      <c r="L107" t="s">
        <v>369</v>
      </c>
      <c r="M107" t="s">
        <v>289</v>
      </c>
      <c r="N107" s="97">
        <v>4.1604000000000001</v>
      </c>
      <c r="AT107" t="str">
        <f t="shared" si="18"/>
        <v>NetU1_J9</v>
      </c>
      <c r="AU107" t="str">
        <f t="shared" si="19"/>
        <v>--</v>
      </c>
    </row>
    <row r="108" spans="1:47" x14ac:dyDescent="0.25">
      <c r="A108" t="str">
        <f t="shared" si="14"/>
        <v>U1-J10</v>
      </c>
      <c r="B108" t="str">
        <f t="shared" si="15"/>
        <v>D11</v>
      </c>
      <c r="C108" t="str">
        <f t="shared" si="16"/>
        <v>U1-D11</v>
      </c>
      <c r="D108" t="str">
        <f t="shared" si="17"/>
        <v>U1-J10</v>
      </c>
      <c r="E108" t="s">
        <v>367</v>
      </c>
      <c r="F108" t="s">
        <v>679</v>
      </c>
      <c r="G108" t="s">
        <v>318</v>
      </c>
      <c r="L108" t="s">
        <v>370</v>
      </c>
      <c r="M108" t="s">
        <v>289</v>
      </c>
      <c r="N108" s="97">
        <v>4.0316999999999998</v>
      </c>
      <c r="AT108" t="str">
        <f t="shared" si="18"/>
        <v>D11</v>
      </c>
      <c r="AU108" t="str">
        <f t="shared" si="19"/>
        <v>--</v>
      </c>
    </row>
    <row r="109" spans="1:47" x14ac:dyDescent="0.25">
      <c r="A109" t="str">
        <f t="shared" si="14"/>
        <v>U1-J11</v>
      </c>
      <c r="B109" t="str">
        <f t="shared" si="15"/>
        <v>3.3V</v>
      </c>
      <c r="C109" t="str">
        <f t="shared" si="16"/>
        <v>U1-3.3V</v>
      </c>
      <c r="D109" t="str">
        <f t="shared" si="17"/>
        <v>U1-J11</v>
      </c>
      <c r="E109" t="s">
        <v>367</v>
      </c>
      <c r="F109" t="s">
        <v>680</v>
      </c>
      <c r="G109" t="s">
        <v>291</v>
      </c>
      <c r="L109" t="s">
        <v>371</v>
      </c>
      <c r="M109" t="s">
        <v>289</v>
      </c>
      <c r="N109" s="97">
        <v>5.2251000000000003</v>
      </c>
      <c r="AT109" t="str">
        <f t="shared" si="18"/>
        <v>3.3V</v>
      </c>
      <c r="AU109" t="str">
        <f t="shared" si="19"/>
        <v>--</v>
      </c>
    </row>
    <row r="110" spans="1:47" x14ac:dyDescent="0.25">
      <c r="A110" t="str">
        <f t="shared" si="14"/>
        <v>U1-J12</v>
      </c>
      <c r="B110" t="str">
        <f t="shared" si="15"/>
        <v>D7</v>
      </c>
      <c r="C110" t="str">
        <f t="shared" si="16"/>
        <v>U1-D7</v>
      </c>
      <c r="D110" t="str">
        <f t="shared" si="17"/>
        <v>U1-J12</v>
      </c>
      <c r="E110" t="s">
        <v>367</v>
      </c>
      <c r="F110" t="s">
        <v>682</v>
      </c>
      <c r="G110" t="s">
        <v>310</v>
      </c>
      <c r="L110" t="s">
        <v>372</v>
      </c>
      <c r="M110" t="s">
        <v>289</v>
      </c>
      <c r="N110" s="97">
        <v>5.0433000000000003</v>
      </c>
      <c r="AT110" t="str">
        <f t="shared" si="18"/>
        <v>D7</v>
      </c>
      <c r="AU110" t="str">
        <f t="shared" si="19"/>
        <v>--</v>
      </c>
    </row>
    <row r="111" spans="1:47" x14ac:dyDescent="0.25">
      <c r="A111" t="str">
        <f t="shared" si="14"/>
        <v>U1-J13</v>
      </c>
      <c r="B111" t="str">
        <f t="shared" si="15"/>
        <v>D8</v>
      </c>
      <c r="C111" t="str">
        <f t="shared" si="16"/>
        <v>U1-D8</v>
      </c>
      <c r="D111" t="str">
        <f t="shared" si="17"/>
        <v>U1-J13</v>
      </c>
      <c r="E111" t="s">
        <v>367</v>
      </c>
      <c r="F111" t="s">
        <v>683</v>
      </c>
      <c r="G111" t="s">
        <v>312</v>
      </c>
      <c r="L111" t="s">
        <v>373</v>
      </c>
      <c r="M111" t="s">
        <v>289</v>
      </c>
      <c r="N111" s="97">
        <v>5.5266000000000002</v>
      </c>
      <c r="AT111" t="str">
        <f t="shared" si="18"/>
        <v>D8</v>
      </c>
      <c r="AU111" t="str">
        <f t="shared" si="19"/>
        <v>--</v>
      </c>
    </row>
    <row r="112" spans="1:47" x14ac:dyDescent="0.25">
      <c r="A112" t="str">
        <f t="shared" si="14"/>
        <v>U1-K1</v>
      </c>
      <c r="B112" t="str">
        <f t="shared" si="15"/>
        <v>PIO_08</v>
      </c>
      <c r="C112" t="str">
        <f t="shared" si="16"/>
        <v>U1-PIO_08</v>
      </c>
      <c r="D112" t="str">
        <f t="shared" si="17"/>
        <v>U1-K1</v>
      </c>
      <c r="E112" t="s">
        <v>367</v>
      </c>
      <c r="F112" t="s">
        <v>685</v>
      </c>
      <c r="G112" t="s">
        <v>346</v>
      </c>
      <c r="L112" t="s">
        <v>374</v>
      </c>
      <c r="M112" t="s">
        <v>289</v>
      </c>
      <c r="N112" s="97">
        <v>0.80759999999999998</v>
      </c>
      <c r="AT112" t="str">
        <f t="shared" si="18"/>
        <v>PIO_08</v>
      </c>
      <c r="AU112" t="str">
        <f t="shared" si="19"/>
        <v>--</v>
      </c>
    </row>
    <row r="113" spans="1:47" x14ac:dyDescent="0.25">
      <c r="A113" t="str">
        <f t="shared" si="14"/>
        <v>U1-K2</v>
      </c>
      <c r="B113" t="str">
        <f t="shared" si="15"/>
        <v>PIO_07</v>
      </c>
      <c r="C113" t="str">
        <f t="shared" si="16"/>
        <v>U1-PIO_07</v>
      </c>
      <c r="D113" t="str">
        <f t="shared" si="17"/>
        <v>U1-K2</v>
      </c>
      <c r="E113" t="s">
        <v>367</v>
      </c>
      <c r="F113" t="s">
        <v>686</v>
      </c>
      <c r="G113" t="s">
        <v>344</v>
      </c>
      <c r="L113" t="s">
        <v>375</v>
      </c>
      <c r="M113" t="s">
        <v>289</v>
      </c>
      <c r="N113" s="97">
        <v>0.879</v>
      </c>
      <c r="AT113" t="str">
        <f t="shared" si="18"/>
        <v>PIO_07</v>
      </c>
      <c r="AU113" t="str">
        <f t="shared" si="19"/>
        <v>--</v>
      </c>
    </row>
    <row r="114" spans="1:47" x14ac:dyDescent="0.25">
      <c r="A114" t="str">
        <f t="shared" si="14"/>
        <v>U1-K3</v>
      </c>
      <c r="B114" t="str">
        <f t="shared" si="15"/>
        <v>3.3V</v>
      </c>
      <c r="C114" t="str">
        <f t="shared" si="16"/>
        <v>U1-3.3V</v>
      </c>
      <c r="D114" t="str">
        <f t="shared" si="17"/>
        <v>U1-K3</v>
      </c>
      <c r="E114" t="s">
        <v>367</v>
      </c>
      <c r="F114" t="s">
        <v>687</v>
      </c>
      <c r="G114" t="s">
        <v>291</v>
      </c>
      <c r="L114" t="s">
        <v>376</v>
      </c>
      <c r="M114" t="s">
        <v>289</v>
      </c>
      <c r="N114" s="97">
        <v>0.95040000000000002</v>
      </c>
      <c r="AT114" t="str">
        <f t="shared" si="18"/>
        <v>3.3V</v>
      </c>
      <c r="AU114" t="str">
        <f t="shared" si="19"/>
        <v>--</v>
      </c>
    </row>
    <row r="115" spans="1:47" x14ac:dyDescent="0.25">
      <c r="A115" t="str">
        <f t="shared" si="14"/>
        <v>U1-K5</v>
      </c>
      <c r="B115" t="str">
        <f t="shared" si="15"/>
        <v>SEN_SDO</v>
      </c>
      <c r="C115" t="str">
        <f t="shared" si="16"/>
        <v>U1-SEN_SDO</v>
      </c>
      <c r="D115" t="str">
        <f t="shared" si="17"/>
        <v>U1-K5</v>
      </c>
      <c r="E115" t="s">
        <v>367</v>
      </c>
      <c r="F115" t="s">
        <v>688</v>
      </c>
      <c r="G115" t="s">
        <v>684</v>
      </c>
      <c r="L115" t="s">
        <v>377</v>
      </c>
      <c r="M115" t="s">
        <v>289</v>
      </c>
      <c r="N115" s="97">
        <v>1.0219</v>
      </c>
      <c r="AT115" t="str">
        <f t="shared" si="18"/>
        <v>SEN_SDO</v>
      </c>
      <c r="AU115" t="str">
        <f t="shared" si="19"/>
        <v>--</v>
      </c>
    </row>
    <row r="116" spans="1:47" x14ac:dyDescent="0.25">
      <c r="A116" t="str">
        <f t="shared" si="14"/>
        <v>U1-K6</v>
      </c>
      <c r="B116" t="str">
        <f t="shared" si="15"/>
        <v>A0</v>
      </c>
      <c r="C116" t="str">
        <f t="shared" si="16"/>
        <v>U1-A0</v>
      </c>
      <c r="D116" t="str">
        <f t="shared" si="17"/>
        <v>U1-K6</v>
      </c>
      <c r="E116" t="s">
        <v>367</v>
      </c>
      <c r="F116" t="s">
        <v>689</v>
      </c>
      <c r="G116" t="s">
        <v>572</v>
      </c>
      <c r="L116" t="s">
        <v>378</v>
      </c>
      <c r="M116" t="s">
        <v>289</v>
      </c>
      <c r="N116" s="97">
        <v>1.0219</v>
      </c>
      <c r="AT116" t="str">
        <f t="shared" si="18"/>
        <v>A0</v>
      </c>
      <c r="AU116" t="str">
        <f t="shared" si="19"/>
        <v>--</v>
      </c>
    </row>
    <row r="117" spans="1:47" x14ac:dyDescent="0.25">
      <c r="A117" t="str">
        <f t="shared" si="14"/>
        <v>U1-K7</v>
      </c>
      <c r="B117" t="str">
        <f t="shared" si="15"/>
        <v>WE</v>
      </c>
      <c r="C117" t="str">
        <f t="shared" si="16"/>
        <v>U1-WE</v>
      </c>
      <c r="D117" t="str">
        <f t="shared" si="17"/>
        <v>U1-K7</v>
      </c>
      <c r="E117" t="s">
        <v>367</v>
      </c>
      <c r="F117" t="s">
        <v>690</v>
      </c>
      <c r="G117" t="s">
        <v>691</v>
      </c>
      <c r="L117" t="s">
        <v>379</v>
      </c>
      <c r="M117" t="s">
        <v>289</v>
      </c>
      <c r="N117" s="97">
        <v>0.95040000000000002</v>
      </c>
      <c r="AT117" t="str">
        <f t="shared" si="18"/>
        <v>WE</v>
      </c>
      <c r="AU117" t="str">
        <f t="shared" si="19"/>
        <v>--</v>
      </c>
    </row>
    <row r="118" spans="1:47" x14ac:dyDescent="0.25">
      <c r="A118" t="str">
        <f t="shared" si="14"/>
        <v>U1-K8</v>
      </c>
      <c r="B118" t="str">
        <f t="shared" si="15"/>
        <v>BA1</v>
      </c>
      <c r="C118" t="str">
        <f t="shared" si="16"/>
        <v>U1-BA1</v>
      </c>
      <c r="D118" t="str">
        <f t="shared" si="17"/>
        <v>U1-K8</v>
      </c>
      <c r="E118" t="s">
        <v>367</v>
      </c>
      <c r="F118" t="s">
        <v>692</v>
      </c>
      <c r="G118" t="s">
        <v>587</v>
      </c>
      <c r="L118" t="s">
        <v>380</v>
      </c>
      <c r="M118" t="s">
        <v>289</v>
      </c>
      <c r="N118" s="97">
        <v>0.879</v>
      </c>
      <c r="AT118" t="str">
        <f t="shared" si="18"/>
        <v>BA1</v>
      </c>
      <c r="AU118" t="str">
        <f t="shared" si="19"/>
        <v>--</v>
      </c>
    </row>
    <row r="119" spans="1:47" x14ac:dyDescent="0.25">
      <c r="A119" t="str">
        <f t="shared" si="14"/>
        <v>U1-K10</v>
      </c>
      <c r="B119" t="str">
        <f t="shared" si="15"/>
        <v>D1</v>
      </c>
      <c r="C119" t="str">
        <f t="shared" si="16"/>
        <v>U1-D1</v>
      </c>
      <c r="D119" t="str">
        <f t="shared" si="17"/>
        <v>U1-K10</v>
      </c>
      <c r="E119" t="s">
        <v>367</v>
      </c>
      <c r="F119" t="s">
        <v>693</v>
      </c>
      <c r="G119" t="s">
        <v>300</v>
      </c>
      <c r="L119" t="s">
        <v>381</v>
      </c>
      <c r="M119" t="s">
        <v>289</v>
      </c>
      <c r="N119" s="97">
        <v>0.80759999999999998</v>
      </c>
      <c r="AT119" t="str">
        <f t="shared" si="18"/>
        <v>D1</v>
      </c>
      <c r="AU119" t="str">
        <f t="shared" si="19"/>
        <v>--</v>
      </c>
    </row>
    <row r="120" spans="1:47" x14ac:dyDescent="0.25">
      <c r="A120" t="str">
        <f t="shared" si="14"/>
        <v>U1-K11</v>
      </c>
      <c r="B120" t="str">
        <f t="shared" si="15"/>
        <v>D9</v>
      </c>
      <c r="C120" t="str">
        <f t="shared" si="16"/>
        <v>U1-D9</v>
      </c>
      <c r="D120" t="str">
        <f t="shared" si="17"/>
        <v>U1-K11</v>
      </c>
      <c r="E120" t="s">
        <v>367</v>
      </c>
      <c r="F120" t="s">
        <v>694</v>
      </c>
      <c r="G120" t="s">
        <v>314</v>
      </c>
      <c r="L120" t="s">
        <v>783</v>
      </c>
      <c r="M120" t="s">
        <v>289</v>
      </c>
      <c r="N120" s="97">
        <v>3.9188999999999998</v>
      </c>
      <c r="AT120" t="str">
        <f t="shared" si="18"/>
        <v>D9</v>
      </c>
      <c r="AU120" t="str">
        <f t="shared" si="19"/>
        <v>--</v>
      </c>
    </row>
    <row r="121" spans="1:47" x14ac:dyDescent="0.25">
      <c r="A121" t="str">
        <f t="shared" si="14"/>
        <v>U1-K12</v>
      </c>
      <c r="B121" t="str">
        <f t="shared" si="15"/>
        <v>D10</v>
      </c>
      <c r="C121" t="str">
        <f t="shared" si="16"/>
        <v>U1-D10</v>
      </c>
      <c r="D121" t="str">
        <f t="shared" si="17"/>
        <v>U1-K12</v>
      </c>
      <c r="E121" t="s">
        <v>367</v>
      </c>
      <c r="F121" t="s">
        <v>695</v>
      </c>
      <c r="G121" t="s">
        <v>316</v>
      </c>
      <c r="L121" t="s">
        <v>382</v>
      </c>
      <c r="M121" t="s">
        <v>289</v>
      </c>
      <c r="N121" s="97">
        <v>3.0337999999999998</v>
      </c>
      <c r="AT121" t="str">
        <f t="shared" si="18"/>
        <v>D10</v>
      </c>
      <c r="AU121" t="str">
        <f t="shared" si="19"/>
        <v>--</v>
      </c>
    </row>
    <row r="122" spans="1:47" x14ac:dyDescent="0.25">
      <c r="A122" t="str">
        <f t="shared" si="14"/>
        <v>U1-K13</v>
      </c>
      <c r="B122" t="str">
        <f t="shared" si="15"/>
        <v>NetU1_K13</v>
      </c>
      <c r="C122" t="str">
        <f t="shared" si="16"/>
        <v>U1-NetU1_K13</v>
      </c>
      <c r="D122" t="str">
        <f t="shared" si="17"/>
        <v>U1-K13</v>
      </c>
      <c r="E122" t="s">
        <v>367</v>
      </c>
      <c r="F122" t="s">
        <v>696</v>
      </c>
      <c r="G122" t="s">
        <v>697</v>
      </c>
      <c r="L122" t="s">
        <v>384</v>
      </c>
      <c r="M122" t="s">
        <v>289</v>
      </c>
      <c r="N122" s="97">
        <v>17.6251</v>
      </c>
      <c r="AT122" t="str">
        <f t="shared" si="18"/>
        <v>NetU1_K13</v>
      </c>
      <c r="AU122" t="str">
        <f t="shared" si="19"/>
        <v>--</v>
      </c>
    </row>
    <row r="123" spans="1:47" x14ac:dyDescent="0.25">
      <c r="A123" t="str">
        <f t="shared" si="14"/>
        <v>U1-L1</v>
      </c>
      <c r="B123" t="str">
        <f t="shared" si="15"/>
        <v>NetU1_L1</v>
      </c>
      <c r="C123" t="str">
        <f t="shared" si="16"/>
        <v>U1-NetU1_L1</v>
      </c>
      <c r="D123" t="str">
        <f t="shared" si="17"/>
        <v>U1-L1</v>
      </c>
      <c r="E123" t="s">
        <v>367</v>
      </c>
      <c r="F123" t="s">
        <v>486</v>
      </c>
      <c r="G123" t="s">
        <v>699</v>
      </c>
      <c r="L123" t="s">
        <v>385</v>
      </c>
      <c r="M123" t="s">
        <v>289</v>
      </c>
      <c r="N123" s="97">
        <v>1.0940000000000001</v>
      </c>
      <c r="AT123" t="str">
        <f t="shared" si="18"/>
        <v>NetU1_L1</v>
      </c>
      <c r="AU123" t="str">
        <f t="shared" si="19"/>
        <v>--</v>
      </c>
    </row>
    <row r="124" spans="1:47" x14ac:dyDescent="0.25">
      <c r="A124" t="str">
        <f t="shared" si="14"/>
        <v>U1-L2</v>
      </c>
      <c r="B124" t="str">
        <f t="shared" si="15"/>
        <v>NetU1_L2</v>
      </c>
      <c r="C124" t="str">
        <f t="shared" si="16"/>
        <v>U1-NetU1_L2</v>
      </c>
      <c r="D124" t="str">
        <f t="shared" si="17"/>
        <v>U1-L2</v>
      </c>
      <c r="E124" t="s">
        <v>367</v>
      </c>
      <c r="F124" t="s">
        <v>487</v>
      </c>
      <c r="G124" t="s">
        <v>700</v>
      </c>
      <c r="L124" t="s">
        <v>386</v>
      </c>
      <c r="M124" t="s">
        <v>289</v>
      </c>
      <c r="N124" s="97">
        <v>10.750299999999999</v>
      </c>
      <c r="AT124" t="str">
        <f t="shared" si="18"/>
        <v>NetU1_L2</v>
      </c>
      <c r="AU124" t="str">
        <f t="shared" si="19"/>
        <v>--</v>
      </c>
    </row>
    <row r="125" spans="1:47" x14ac:dyDescent="0.25">
      <c r="A125" t="str">
        <f t="shared" si="14"/>
        <v>U1-L3</v>
      </c>
      <c r="B125" t="str">
        <f t="shared" si="15"/>
        <v>PIO_02</v>
      </c>
      <c r="C125" t="str">
        <f t="shared" si="16"/>
        <v>U1-PIO_02</v>
      </c>
      <c r="D125" t="str">
        <f t="shared" si="17"/>
        <v>U1-L3</v>
      </c>
      <c r="E125" t="s">
        <v>367</v>
      </c>
      <c r="F125" t="s">
        <v>701</v>
      </c>
      <c r="G125" t="s">
        <v>334</v>
      </c>
      <c r="L125" t="s">
        <v>387</v>
      </c>
      <c r="M125" t="s">
        <v>289</v>
      </c>
      <c r="N125" s="97">
        <v>8.0905000000000005</v>
      </c>
      <c r="AT125" t="str">
        <f t="shared" si="18"/>
        <v>PIO_02</v>
      </c>
      <c r="AU125" t="str">
        <f t="shared" si="19"/>
        <v>--</v>
      </c>
    </row>
    <row r="126" spans="1:47" x14ac:dyDescent="0.25">
      <c r="A126" t="str">
        <f t="shared" si="14"/>
        <v>U1-L4</v>
      </c>
      <c r="B126" t="str">
        <f t="shared" si="15"/>
        <v>SEN_INT2</v>
      </c>
      <c r="C126" t="str">
        <f t="shared" si="16"/>
        <v>U1-SEN_INT2</v>
      </c>
      <c r="D126" t="str">
        <f t="shared" si="17"/>
        <v>U1-L4</v>
      </c>
      <c r="E126" t="s">
        <v>367</v>
      </c>
      <c r="F126" t="s">
        <v>702</v>
      </c>
      <c r="G126" t="s">
        <v>681</v>
      </c>
      <c r="L126" t="s">
        <v>388</v>
      </c>
      <c r="M126" t="s">
        <v>289</v>
      </c>
      <c r="N126" s="97">
        <v>2.1328</v>
      </c>
      <c r="AT126" t="str">
        <f t="shared" si="18"/>
        <v>SEN_INT2</v>
      </c>
      <c r="AU126" t="str">
        <f t="shared" si="19"/>
        <v>--</v>
      </c>
    </row>
    <row r="127" spans="1:47" x14ac:dyDescent="0.25">
      <c r="A127" t="str">
        <f t="shared" si="14"/>
        <v>U1-L5</v>
      </c>
      <c r="B127" t="str">
        <f t="shared" si="15"/>
        <v>SEN_CS</v>
      </c>
      <c r="C127" t="str">
        <f t="shared" si="16"/>
        <v>U1-SEN_CS</v>
      </c>
      <c r="D127" t="str">
        <f t="shared" si="17"/>
        <v>U1-L5</v>
      </c>
      <c r="E127" t="s">
        <v>367</v>
      </c>
      <c r="F127" t="s">
        <v>703</v>
      </c>
      <c r="G127" t="s">
        <v>678</v>
      </c>
      <c r="L127" t="s">
        <v>389</v>
      </c>
      <c r="M127" t="s">
        <v>289</v>
      </c>
      <c r="N127" s="97">
        <v>10.1435</v>
      </c>
      <c r="AT127" t="str">
        <f t="shared" si="18"/>
        <v>SEN_CS</v>
      </c>
      <c r="AU127" t="str">
        <f t="shared" si="19"/>
        <v>--</v>
      </c>
    </row>
    <row r="128" spans="1:47" x14ac:dyDescent="0.25">
      <c r="A128" t="str">
        <f t="shared" si="14"/>
        <v>U1-L6</v>
      </c>
      <c r="B128" t="str">
        <f t="shared" si="15"/>
        <v>3.3V</v>
      </c>
      <c r="C128" t="str">
        <f t="shared" si="16"/>
        <v>U1-3.3V</v>
      </c>
      <c r="D128" t="str">
        <f t="shared" si="17"/>
        <v>U1-L6</v>
      </c>
      <c r="E128" t="s">
        <v>367</v>
      </c>
      <c r="F128" t="s">
        <v>704</v>
      </c>
      <c r="G128" t="s">
        <v>291</v>
      </c>
      <c r="L128" t="s">
        <v>390</v>
      </c>
      <c r="M128" t="s">
        <v>289</v>
      </c>
      <c r="N128" s="97">
        <v>1.8171999999999999</v>
      </c>
      <c r="AT128" t="str">
        <f t="shared" si="18"/>
        <v>3.3V</v>
      </c>
      <c r="AU128" t="str">
        <f t="shared" si="19"/>
        <v>--</v>
      </c>
    </row>
    <row r="129" spans="1:47" x14ac:dyDescent="0.25">
      <c r="A129" t="str">
        <f t="shared" si="14"/>
        <v>U1-L7</v>
      </c>
      <c r="B129" t="str">
        <f t="shared" si="15"/>
        <v>3.3V</v>
      </c>
      <c r="C129" t="str">
        <f t="shared" si="16"/>
        <v>U1-3.3V</v>
      </c>
      <c r="D129" t="str">
        <f t="shared" si="17"/>
        <v>U1-L7</v>
      </c>
      <c r="E129" t="s">
        <v>367</v>
      </c>
      <c r="F129" t="s">
        <v>705</v>
      </c>
      <c r="G129" t="s">
        <v>291</v>
      </c>
      <c r="L129" t="s">
        <v>391</v>
      </c>
      <c r="M129" t="s">
        <v>289</v>
      </c>
      <c r="N129" s="97">
        <v>8.5683000000000007</v>
      </c>
      <c r="AT129" t="str">
        <f t="shared" si="18"/>
        <v>3.3V</v>
      </c>
      <c r="AU129" t="str">
        <f t="shared" si="19"/>
        <v>--</v>
      </c>
    </row>
    <row r="130" spans="1:47" x14ac:dyDescent="0.25">
      <c r="A130" t="str">
        <f t="shared" si="14"/>
        <v>U1-L8</v>
      </c>
      <c r="B130" t="str">
        <f t="shared" si="15"/>
        <v>3.3V</v>
      </c>
      <c r="C130" t="str">
        <f t="shared" si="16"/>
        <v>U1-3.3V</v>
      </c>
      <c r="D130" t="str">
        <f t="shared" si="17"/>
        <v>U1-L8</v>
      </c>
      <c r="E130" t="s">
        <v>367</v>
      </c>
      <c r="F130" t="s">
        <v>706</v>
      </c>
      <c r="G130" t="s">
        <v>291</v>
      </c>
      <c r="L130" t="s">
        <v>392</v>
      </c>
      <c r="M130" t="s">
        <v>289</v>
      </c>
      <c r="N130" s="97">
        <v>4.2274000000000003</v>
      </c>
      <c r="AT130" t="str">
        <f t="shared" si="18"/>
        <v>3.3V</v>
      </c>
      <c r="AU130" t="str">
        <f t="shared" si="19"/>
        <v>--</v>
      </c>
    </row>
    <row r="131" spans="1:47" x14ac:dyDescent="0.25">
      <c r="A131" t="str">
        <f t="shared" si="14"/>
        <v>U1-L10</v>
      </c>
      <c r="B131" t="str">
        <f t="shared" si="15"/>
        <v>A7</v>
      </c>
      <c r="C131" t="str">
        <f t="shared" si="16"/>
        <v>U1-A7</v>
      </c>
      <c r="D131" t="str">
        <f t="shared" si="17"/>
        <v>U1-L10</v>
      </c>
      <c r="E131" t="s">
        <v>367</v>
      </c>
      <c r="F131" t="s">
        <v>707</v>
      </c>
      <c r="G131" t="s">
        <v>583</v>
      </c>
      <c r="L131" t="s">
        <v>393</v>
      </c>
      <c r="M131" t="s">
        <v>289</v>
      </c>
      <c r="N131" s="97">
        <v>9.2984000000000009</v>
      </c>
      <c r="AT131" t="str">
        <f t="shared" si="18"/>
        <v>A7</v>
      </c>
      <c r="AU131" t="str">
        <f t="shared" si="19"/>
        <v>--</v>
      </c>
    </row>
    <row r="132" spans="1:47" x14ac:dyDescent="0.25">
      <c r="A132" t="str">
        <f t="shared" si="14"/>
        <v>U1-L11</v>
      </c>
      <c r="B132" t="str">
        <f t="shared" si="15"/>
        <v>A12</v>
      </c>
      <c r="C132" t="str">
        <f t="shared" si="16"/>
        <v>U1-A12</v>
      </c>
      <c r="D132" t="str">
        <f t="shared" si="17"/>
        <v>U1-L11</v>
      </c>
      <c r="E132" t="s">
        <v>367</v>
      </c>
      <c r="F132" t="s">
        <v>708</v>
      </c>
      <c r="G132" t="s">
        <v>576</v>
      </c>
      <c r="L132" t="s">
        <v>333</v>
      </c>
      <c r="M132" t="s">
        <v>289</v>
      </c>
      <c r="N132" s="97">
        <v>28.121700000000001</v>
      </c>
      <c r="AT132" t="str">
        <f t="shared" si="18"/>
        <v>A12</v>
      </c>
      <c r="AU132" t="str">
        <f t="shared" si="19"/>
        <v>--</v>
      </c>
    </row>
    <row r="133" spans="1:47" x14ac:dyDescent="0.25">
      <c r="A133" t="str">
        <f t="shared" si="14"/>
        <v>U1-L12</v>
      </c>
      <c r="B133" t="str">
        <f t="shared" si="15"/>
        <v>D6</v>
      </c>
      <c r="C133" t="str">
        <f t="shared" si="16"/>
        <v>U1-D6</v>
      </c>
      <c r="D133" t="str">
        <f t="shared" si="17"/>
        <v>U1-L12</v>
      </c>
      <c r="E133" t="s">
        <v>367</v>
      </c>
      <c r="F133" t="s">
        <v>709</v>
      </c>
      <c r="G133" t="s">
        <v>308</v>
      </c>
      <c r="L133" t="s">
        <v>334</v>
      </c>
      <c r="M133" t="s">
        <v>289</v>
      </c>
      <c r="N133" s="97">
        <v>26.9938</v>
      </c>
      <c r="AT133" t="str">
        <f t="shared" si="18"/>
        <v>D6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U1-L13</v>
      </c>
      <c r="B134" t="str">
        <f t="shared" ref="B134:B197" si="21">IF(OR(E134=$A$2,E134=$B$2,E134=$C$2,E134=$D$2),"--",G134)</f>
        <v>NetU1_L13</v>
      </c>
      <c r="C134" t="str">
        <f t="shared" ref="C134:C197" si="22">$E134&amp;"-"&amp;$G134</f>
        <v>U1-NetU1_L13</v>
      </c>
      <c r="D134" t="str">
        <f t="shared" ref="D134:D197" si="23">A134</f>
        <v>U1-L13</v>
      </c>
      <c r="E134" t="s">
        <v>367</v>
      </c>
      <c r="F134" t="s">
        <v>710</v>
      </c>
      <c r="G134" t="s">
        <v>711</v>
      </c>
      <c r="L134" t="s">
        <v>335</v>
      </c>
      <c r="M134" t="s">
        <v>289</v>
      </c>
      <c r="N134" s="97">
        <v>24.0138</v>
      </c>
      <c r="AT134" t="str">
        <f t="shared" ref="AT134:AT197" si="24">IF(IF(COUNTIF($AO$6:$AQ$150,B134)&gt;0,"---","--")="---",VLOOKUP(B134,$AO$6:$AQ$150,3,0),B134)</f>
        <v>NetU1_L13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U1-M1</v>
      </c>
      <c r="B135" t="str">
        <f t="shared" si="21"/>
        <v>PIO_04</v>
      </c>
      <c r="C135" t="str">
        <f t="shared" si="22"/>
        <v>U1-PIO_04</v>
      </c>
      <c r="D135" t="str">
        <f t="shared" si="23"/>
        <v>U1-M1</v>
      </c>
      <c r="E135" t="s">
        <v>367</v>
      </c>
      <c r="F135" t="s">
        <v>712</v>
      </c>
      <c r="G135" t="s">
        <v>336</v>
      </c>
      <c r="L135" t="s">
        <v>336</v>
      </c>
      <c r="M135" t="s">
        <v>289</v>
      </c>
      <c r="N135" s="97">
        <v>21.741399999999999</v>
      </c>
      <c r="AT135" t="str">
        <f t="shared" si="24"/>
        <v>PIO_04</v>
      </c>
      <c r="AU135" t="str">
        <f t="shared" si="25"/>
        <v>--</v>
      </c>
    </row>
    <row r="136" spans="1:47" x14ac:dyDescent="0.25">
      <c r="A136" t="str">
        <f t="shared" si="20"/>
        <v>U1-M2</v>
      </c>
      <c r="B136" t="str">
        <f t="shared" si="21"/>
        <v>PIO_03</v>
      </c>
      <c r="C136" t="str">
        <f t="shared" si="22"/>
        <v>U1-PIO_03</v>
      </c>
      <c r="D136" t="str">
        <f t="shared" si="23"/>
        <v>U1-M2</v>
      </c>
      <c r="E136" t="s">
        <v>367</v>
      </c>
      <c r="F136" t="s">
        <v>713</v>
      </c>
      <c r="G136" t="s">
        <v>335</v>
      </c>
      <c r="L136" t="s">
        <v>340</v>
      </c>
      <c r="M136" t="s">
        <v>289</v>
      </c>
      <c r="N136" s="97">
        <v>29.574400000000001</v>
      </c>
      <c r="AT136" t="str">
        <f t="shared" si="24"/>
        <v>PIO_03</v>
      </c>
      <c r="AU136" t="str">
        <f t="shared" si="25"/>
        <v>--</v>
      </c>
    </row>
    <row r="137" spans="1:47" x14ac:dyDescent="0.25">
      <c r="A137" t="str">
        <f t="shared" si="20"/>
        <v>U1-M3</v>
      </c>
      <c r="B137" t="str">
        <f t="shared" si="21"/>
        <v>PIO_01</v>
      </c>
      <c r="C137" t="str">
        <f t="shared" si="22"/>
        <v>U1-PIO_01</v>
      </c>
      <c r="D137" t="str">
        <f t="shared" si="23"/>
        <v>U1-M3</v>
      </c>
      <c r="E137" t="s">
        <v>367</v>
      </c>
      <c r="F137" t="s">
        <v>714</v>
      </c>
      <c r="G137" t="s">
        <v>333</v>
      </c>
      <c r="L137" t="s">
        <v>342</v>
      </c>
      <c r="M137" t="s">
        <v>289</v>
      </c>
      <c r="N137" s="97">
        <v>27.427499999999998</v>
      </c>
      <c r="AT137" t="str">
        <f t="shared" si="24"/>
        <v>PIO_01</v>
      </c>
      <c r="AU137" t="str">
        <f t="shared" si="25"/>
        <v>--</v>
      </c>
    </row>
    <row r="138" spans="1:47" x14ac:dyDescent="0.25">
      <c r="A138" t="str">
        <f t="shared" si="20"/>
        <v>U1-M4</v>
      </c>
      <c r="B138" t="str">
        <f t="shared" si="21"/>
        <v>CS</v>
      </c>
      <c r="C138" t="str">
        <f t="shared" si="22"/>
        <v>U1-CS</v>
      </c>
      <c r="D138" t="str">
        <f t="shared" si="23"/>
        <v>U1-M4</v>
      </c>
      <c r="E138" t="s">
        <v>367</v>
      </c>
      <c r="F138" t="s">
        <v>715</v>
      </c>
      <c r="G138" t="s">
        <v>592</v>
      </c>
      <c r="L138" t="s">
        <v>344</v>
      </c>
      <c r="M138" t="s">
        <v>289</v>
      </c>
      <c r="N138" s="97">
        <v>28.073499999999999</v>
      </c>
      <c r="AT138" t="str">
        <f t="shared" si="24"/>
        <v>CS</v>
      </c>
      <c r="AU138" t="str">
        <f t="shared" si="25"/>
        <v>--</v>
      </c>
    </row>
    <row r="139" spans="1:47" x14ac:dyDescent="0.25">
      <c r="A139" t="str">
        <f t="shared" si="20"/>
        <v>U1-M5</v>
      </c>
      <c r="B139" t="str">
        <f t="shared" si="21"/>
        <v>A1</v>
      </c>
      <c r="C139" t="str">
        <f t="shared" si="22"/>
        <v>U1-A1</v>
      </c>
      <c r="D139" t="str">
        <f t="shared" si="23"/>
        <v>U1-M5</v>
      </c>
      <c r="E139" t="s">
        <v>367</v>
      </c>
      <c r="F139" t="s">
        <v>716</v>
      </c>
      <c r="G139" t="s">
        <v>573</v>
      </c>
      <c r="L139" t="s">
        <v>346</v>
      </c>
      <c r="M139" t="s">
        <v>289</v>
      </c>
      <c r="N139" s="97">
        <v>25.906099999999999</v>
      </c>
      <c r="AT139" t="str">
        <f t="shared" si="24"/>
        <v>A1</v>
      </c>
      <c r="AU139" t="str">
        <f t="shared" si="25"/>
        <v>--</v>
      </c>
    </row>
    <row r="140" spans="1:47" x14ac:dyDescent="0.25">
      <c r="A140" t="str">
        <f t="shared" si="20"/>
        <v>U1-M7</v>
      </c>
      <c r="B140" t="str">
        <f t="shared" si="21"/>
        <v>RAS</v>
      </c>
      <c r="C140" t="str">
        <f t="shared" si="22"/>
        <v>U1-RAS</v>
      </c>
      <c r="D140" t="str">
        <f t="shared" si="23"/>
        <v>U1-M7</v>
      </c>
      <c r="E140" t="s">
        <v>367</v>
      </c>
      <c r="F140" t="s">
        <v>717</v>
      </c>
      <c r="G140" t="s">
        <v>675</v>
      </c>
      <c r="L140" t="s">
        <v>675</v>
      </c>
      <c r="M140" t="s">
        <v>289</v>
      </c>
      <c r="N140" s="97">
        <v>8.6645000000000003</v>
      </c>
      <c r="AT140" t="str">
        <f t="shared" si="24"/>
        <v>RAS</v>
      </c>
      <c r="AU140" t="str">
        <f t="shared" si="25"/>
        <v>--</v>
      </c>
    </row>
    <row r="141" spans="1:47" x14ac:dyDescent="0.25">
      <c r="A141" t="str">
        <f t="shared" si="20"/>
        <v>U1-M8</v>
      </c>
      <c r="B141" t="str">
        <f t="shared" si="21"/>
        <v>CKE</v>
      </c>
      <c r="C141" t="str">
        <f t="shared" si="22"/>
        <v>U1-CKE</v>
      </c>
      <c r="D141" t="str">
        <f t="shared" si="23"/>
        <v>U1-M8</v>
      </c>
      <c r="E141" t="s">
        <v>367</v>
      </c>
      <c r="F141" t="s">
        <v>718</v>
      </c>
      <c r="G141" t="s">
        <v>590</v>
      </c>
      <c r="L141" t="s">
        <v>323</v>
      </c>
      <c r="M141" t="s">
        <v>289</v>
      </c>
      <c r="N141" s="97">
        <v>75.857399999999998</v>
      </c>
      <c r="AT141" t="str">
        <f t="shared" si="24"/>
        <v>CKE</v>
      </c>
      <c r="AU141" t="str">
        <f t="shared" si="25"/>
        <v>--</v>
      </c>
    </row>
    <row r="142" spans="1:47" x14ac:dyDescent="0.25">
      <c r="A142" t="str">
        <f t="shared" si="20"/>
        <v>U1-M9</v>
      </c>
      <c r="B142" t="str">
        <f t="shared" si="21"/>
        <v>CLK</v>
      </c>
      <c r="C142" t="str">
        <f t="shared" si="22"/>
        <v>U1-CLK</v>
      </c>
      <c r="D142" t="str">
        <f t="shared" si="23"/>
        <v>U1-M9</v>
      </c>
      <c r="E142" t="s">
        <v>367</v>
      </c>
      <c r="F142" t="s">
        <v>719</v>
      </c>
      <c r="G142" t="s">
        <v>591</v>
      </c>
      <c r="L142" t="s">
        <v>678</v>
      </c>
      <c r="M142" t="s">
        <v>289</v>
      </c>
      <c r="N142" s="97">
        <v>9.1980000000000004</v>
      </c>
      <c r="AT142" t="str">
        <f t="shared" si="24"/>
        <v>CLK</v>
      </c>
      <c r="AU142" t="str">
        <f t="shared" si="25"/>
        <v>--</v>
      </c>
    </row>
    <row r="143" spans="1:47" x14ac:dyDescent="0.25">
      <c r="A143" t="str">
        <f t="shared" si="20"/>
        <v>U1-M10</v>
      </c>
      <c r="B143" t="str">
        <f t="shared" si="21"/>
        <v>A11</v>
      </c>
      <c r="C143" t="str">
        <f t="shared" si="22"/>
        <v>U1-A11</v>
      </c>
      <c r="D143" t="str">
        <f t="shared" si="23"/>
        <v>U1-M10</v>
      </c>
      <c r="E143" t="s">
        <v>367</v>
      </c>
      <c r="F143" t="s">
        <v>720</v>
      </c>
      <c r="G143" t="s">
        <v>575</v>
      </c>
      <c r="L143" t="s">
        <v>671</v>
      </c>
      <c r="M143" t="s">
        <v>289</v>
      </c>
      <c r="N143" s="97">
        <v>13.7864</v>
      </c>
      <c r="AT143" t="str">
        <f t="shared" si="24"/>
        <v>A11</v>
      </c>
      <c r="AU143" t="str">
        <f t="shared" si="25"/>
        <v>--</v>
      </c>
    </row>
    <row r="144" spans="1:47" x14ac:dyDescent="0.25">
      <c r="A144" t="str">
        <f t="shared" si="20"/>
        <v>U1-M11</v>
      </c>
      <c r="B144" t="str">
        <f t="shared" si="21"/>
        <v>A5</v>
      </c>
      <c r="C144" t="str">
        <f t="shared" si="22"/>
        <v>U1-A5</v>
      </c>
      <c r="D144" t="str">
        <f t="shared" si="23"/>
        <v>U1-M11</v>
      </c>
      <c r="E144" t="s">
        <v>367</v>
      </c>
      <c r="F144" t="s">
        <v>721</v>
      </c>
      <c r="G144" t="s">
        <v>581</v>
      </c>
      <c r="L144" t="s">
        <v>681</v>
      </c>
      <c r="M144" t="s">
        <v>289</v>
      </c>
      <c r="N144" s="97">
        <v>9.0131999999999994</v>
      </c>
      <c r="AT144" t="str">
        <f t="shared" si="24"/>
        <v>A5</v>
      </c>
      <c r="AU144" t="str">
        <f t="shared" si="25"/>
        <v>--</v>
      </c>
    </row>
    <row r="145" spans="1:47" x14ac:dyDescent="0.25">
      <c r="A145" t="str">
        <f t="shared" si="20"/>
        <v>U1-M12</v>
      </c>
      <c r="B145" t="str">
        <f t="shared" si="21"/>
        <v>A13</v>
      </c>
      <c r="C145" t="str">
        <f t="shared" si="22"/>
        <v>U1-A13</v>
      </c>
      <c r="D145" t="str">
        <f t="shared" si="23"/>
        <v>U1-M12</v>
      </c>
      <c r="E145" t="s">
        <v>367</v>
      </c>
      <c r="F145" t="s">
        <v>722</v>
      </c>
      <c r="G145" t="s">
        <v>577</v>
      </c>
      <c r="L145" t="s">
        <v>674</v>
      </c>
      <c r="M145" t="s">
        <v>289</v>
      </c>
      <c r="N145" s="97">
        <v>12.221399999999999</v>
      </c>
      <c r="AT145" t="str">
        <f t="shared" si="24"/>
        <v>A13</v>
      </c>
      <c r="AU145" t="str">
        <f t="shared" si="25"/>
        <v>--</v>
      </c>
    </row>
    <row r="146" spans="1:47" x14ac:dyDescent="0.25">
      <c r="A146" t="str">
        <f t="shared" si="20"/>
        <v>U1-M13</v>
      </c>
      <c r="B146" t="str">
        <f t="shared" si="21"/>
        <v>A8</v>
      </c>
      <c r="C146" t="str">
        <f t="shared" si="22"/>
        <v>U1-A8</v>
      </c>
      <c r="D146" t="str">
        <f t="shared" si="23"/>
        <v>U1-M13</v>
      </c>
      <c r="E146" t="s">
        <v>367</v>
      </c>
      <c r="F146" t="s">
        <v>723</v>
      </c>
      <c r="G146" t="s">
        <v>584</v>
      </c>
      <c r="L146" t="s">
        <v>684</v>
      </c>
      <c r="M146" t="s">
        <v>289</v>
      </c>
      <c r="N146" s="97">
        <v>10.0954</v>
      </c>
      <c r="AT146" t="str">
        <f t="shared" si="24"/>
        <v>A8</v>
      </c>
      <c r="AU146" t="str">
        <f t="shared" si="25"/>
        <v>--</v>
      </c>
    </row>
    <row r="147" spans="1:47" x14ac:dyDescent="0.25">
      <c r="A147" t="str">
        <f t="shared" si="20"/>
        <v>U1-N2</v>
      </c>
      <c r="B147" t="str">
        <f t="shared" si="21"/>
        <v>PIO_06</v>
      </c>
      <c r="C147" t="str">
        <f t="shared" si="22"/>
        <v>U1-PIO_06</v>
      </c>
      <c r="D147" t="str">
        <f t="shared" si="23"/>
        <v>U1-N2</v>
      </c>
      <c r="E147" t="s">
        <v>367</v>
      </c>
      <c r="F147" t="s">
        <v>724</v>
      </c>
      <c r="G147" t="s">
        <v>342</v>
      </c>
      <c r="L147" t="s">
        <v>672</v>
      </c>
      <c r="M147" t="s">
        <v>289</v>
      </c>
      <c r="N147" s="97">
        <v>11.332000000000001</v>
      </c>
      <c r="AT147" t="str">
        <f t="shared" si="24"/>
        <v>PIO_06</v>
      </c>
      <c r="AU147" t="str">
        <f t="shared" si="25"/>
        <v>--</v>
      </c>
    </row>
    <row r="148" spans="1:47" x14ac:dyDescent="0.25">
      <c r="A148" t="str">
        <f t="shared" si="20"/>
        <v>U1-N3</v>
      </c>
      <c r="B148" t="str">
        <f t="shared" si="21"/>
        <v>PIO_05</v>
      </c>
      <c r="C148" t="str">
        <f t="shared" si="22"/>
        <v>U1-PIO_05</v>
      </c>
      <c r="D148" t="str">
        <f t="shared" si="23"/>
        <v>U1-N3</v>
      </c>
      <c r="E148" t="s">
        <v>367</v>
      </c>
      <c r="F148" t="s">
        <v>725</v>
      </c>
      <c r="G148" t="s">
        <v>340</v>
      </c>
      <c r="L148" t="s">
        <v>329</v>
      </c>
      <c r="M148" t="s">
        <v>289</v>
      </c>
      <c r="N148" s="97">
        <v>52.104300000000002</v>
      </c>
      <c r="AT148" t="str">
        <f t="shared" si="24"/>
        <v>PIO_05</v>
      </c>
      <c r="AU148" t="str">
        <f t="shared" si="25"/>
        <v>--</v>
      </c>
    </row>
    <row r="149" spans="1:47" x14ac:dyDescent="0.25">
      <c r="A149" t="str">
        <f t="shared" si="20"/>
        <v>U1-N4</v>
      </c>
      <c r="B149" t="str">
        <f t="shared" si="21"/>
        <v>A10</v>
      </c>
      <c r="C149" t="str">
        <f t="shared" si="22"/>
        <v>U1-A10</v>
      </c>
      <c r="D149" t="str">
        <f t="shared" si="23"/>
        <v>U1-N4</v>
      </c>
      <c r="E149" t="s">
        <v>367</v>
      </c>
      <c r="F149" t="s">
        <v>726</v>
      </c>
      <c r="G149" t="s">
        <v>574</v>
      </c>
      <c r="L149" t="s">
        <v>331</v>
      </c>
      <c r="M149" t="s">
        <v>289</v>
      </c>
      <c r="N149" s="97">
        <v>48.2789</v>
      </c>
      <c r="AT149" t="str">
        <f t="shared" si="24"/>
        <v>A10</v>
      </c>
      <c r="AU149" t="str">
        <f t="shared" si="25"/>
        <v>--</v>
      </c>
    </row>
    <row r="150" spans="1:47" x14ac:dyDescent="0.25">
      <c r="A150" t="str">
        <f t="shared" si="20"/>
        <v>U1-N5</v>
      </c>
      <c r="B150" t="str">
        <f t="shared" si="21"/>
        <v>A2</v>
      </c>
      <c r="C150" t="str">
        <f t="shared" si="22"/>
        <v>U1-A2</v>
      </c>
      <c r="D150" t="str">
        <f t="shared" si="23"/>
        <v>U1-N5</v>
      </c>
      <c r="E150" t="s">
        <v>367</v>
      </c>
      <c r="F150" t="s">
        <v>727</v>
      </c>
      <c r="G150" t="s">
        <v>578</v>
      </c>
      <c r="L150" t="s">
        <v>330</v>
      </c>
      <c r="M150" t="s">
        <v>289</v>
      </c>
      <c r="N150" s="97">
        <v>48.0105</v>
      </c>
      <c r="AT150" t="str">
        <f t="shared" si="24"/>
        <v>A2</v>
      </c>
      <c r="AU150" t="str">
        <f t="shared" si="25"/>
        <v>--</v>
      </c>
    </row>
    <row r="151" spans="1:47" x14ac:dyDescent="0.25">
      <c r="A151" t="str">
        <f t="shared" si="20"/>
        <v>U1-N6</v>
      </c>
      <c r="B151" t="str">
        <f t="shared" si="21"/>
        <v>BA0</v>
      </c>
      <c r="C151" t="str">
        <f t="shared" si="22"/>
        <v>U1-BA0</v>
      </c>
      <c r="D151" t="str">
        <f t="shared" si="23"/>
        <v>U1-N6</v>
      </c>
      <c r="E151" t="s">
        <v>367</v>
      </c>
      <c r="F151" t="s">
        <v>728</v>
      </c>
      <c r="G151" t="s">
        <v>586</v>
      </c>
      <c r="L151" t="s">
        <v>332</v>
      </c>
      <c r="M151" t="s">
        <v>289</v>
      </c>
      <c r="N151" s="97">
        <v>51.625900000000001</v>
      </c>
      <c r="AT151" t="str">
        <f t="shared" si="24"/>
        <v>BA0</v>
      </c>
      <c r="AU151" t="str">
        <f t="shared" si="25"/>
        <v>--</v>
      </c>
    </row>
    <row r="152" spans="1:47" x14ac:dyDescent="0.25">
      <c r="A152" t="str">
        <f t="shared" si="20"/>
        <v>U1-N7</v>
      </c>
      <c r="B152" t="str">
        <f t="shared" si="21"/>
        <v>CAS</v>
      </c>
      <c r="C152" t="str">
        <f t="shared" si="22"/>
        <v>U1-CAS</v>
      </c>
      <c r="D152" t="str">
        <f t="shared" si="23"/>
        <v>U1-N7</v>
      </c>
      <c r="E152" t="s">
        <v>367</v>
      </c>
      <c r="F152" t="s">
        <v>729</v>
      </c>
      <c r="G152" t="s">
        <v>589</v>
      </c>
      <c r="L152" t="s">
        <v>350</v>
      </c>
      <c r="M152" t="s">
        <v>289</v>
      </c>
      <c r="N152" s="97">
        <v>31.438099999999999</v>
      </c>
      <c r="AT152" t="str">
        <f t="shared" si="24"/>
        <v>CAS</v>
      </c>
      <c r="AU152" t="str">
        <f t="shared" si="25"/>
        <v>--</v>
      </c>
    </row>
    <row r="153" spans="1:47" x14ac:dyDescent="0.25">
      <c r="A153" t="str">
        <f t="shared" si="20"/>
        <v>U1-N8</v>
      </c>
      <c r="B153" t="str">
        <f t="shared" si="21"/>
        <v>A9</v>
      </c>
      <c r="C153" t="str">
        <f t="shared" si="22"/>
        <v>U1-A9</v>
      </c>
      <c r="D153" t="str">
        <f t="shared" si="23"/>
        <v>U1-N8</v>
      </c>
      <c r="E153" t="s">
        <v>367</v>
      </c>
      <c r="F153" t="s">
        <v>730</v>
      </c>
      <c r="G153" t="s">
        <v>585</v>
      </c>
      <c r="L153" t="s">
        <v>394</v>
      </c>
      <c r="M153" t="s">
        <v>289</v>
      </c>
      <c r="N153" s="97">
        <v>54.048699999999997</v>
      </c>
      <c r="AT153" t="str">
        <f t="shared" si="24"/>
        <v>A9</v>
      </c>
      <c r="AU153" t="str">
        <f t="shared" si="25"/>
        <v>--</v>
      </c>
    </row>
    <row r="154" spans="1:47" x14ac:dyDescent="0.25">
      <c r="A154" t="str">
        <f t="shared" si="20"/>
        <v>U1-N9</v>
      </c>
      <c r="B154" t="str">
        <f t="shared" si="21"/>
        <v>A6</v>
      </c>
      <c r="C154" t="str">
        <f t="shared" si="22"/>
        <v>U1-A6</v>
      </c>
      <c r="D154" t="str">
        <f t="shared" si="23"/>
        <v>U1-N9</v>
      </c>
      <c r="E154" t="s">
        <v>367</v>
      </c>
      <c r="F154" t="s">
        <v>731</v>
      </c>
      <c r="G154" t="s">
        <v>582</v>
      </c>
      <c r="L154" t="s">
        <v>395</v>
      </c>
      <c r="M154" t="s">
        <v>289</v>
      </c>
      <c r="N154" s="97">
        <v>24.015799999999999</v>
      </c>
      <c r="AT154" t="str">
        <f t="shared" si="24"/>
        <v>A6</v>
      </c>
      <c r="AU154" t="str">
        <f t="shared" si="25"/>
        <v>--</v>
      </c>
    </row>
    <row r="155" spans="1:47" x14ac:dyDescent="0.25">
      <c r="A155" t="str">
        <f t="shared" si="20"/>
        <v>U1-N10</v>
      </c>
      <c r="B155" t="str">
        <f t="shared" si="21"/>
        <v>A4</v>
      </c>
      <c r="C155" t="str">
        <f t="shared" si="22"/>
        <v>U1-A4</v>
      </c>
      <c r="D155" t="str">
        <f t="shared" si="23"/>
        <v>U1-N10</v>
      </c>
      <c r="E155" t="s">
        <v>367</v>
      </c>
      <c r="F155" t="s">
        <v>732</v>
      </c>
      <c r="G155" t="s">
        <v>580</v>
      </c>
      <c r="L155" t="s">
        <v>326</v>
      </c>
      <c r="M155" t="s">
        <v>289</v>
      </c>
      <c r="N155" s="97">
        <v>30.070699999999999</v>
      </c>
      <c r="AT155" t="str">
        <f t="shared" si="24"/>
        <v>A4</v>
      </c>
      <c r="AU155" t="str">
        <f t="shared" si="25"/>
        <v>--</v>
      </c>
    </row>
    <row r="156" spans="1:47" x14ac:dyDescent="0.25">
      <c r="A156" t="str">
        <f t="shared" si="20"/>
        <v>U1-N11</v>
      </c>
      <c r="B156" t="str">
        <f t="shared" si="21"/>
        <v>NetU1_N11</v>
      </c>
      <c r="C156" t="str">
        <f t="shared" si="22"/>
        <v>U1-NetU1_N11</v>
      </c>
      <c r="D156" t="str">
        <f t="shared" si="23"/>
        <v>U1-N11</v>
      </c>
      <c r="E156" t="s">
        <v>367</v>
      </c>
      <c r="F156" t="s">
        <v>733</v>
      </c>
      <c r="G156" t="s">
        <v>734</v>
      </c>
      <c r="L156" t="s">
        <v>691</v>
      </c>
      <c r="M156" t="s">
        <v>289</v>
      </c>
      <c r="N156" s="97">
        <v>11.338100000000001</v>
      </c>
      <c r="AT156" t="str">
        <f t="shared" si="24"/>
        <v>NetU1_N11</v>
      </c>
      <c r="AU156" t="str">
        <f t="shared" si="25"/>
        <v>--</v>
      </c>
    </row>
    <row r="157" spans="1:47" x14ac:dyDescent="0.25">
      <c r="A157" t="str">
        <f t="shared" si="20"/>
        <v>U1-N12</v>
      </c>
      <c r="B157" t="str">
        <f t="shared" si="21"/>
        <v>NetU1_N12</v>
      </c>
      <c r="C157" t="str">
        <f t="shared" si="22"/>
        <v>U1-NetU1_N12</v>
      </c>
      <c r="D157" t="str">
        <f t="shared" si="23"/>
        <v>U1-N12</v>
      </c>
      <c r="E157" t="s">
        <v>367</v>
      </c>
      <c r="F157" t="s">
        <v>735</v>
      </c>
      <c r="G157" t="s">
        <v>736</v>
      </c>
      <c r="L157" t="s">
        <v>790</v>
      </c>
      <c r="M157" t="s">
        <v>790</v>
      </c>
      <c r="N157" s="97" t="s">
        <v>790</v>
      </c>
      <c r="AT157" t="str">
        <f t="shared" si="24"/>
        <v>NetU1_N12</v>
      </c>
      <c r="AU157" t="str">
        <f t="shared" si="25"/>
        <v>--</v>
      </c>
    </row>
    <row r="158" spans="1:47" x14ac:dyDescent="0.25">
      <c r="A158" t="str">
        <f t="shared" si="20"/>
        <v>U1-A1</v>
      </c>
      <c r="B158" t="str">
        <f t="shared" si="21"/>
        <v>GND</v>
      </c>
      <c r="C158" t="str">
        <f t="shared" si="22"/>
        <v>U1-GND</v>
      </c>
      <c r="D158" t="str">
        <f t="shared" si="23"/>
        <v>U1-A1</v>
      </c>
      <c r="E158" t="s">
        <v>367</v>
      </c>
      <c r="F158" t="s">
        <v>573</v>
      </c>
      <c r="G158" t="s">
        <v>324</v>
      </c>
      <c r="N158" s="97"/>
      <c r="AT158" t="str">
        <f t="shared" si="24"/>
        <v>GND</v>
      </c>
      <c r="AU158" t="str">
        <f t="shared" si="25"/>
        <v>--</v>
      </c>
    </row>
    <row r="159" spans="1:47" x14ac:dyDescent="0.25">
      <c r="A159" t="str">
        <f t="shared" si="20"/>
        <v>U1-A13</v>
      </c>
      <c r="B159" t="str">
        <f t="shared" si="21"/>
        <v>GND</v>
      </c>
      <c r="C159" t="str">
        <f t="shared" si="22"/>
        <v>U1-GND</v>
      </c>
      <c r="D159" t="str">
        <f t="shared" si="23"/>
        <v>U1-A13</v>
      </c>
      <c r="E159" t="s">
        <v>367</v>
      </c>
      <c r="F159" t="s">
        <v>577</v>
      </c>
      <c r="G159" t="s">
        <v>324</v>
      </c>
      <c r="N159" s="97"/>
      <c r="AT159" t="str">
        <f t="shared" si="24"/>
        <v>GND</v>
      </c>
      <c r="AU159" t="str">
        <f t="shared" si="25"/>
        <v>--</v>
      </c>
    </row>
    <row r="160" spans="1:47" x14ac:dyDescent="0.25">
      <c r="A160" t="str">
        <f t="shared" si="20"/>
        <v>U1-B1</v>
      </c>
      <c r="B160" t="str">
        <f t="shared" si="21"/>
        <v>AIN7</v>
      </c>
      <c r="C160" t="str">
        <f t="shared" si="22"/>
        <v>U1-AIN7</v>
      </c>
      <c r="D160" t="str">
        <f t="shared" si="23"/>
        <v>U1-B1</v>
      </c>
      <c r="E160" t="s">
        <v>367</v>
      </c>
      <c r="F160" t="s">
        <v>737</v>
      </c>
      <c r="G160" t="s">
        <v>788</v>
      </c>
      <c r="N160" s="97"/>
      <c r="AT160" t="str">
        <f t="shared" si="24"/>
        <v>AIN7</v>
      </c>
      <c r="AU160" t="str">
        <f t="shared" si="25"/>
        <v>--</v>
      </c>
    </row>
    <row r="161" spans="1:47" x14ac:dyDescent="0.25">
      <c r="A161" t="str">
        <f t="shared" si="20"/>
        <v>U1-B8</v>
      </c>
      <c r="B161" t="str">
        <f t="shared" si="21"/>
        <v>GND</v>
      </c>
      <c r="C161" t="str">
        <f t="shared" si="22"/>
        <v>U1-GND</v>
      </c>
      <c r="D161" t="str">
        <f t="shared" si="23"/>
        <v>U1-B8</v>
      </c>
      <c r="E161" t="s">
        <v>367</v>
      </c>
      <c r="F161" t="s">
        <v>738</v>
      </c>
      <c r="G161" t="s">
        <v>324</v>
      </c>
      <c r="N161" s="97"/>
      <c r="AT161" t="str">
        <f t="shared" si="24"/>
        <v>GND</v>
      </c>
      <c r="AU161" t="str">
        <f t="shared" si="25"/>
        <v>--</v>
      </c>
    </row>
    <row r="162" spans="1:47" x14ac:dyDescent="0.25">
      <c r="A162" t="str">
        <f t="shared" si="20"/>
        <v>U1-C1</v>
      </c>
      <c r="B162" t="str">
        <f t="shared" si="21"/>
        <v>AIN2</v>
      </c>
      <c r="C162" t="str">
        <f t="shared" si="22"/>
        <v>U1-AIN2</v>
      </c>
      <c r="D162" t="str">
        <f t="shared" si="23"/>
        <v>U1-C1</v>
      </c>
      <c r="E162" t="s">
        <v>367</v>
      </c>
      <c r="F162" t="s">
        <v>444</v>
      </c>
      <c r="G162" t="s">
        <v>294</v>
      </c>
      <c r="N162" s="97"/>
      <c r="AT162" t="str">
        <f t="shared" si="24"/>
        <v>AIN2</v>
      </c>
      <c r="AU162" t="str">
        <f t="shared" si="25"/>
        <v>--</v>
      </c>
    </row>
    <row r="163" spans="1:47" x14ac:dyDescent="0.25">
      <c r="A163" t="str">
        <f t="shared" si="20"/>
        <v>U1-C2</v>
      </c>
      <c r="B163" t="str">
        <f t="shared" si="21"/>
        <v>AIN1</v>
      </c>
      <c r="C163" t="str">
        <f t="shared" si="22"/>
        <v>U1-AIN1</v>
      </c>
      <c r="D163" t="str">
        <f t="shared" si="23"/>
        <v>U1-C2</v>
      </c>
      <c r="E163" t="s">
        <v>367</v>
      </c>
      <c r="F163" t="s">
        <v>445</v>
      </c>
      <c r="G163" t="s">
        <v>292</v>
      </c>
      <c r="N163" s="97"/>
      <c r="AT163" t="str">
        <f t="shared" si="24"/>
        <v>AIN1</v>
      </c>
      <c r="AU163" t="str">
        <f t="shared" si="25"/>
        <v>--</v>
      </c>
    </row>
    <row r="164" spans="1:47" x14ac:dyDescent="0.25">
      <c r="A164" t="str">
        <f t="shared" si="20"/>
        <v>U1-C3</v>
      </c>
      <c r="B164" t="str">
        <f t="shared" si="21"/>
        <v>GND</v>
      </c>
      <c r="C164" t="str">
        <f t="shared" si="22"/>
        <v>U1-GND</v>
      </c>
      <c r="D164" t="str">
        <f t="shared" si="23"/>
        <v>U1-C3</v>
      </c>
      <c r="E164" t="s">
        <v>367</v>
      </c>
      <c r="F164" t="s">
        <v>446</v>
      </c>
      <c r="G164" t="s">
        <v>324</v>
      </c>
      <c r="N164" s="97"/>
      <c r="AT164" t="str">
        <f t="shared" si="24"/>
        <v>GND</v>
      </c>
      <c r="AU164" t="str">
        <f t="shared" si="25"/>
        <v>--</v>
      </c>
    </row>
    <row r="165" spans="1:47" x14ac:dyDescent="0.25">
      <c r="A165" t="str">
        <f t="shared" si="20"/>
        <v>U1-D1</v>
      </c>
      <c r="B165" t="str">
        <f t="shared" si="21"/>
        <v>AIN3</v>
      </c>
      <c r="C165" t="str">
        <f t="shared" si="22"/>
        <v>U1-AIN3</v>
      </c>
      <c r="D165" t="str">
        <f t="shared" si="23"/>
        <v>U1-D1</v>
      </c>
      <c r="E165" t="s">
        <v>367</v>
      </c>
      <c r="F165" t="s">
        <v>300</v>
      </c>
      <c r="G165" t="s">
        <v>295</v>
      </c>
      <c r="N165" s="97"/>
      <c r="AT165" t="str">
        <f t="shared" si="24"/>
        <v>AIN3</v>
      </c>
      <c r="AU165" t="str">
        <f t="shared" si="25"/>
        <v>--</v>
      </c>
    </row>
    <row r="166" spans="1:47" x14ac:dyDescent="0.25">
      <c r="A166" t="str">
        <f t="shared" si="20"/>
        <v>U1-D2</v>
      </c>
      <c r="B166" t="str">
        <f t="shared" si="21"/>
        <v>AIN</v>
      </c>
      <c r="C166" t="str">
        <f t="shared" si="22"/>
        <v>U1-AIN</v>
      </c>
      <c r="D166" t="str">
        <f t="shared" si="23"/>
        <v>U1-D2</v>
      </c>
      <c r="E166" t="s">
        <v>367</v>
      </c>
      <c r="F166" t="s">
        <v>301</v>
      </c>
      <c r="G166" t="s">
        <v>787</v>
      </c>
      <c r="N166" s="97"/>
      <c r="AT166" t="str">
        <f t="shared" si="24"/>
        <v>AIN</v>
      </c>
      <c r="AU166" t="str">
        <f t="shared" si="25"/>
        <v>--</v>
      </c>
    </row>
    <row r="167" spans="1:47" x14ac:dyDescent="0.25">
      <c r="A167" t="str">
        <f t="shared" si="20"/>
        <v>U1-D3</v>
      </c>
      <c r="B167" t="str">
        <f t="shared" si="21"/>
        <v>NetC15_1</v>
      </c>
      <c r="C167" t="str">
        <f t="shared" si="22"/>
        <v>U1-NetC15_1</v>
      </c>
      <c r="D167" t="str">
        <f t="shared" si="23"/>
        <v>U1-D3</v>
      </c>
      <c r="E167" t="s">
        <v>367</v>
      </c>
      <c r="F167" t="s">
        <v>302</v>
      </c>
      <c r="G167" t="s">
        <v>636</v>
      </c>
      <c r="N167" s="97"/>
      <c r="AT167" t="str">
        <f t="shared" si="24"/>
        <v>AREF</v>
      </c>
      <c r="AU167" t="str">
        <f t="shared" si="25"/>
        <v>R18</v>
      </c>
    </row>
    <row r="168" spans="1:47" x14ac:dyDescent="0.25">
      <c r="A168" t="str">
        <f t="shared" si="20"/>
        <v>U1-D4</v>
      </c>
      <c r="B168" t="str">
        <f t="shared" si="21"/>
        <v>3.3V</v>
      </c>
      <c r="C168" t="str">
        <f t="shared" si="22"/>
        <v>U1-3.3V</v>
      </c>
      <c r="D168" t="str">
        <f t="shared" si="23"/>
        <v>U1-D4</v>
      </c>
      <c r="E168" t="s">
        <v>367</v>
      </c>
      <c r="F168" t="s">
        <v>304</v>
      </c>
      <c r="G168" t="s">
        <v>291</v>
      </c>
      <c r="N168" s="97"/>
      <c r="AT168" t="str">
        <f t="shared" si="24"/>
        <v>3.3V</v>
      </c>
      <c r="AU168" t="str">
        <f t="shared" si="25"/>
        <v>--</v>
      </c>
    </row>
    <row r="169" spans="1:47" x14ac:dyDescent="0.25">
      <c r="A169" t="str">
        <f t="shared" si="20"/>
        <v>U1-D5</v>
      </c>
      <c r="B169" t="str">
        <f t="shared" si="21"/>
        <v>GND</v>
      </c>
      <c r="C169" t="str">
        <f t="shared" si="22"/>
        <v>U1-GND</v>
      </c>
      <c r="D169" t="str">
        <f t="shared" si="23"/>
        <v>U1-D5</v>
      </c>
      <c r="E169" t="s">
        <v>367</v>
      </c>
      <c r="F169" t="s">
        <v>306</v>
      </c>
      <c r="G169" t="s">
        <v>324</v>
      </c>
      <c r="N169" s="97"/>
      <c r="AT169" t="str">
        <f t="shared" si="24"/>
        <v>GND</v>
      </c>
      <c r="AU169" t="str">
        <f t="shared" si="25"/>
        <v>--</v>
      </c>
    </row>
    <row r="170" spans="1:47" x14ac:dyDescent="0.25">
      <c r="A170" t="str">
        <f t="shared" si="20"/>
        <v>U1-D10</v>
      </c>
      <c r="B170" t="str">
        <f t="shared" si="21"/>
        <v>3.3V</v>
      </c>
      <c r="C170" t="str">
        <f t="shared" si="22"/>
        <v>U1-3.3V</v>
      </c>
      <c r="D170" t="str">
        <f t="shared" si="23"/>
        <v>U1-D10</v>
      </c>
      <c r="E170" t="s">
        <v>367</v>
      </c>
      <c r="F170" t="s">
        <v>316</v>
      </c>
      <c r="G170" t="s">
        <v>291</v>
      </c>
      <c r="N170" s="97"/>
      <c r="AT170" t="str">
        <f t="shared" si="24"/>
        <v>3.3V</v>
      </c>
      <c r="AU170" t="str">
        <f t="shared" si="25"/>
        <v>--</v>
      </c>
    </row>
    <row r="171" spans="1:47" x14ac:dyDescent="0.25">
      <c r="A171" t="str">
        <f t="shared" si="20"/>
        <v>U1-E1</v>
      </c>
      <c r="B171" t="str">
        <f t="shared" si="21"/>
        <v>AIN0</v>
      </c>
      <c r="C171" t="str">
        <f t="shared" si="22"/>
        <v>U1-AIN0</v>
      </c>
      <c r="D171" t="str">
        <f t="shared" si="23"/>
        <v>U1-E1</v>
      </c>
      <c r="E171" t="s">
        <v>367</v>
      </c>
      <c r="F171" t="s">
        <v>740</v>
      </c>
      <c r="G171" t="s">
        <v>290</v>
      </c>
      <c r="N171" s="97"/>
      <c r="AT171" t="str">
        <f t="shared" si="24"/>
        <v>AIN0</v>
      </c>
      <c r="AU171" t="str">
        <f t="shared" si="25"/>
        <v>--</v>
      </c>
    </row>
    <row r="172" spans="1:47" x14ac:dyDescent="0.25">
      <c r="A172" t="str">
        <f t="shared" si="20"/>
        <v>U1-E2</v>
      </c>
      <c r="B172" t="str">
        <f t="shared" si="21"/>
        <v>GND</v>
      </c>
      <c r="C172" t="str">
        <f t="shared" si="22"/>
        <v>U1-GND</v>
      </c>
      <c r="D172" t="str">
        <f t="shared" si="23"/>
        <v>U1-E2</v>
      </c>
      <c r="E172" t="s">
        <v>367</v>
      </c>
      <c r="F172" t="s">
        <v>741</v>
      </c>
      <c r="G172" t="s">
        <v>324</v>
      </c>
      <c r="N172" s="97"/>
      <c r="AT172" t="str">
        <f t="shared" si="24"/>
        <v>GND</v>
      </c>
      <c r="AU172" t="str">
        <f t="shared" si="25"/>
        <v>--</v>
      </c>
    </row>
    <row r="173" spans="1:47" x14ac:dyDescent="0.25">
      <c r="A173" t="str">
        <f t="shared" si="20"/>
        <v>U1-E3</v>
      </c>
      <c r="B173" t="str">
        <f t="shared" si="21"/>
        <v>AIN4</v>
      </c>
      <c r="C173" t="str">
        <f t="shared" si="22"/>
        <v>U1-AIN4</v>
      </c>
      <c r="D173" t="str">
        <f t="shared" si="23"/>
        <v>U1-E3</v>
      </c>
      <c r="E173" t="s">
        <v>367</v>
      </c>
      <c r="F173" t="s">
        <v>742</v>
      </c>
      <c r="G173" t="s">
        <v>296</v>
      </c>
      <c r="N173" s="97"/>
      <c r="AT173" t="str">
        <f t="shared" si="24"/>
        <v>AIN4</v>
      </c>
      <c r="AU173" t="str">
        <f t="shared" si="25"/>
        <v>--</v>
      </c>
    </row>
    <row r="174" spans="1:47" x14ac:dyDescent="0.25">
      <c r="A174" t="str">
        <f t="shared" si="20"/>
        <v>U1-E4</v>
      </c>
      <c r="B174" t="str">
        <f t="shared" si="21"/>
        <v>AIN6</v>
      </c>
      <c r="C174" t="str">
        <f t="shared" si="22"/>
        <v>U1-AIN6</v>
      </c>
      <c r="D174" t="str">
        <f t="shared" si="23"/>
        <v>U1-E4</v>
      </c>
      <c r="E174" t="s">
        <v>367</v>
      </c>
      <c r="F174" t="s">
        <v>743</v>
      </c>
      <c r="G174" t="s">
        <v>298</v>
      </c>
      <c r="N174" s="97"/>
      <c r="AT174" t="str">
        <f t="shared" si="24"/>
        <v>AIN6</v>
      </c>
      <c r="AU174" t="str">
        <f t="shared" si="25"/>
        <v>--</v>
      </c>
    </row>
    <row r="175" spans="1:47" x14ac:dyDescent="0.25">
      <c r="A175" t="str">
        <f t="shared" si="20"/>
        <v>U1-E5</v>
      </c>
      <c r="B175" t="str">
        <f t="shared" si="21"/>
        <v>JTAGEN</v>
      </c>
      <c r="C175" t="str">
        <f t="shared" si="22"/>
        <v>U1-JTAGEN</v>
      </c>
      <c r="D175" t="str">
        <f t="shared" si="23"/>
        <v>U1-E5</v>
      </c>
      <c r="E175" t="s">
        <v>367</v>
      </c>
      <c r="F175" t="s">
        <v>745</v>
      </c>
      <c r="G175" t="s">
        <v>328</v>
      </c>
      <c r="N175" s="97"/>
      <c r="AT175" t="str">
        <f t="shared" si="24"/>
        <v>NetJ4_2</v>
      </c>
      <c r="AU175" t="str">
        <f t="shared" si="25"/>
        <v>R33</v>
      </c>
    </row>
    <row r="176" spans="1:47" x14ac:dyDescent="0.25">
      <c r="A176" t="str">
        <f t="shared" si="20"/>
        <v>U1-E11</v>
      </c>
      <c r="B176" t="str">
        <f t="shared" si="21"/>
        <v>GND</v>
      </c>
      <c r="C176" t="str">
        <f t="shared" si="22"/>
        <v>U1-GND</v>
      </c>
      <c r="D176" t="str">
        <f t="shared" si="23"/>
        <v>U1-E11</v>
      </c>
      <c r="E176" t="s">
        <v>367</v>
      </c>
      <c r="F176" t="s">
        <v>746</v>
      </c>
      <c r="G176" t="s">
        <v>324</v>
      </c>
      <c r="N176" s="97"/>
      <c r="AT176" t="str">
        <f t="shared" si="24"/>
        <v>GND</v>
      </c>
      <c r="AU176" t="str">
        <f t="shared" si="25"/>
        <v>--</v>
      </c>
    </row>
    <row r="177" spans="1:47" x14ac:dyDescent="0.25">
      <c r="A177" t="str">
        <f t="shared" si="20"/>
        <v>U1-F1</v>
      </c>
      <c r="B177" t="str">
        <f t="shared" si="21"/>
        <v>AIN5</v>
      </c>
      <c r="C177" t="str">
        <f t="shared" si="22"/>
        <v>U1-AIN5</v>
      </c>
      <c r="D177" t="str">
        <f t="shared" si="23"/>
        <v>U1-F1</v>
      </c>
      <c r="E177" t="s">
        <v>367</v>
      </c>
      <c r="F177" t="s">
        <v>747</v>
      </c>
      <c r="G177" t="s">
        <v>297</v>
      </c>
      <c r="N177" s="97"/>
      <c r="AT177" t="str">
        <f t="shared" si="24"/>
        <v>AIN5</v>
      </c>
      <c r="AU177" t="str">
        <f t="shared" si="25"/>
        <v>--</v>
      </c>
    </row>
    <row r="178" spans="1:47" x14ac:dyDescent="0.25">
      <c r="A178" t="str">
        <f t="shared" si="20"/>
        <v>U1-F2</v>
      </c>
      <c r="B178" t="str">
        <f t="shared" si="21"/>
        <v>3.3V</v>
      </c>
      <c r="C178" t="str">
        <f t="shared" si="22"/>
        <v>U1-3.3V</v>
      </c>
      <c r="D178" t="str">
        <f t="shared" si="23"/>
        <v>U1-F2</v>
      </c>
      <c r="E178" t="s">
        <v>367</v>
      </c>
      <c r="F178" t="s">
        <v>748</v>
      </c>
      <c r="G178" t="s">
        <v>291</v>
      </c>
      <c r="N178" s="97"/>
      <c r="AT178" t="str">
        <f t="shared" si="24"/>
        <v>3.3V</v>
      </c>
      <c r="AU178" t="str">
        <f t="shared" si="25"/>
        <v>--</v>
      </c>
    </row>
    <row r="179" spans="1:47" x14ac:dyDescent="0.25">
      <c r="A179" t="str">
        <f t="shared" si="20"/>
        <v>U1-F3</v>
      </c>
      <c r="B179" t="str">
        <f t="shared" si="21"/>
        <v>GND</v>
      </c>
      <c r="C179" t="str">
        <f t="shared" si="22"/>
        <v>U1-GND</v>
      </c>
      <c r="D179" t="str">
        <f t="shared" si="23"/>
        <v>U1-F3</v>
      </c>
      <c r="E179" t="s">
        <v>367</v>
      </c>
      <c r="F179" t="s">
        <v>749</v>
      </c>
      <c r="G179" t="s">
        <v>324</v>
      </c>
      <c r="N179" s="97"/>
      <c r="AT179" t="str">
        <f t="shared" si="24"/>
        <v>GND</v>
      </c>
      <c r="AU179" t="str">
        <f t="shared" si="25"/>
        <v>--</v>
      </c>
    </row>
    <row r="180" spans="1:47" x14ac:dyDescent="0.25">
      <c r="A180" t="str">
        <f t="shared" si="20"/>
        <v>U1-F4</v>
      </c>
      <c r="B180" t="str">
        <f t="shared" si="21"/>
        <v>NetU1_F4</v>
      </c>
      <c r="C180" t="str">
        <f t="shared" si="22"/>
        <v>U1-NetU1_F4</v>
      </c>
      <c r="D180" t="str">
        <f t="shared" si="23"/>
        <v>U1-F4</v>
      </c>
      <c r="E180" t="s">
        <v>367</v>
      </c>
      <c r="F180" t="s">
        <v>750</v>
      </c>
      <c r="G180" t="s">
        <v>791</v>
      </c>
      <c r="N180" s="97"/>
      <c r="AT180" t="str">
        <f t="shared" si="24"/>
        <v>NetU1_F4</v>
      </c>
      <c r="AU180" t="str">
        <f t="shared" si="25"/>
        <v>--</v>
      </c>
    </row>
    <row r="181" spans="1:47" x14ac:dyDescent="0.25">
      <c r="A181" t="str">
        <f t="shared" si="20"/>
        <v>U1-F5</v>
      </c>
      <c r="B181" t="str">
        <f t="shared" si="21"/>
        <v>TDI</v>
      </c>
      <c r="C181" t="str">
        <f t="shared" si="22"/>
        <v>U1-TDI</v>
      </c>
      <c r="D181" t="str">
        <f t="shared" si="23"/>
        <v>U1-F5</v>
      </c>
      <c r="E181" t="s">
        <v>367</v>
      </c>
      <c r="F181" t="s">
        <v>751</v>
      </c>
      <c r="G181" t="s">
        <v>331</v>
      </c>
      <c r="N181" s="97"/>
      <c r="AT181" t="str">
        <f t="shared" si="24"/>
        <v>TDI</v>
      </c>
      <c r="AU181" t="str">
        <f t="shared" si="25"/>
        <v>--</v>
      </c>
    </row>
    <row r="182" spans="1:47" x14ac:dyDescent="0.25">
      <c r="A182" t="str">
        <f t="shared" si="20"/>
        <v>U1-F6</v>
      </c>
      <c r="B182" t="str">
        <f t="shared" si="21"/>
        <v>TDO</v>
      </c>
      <c r="C182" t="str">
        <f t="shared" si="22"/>
        <v>U1-TDO</v>
      </c>
      <c r="D182" t="str">
        <f t="shared" si="23"/>
        <v>U1-F6</v>
      </c>
      <c r="E182" t="s">
        <v>367</v>
      </c>
      <c r="F182" t="s">
        <v>752</v>
      </c>
      <c r="G182" t="s">
        <v>330</v>
      </c>
      <c r="N182" s="97"/>
      <c r="AT182" t="str">
        <f t="shared" si="24"/>
        <v>TDO</v>
      </c>
      <c r="AU182" t="str">
        <f t="shared" si="25"/>
        <v>--</v>
      </c>
    </row>
    <row r="183" spans="1:47" x14ac:dyDescent="0.25">
      <c r="A183" t="str">
        <f t="shared" si="20"/>
        <v>U1-F7</v>
      </c>
      <c r="B183" t="str">
        <f t="shared" si="21"/>
        <v>3.3V</v>
      </c>
      <c r="C183" t="str">
        <f t="shared" si="22"/>
        <v>U1-3.3V</v>
      </c>
      <c r="D183" t="str">
        <f t="shared" si="23"/>
        <v>U1-F7</v>
      </c>
      <c r="E183" t="s">
        <v>367</v>
      </c>
      <c r="F183" t="s">
        <v>753</v>
      </c>
      <c r="G183" t="s">
        <v>291</v>
      </c>
      <c r="N183" s="97"/>
      <c r="AT183" t="str">
        <f t="shared" si="24"/>
        <v>3.3V</v>
      </c>
      <c r="AU183" t="str">
        <f t="shared" si="25"/>
        <v>--</v>
      </c>
    </row>
    <row r="184" spans="1:47" x14ac:dyDescent="0.25">
      <c r="A184" t="str">
        <f t="shared" si="20"/>
        <v>U1-G1</v>
      </c>
      <c r="B184" t="str">
        <f t="shared" si="21"/>
        <v>TMS</v>
      </c>
      <c r="C184" t="str">
        <f t="shared" si="22"/>
        <v>U1-TMS</v>
      </c>
      <c r="D184" t="str">
        <f t="shared" si="23"/>
        <v>U1-G1</v>
      </c>
      <c r="E184" t="s">
        <v>367</v>
      </c>
      <c r="F184" t="s">
        <v>754</v>
      </c>
      <c r="G184" t="s">
        <v>332</v>
      </c>
      <c r="N184" s="97"/>
      <c r="AT184" t="str">
        <f t="shared" si="24"/>
        <v>TMS</v>
      </c>
      <c r="AU184" t="str">
        <f t="shared" si="25"/>
        <v>--</v>
      </c>
    </row>
    <row r="185" spans="1:47" x14ac:dyDescent="0.25">
      <c r="A185" t="str">
        <f t="shared" si="20"/>
        <v>U1-G2</v>
      </c>
      <c r="B185" t="str">
        <f t="shared" si="21"/>
        <v>TCK</v>
      </c>
      <c r="C185" t="str">
        <f t="shared" si="22"/>
        <v>U1-TCK</v>
      </c>
      <c r="D185" t="str">
        <f t="shared" si="23"/>
        <v>U1-G2</v>
      </c>
      <c r="E185" t="s">
        <v>367</v>
      </c>
      <c r="F185" t="s">
        <v>755</v>
      </c>
      <c r="G185" t="s">
        <v>329</v>
      </c>
      <c r="N185" s="97"/>
      <c r="AT185" t="str">
        <f t="shared" si="24"/>
        <v>TCK</v>
      </c>
      <c r="AU185" t="str">
        <f t="shared" si="25"/>
        <v>--</v>
      </c>
    </row>
    <row r="186" spans="1:47" x14ac:dyDescent="0.25">
      <c r="A186" t="str">
        <f t="shared" si="20"/>
        <v>U1-G3</v>
      </c>
      <c r="B186" t="str">
        <f t="shared" si="21"/>
        <v>3.3V</v>
      </c>
      <c r="C186" t="str">
        <f t="shared" si="22"/>
        <v>U1-3.3V</v>
      </c>
      <c r="D186" t="str">
        <f t="shared" si="23"/>
        <v>U1-G3</v>
      </c>
      <c r="E186" t="s">
        <v>367</v>
      </c>
      <c r="F186" t="s">
        <v>756</v>
      </c>
      <c r="G186" t="s">
        <v>291</v>
      </c>
      <c r="N186" s="97"/>
      <c r="AT186" t="str">
        <f t="shared" si="24"/>
        <v>3.3V</v>
      </c>
      <c r="AU186" t="str">
        <f t="shared" si="25"/>
        <v>--</v>
      </c>
    </row>
    <row r="187" spans="1:47" x14ac:dyDescent="0.25">
      <c r="A187" t="str">
        <f t="shared" si="20"/>
        <v>U1-G4</v>
      </c>
      <c r="B187" t="str">
        <f t="shared" si="21"/>
        <v>NetU1_G4</v>
      </c>
      <c r="C187" t="str">
        <f t="shared" si="22"/>
        <v>U1-NetU1_G4</v>
      </c>
      <c r="D187" t="str">
        <f t="shared" si="23"/>
        <v>U1-G4</v>
      </c>
      <c r="E187" t="s">
        <v>367</v>
      </c>
      <c r="F187" t="s">
        <v>757</v>
      </c>
      <c r="G187" t="s">
        <v>792</v>
      </c>
      <c r="N187" s="97"/>
      <c r="AT187" t="str">
        <f t="shared" si="24"/>
        <v>NetU1_G4</v>
      </c>
      <c r="AU187" t="str">
        <f t="shared" si="25"/>
        <v>--</v>
      </c>
    </row>
    <row r="188" spans="1:47" x14ac:dyDescent="0.25">
      <c r="A188" t="str">
        <f t="shared" si="20"/>
        <v>U1-G6</v>
      </c>
      <c r="B188" t="str">
        <f t="shared" si="21"/>
        <v>3.3V</v>
      </c>
      <c r="C188" t="str">
        <f t="shared" si="22"/>
        <v>U1-3.3V</v>
      </c>
      <c r="D188" t="str">
        <f t="shared" si="23"/>
        <v>U1-G6</v>
      </c>
      <c r="E188" t="s">
        <v>367</v>
      </c>
      <c r="F188" t="s">
        <v>758</v>
      </c>
      <c r="G188" t="s">
        <v>291</v>
      </c>
      <c r="N188" s="97"/>
      <c r="AT188" t="str">
        <f t="shared" si="24"/>
        <v>3.3V</v>
      </c>
      <c r="AU188" t="str">
        <f t="shared" si="25"/>
        <v>--</v>
      </c>
    </row>
    <row r="189" spans="1:47" x14ac:dyDescent="0.25">
      <c r="A189" t="str">
        <f t="shared" si="20"/>
        <v>U1-G7</v>
      </c>
      <c r="B189" t="str">
        <f t="shared" si="21"/>
        <v>GND</v>
      </c>
      <c r="C189" t="str">
        <f t="shared" si="22"/>
        <v>U1-GND</v>
      </c>
      <c r="D189" t="str">
        <f t="shared" si="23"/>
        <v>U1-G7</v>
      </c>
      <c r="E189" t="s">
        <v>367</v>
      </c>
      <c r="F189" t="s">
        <v>759</v>
      </c>
      <c r="G189" t="s">
        <v>324</v>
      </c>
      <c r="N189" s="97"/>
      <c r="AT189" t="str">
        <f t="shared" si="24"/>
        <v>GND</v>
      </c>
      <c r="AU189" t="str">
        <f t="shared" si="25"/>
        <v>--</v>
      </c>
    </row>
    <row r="190" spans="1:47" x14ac:dyDescent="0.25">
      <c r="A190" t="str">
        <f t="shared" si="20"/>
        <v>U1-G8</v>
      </c>
      <c r="B190" t="str">
        <f t="shared" si="21"/>
        <v>3.3V</v>
      </c>
      <c r="C190" t="str">
        <f t="shared" si="22"/>
        <v>U1-3.3V</v>
      </c>
      <c r="D190" t="str">
        <f t="shared" si="23"/>
        <v>U1-G8</v>
      </c>
      <c r="E190" t="s">
        <v>367</v>
      </c>
      <c r="F190" t="s">
        <v>760</v>
      </c>
      <c r="G190" t="s">
        <v>291</v>
      </c>
      <c r="N190" s="97"/>
      <c r="AT190" t="str">
        <f t="shared" si="24"/>
        <v>3.3V</v>
      </c>
      <c r="AU190" t="str">
        <f t="shared" si="25"/>
        <v>--</v>
      </c>
    </row>
    <row r="191" spans="1:47" x14ac:dyDescent="0.25">
      <c r="A191" t="str">
        <f t="shared" si="20"/>
        <v>U1-H1</v>
      </c>
      <c r="B191" t="str">
        <f t="shared" si="21"/>
        <v>NetU1_H1</v>
      </c>
      <c r="C191" t="str">
        <f t="shared" si="22"/>
        <v>U1-NetU1_H1</v>
      </c>
      <c r="D191" t="str">
        <f t="shared" si="23"/>
        <v>U1-H1</v>
      </c>
      <c r="E191" t="s">
        <v>367</v>
      </c>
      <c r="F191" t="s">
        <v>478</v>
      </c>
      <c r="G191" t="s">
        <v>761</v>
      </c>
      <c r="N191" s="97"/>
      <c r="AT191" t="str">
        <f t="shared" si="24"/>
        <v>NetU1_H1</v>
      </c>
      <c r="AU191" t="str">
        <f t="shared" si="25"/>
        <v>--</v>
      </c>
    </row>
    <row r="192" spans="1:47" x14ac:dyDescent="0.25">
      <c r="A192" t="str">
        <f t="shared" si="20"/>
        <v>U1-H2</v>
      </c>
      <c r="B192" t="str">
        <f t="shared" si="21"/>
        <v>NetU1_H2</v>
      </c>
      <c r="C192" t="str">
        <f t="shared" si="22"/>
        <v>U1-NetU1_H2</v>
      </c>
      <c r="D192" t="str">
        <f t="shared" si="23"/>
        <v>U1-H2</v>
      </c>
      <c r="E192" t="s">
        <v>367</v>
      </c>
      <c r="F192" t="s">
        <v>480</v>
      </c>
      <c r="G192" t="s">
        <v>793</v>
      </c>
      <c r="N192" s="97"/>
      <c r="AT192" t="str">
        <f t="shared" si="24"/>
        <v>NetU1_H2</v>
      </c>
      <c r="AU192" t="str">
        <f t="shared" si="25"/>
        <v>--</v>
      </c>
    </row>
    <row r="193" spans="1:47" x14ac:dyDescent="0.25">
      <c r="A193" t="str">
        <f t="shared" si="20"/>
        <v>U1-H3</v>
      </c>
      <c r="B193" t="str">
        <f t="shared" si="21"/>
        <v>NetU1_H3</v>
      </c>
      <c r="C193" t="str">
        <f t="shared" si="22"/>
        <v>U1-NetU1_H3</v>
      </c>
      <c r="D193" t="str">
        <f t="shared" si="23"/>
        <v>U1-H3</v>
      </c>
      <c r="E193" t="s">
        <v>367</v>
      </c>
      <c r="F193" t="s">
        <v>482</v>
      </c>
      <c r="G193" t="s">
        <v>794</v>
      </c>
      <c r="N193" s="97"/>
      <c r="AT193" t="str">
        <f t="shared" si="24"/>
        <v>NetU1_H3</v>
      </c>
      <c r="AU193" t="str">
        <f t="shared" si="25"/>
        <v>--</v>
      </c>
    </row>
    <row r="194" spans="1:47" x14ac:dyDescent="0.25">
      <c r="A194" t="str">
        <f t="shared" si="20"/>
        <v>U1-H7</v>
      </c>
      <c r="B194" t="str">
        <f t="shared" si="21"/>
        <v>3.3V</v>
      </c>
      <c r="C194" t="str">
        <f t="shared" si="22"/>
        <v>U1-3.3V</v>
      </c>
      <c r="D194" t="str">
        <f t="shared" si="23"/>
        <v>U1-H7</v>
      </c>
      <c r="E194" t="s">
        <v>367</v>
      </c>
      <c r="F194" t="s">
        <v>762</v>
      </c>
      <c r="G194" t="s">
        <v>291</v>
      </c>
      <c r="N194" s="97"/>
      <c r="AT194" t="str">
        <f t="shared" si="24"/>
        <v>3.3V</v>
      </c>
      <c r="AU194" t="str">
        <f t="shared" si="25"/>
        <v>--</v>
      </c>
    </row>
    <row r="195" spans="1:47" x14ac:dyDescent="0.25">
      <c r="A195" t="str">
        <f t="shared" si="20"/>
        <v>U1-H12</v>
      </c>
      <c r="B195" t="str">
        <f t="shared" si="21"/>
        <v>GND</v>
      </c>
      <c r="C195" t="str">
        <f t="shared" si="22"/>
        <v>U1-GND</v>
      </c>
      <c r="D195" t="str">
        <f t="shared" si="23"/>
        <v>U1-H12</v>
      </c>
      <c r="E195" t="s">
        <v>367</v>
      </c>
      <c r="F195" t="s">
        <v>763</v>
      </c>
      <c r="G195" t="s">
        <v>324</v>
      </c>
      <c r="N195" s="97"/>
      <c r="AT195" t="str">
        <f t="shared" si="24"/>
        <v>GND</v>
      </c>
      <c r="AU195" t="str">
        <f t="shared" si="25"/>
        <v>--</v>
      </c>
    </row>
    <row r="196" spans="1:47" x14ac:dyDescent="0.25">
      <c r="A196" t="str">
        <f t="shared" si="20"/>
        <v>U1-J4</v>
      </c>
      <c r="B196" t="str">
        <f t="shared" si="21"/>
        <v>GND</v>
      </c>
      <c r="C196" t="str">
        <f t="shared" si="22"/>
        <v>U1-GND</v>
      </c>
      <c r="D196" t="str">
        <f t="shared" si="23"/>
        <v>U1-J4</v>
      </c>
      <c r="E196" t="s">
        <v>367</v>
      </c>
      <c r="F196" t="s">
        <v>186</v>
      </c>
      <c r="G196" t="s">
        <v>324</v>
      </c>
      <c r="N196" s="97"/>
      <c r="AT196" t="str">
        <f t="shared" si="24"/>
        <v>GND</v>
      </c>
      <c r="AU196" t="str">
        <f t="shared" si="25"/>
        <v>--</v>
      </c>
    </row>
    <row r="197" spans="1:47" x14ac:dyDescent="0.25">
      <c r="A197" t="str">
        <f t="shared" si="20"/>
        <v>U1-K4</v>
      </c>
      <c r="B197" t="str">
        <f t="shared" si="21"/>
        <v>3.3V</v>
      </c>
      <c r="C197" t="str">
        <f t="shared" si="22"/>
        <v>U1-3.3V</v>
      </c>
      <c r="D197" t="str">
        <f t="shared" si="23"/>
        <v>U1-K4</v>
      </c>
      <c r="E197" t="s">
        <v>367</v>
      </c>
      <c r="F197" t="s">
        <v>764</v>
      </c>
      <c r="G197" t="s">
        <v>291</v>
      </c>
      <c r="N197" s="97"/>
      <c r="AT197" t="str">
        <f t="shared" si="24"/>
        <v>3.3V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U1-K9</v>
      </c>
      <c r="B198" t="str">
        <f t="shared" ref="B198:B261" si="27">IF(OR(E198=$A$2,E198=$B$2,E198=$C$2,E198=$D$2),"--",G198)</f>
        <v>3.3V</v>
      </c>
      <c r="C198" t="str">
        <f t="shared" ref="C198:C261" si="28">$E198&amp;"-"&amp;$G198</f>
        <v>U1-3.3V</v>
      </c>
      <c r="D198" t="str">
        <f t="shared" ref="D198:D261" si="29">A198</f>
        <v>U1-K9</v>
      </c>
      <c r="E198" t="s">
        <v>367</v>
      </c>
      <c r="F198" t="s">
        <v>765</v>
      </c>
      <c r="G198" t="s">
        <v>291</v>
      </c>
      <c r="N198" s="97"/>
      <c r="AT198" t="str">
        <f t="shared" ref="AT198:AT261" si="30">IF(IF(COUNTIF($AO$6:$AQ$150,B198)&gt;0,"---","--")="---",VLOOKUP(B198,$AO$6:$AQ$150,3,0),B198)</f>
        <v>3.3V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U1-L9</v>
      </c>
      <c r="B199" t="str">
        <f t="shared" si="27"/>
        <v>GND</v>
      </c>
      <c r="C199" t="str">
        <f t="shared" si="28"/>
        <v>U1-GND</v>
      </c>
      <c r="D199" t="str">
        <f t="shared" si="29"/>
        <v>U1-L9</v>
      </c>
      <c r="E199" t="s">
        <v>367</v>
      </c>
      <c r="F199" t="s">
        <v>766</v>
      </c>
      <c r="G199" t="s">
        <v>324</v>
      </c>
      <c r="N199" s="97"/>
      <c r="AT199" t="str">
        <f t="shared" si="30"/>
        <v>GND</v>
      </c>
      <c r="AU199" t="str">
        <f t="shared" si="31"/>
        <v>--</v>
      </c>
    </row>
    <row r="200" spans="1:47" x14ac:dyDescent="0.25">
      <c r="A200" t="str">
        <f t="shared" si="26"/>
        <v>U1-M6</v>
      </c>
      <c r="B200" t="str">
        <f t="shared" si="27"/>
        <v>GND</v>
      </c>
      <c r="C200" t="str">
        <f t="shared" si="28"/>
        <v>U1-GND</v>
      </c>
      <c r="D200" t="str">
        <f t="shared" si="29"/>
        <v>U1-M6</v>
      </c>
      <c r="E200" t="s">
        <v>367</v>
      </c>
      <c r="F200" t="s">
        <v>767</v>
      </c>
      <c r="G200" t="s">
        <v>324</v>
      </c>
      <c r="N200" s="97"/>
      <c r="AT200" t="str">
        <f t="shared" si="30"/>
        <v>GND</v>
      </c>
      <c r="AU200" t="str">
        <f t="shared" si="31"/>
        <v>--</v>
      </c>
    </row>
    <row r="201" spans="1:47" x14ac:dyDescent="0.25">
      <c r="A201" t="str">
        <f t="shared" si="26"/>
        <v>U1-N1</v>
      </c>
      <c r="B201" t="str">
        <f t="shared" si="27"/>
        <v>GND</v>
      </c>
      <c r="C201" t="str">
        <f t="shared" si="28"/>
        <v>U1-GND</v>
      </c>
      <c r="D201" t="str">
        <f t="shared" si="29"/>
        <v>U1-N1</v>
      </c>
      <c r="E201" t="s">
        <v>367</v>
      </c>
      <c r="F201" t="s">
        <v>768</v>
      </c>
      <c r="G201" t="s">
        <v>324</v>
      </c>
      <c r="N201" s="97"/>
      <c r="AT201" t="str">
        <f t="shared" si="30"/>
        <v>GND</v>
      </c>
      <c r="AU201" t="str">
        <f t="shared" si="31"/>
        <v>--</v>
      </c>
    </row>
    <row r="202" spans="1:47" x14ac:dyDescent="0.25">
      <c r="A202" t="str">
        <f t="shared" si="26"/>
        <v>U1-N13</v>
      </c>
      <c r="B202" t="str">
        <f t="shared" si="27"/>
        <v>GND</v>
      </c>
      <c r="C202" t="str">
        <f t="shared" si="28"/>
        <v>U1-GND</v>
      </c>
      <c r="D202" t="str">
        <f t="shared" si="29"/>
        <v>U1-N13</v>
      </c>
      <c r="E202" t="s">
        <v>367</v>
      </c>
      <c r="F202" t="s">
        <v>769</v>
      </c>
      <c r="G202" t="s">
        <v>324</v>
      </c>
      <c r="N202" s="97"/>
      <c r="AT202" t="str">
        <f t="shared" si="30"/>
        <v>GND</v>
      </c>
      <c r="AU202" t="str">
        <f t="shared" si="31"/>
        <v>--</v>
      </c>
    </row>
    <row r="203" spans="1:47" x14ac:dyDescent="0.25">
      <c r="A203" t="str">
        <f t="shared" si="26"/>
        <v>U1-A2</v>
      </c>
      <c r="B203" t="str">
        <f t="shared" si="27"/>
        <v>F_DI</v>
      </c>
      <c r="C203" t="str">
        <f t="shared" si="28"/>
        <v>U1-F_DI</v>
      </c>
      <c r="D203" t="str">
        <f t="shared" si="29"/>
        <v>U1-A2</v>
      </c>
      <c r="E203" t="s">
        <v>367</v>
      </c>
      <c r="F203" t="s">
        <v>578</v>
      </c>
      <c r="G203" t="s">
        <v>598</v>
      </c>
      <c r="N203" s="97"/>
      <c r="AT203" t="str">
        <f t="shared" si="30"/>
        <v>F_DI</v>
      </c>
      <c r="AU203" t="str">
        <f t="shared" si="31"/>
        <v>--</v>
      </c>
    </row>
    <row r="204" spans="1:47" x14ac:dyDescent="0.25">
      <c r="A204" t="str">
        <f t="shared" si="26"/>
        <v>U1-A3</v>
      </c>
      <c r="B204" t="str">
        <f t="shared" si="27"/>
        <v>F_CLK</v>
      </c>
      <c r="C204" t="str">
        <f t="shared" si="28"/>
        <v>U1-F_CLK</v>
      </c>
      <c r="D204" t="str">
        <f t="shared" si="29"/>
        <v>U1-A3</v>
      </c>
      <c r="E204" t="s">
        <v>367</v>
      </c>
      <c r="F204" t="s">
        <v>579</v>
      </c>
      <c r="G204" t="s">
        <v>345</v>
      </c>
      <c r="N204" s="97"/>
      <c r="AT204" t="str">
        <f t="shared" si="30"/>
        <v>F_CLK</v>
      </c>
      <c r="AU204" t="str">
        <f t="shared" si="31"/>
        <v>--</v>
      </c>
    </row>
    <row r="205" spans="1:47" x14ac:dyDescent="0.25">
      <c r="A205" t="str">
        <f t="shared" si="26"/>
        <v>U1-A4</v>
      </c>
      <c r="B205" t="str">
        <f t="shared" si="27"/>
        <v>BDBUS0</v>
      </c>
      <c r="C205" t="str">
        <f t="shared" si="28"/>
        <v>U1-BDBUS0</v>
      </c>
      <c r="D205" t="str">
        <f t="shared" si="29"/>
        <v>U1-A4</v>
      </c>
      <c r="E205" t="s">
        <v>367</v>
      </c>
      <c r="F205" t="s">
        <v>580</v>
      </c>
      <c r="G205" t="s">
        <v>303</v>
      </c>
      <c r="N205" s="97"/>
      <c r="AT205" t="str">
        <f t="shared" si="30"/>
        <v>BDBUS0</v>
      </c>
      <c r="AU205" t="str">
        <f t="shared" si="31"/>
        <v>--</v>
      </c>
    </row>
    <row r="206" spans="1:47" x14ac:dyDescent="0.25">
      <c r="A206" t="str">
        <f t="shared" si="26"/>
        <v>U1-A5</v>
      </c>
      <c r="B206" t="str">
        <f t="shared" si="27"/>
        <v>NetU1_A5</v>
      </c>
      <c r="C206" t="str">
        <f t="shared" si="28"/>
        <v>U1-NetU1_A5</v>
      </c>
      <c r="D206" t="str">
        <f t="shared" si="29"/>
        <v>U1-A5</v>
      </c>
      <c r="E206" t="s">
        <v>367</v>
      </c>
      <c r="F206" t="s">
        <v>581</v>
      </c>
      <c r="G206" t="s">
        <v>602</v>
      </c>
      <c r="N206" s="97"/>
      <c r="AT206" t="str">
        <f t="shared" si="30"/>
        <v>NetU1_A5</v>
      </c>
      <c r="AU206" t="str">
        <f t="shared" si="31"/>
        <v>--</v>
      </c>
    </row>
    <row r="207" spans="1:47" x14ac:dyDescent="0.25">
      <c r="A207" t="str">
        <f t="shared" si="26"/>
        <v>U1-A6</v>
      </c>
      <c r="B207" t="str">
        <f t="shared" si="27"/>
        <v>BDBUS3</v>
      </c>
      <c r="C207" t="str">
        <f t="shared" si="28"/>
        <v>U1-BDBUS3</v>
      </c>
      <c r="D207" t="str">
        <f t="shared" si="29"/>
        <v>U1-A6</v>
      </c>
      <c r="E207" t="s">
        <v>367</v>
      </c>
      <c r="F207" t="s">
        <v>582</v>
      </c>
      <c r="G207" t="s">
        <v>309</v>
      </c>
      <c r="N207" s="97"/>
      <c r="AT207" t="str">
        <f t="shared" si="30"/>
        <v>BDBUS3</v>
      </c>
      <c r="AU207" t="str">
        <f t="shared" si="31"/>
        <v>--</v>
      </c>
    </row>
    <row r="208" spans="1:47" x14ac:dyDescent="0.25">
      <c r="A208" t="str">
        <f t="shared" si="26"/>
        <v>U1-A7</v>
      </c>
      <c r="B208" t="str">
        <f t="shared" si="27"/>
        <v>BDBUS5</v>
      </c>
      <c r="C208" t="str">
        <f t="shared" si="28"/>
        <v>U1-BDBUS5</v>
      </c>
      <c r="D208" t="str">
        <f t="shared" si="29"/>
        <v>U1-A7</v>
      </c>
      <c r="E208" t="s">
        <v>367</v>
      </c>
      <c r="F208" t="s">
        <v>583</v>
      </c>
      <c r="G208" t="s">
        <v>313</v>
      </c>
      <c r="N208" s="97"/>
      <c r="AT208" t="str">
        <f t="shared" si="30"/>
        <v>BDBUS5</v>
      </c>
      <c r="AU208" t="str">
        <f t="shared" si="31"/>
        <v>--</v>
      </c>
    </row>
    <row r="209" spans="1:47" x14ac:dyDescent="0.25">
      <c r="A209" t="str">
        <f t="shared" si="26"/>
        <v>U1-A8</v>
      </c>
      <c r="B209" t="str">
        <f t="shared" si="27"/>
        <v>LED1</v>
      </c>
      <c r="C209" t="str">
        <f t="shared" si="28"/>
        <v>U1-LED1</v>
      </c>
      <c r="D209" t="str">
        <f t="shared" si="29"/>
        <v>U1-A8</v>
      </c>
      <c r="E209" t="s">
        <v>367</v>
      </c>
      <c r="F209" t="s">
        <v>584</v>
      </c>
      <c r="G209" t="s">
        <v>354</v>
      </c>
      <c r="N209" s="97"/>
      <c r="AT209" t="str">
        <f t="shared" si="30"/>
        <v>NetD2_A</v>
      </c>
      <c r="AU209" t="str">
        <f t="shared" si="31"/>
        <v>R9</v>
      </c>
    </row>
    <row r="210" spans="1:47" x14ac:dyDescent="0.25">
      <c r="A210" t="str">
        <f t="shared" si="26"/>
        <v>U1-A9</v>
      </c>
      <c r="B210" t="str">
        <f t="shared" si="27"/>
        <v>LED2</v>
      </c>
      <c r="C210" t="str">
        <f t="shared" si="28"/>
        <v>U1-LED2</v>
      </c>
      <c r="D210" t="str">
        <f t="shared" si="29"/>
        <v>U1-A9</v>
      </c>
      <c r="E210" t="s">
        <v>367</v>
      </c>
      <c r="F210" t="s">
        <v>585</v>
      </c>
      <c r="G210" t="s">
        <v>356</v>
      </c>
      <c r="N210" s="97"/>
      <c r="AT210" t="str">
        <f t="shared" si="30"/>
        <v>NetD3_A</v>
      </c>
      <c r="AU210" t="str">
        <f t="shared" si="31"/>
        <v>R10</v>
      </c>
    </row>
    <row r="211" spans="1:47" x14ac:dyDescent="0.25">
      <c r="A211" t="str">
        <f t="shared" si="26"/>
        <v>U1-A10</v>
      </c>
      <c r="B211" t="str">
        <f t="shared" si="27"/>
        <v>LED4</v>
      </c>
      <c r="C211" t="str">
        <f t="shared" si="28"/>
        <v>U1-LED4</v>
      </c>
      <c r="D211" t="str">
        <f t="shared" si="29"/>
        <v>U1-A10</v>
      </c>
      <c r="E211" t="s">
        <v>367</v>
      </c>
      <c r="F211" t="s">
        <v>574</v>
      </c>
      <c r="G211" t="s">
        <v>360</v>
      </c>
      <c r="N211" s="97"/>
      <c r="AT211" t="str">
        <f t="shared" si="30"/>
        <v>NetD5_A</v>
      </c>
      <c r="AU211" t="str">
        <f t="shared" si="31"/>
        <v>R12</v>
      </c>
    </row>
    <row r="212" spans="1:47" x14ac:dyDescent="0.25">
      <c r="A212" t="str">
        <f t="shared" si="26"/>
        <v>U1-A11</v>
      </c>
      <c r="B212" t="str">
        <f t="shared" si="27"/>
        <v>LED3</v>
      </c>
      <c r="C212" t="str">
        <f t="shared" si="28"/>
        <v>U1-LED3</v>
      </c>
      <c r="D212" t="str">
        <f t="shared" si="29"/>
        <v>U1-A11</v>
      </c>
      <c r="E212" t="s">
        <v>367</v>
      </c>
      <c r="F212" t="s">
        <v>575</v>
      </c>
      <c r="G212" t="s">
        <v>358</v>
      </c>
      <c r="N212" s="97"/>
      <c r="AT212" t="str">
        <f t="shared" si="30"/>
        <v>NetD4_A</v>
      </c>
      <c r="AU212" t="str">
        <f t="shared" si="31"/>
        <v>R11</v>
      </c>
    </row>
    <row r="213" spans="1:47" x14ac:dyDescent="0.25">
      <c r="A213" t="str">
        <f t="shared" si="26"/>
        <v>U1-B2</v>
      </c>
      <c r="B213" t="str">
        <f t="shared" si="27"/>
        <v>F_DO</v>
      </c>
      <c r="C213" t="str">
        <f t="shared" si="28"/>
        <v>U1-F_DO</v>
      </c>
      <c r="D213" t="str">
        <f t="shared" si="29"/>
        <v>U1-B2</v>
      </c>
      <c r="E213" t="s">
        <v>367</v>
      </c>
      <c r="F213" t="s">
        <v>611</v>
      </c>
      <c r="G213" t="s">
        <v>612</v>
      </c>
      <c r="N213" s="97"/>
      <c r="AT213" t="str">
        <f t="shared" si="30"/>
        <v>F_DO</v>
      </c>
      <c r="AU213" t="str">
        <f t="shared" si="31"/>
        <v>--</v>
      </c>
    </row>
    <row r="214" spans="1:47" x14ac:dyDescent="0.25">
      <c r="A214" t="str">
        <f t="shared" si="26"/>
        <v>U1-B3</v>
      </c>
      <c r="B214" t="str">
        <f t="shared" si="27"/>
        <v>F_CS</v>
      </c>
      <c r="C214" t="str">
        <f t="shared" si="28"/>
        <v>U1-F_CS</v>
      </c>
      <c r="D214" t="str">
        <f t="shared" si="29"/>
        <v>U1-B3</v>
      </c>
      <c r="E214" t="s">
        <v>367</v>
      </c>
      <c r="F214" t="s">
        <v>614</v>
      </c>
      <c r="G214" t="s">
        <v>347</v>
      </c>
      <c r="N214" s="97"/>
      <c r="AT214" t="str">
        <f t="shared" si="30"/>
        <v>F_CS</v>
      </c>
      <c r="AU214" t="str">
        <f t="shared" si="31"/>
        <v>--</v>
      </c>
    </row>
    <row r="215" spans="1:47" x14ac:dyDescent="0.25">
      <c r="A215" t="str">
        <f t="shared" si="26"/>
        <v>U1-B4</v>
      </c>
      <c r="B215" t="str">
        <f t="shared" si="27"/>
        <v>BDBUS1</v>
      </c>
      <c r="C215" t="str">
        <f t="shared" si="28"/>
        <v>U1-BDBUS1</v>
      </c>
      <c r="D215" t="str">
        <f t="shared" si="29"/>
        <v>U1-B4</v>
      </c>
      <c r="E215" t="s">
        <v>367</v>
      </c>
      <c r="F215" t="s">
        <v>616</v>
      </c>
      <c r="G215" t="s">
        <v>305</v>
      </c>
      <c r="N215" s="97"/>
      <c r="AT215" t="str">
        <f t="shared" si="30"/>
        <v>BDBUS1</v>
      </c>
      <c r="AU215" t="str">
        <f t="shared" si="31"/>
        <v>--</v>
      </c>
    </row>
    <row r="216" spans="1:47" x14ac:dyDescent="0.25">
      <c r="A216" t="str">
        <f t="shared" si="26"/>
        <v>U1-B5</v>
      </c>
      <c r="B216" t="str">
        <f t="shared" si="27"/>
        <v>BDBUS2</v>
      </c>
      <c r="C216" t="str">
        <f t="shared" si="28"/>
        <v>U1-BDBUS2</v>
      </c>
      <c r="D216" t="str">
        <f t="shared" si="29"/>
        <v>U1-B5</v>
      </c>
      <c r="E216" t="s">
        <v>367</v>
      </c>
      <c r="F216" t="s">
        <v>618</v>
      </c>
      <c r="G216" t="s">
        <v>307</v>
      </c>
      <c r="N216" s="97"/>
      <c r="AT216" t="str">
        <f t="shared" si="30"/>
        <v>BDBUS2</v>
      </c>
      <c r="AU216" t="str">
        <f t="shared" si="31"/>
        <v>--</v>
      </c>
    </row>
    <row r="217" spans="1:47" x14ac:dyDescent="0.25">
      <c r="A217" t="str">
        <f t="shared" si="26"/>
        <v>U1-B6</v>
      </c>
      <c r="B217" t="str">
        <f t="shared" si="27"/>
        <v>BDBUS4</v>
      </c>
      <c r="C217" t="str">
        <f t="shared" si="28"/>
        <v>U1-BDBUS4</v>
      </c>
      <c r="D217" t="str">
        <f t="shared" si="29"/>
        <v>U1-B6</v>
      </c>
      <c r="E217" t="s">
        <v>367</v>
      </c>
      <c r="F217" t="s">
        <v>620</v>
      </c>
      <c r="G217" t="s">
        <v>311</v>
      </c>
      <c r="N217" s="97"/>
      <c r="AT217" t="str">
        <f t="shared" si="30"/>
        <v>BDBUS4</v>
      </c>
      <c r="AU217" t="str">
        <f t="shared" si="31"/>
        <v>--</v>
      </c>
    </row>
    <row r="218" spans="1:47" x14ac:dyDescent="0.25">
      <c r="A218" t="str">
        <f t="shared" si="26"/>
        <v>U1-B7</v>
      </c>
      <c r="B218" t="str">
        <f t="shared" si="27"/>
        <v>NetU1_B7</v>
      </c>
      <c r="C218" t="str">
        <f t="shared" si="28"/>
        <v>U1-NetU1_B7</v>
      </c>
      <c r="D218" t="str">
        <f t="shared" si="29"/>
        <v>U1-B7</v>
      </c>
      <c r="E218" t="s">
        <v>367</v>
      </c>
      <c r="F218" t="s">
        <v>622</v>
      </c>
      <c r="G218" t="s">
        <v>623</v>
      </c>
      <c r="N218" s="97"/>
      <c r="AT218" t="str">
        <f t="shared" si="30"/>
        <v>NetU1_B7</v>
      </c>
      <c r="AU218" t="str">
        <f t="shared" si="31"/>
        <v>--</v>
      </c>
    </row>
    <row r="219" spans="1:47" x14ac:dyDescent="0.25">
      <c r="A219" t="str">
        <f t="shared" si="26"/>
        <v>U1-B9</v>
      </c>
      <c r="B219" t="str">
        <f t="shared" si="27"/>
        <v>DEVCLRn</v>
      </c>
      <c r="C219" t="str">
        <f t="shared" si="28"/>
        <v>U1-DEVCLRn</v>
      </c>
      <c r="D219" t="str">
        <f t="shared" si="29"/>
        <v>U1-B9</v>
      </c>
      <c r="E219" t="s">
        <v>367</v>
      </c>
      <c r="F219" t="s">
        <v>624</v>
      </c>
      <c r="G219" t="s">
        <v>625</v>
      </c>
      <c r="N219" s="97"/>
      <c r="AT219" t="str">
        <f t="shared" si="30"/>
        <v>DEVCLRn</v>
      </c>
      <c r="AU219" t="str">
        <f t="shared" si="31"/>
        <v>--</v>
      </c>
    </row>
    <row r="220" spans="1:47" x14ac:dyDescent="0.25">
      <c r="A220" t="str">
        <f t="shared" si="26"/>
        <v>U1-B10</v>
      </c>
      <c r="B220" t="str">
        <f t="shared" si="27"/>
        <v>LED5</v>
      </c>
      <c r="C220" t="str">
        <f t="shared" si="28"/>
        <v>U1-LED5</v>
      </c>
      <c r="D220" t="str">
        <f t="shared" si="29"/>
        <v>U1-B10</v>
      </c>
      <c r="E220" t="s">
        <v>367</v>
      </c>
      <c r="F220" t="s">
        <v>626</v>
      </c>
      <c r="G220" t="s">
        <v>362</v>
      </c>
      <c r="N220" s="97"/>
      <c r="AT220" t="str">
        <f t="shared" si="30"/>
        <v>NetD6_A</v>
      </c>
      <c r="AU220" t="str">
        <f t="shared" si="31"/>
        <v>R13</v>
      </c>
    </row>
    <row r="221" spans="1:47" x14ac:dyDescent="0.25">
      <c r="A221" t="str">
        <f t="shared" si="26"/>
        <v>U1-C4</v>
      </c>
      <c r="B221" t="str">
        <f t="shared" si="27"/>
        <v>nSTATUS</v>
      </c>
      <c r="C221" t="str">
        <f t="shared" si="28"/>
        <v>U1-nSTATUS</v>
      </c>
      <c r="D221" t="str">
        <f t="shared" si="29"/>
        <v>U1-C4</v>
      </c>
      <c r="E221" t="s">
        <v>367</v>
      </c>
      <c r="F221" t="s">
        <v>447</v>
      </c>
      <c r="G221" t="s">
        <v>795</v>
      </c>
      <c r="N221" s="97"/>
      <c r="AT221" t="str">
        <f t="shared" si="30"/>
        <v>nSTATUS</v>
      </c>
      <c r="AU221" t="str">
        <f t="shared" si="31"/>
        <v>--</v>
      </c>
    </row>
    <row r="222" spans="1:47" x14ac:dyDescent="0.25">
      <c r="A222" t="str">
        <f t="shared" si="26"/>
        <v>U1-C5</v>
      </c>
      <c r="B222" t="str">
        <f t="shared" si="27"/>
        <v>CONF_DONE</v>
      </c>
      <c r="C222" t="str">
        <f t="shared" si="28"/>
        <v>U1-CONF_DONE</v>
      </c>
      <c r="D222" t="str">
        <f t="shared" si="29"/>
        <v>U1-C5</v>
      </c>
      <c r="E222" t="s">
        <v>367</v>
      </c>
      <c r="F222" t="s">
        <v>448</v>
      </c>
      <c r="G222" t="s">
        <v>319</v>
      </c>
      <c r="N222" s="97"/>
      <c r="AT222" t="str">
        <f t="shared" si="30"/>
        <v>CONF_DONE</v>
      </c>
      <c r="AU222" t="str">
        <f t="shared" si="31"/>
        <v>--</v>
      </c>
    </row>
    <row r="223" spans="1:47" x14ac:dyDescent="0.25">
      <c r="A223" t="str">
        <f t="shared" si="26"/>
        <v>U1-C6</v>
      </c>
      <c r="B223" t="str">
        <f t="shared" si="27"/>
        <v>3.3V</v>
      </c>
      <c r="C223" t="str">
        <f t="shared" si="28"/>
        <v>U1-3.3V</v>
      </c>
      <c r="D223" t="str">
        <f t="shared" si="29"/>
        <v>U1-C6</v>
      </c>
      <c r="E223" t="s">
        <v>367</v>
      </c>
      <c r="F223" t="s">
        <v>449</v>
      </c>
      <c r="G223" t="s">
        <v>291</v>
      </c>
      <c r="N223" s="97"/>
      <c r="AT223" t="str">
        <f t="shared" si="30"/>
        <v>3.3V</v>
      </c>
      <c r="AU223" t="str">
        <f t="shared" si="31"/>
        <v>--</v>
      </c>
    </row>
    <row r="224" spans="1:47" x14ac:dyDescent="0.25">
      <c r="A224" t="str">
        <f t="shared" si="26"/>
        <v>U1-C7</v>
      </c>
      <c r="B224" t="str">
        <f t="shared" si="27"/>
        <v>3.3V</v>
      </c>
      <c r="C224" t="str">
        <f t="shared" si="28"/>
        <v>U1-3.3V</v>
      </c>
      <c r="D224" t="str">
        <f t="shared" si="29"/>
        <v>U1-C7</v>
      </c>
      <c r="E224" t="s">
        <v>367</v>
      </c>
      <c r="F224" t="s">
        <v>450</v>
      </c>
      <c r="G224" t="s">
        <v>291</v>
      </c>
      <c r="N224" s="97"/>
      <c r="AT224" t="str">
        <f t="shared" si="30"/>
        <v>3.3V</v>
      </c>
      <c r="AU224" t="str">
        <f t="shared" si="31"/>
        <v>--</v>
      </c>
    </row>
    <row r="225" spans="1:47" x14ac:dyDescent="0.25">
      <c r="A225" t="str">
        <f t="shared" si="26"/>
        <v>U1-C8</v>
      </c>
      <c r="B225" t="str">
        <f t="shared" si="27"/>
        <v>3.3V</v>
      </c>
      <c r="C225" t="str">
        <f t="shared" si="28"/>
        <v>U1-3.3V</v>
      </c>
      <c r="D225" t="str">
        <f t="shared" si="29"/>
        <v>U1-C8</v>
      </c>
      <c r="E225" t="s">
        <v>367</v>
      </c>
      <c r="F225" t="s">
        <v>451</v>
      </c>
      <c r="G225" t="s">
        <v>291</v>
      </c>
      <c r="N225" s="97"/>
      <c r="AT225" t="str">
        <f t="shared" si="30"/>
        <v>3.3V</v>
      </c>
      <c r="AU225" t="str">
        <f t="shared" si="31"/>
        <v>--</v>
      </c>
    </row>
    <row r="226" spans="1:47" x14ac:dyDescent="0.25">
      <c r="A226" t="str">
        <f t="shared" si="26"/>
        <v>U1-C9</v>
      </c>
      <c r="B226" t="str">
        <f t="shared" si="27"/>
        <v>LED6</v>
      </c>
      <c r="C226" t="str">
        <f t="shared" si="28"/>
        <v>U1-LED6</v>
      </c>
      <c r="D226" t="str">
        <f t="shared" si="29"/>
        <v>U1-C9</v>
      </c>
      <c r="E226" t="s">
        <v>367</v>
      </c>
      <c r="F226" t="s">
        <v>452</v>
      </c>
      <c r="G226" t="s">
        <v>364</v>
      </c>
      <c r="N226" s="97"/>
      <c r="AT226" t="str">
        <f t="shared" si="30"/>
        <v>NetD7_A</v>
      </c>
      <c r="AU226" t="str">
        <f t="shared" si="31"/>
        <v>R14</v>
      </c>
    </row>
    <row r="227" spans="1:47" x14ac:dyDescent="0.25">
      <c r="A227" t="str">
        <f t="shared" si="26"/>
        <v>U1-C10</v>
      </c>
      <c r="B227" t="str">
        <f t="shared" si="27"/>
        <v>LED7</v>
      </c>
      <c r="C227" t="str">
        <f t="shared" si="28"/>
        <v>U1-LED7</v>
      </c>
      <c r="D227" t="str">
        <f t="shared" si="29"/>
        <v>U1-C10</v>
      </c>
      <c r="E227" t="s">
        <v>367</v>
      </c>
      <c r="F227" t="s">
        <v>453</v>
      </c>
      <c r="G227" t="s">
        <v>366</v>
      </c>
      <c r="N227" s="97"/>
      <c r="AT227" t="str">
        <f t="shared" si="30"/>
        <v>NetD8_A</v>
      </c>
      <c r="AU227" t="str">
        <f t="shared" si="31"/>
        <v>R15</v>
      </c>
    </row>
    <row r="228" spans="1:47" x14ac:dyDescent="0.25">
      <c r="A228" t="str">
        <f t="shared" si="26"/>
        <v>U1-D6</v>
      </c>
      <c r="B228" t="str">
        <f t="shared" si="27"/>
        <v>NetU1_D6</v>
      </c>
      <c r="C228" t="str">
        <f t="shared" si="28"/>
        <v>U1-NetU1_D6</v>
      </c>
      <c r="D228" t="str">
        <f t="shared" si="29"/>
        <v>U1-D6</v>
      </c>
      <c r="E228" t="s">
        <v>367</v>
      </c>
      <c r="F228" t="s">
        <v>308</v>
      </c>
      <c r="G228" t="s">
        <v>634</v>
      </c>
      <c r="N228" s="97"/>
      <c r="AT228" t="str">
        <f t="shared" si="30"/>
        <v>NetU1_D6</v>
      </c>
      <c r="AU228" t="str">
        <f t="shared" si="31"/>
        <v>--</v>
      </c>
    </row>
    <row r="229" spans="1:47" x14ac:dyDescent="0.25">
      <c r="A229" t="str">
        <f t="shared" si="26"/>
        <v>U1-D7</v>
      </c>
      <c r="B229" t="str">
        <f t="shared" si="27"/>
        <v>GND</v>
      </c>
      <c r="C229" t="str">
        <f t="shared" si="28"/>
        <v>U1-GND</v>
      </c>
      <c r="D229" t="str">
        <f t="shared" si="29"/>
        <v>U1-D7</v>
      </c>
      <c r="E229" t="s">
        <v>367</v>
      </c>
      <c r="F229" t="s">
        <v>310</v>
      </c>
      <c r="G229" t="s">
        <v>324</v>
      </c>
      <c r="N229" s="97"/>
      <c r="AT229" t="str">
        <f t="shared" si="30"/>
        <v>GND</v>
      </c>
      <c r="AU229" t="str">
        <f t="shared" si="31"/>
        <v>--</v>
      </c>
    </row>
    <row r="230" spans="1:47" x14ac:dyDescent="0.25">
      <c r="A230" t="str">
        <f t="shared" si="26"/>
        <v>U1-D8</v>
      </c>
      <c r="B230" t="str">
        <f t="shared" si="27"/>
        <v>LED8</v>
      </c>
      <c r="C230" t="str">
        <f t="shared" si="28"/>
        <v>U1-LED8</v>
      </c>
      <c r="D230" t="str">
        <f t="shared" si="29"/>
        <v>U1-D8</v>
      </c>
      <c r="E230" t="s">
        <v>367</v>
      </c>
      <c r="F230" t="s">
        <v>312</v>
      </c>
      <c r="G230" t="s">
        <v>368</v>
      </c>
      <c r="N230" s="97"/>
      <c r="AT230" t="str">
        <f t="shared" si="30"/>
        <v>NetD9_A</v>
      </c>
      <c r="AU230" t="str">
        <f t="shared" si="31"/>
        <v>R16</v>
      </c>
    </row>
    <row r="231" spans="1:47" x14ac:dyDescent="0.25">
      <c r="A231" t="str">
        <f t="shared" si="26"/>
        <v>U1-E6</v>
      </c>
      <c r="B231" t="str">
        <f t="shared" si="27"/>
        <v>USER_BTN</v>
      </c>
      <c r="C231" t="str">
        <f t="shared" si="28"/>
        <v>U1-USER_BTN</v>
      </c>
      <c r="D231" t="str">
        <f t="shared" si="29"/>
        <v>U1-E6</v>
      </c>
      <c r="E231" t="s">
        <v>367</v>
      </c>
      <c r="F231" t="s">
        <v>638</v>
      </c>
      <c r="G231" t="s">
        <v>394</v>
      </c>
      <c r="N231" s="97"/>
      <c r="AT231" t="str">
        <f t="shared" si="30"/>
        <v>USER_BTN</v>
      </c>
      <c r="AU231" t="str">
        <f t="shared" si="31"/>
        <v>--</v>
      </c>
    </row>
    <row r="232" spans="1:47" x14ac:dyDescent="0.25">
      <c r="A232" t="str">
        <f t="shared" si="26"/>
        <v>U1-E7</v>
      </c>
      <c r="B232" t="str">
        <f t="shared" si="27"/>
        <v>nCONFIG</v>
      </c>
      <c r="C232" t="str">
        <f t="shared" si="28"/>
        <v>U1-nCONFIG</v>
      </c>
      <c r="D232" t="str">
        <f t="shared" si="29"/>
        <v>U1-E7</v>
      </c>
      <c r="E232" t="s">
        <v>367</v>
      </c>
      <c r="F232" t="s">
        <v>639</v>
      </c>
      <c r="G232" t="s">
        <v>640</v>
      </c>
      <c r="N232" s="97"/>
      <c r="AT232" t="str">
        <f t="shared" si="30"/>
        <v>RESET</v>
      </c>
      <c r="AU232" t="str">
        <f t="shared" si="31"/>
        <v>R26</v>
      </c>
    </row>
    <row r="233" spans="1:47" x14ac:dyDescent="0.25">
      <c r="A233" t="str">
        <f t="shared" si="26"/>
        <v>U1-E8</v>
      </c>
      <c r="B233" t="str">
        <f t="shared" si="27"/>
        <v>NetU1_E8</v>
      </c>
      <c r="C233" t="str">
        <f t="shared" si="28"/>
        <v>U1-NetU1_E8</v>
      </c>
      <c r="D233" t="str">
        <f t="shared" si="29"/>
        <v>U1-E8</v>
      </c>
      <c r="E233" t="s">
        <v>367</v>
      </c>
      <c r="F233" t="s">
        <v>641</v>
      </c>
      <c r="G233" t="s">
        <v>642</v>
      </c>
      <c r="N233" s="97"/>
      <c r="AT233" t="str">
        <f t="shared" si="30"/>
        <v>NetU1_E8</v>
      </c>
      <c r="AU233" t="str">
        <f t="shared" si="31"/>
        <v>--</v>
      </c>
    </row>
    <row r="234" spans="1:47" x14ac:dyDescent="0.25">
      <c r="A234" t="str">
        <f t="shared" si="26"/>
        <v>U2-A1</v>
      </c>
      <c r="B234" t="str">
        <f t="shared" si="27"/>
        <v>GND</v>
      </c>
      <c r="C234" t="str">
        <f t="shared" si="28"/>
        <v>U2-GND</v>
      </c>
      <c r="D234" t="str">
        <f t="shared" si="29"/>
        <v>U2-A1</v>
      </c>
      <c r="E234" t="s">
        <v>403</v>
      </c>
      <c r="F234" t="s">
        <v>573</v>
      </c>
      <c r="G234" t="s">
        <v>324</v>
      </c>
      <c r="N234" s="97"/>
      <c r="AT234" t="str">
        <f t="shared" si="30"/>
        <v>GND</v>
      </c>
      <c r="AU234" t="str">
        <f t="shared" si="31"/>
        <v>--</v>
      </c>
    </row>
    <row r="235" spans="1:47" x14ac:dyDescent="0.25">
      <c r="A235" t="str">
        <f t="shared" si="26"/>
        <v>U2-A2</v>
      </c>
      <c r="B235" t="str">
        <f t="shared" si="27"/>
        <v>DQ15</v>
      </c>
      <c r="C235" t="str">
        <f t="shared" si="28"/>
        <v>U2-DQ15</v>
      </c>
      <c r="D235" t="str">
        <f t="shared" si="29"/>
        <v>U2-A2</v>
      </c>
      <c r="E235" t="s">
        <v>403</v>
      </c>
      <c r="F235" t="s">
        <v>578</v>
      </c>
      <c r="G235" t="s">
        <v>605</v>
      </c>
      <c r="N235" s="97"/>
      <c r="AT235" t="str">
        <f t="shared" si="30"/>
        <v>DQ15</v>
      </c>
      <c r="AU235" t="str">
        <f t="shared" si="31"/>
        <v>--</v>
      </c>
    </row>
    <row r="236" spans="1:47" x14ac:dyDescent="0.25">
      <c r="A236" t="str">
        <f t="shared" si="26"/>
        <v>U2-A3</v>
      </c>
      <c r="B236" t="str">
        <f t="shared" si="27"/>
        <v>GND</v>
      </c>
      <c r="C236" t="str">
        <f t="shared" si="28"/>
        <v>U2-GND</v>
      </c>
      <c r="D236" t="str">
        <f t="shared" si="29"/>
        <v>U2-A3</v>
      </c>
      <c r="E236" t="s">
        <v>403</v>
      </c>
      <c r="F236" t="s">
        <v>579</v>
      </c>
      <c r="G236" t="s">
        <v>324</v>
      </c>
      <c r="N236" s="97"/>
      <c r="AT236" t="str">
        <f t="shared" si="30"/>
        <v>GND</v>
      </c>
      <c r="AU236" t="str">
        <f t="shared" si="31"/>
        <v>--</v>
      </c>
    </row>
    <row r="237" spans="1:47" x14ac:dyDescent="0.25">
      <c r="A237" t="str">
        <f t="shared" si="26"/>
        <v>U2-A7</v>
      </c>
      <c r="B237" t="str">
        <f t="shared" si="27"/>
        <v>3.3V</v>
      </c>
      <c r="C237" t="str">
        <f t="shared" si="28"/>
        <v>U2-3.3V</v>
      </c>
      <c r="D237" t="str">
        <f t="shared" si="29"/>
        <v>U2-A7</v>
      </c>
      <c r="E237" t="s">
        <v>403</v>
      </c>
      <c r="F237" t="s">
        <v>583</v>
      </c>
      <c r="G237" t="s">
        <v>291</v>
      </c>
      <c r="N237" s="97"/>
      <c r="AT237" t="str">
        <f t="shared" si="30"/>
        <v>3.3V</v>
      </c>
      <c r="AU237" t="str">
        <f t="shared" si="31"/>
        <v>--</v>
      </c>
    </row>
    <row r="238" spans="1:47" x14ac:dyDescent="0.25">
      <c r="A238" t="str">
        <f t="shared" si="26"/>
        <v>U2-A8</v>
      </c>
      <c r="B238" t="str">
        <f t="shared" si="27"/>
        <v>DQ0</v>
      </c>
      <c r="C238" t="str">
        <f t="shared" si="28"/>
        <v>U2-DQ0</v>
      </c>
      <c r="D238" t="str">
        <f t="shared" si="29"/>
        <v>U2-A8</v>
      </c>
      <c r="E238" t="s">
        <v>403</v>
      </c>
      <c r="F238" t="s">
        <v>584</v>
      </c>
      <c r="G238" t="s">
        <v>595</v>
      </c>
      <c r="N238" s="97"/>
      <c r="AT238" t="str">
        <f t="shared" si="30"/>
        <v>DQ0</v>
      </c>
      <c r="AU238" t="str">
        <f t="shared" si="31"/>
        <v>--</v>
      </c>
    </row>
    <row r="239" spans="1:47" x14ac:dyDescent="0.25">
      <c r="A239" t="str">
        <f t="shared" si="26"/>
        <v>U2-A9</v>
      </c>
      <c r="B239" t="str">
        <f t="shared" si="27"/>
        <v>3.3V</v>
      </c>
      <c r="C239" t="str">
        <f t="shared" si="28"/>
        <v>U2-3.3V</v>
      </c>
      <c r="D239" t="str">
        <f t="shared" si="29"/>
        <v>U2-A9</v>
      </c>
      <c r="E239" t="s">
        <v>403</v>
      </c>
      <c r="F239" t="s">
        <v>585</v>
      </c>
      <c r="G239" t="s">
        <v>291</v>
      </c>
      <c r="N239" s="97"/>
      <c r="AT239" t="str">
        <f t="shared" si="30"/>
        <v>3.3V</v>
      </c>
      <c r="AU239" t="str">
        <f t="shared" si="31"/>
        <v>--</v>
      </c>
    </row>
    <row r="240" spans="1:47" x14ac:dyDescent="0.25">
      <c r="A240" t="str">
        <f t="shared" si="26"/>
        <v>U2-B1</v>
      </c>
      <c r="B240" t="str">
        <f t="shared" si="27"/>
        <v>DQ14</v>
      </c>
      <c r="C240" t="str">
        <f t="shared" si="28"/>
        <v>U2-DQ14</v>
      </c>
      <c r="D240" t="str">
        <f t="shared" si="29"/>
        <v>U2-B1</v>
      </c>
      <c r="E240" t="s">
        <v>403</v>
      </c>
      <c r="F240" t="s">
        <v>737</v>
      </c>
      <c r="G240" t="s">
        <v>604</v>
      </c>
      <c r="N240" s="97"/>
      <c r="AT240" t="str">
        <f t="shared" si="30"/>
        <v>DQ14</v>
      </c>
      <c r="AU240" t="str">
        <f t="shared" si="31"/>
        <v>--</v>
      </c>
    </row>
    <row r="241" spans="1:47" x14ac:dyDescent="0.25">
      <c r="A241" t="str">
        <f t="shared" si="26"/>
        <v>U2-B2</v>
      </c>
      <c r="B241" t="str">
        <f t="shared" si="27"/>
        <v>DQ13</v>
      </c>
      <c r="C241" t="str">
        <f t="shared" si="28"/>
        <v>U2-DQ13</v>
      </c>
      <c r="D241" t="str">
        <f t="shared" si="29"/>
        <v>U2-B2</v>
      </c>
      <c r="E241" t="s">
        <v>403</v>
      </c>
      <c r="F241" t="s">
        <v>611</v>
      </c>
      <c r="G241" t="s">
        <v>603</v>
      </c>
      <c r="N241" s="97"/>
      <c r="AT241" t="str">
        <f t="shared" si="30"/>
        <v>DQ13</v>
      </c>
      <c r="AU241" t="str">
        <f t="shared" si="31"/>
        <v>--</v>
      </c>
    </row>
    <row r="242" spans="1:47" x14ac:dyDescent="0.25">
      <c r="A242" t="str">
        <f t="shared" si="26"/>
        <v>U2-B3</v>
      </c>
      <c r="B242" t="str">
        <f t="shared" si="27"/>
        <v>3.3V</v>
      </c>
      <c r="C242" t="str">
        <f t="shared" si="28"/>
        <v>U2-3.3V</v>
      </c>
      <c r="D242" t="str">
        <f t="shared" si="29"/>
        <v>U2-B3</v>
      </c>
      <c r="E242" t="s">
        <v>403</v>
      </c>
      <c r="F242" t="s">
        <v>614</v>
      </c>
      <c r="G242" t="s">
        <v>291</v>
      </c>
      <c r="N242" s="97"/>
      <c r="AT242" t="str">
        <f t="shared" si="30"/>
        <v>3.3V</v>
      </c>
      <c r="AU242" t="str">
        <f t="shared" si="31"/>
        <v>--</v>
      </c>
    </row>
    <row r="243" spans="1:47" x14ac:dyDescent="0.25">
      <c r="A243" t="str">
        <f t="shared" si="26"/>
        <v>U2-B7</v>
      </c>
      <c r="B243" t="str">
        <f t="shared" si="27"/>
        <v>GND</v>
      </c>
      <c r="C243" t="str">
        <f t="shared" si="28"/>
        <v>U2-GND</v>
      </c>
      <c r="D243" t="str">
        <f t="shared" si="29"/>
        <v>U2-B7</v>
      </c>
      <c r="E243" t="s">
        <v>403</v>
      </c>
      <c r="F243" t="s">
        <v>622</v>
      </c>
      <c r="G243" t="s">
        <v>324</v>
      </c>
      <c r="N243" s="97"/>
      <c r="AT243" t="str">
        <f t="shared" si="30"/>
        <v>GND</v>
      </c>
      <c r="AU243" t="str">
        <f t="shared" si="31"/>
        <v>--</v>
      </c>
    </row>
    <row r="244" spans="1:47" x14ac:dyDescent="0.25">
      <c r="A244" t="str">
        <f t="shared" si="26"/>
        <v>U2-B8</v>
      </c>
      <c r="B244" t="str">
        <f t="shared" si="27"/>
        <v>DQ2</v>
      </c>
      <c r="C244" t="str">
        <f t="shared" si="28"/>
        <v>U2-DQ2</v>
      </c>
      <c r="D244" t="str">
        <f t="shared" si="29"/>
        <v>U2-B8</v>
      </c>
      <c r="E244" t="s">
        <v>403</v>
      </c>
      <c r="F244" t="s">
        <v>738</v>
      </c>
      <c r="G244" t="s">
        <v>606</v>
      </c>
      <c r="N244" s="97"/>
      <c r="AT244" t="str">
        <f t="shared" si="30"/>
        <v>DQ2</v>
      </c>
      <c r="AU244" t="str">
        <f t="shared" si="31"/>
        <v>--</v>
      </c>
    </row>
    <row r="245" spans="1:47" x14ac:dyDescent="0.25">
      <c r="A245" t="str">
        <f t="shared" si="26"/>
        <v>U2-B9</v>
      </c>
      <c r="B245" t="str">
        <f t="shared" si="27"/>
        <v>DQ1</v>
      </c>
      <c r="C245" t="str">
        <f t="shared" si="28"/>
        <v>U2-DQ1</v>
      </c>
      <c r="D245" t="str">
        <f t="shared" si="29"/>
        <v>U2-B9</v>
      </c>
      <c r="E245" t="s">
        <v>403</v>
      </c>
      <c r="F245" t="s">
        <v>624</v>
      </c>
      <c r="G245" t="s">
        <v>597</v>
      </c>
      <c r="N245" s="97"/>
      <c r="AT245" t="str">
        <f t="shared" si="30"/>
        <v>DQ1</v>
      </c>
      <c r="AU245" t="str">
        <f t="shared" si="31"/>
        <v>--</v>
      </c>
    </row>
    <row r="246" spans="1:47" x14ac:dyDescent="0.25">
      <c r="A246" t="str">
        <f t="shared" si="26"/>
        <v>U2-C1</v>
      </c>
      <c r="B246" t="str">
        <f t="shared" si="27"/>
        <v>DQ12</v>
      </c>
      <c r="C246" t="str">
        <f t="shared" si="28"/>
        <v>U2-DQ12</v>
      </c>
      <c r="D246" t="str">
        <f t="shared" si="29"/>
        <v>U2-C1</v>
      </c>
      <c r="E246" t="s">
        <v>403</v>
      </c>
      <c r="F246" t="s">
        <v>444</v>
      </c>
      <c r="G246" t="s">
        <v>601</v>
      </c>
      <c r="N246" s="97"/>
      <c r="AT246" t="str">
        <f t="shared" si="30"/>
        <v>DQ12</v>
      </c>
      <c r="AU246" t="str">
        <f t="shared" si="31"/>
        <v>--</v>
      </c>
    </row>
    <row r="247" spans="1:47" x14ac:dyDescent="0.25">
      <c r="A247" t="str">
        <f t="shared" si="26"/>
        <v>U2-C2</v>
      </c>
      <c r="B247" t="str">
        <f t="shared" si="27"/>
        <v>DQ11</v>
      </c>
      <c r="C247" t="str">
        <f t="shared" si="28"/>
        <v>U2-DQ11</v>
      </c>
      <c r="D247" t="str">
        <f t="shared" si="29"/>
        <v>U2-C2</v>
      </c>
      <c r="E247" t="s">
        <v>403</v>
      </c>
      <c r="F247" t="s">
        <v>445</v>
      </c>
      <c r="G247" t="s">
        <v>600</v>
      </c>
      <c r="N247" s="97"/>
      <c r="AT247" t="str">
        <f t="shared" si="30"/>
        <v>DQ11</v>
      </c>
      <c r="AU247" t="str">
        <f t="shared" si="31"/>
        <v>--</v>
      </c>
    </row>
    <row r="248" spans="1:47" x14ac:dyDescent="0.25">
      <c r="A248" t="str">
        <f t="shared" si="26"/>
        <v>U2-C3</v>
      </c>
      <c r="B248" t="str">
        <f t="shared" si="27"/>
        <v>GND</v>
      </c>
      <c r="C248" t="str">
        <f t="shared" si="28"/>
        <v>U2-GND</v>
      </c>
      <c r="D248" t="str">
        <f t="shared" si="29"/>
        <v>U2-C3</v>
      </c>
      <c r="E248" t="s">
        <v>403</v>
      </c>
      <c r="F248" t="s">
        <v>446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U2-C7</v>
      </c>
      <c r="B249" t="str">
        <f t="shared" si="27"/>
        <v>3.3V</v>
      </c>
      <c r="C249" t="str">
        <f t="shared" si="28"/>
        <v>U2-3.3V</v>
      </c>
      <c r="D249" t="str">
        <f t="shared" si="29"/>
        <v>U2-C7</v>
      </c>
      <c r="E249" t="s">
        <v>403</v>
      </c>
      <c r="F249" t="s">
        <v>450</v>
      </c>
      <c r="G249" t="s">
        <v>291</v>
      </c>
      <c r="N249" s="97"/>
      <c r="AT249" t="str">
        <f t="shared" si="30"/>
        <v>3.3V</v>
      </c>
      <c r="AU249" t="str">
        <f t="shared" si="31"/>
        <v>--</v>
      </c>
    </row>
    <row r="250" spans="1:47" x14ac:dyDescent="0.25">
      <c r="A250" t="str">
        <f t="shared" si="26"/>
        <v>U2-C8</v>
      </c>
      <c r="B250" t="str">
        <f t="shared" si="27"/>
        <v>DQ4</v>
      </c>
      <c r="C250" t="str">
        <f t="shared" si="28"/>
        <v>U2-DQ4</v>
      </c>
      <c r="D250" t="str">
        <f t="shared" si="29"/>
        <v>U2-C8</v>
      </c>
      <c r="E250" t="s">
        <v>403</v>
      </c>
      <c r="F250" t="s">
        <v>451</v>
      </c>
      <c r="G250" t="s">
        <v>608</v>
      </c>
      <c r="N250" s="97"/>
      <c r="AT250" t="str">
        <f t="shared" si="30"/>
        <v>DQ4</v>
      </c>
      <c r="AU250" t="str">
        <f t="shared" si="31"/>
        <v>--</v>
      </c>
    </row>
    <row r="251" spans="1:47" x14ac:dyDescent="0.25">
      <c r="A251" t="str">
        <f t="shared" si="26"/>
        <v>U2-C9</v>
      </c>
      <c r="B251" t="str">
        <f t="shared" si="27"/>
        <v>DQ3</v>
      </c>
      <c r="C251" t="str">
        <f t="shared" si="28"/>
        <v>U2-DQ3</v>
      </c>
      <c r="D251" t="str">
        <f t="shared" si="29"/>
        <v>U2-C9</v>
      </c>
      <c r="E251" t="s">
        <v>403</v>
      </c>
      <c r="F251" t="s">
        <v>452</v>
      </c>
      <c r="G251" t="s">
        <v>607</v>
      </c>
      <c r="N251" s="97"/>
      <c r="AT251" t="str">
        <f t="shared" si="30"/>
        <v>DQ3</v>
      </c>
      <c r="AU251" t="str">
        <f t="shared" si="31"/>
        <v>--</v>
      </c>
    </row>
    <row r="252" spans="1:47" x14ac:dyDescent="0.25">
      <c r="A252" t="str">
        <f t="shared" si="26"/>
        <v>U2-D1</v>
      </c>
      <c r="B252" t="str">
        <f t="shared" si="27"/>
        <v>DQ10</v>
      </c>
      <c r="C252" t="str">
        <f t="shared" si="28"/>
        <v>U2-DQ10</v>
      </c>
      <c r="D252" t="str">
        <f t="shared" si="29"/>
        <v>U2-D1</v>
      </c>
      <c r="E252" t="s">
        <v>403</v>
      </c>
      <c r="F252" t="s">
        <v>300</v>
      </c>
      <c r="G252" t="s">
        <v>599</v>
      </c>
      <c r="N252" s="97"/>
      <c r="AT252" t="str">
        <f t="shared" si="30"/>
        <v>DQ10</v>
      </c>
      <c r="AU252" t="str">
        <f t="shared" si="31"/>
        <v>--</v>
      </c>
    </row>
    <row r="253" spans="1:47" x14ac:dyDescent="0.25">
      <c r="A253" t="str">
        <f t="shared" si="26"/>
        <v>U2-D2</v>
      </c>
      <c r="B253" t="str">
        <f t="shared" si="27"/>
        <v>DQ9</v>
      </c>
      <c r="C253" t="str">
        <f t="shared" si="28"/>
        <v>U2-DQ9</v>
      </c>
      <c r="D253" t="str">
        <f t="shared" si="29"/>
        <v>U2-D2</v>
      </c>
      <c r="E253" t="s">
        <v>403</v>
      </c>
      <c r="F253" t="s">
        <v>301</v>
      </c>
      <c r="G253" t="s">
        <v>617</v>
      </c>
      <c r="N253" s="97"/>
      <c r="AT253" t="str">
        <f t="shared" si="30"/>
        <v>DQ9</v>
      </c>
      <c r="AU253" t="str">
        <f t="shared" si="31"/>
        <v>--</v>
      </c>
    </row>
    <row r="254" spans="1:47" x14ac:dyDescent="0.25">
      <c r="A254" t="str">
        <f t="shared" si="26"/>
        <v>U2-D3</v>
      </c>
      <c r="B254" t="str">
        <f t="shared" si="27"/>
        <v>3.3V</v>
      </c>
      <c r="C254" t="str">
        <f t="shared" si="28"/>
        <v>U2-3.3V</v>
      </c>
      <c r="D254" t="str">
        <f t="shared" si="29"/>
        <v>U2-D3</v>
      </c>
      <c r="E254" t="s">
        <v>403</v>
      </c>
      <c r="F254" t="s">
        <v>302</v>
      </c>
      <c r="G254" t="s">
        <v>291</v>
      </c>
      <c r="N254" s="97"/>
      <c r="AT254" t="str">
        <f t="shared" si="30"/>
        <v>3.3V</v>
      </c>
      <c r="AU254" t="str">
        <f t="shared" si="31"/>
        <v>--</v>
      </c>
    </row>
    <row r="255" spans="1:47" x14ac:dyDescent="0.25">
      <c r="A255" t="str">
        <f t="shared" si="26"/>
        <v>U2-D7</v>
      </c>
      <c r="B255" t="str">
        <f t="shared" si="27"/>
        <v>GND</v>
      </c>
      <c r="C255" t="str">
        <f t="shared" si="28"/>
        <v>U2-GND</v>
      </c>
      <c r="D255" t="str">
        <f t="shared" si="29"/>
        <v>U2-D7</v>
      </c>
      <c r="E255" t="s">
        <v>403</v>
      </c>
      <c r="F255" t="s">
        <v>310</v>
      </c>
      <c r="G255" t="s">
        <v>324</v>
      </c>
      <c r="N255" s="97"/>
      <c r="AT255" t="str">
        <f t="shared" si="30"/>
        <v>GND</v>
      </c>
      <c r="AU255" t="str">
        <f t="shared" si="31"/>
        <v>--</v>
      </c>
    </row>
    <row r="256" spans="1:47" x14ac:dyDescent="0.25">
      <c r="A256" t="str">
        <f t="shared" si="26"/>
        <v>U2-D8</v>
      </c>
      <c r="B256" t="str">
        <f t="shared" si="27"/>
        <v>DQ6</v>
      </c>
      <c r="C256" t="str">
        <f t="shared" si="28"/>
        <v>U2-DQ6</v>
      </c>
      <c r="D256" t="str">
        <f t="shared" si="29"/>
        <v>U2-D8</v>
      </c>
      <c r="E256" t="s">
        <v>403</v>
      </c>
      <c r="F256" t="s">
        <v>312</v>
      </c>
      <c r="G256" t="s">
        <v>610</v>
      </c>
      <c r="N256" s="97"/>
      <c r="AT256" t="str">
        <f t="shared" si="30"/>
        <v>DQ6</v>
      </c>
      <c r="AU256" t="str">
        <f t="shared" si="31"/>
        <v>--</v>
      </c>
    </row>
    <row r="257" spans="1:47" x14ac:dyDescent="0.25">
      <c r="A257" t="str">
        <f t="shared" si="26"/>
        <v>U2-D9</v>
      </c>
      <c r="B257" t="str">
        <f t="shared" si="27"/>
        <v>DQ5</v>
      </c>
      <c r="C257" t="str">
        <f t="shared" si="28"/>
        <v>U2-DQ5</v>
      </c>
      <c r="D257" t="str">
        <f t="shared" si="29"/>
        <v>U2-D9</v>
      </c>
      <c r="E257" t="s">
        <v>403</v>
      </c>
      <c r="F257" t="s">
        <v>314</v>
      </c>
      <c r="G257" t="s">
        <v>609</v>
      </c>
      <c r="N257" s="97"/>
      <c r="AT257" t="str">
        <f t="shared" si="30"/>
        <v>DQ5</v>
      </c>
      <c r="AU257" t="str">
        <f t="shared" si="31"/>
        <v>--</v>
      </c>
    </row>
    <row r="258" spans="1:47" x14ac:dyDescent="0.25">
      <c r="A258" t="str">
        <f t="shared" si="26"/>
        <v>U2-E1</v>
      </c>
      <c r="B258" t="str">
        <f t="shared" si="27"/>
        <v>DQ8</v>
      </c>
      <c r="C258" t="str">
        <f t="shared" si="28"/>
        <v>U2-DQ8</v>
      </c>
      <c r="D258" t="str">
        <f t="shared" si="29"/>
        <v>U2-E1</v>
      </c>
      <c r="E258" t="s">
        <v>403</v>
      </c>
      <c r="F258" t="s">
        <v>740</v>
      </c>
      <c r="G258" t="s">
        <v>615</v>
      </c>
      <c r="N258" s="97"/>
      <c r="AT258" t="str">
        <f t="shared" si="30"/>
        <v>DQ8</v>
      </c>
      <c r="AU258" t="str">
        <f t="shared" si="31"/>
        <v>--</v>
      </c>
    </row>
    <row r="259" spans="1:47" x14ac:dyDescent="0.25">
      <c r="A259" t="str">
        <f t="shared" si="26"/>
        <v>U2-E2</v>
      </c>
      <c r="B259" t="str">
        <f t="shared" si="27"/>
        <v>A13</v>
      </c>
      <c r="C259" t="str">
        <f t="shared" si="28"/>
        <v>U2-A13</v>
      </c>
      <c r="D259" t="str">
        <f t="shared" si="29"/>
        <v>U2-E2</v>
      </c>
      <c r="E259" t="s">
        <v>403</v>
      </c>
      <c r="F259" t="s">
        <v>741</v>
      </c>
      <c r="G259" t="s">
        <v>577</v>
      </c>
      <c r="N259" s="97"/>
      <c r="AT259" t="str">
        <f t="shared" si="30"/>
        <v>A13</v>
      </c>
      <c r="AU259" t="str">
        <f t="shared" si="31"/>
        <v>--</v>
      </c>
    </row>
    <row r="260" spans="1:47" x14ac:dyDescent="0.25">
      <c r="A260" t="str">
        <f t="shared" si="26"/>
        <v>U2-E3</v>
      </c>
      <c r="B260" t="str">
        <f t="shared" si="27"/>
        <v>GND</v>
      </c>
      <c r="C260" t="str">
        <f t="shared" si="28"/>
        <v>U2-GND</v>
      </c>
      <c r="D260" t="str">
        <f t="shared" si="29"/>
        <v>U2-E3</v>
      </c>
      <c r="E260" t="s">
        <v>403</v>
      </c>
      <c r="F260" t="s">
        <v>742</v>
      </c>
      <c r="G260" t="s">
        <v>324</v>
      </c>
      <c r="N260" s="97"/>
      <c r="AT260" t="str">
        <f t="shared" si="30"/>
        <v>GND</v>
      </c>
      <c r="AU260" t="str">
        <f t="shared" si="31"/>
        <v>--</v>
      </c>
    </row>
    <row r="261" spans="1:47" x14ac:dyDescent="0.25">
      <c r="A261" t="str">
        <f t="shared" si="26"/>
        <v>U2-E7</v>
      </c>
      <c r="B261" t="str">
        <f t="shared" si="27"/>
        <v>3.3V</v>
      </c>
      <c r="C261" t="str">
        <f t="shared" si="28"/>
        <v>U2-3.3V</v>
      </c>
      <c r="D261" t="str">
        <f t="shared" si="29"/>
        <v>U2-E7</v>
      </c>
      <c r="E261" t="s">
        <v>403</v>
      </c>
      <c r="F261" t="s">
        <v>639</v>
      </c>
      <c r="G261" t="s">
        <v>291</v>
      </c>
      <c r="N261" s="97"/>
      <c r="AT261" t="str">
        <f t="shared" si="30"/>
        <v>3.3V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U2-E8</v>
      </c>
      <c r="B262" t="str">
        <f t="shared" ref="B262:B325" si="33">IF(OR(E262=$A$2,E262=$B$2,E262=$C$2,E262=$D$2),"--",G262)</f>
        <v>DQM0</v>
      </c>
      <c r="C262" t="str">
        <f t="shared" ref="C262:C325" si="34">$E262&amp;"-"&amp;$G262</f>
        <v>U2-DQM0</v>
      </c>
      <c r="D262" t="str">
        <f t="shared" ref="D262:D325" si="35">A262</f>
        <v>U2-E8</v>
      </c>
      <c r="E262" t="s">
        <v>403</v>
      </c>
      <c r="F262" t="s">
        <v>641</v>
      </c>
      <c r="G262" t="s">
        <v>619</v>
      </c>
      <c r="N262" s="97"/>
      <c r="AT262" t="str">
        <f t="shared" ref="AT262:AT325" si="36">IF(IF(COUNTIF($AO$6:$AQ$150,B262)&gt;0,"---","--")="---",VLOOKUP(B262,$AO$6:$AQ$150,3,0),B262)</f>
        <v>DQM0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U2-E9</v>
      </c>
      <c r="B263" t="str">
        <f t="shared" si="33"/>
        <v>DQ7</v>
      </c>
      <c r="C263" t="str">
        <f t="shared" si="34"/>
        <v>U2-DQ7</v>
      </c>
      <c r="D263" t="str">
        <f t="shared" si="35"/>
        <v>U2-E9</v>
      </c>
      <c r="E263" t="s">
        <v>403</v>
      </c>
      <c r="F263" t="s">
        <v>643</v>
      </c>
      <c r="G263" t="s">
        <v>613</v>
      </c>
      <c r="N263" s="97"/>
      <c r="AT263" t="str">
        <f t="shared" si="36"/>
        <v>DQ7</v>
      </c>
      <c r="AU263" t="str">
        <f t="shared" si="37"/>
        <v>--</v>
      </c>
    </row>
    <row r="264" spans="1:47" x14ac:dyDescent="0.25">
      <c r="A264" t="str">
        <f t="shared" si="32"/>
        <v>U2-F1</v>
      </c>
      <c r="B264" t="str">
        <f t="shared" si="33"/>
        <v>DQM1</v>
      </c>
      <c r="C264" t="str">
        <f t="shared" si="34"/>
        <v>U2-DQM1</v>
      </c>
      <c r="D264" t="str">
        <f t="shared" si="35"/>
        <v>U2-F1</v>
      </c>
      <c r="E264" t="s">
        <v>403</v>
      </c>
      <c r="F264" t="s">
        <v>747</v>
      </c>
      <c r="G264" t="s">
        <v>621</v>
      </c>
      <c r="N264" s="97"/>
      <c r="AT264" t="str">
        <f t="shared" si="36"/>
        <v>DQM1</v>
      </c>
      <c r="AU264" t="str">
        <f t="shared" si="37"/>
        <v>--</v>
      </c>
    </row>
    <row r="265" spans="1:47" x14ac:dyDescent="0.25">
      <c r="A265" t="str">
        <f t="shared" si="32"/>
        <v>U2-F2</v>
      </c>
      <c r="B265" t="str">
        <f t="shared" si="33"/>
        <v>CLK</v>
      </c>
      <c r="C265" t="str">
        <f t="shared" si="34"/>
        <v>U2-CLK</v>
      </c>
      <c r="D265" t="str">
        <f t="shared" si="35"/>
        <v>U2-F2</v>
      </c>
      <c r="E265" t="s">
        <v>403</v>
      </c>
      <c r="F265" t="s">
        <v>748</v>
      </c>
      <c r="G265" t="s">
        <v>591</v>
      </c>
      <c r="N265" s="97"/>
      <c r="AT265" t="str">
        <f t="shared" si="36"/>
        <v>CLK</v>
      </c>
      <c r="AU265" t="str">
        <f t="shared" si="37"/>
        <v>--</v>
      </c>
    </row>
    <row r="266" spans="1:47" x14ac:dyDescent="0.25">
      <c r="A266" t="str">
        <f t="shared" si="32"/>
        <v>U2-F3</v>
      </c>
      <c r="B266" t="str">
        <f t="shared" si="33"/>
        <v>CKE</v>
      </c>
      <c r="C266" t="str">
        <f t="shared" si="34"/>
        <v>U2-CKE</v>
      </c>
      <c r="D266" t="str">
        <f t="shared" si="35"/>
        <v>U2-F3</v>
      </c>
      <c r="E266" t="s">
        <v>403</v>
      </c>
      <c r="F266" t="s">
        <v>749</v>
      </c>
      <c r="G266" t="s">
        <v>590</v>
      </c>
      <c r="N266" s="97"/>
      <c r="AT266" t="str">
        <f t="shared" si="36"/>
        <v>CKE</v>
      </c>
      <c r="AU266" t="str">
        <f t="shared" si="37"/>
        <v>--</v>
      </c>
    </row>
    <row r="267" spans="1:47" x14ac:dyDescent="0.25">
      <c r="A267" t="str">
        <f t="shared" si="32"/>
        <v>U2-F7</v>
      </c>
      <c r="B267" t="str">
        <f t="shared" si="33"/>
        <v>CAS</v>
      </c>
      <c r="C267" t="str">
        <f t="shared" si="34"/>
        <v>U2-CAS</v>
      </c>
      <c r="D267" t="str">
        <f t="shared" si="35"/>
        <v>U2-F7</v>
      </c>
      <c r="E267" t="s">
        <v>403</v>
      </c>
      <c r="F267" t="s">
        <v>753</v>
      </c>
      <c r="G267" t="s">
        <v>589</v>
      </c>
      <c r="N267" s="97"/>
      <c r="AT267" t="str">
        <f t="shared" si="36"/>
        <v>CAS</v>
      </c>
      <c r="AU267" t="str">
        <f t="shared" si="37"/>
        <v>--</v>
      </c>
    </row>
    <row r="268" spans="1:47" x14ac:dyDescent="0.25">
      <c r="A268" t="str">
        <f t="shared" si="32"/>
        <v>U2-F8</v>
      </c>
      <c r="B268" t="str">
        <f t="shared" si="33"/>
        <v>RAS</v>
      </c>
      <c r="C268" t="str">
        <f t="shared" si="34"/>
        <v>U2-RAS</v>
      </c>
      <c r="D268" t="str">
        <f t="shared" si="35"/>
        <v>U2-F8</v>
      </c>
      <c r="E268" t="s">
        <v>403</v>
      </c>
      <c r="F268" t="s">
        <v>647</v>
      </c>
      <c r="G268" t="s">
        <v>675</v>
      </c>
      <c r="N268" s="97"/>
      <c r="AT268" t="str">
        <f t="shared" si="36"/>
        <v>RAS</v>
      </c>
      <c r="AU268" t="str">
        <f t="shared" si="37"/>
        <v>--</v>
      </c>
    </row>
    <row r="269" spans="1:47" x14ac:dyDescent="0.25">
      <c r="A269" t="str">
        <f t="shared" si="32"/>
        <v>U2-F9</v>
      </c>
      <c r="B269" t="str">
        <f t="shared" si="33"/>
        <v>WE</v>
      </c>
      <c r="C269" t="str">
        <f t="shared" si="34"/>
        <v>U2-WE</v>
      </c>
      <c r="D269" t="str">
        <f t="shared" si="35"/>
        <v>U2-F9</v>
      </c>
      <c r="E269" t="s">
        <v>403</v>
      </c>
      <c r="F269" t="s">
        <v>648</v>
      </c>
      <c r="G269" t="s">
        <v>691</v>
      </c>
      <c r="N269" s="97"/>
      <c r="AT269" t="str">
        <f t="shared" si="36"/>
        <v>WE</v>
      </c>
      <c r="AU269" t="str">
        <f t="shared" si="37"/>
        <v>--</v>
      </c>
    </row>
    <row r="270" spans="1:47" x14ac:dyDescent="0.25">
      <c r="A270" t="str">
        <f t="shared" si="32"/>
        <v>U2-G1</v>
      </c>
      <c r="B270" t="str">
        <f t="shared" si="33"/>
        <v>A12</v>
      </c>
      <c r="C270" t="str">
        <f t="shared" si="34"/>
        <v>U2-A12</v>
      </c>
      <c r="D270" t="str">
        <f t="shared" si="35"/>
        <v>U2-G1</v>
      </c>
      <c r="E270" t="s">
        <v>403</v>
      </c>
      <c r="F270" t="s">
        <v>754</v>
      </c>
      <c r="G270" t="s">
        <v>576</v>
      </c>
      <c r="N270" s="97"/>
      <c r="AT270" t="str">
        <f t="shared" si="36"/>
        <v>A12</v>
      </c>
      <c r="AU270" t="str">
        <f t="shared" si="37"/>
        <v>--</v>
      </c>
    </row>
    <row r="271" spans="1:47" x14ac:dyDescent="0.25">
      <c r="A271" t="str">
        <f t="shared" si="32"/>
        <v>U2-G2</v>
      </c>
      <c r="B271" t="str">
        <f t="shared" si="33"/>
        <v>A11</v>
      </c>
      <c r="C271" t="str">
        <f t="shared" si="34"/>
        <v>U2-A11</v>
      </c>
      <c r="D271" t="str">
        <f t="shared" si="35"/>
        <v>U2-G2</v>
      </c>
      <c r="E271" t="s">
        <v>403</v>
      </c>
      <c r="F271" t="s">
        <v>755</v>
      </c>
      <c r="G271" t="s">
        <v>575</v>
      </c>
      <c r="N271" s="97"/>
      <c r="AT271" t="str">
        <f t="shared" si="36"/>
        <v>A11</v>
      </c>
      <c r="AU271" t="str">
        <f t="shared" si="37"/>
        <v>--</v>
      </c>
    </row>
    <row r="272" spans="1:47" x14ac:dyDescent="0.25">
      <c r="A272" t="str">
        <f t="shared" si="32"/>
        <v>U2-G3</v>
      </c>
      <c r="B272" t="str">
        <f t="shared" si="33"/>
        <v>A9</v>
      </c>
      <c r="C272" t="str">
        <f t="shared" si="34"/>
        <v>U2-A9</v>
      </c>
      <c r="D272" t="str">
        <f t="shared" si="35"/>
        <v>U2-G3</v>
      </c>
      <c r="E272" t="s">
        <v>403</v>
      </c>
      <c r="F272" t="s">
        <v>756</v>
      </c>
      <c r="G272" t="s">
        <v>585</v>
      </c>
      <c r="N272" s="97"/>
      <c r="AT272" t="str">
        <f t="shared" si="36"/>
        <v>A9</v>
      </c>
      <c r="AU272" t="str">
        <f t="shared" si="37"/>
        <v>--</v>
      </c>
    </row>
    <row r="273" spans="1:47" x14ac:dyDescent="0.25">
      <c r="A273" t="str">
        <f t="shared" si="32"/>
        <v>U2-G7</v>
      </c>
      <c r="B273" t="str">
        <f t="shared" si="33"/>
        <v>BA0</v>
      </c>
      <c r="C273" t="str">
        <f t="shared" si="34"/>
        <v>U2-BA0</v>
      </c>
      <c r="D273" t="str">
        <f t="shared" si="35"/>
        <v>U2-G7</v>
      </c>
      <c r="E273" t="s">
        <v>403</v>
      </c>
      <c r="F273" t="s">
        <v>759</v>
      </c>
      <c r="G273" t="s">
        <v>586</v>
      </c>
      <c r="N273" s="97"/>
      <c r="AT273" t="str">
        <f t="shared" si="36"/>
        <v>BA0</v>
      </c>
      <c r="AU273" t="str">
        <f t="shared" si="37"/>
        <v>--</v>
      </c>
    </row>
    <row r="274" spans="1:47" x14ac:dyDescent="0.25">
      <c r="A274" t="str">
        <f t="shared" si="32"/>
        <v>U2-G8</v>
      </c>
      <c r="B274" t="str">
        <f t="shared" si="33"/>
        <v>BA1</v>
      </c>
      <c r="C274" t="str">
        <f t="shared" si="34"/>
        <v>U2-BA1</v>
      </c>
      <c r="D274" t="str">
        <f t="shared" si="35"/>
        <v>U2-G8</v>
      </c>
      <c r="E274" t="s">
        <v>403</v>
      </c>
      <c r="F274" t="s">
        <v>760</v>
      </c>
      <c r="G274" t="s">
        <v>587</v>
      </c>
      <c r="N274" s="97"/>
      <c r="AT274" t="str">
        <f t="shared" si="36"/>
        <v>BA1</v>
      </c>
      <c r="AU274" t="str">
        <f t="shared" si="37"/>
        <v>--</v>
      </c>
    </row>
    <row r="275" spans="1:47" x14ac:dyDescent="0.25">
      <c r="A275" t="str">
        <f t="shared" si="32"/>
        <v>U2-G9</v>
      </c>
      <c r="B275" t="str">
        <f t="shared" si="33"/>
        <v>CS</v>
      </c>
      <c r="C275" t="str">
        <f t="shared" si="34"/>
        <v>U2-CS</v>
      </c>
      <c r="D275" t="str">
        <f t="shared" si="35"/>
        <v>U2-G9</v>
      </c>
      <c r="E275" t="s">
        <v>403</v>
      </c>
      <c r="F275" t="s">
        <v>655</v>
      </c>
      <c r="G275" t="s">
        <v>592</v>
      </c>
      <c r="N275" s="97"/>
      <c r="AT275" t="str">
        <f t="shared" si="36"/>
        <v>CS</v>
      </c>
      <c r="AU275" t="str">
        <f t="shared" si="37"/>
        <v>--</v>
      </c>
    </row>
    <row r="276" spans="1:47" x14ac:dyDescent="0.25">
      <c r="A276" t="str">
        <f t="shared" si="32"/>
        <v>U2-H1</v>
      </c>
      <c r="B276" t="str">
        <f t="shared" si="33"/>
        <v>A8</v>
      </c>
      <c r="C276" t="str">
        <f t="shared" si="34"/>
        <v>U2-A8</v>
      </c>
      <c r="D276" t="str">
        <f t="shared" si="35"/>
        <v>U2-H1</v>
      </c>
      <c r="E276" t="s">
        <v>403</v>
      </c>
      <c r="F276" t="s">
        <v>478</v>
      </c>
      <c r="G276" t="s">
        <v>584</v>
      </c>
      <c r="N276" s="97"/>
      <c r="AT276" t="str">
        <f t="shared" si="36"/>
        <v>A8</v>
      </c>
      <c r="AU276" t="str">
        <f t="shared" si="37"/>
        <v>--</v>
      </c>
    </row>
    <row r="277" spans="1:47" x14ac:dyDescent="0.25">
      <c r="A277" t="str">
        <f t="shared" si="32"/>
        <v>U2-H2</v>
      </c>
      <c r="B277" t="str">
        <f t="shared" si="33"/>
        <v>A7</v>
      </c>
      <c r="C277" t="str">
        <f t="shared" si="34"/>
        <v>U2-A7</v>
      </c>
      <c r="D277" t="str">
        <f t="shared" si="35"/>
        <v>U2-H2</v>
      </c>
      <c r="E277" t="s">
        <v>403</v>
      </c>
      <c r="F277" t="s">
        <v>480</v>
      </c>
      <c r="G277" t="s">
        <v>583</v>
      </c>
      <c r="N277" s="97"/>
      <c r="AT277" t="str">
        <f t="shared" si="36"/>
        <v>A7</v>
      </c>
      <c r="AU277" t="str">
        <f t="shared" si="37"/>
        <v>--</v>
      </c>
    </row>
    <row r="278" spans="1:47" x14ac:dyDescent="0.25">
      <c r="A278" t="str">
        <f t="shared" si="32"/>
        <v>U2-H3</v>
      </c>
      <c r="B278" t="str">
        <f t="shared" si="33"/>
        <v>A6</v>
      </c>
      <c r="C278" t="str">
        <f t="shared" si="34"/>
        <v>U2-A6</v>
      </c>
      <c r="D278" t="str">
        <f t="shared" si="35"/>
        <v>U2-H3</v>
      </c>
      <c r="E278" t="s">
        <v>403</v>
      </c>
      <c r="F278" t="s">
        <v>482</v>
      </c>
      <c r="G278" t="s">
        <v>582</v>
      </c>
      <c r="N278" s="97"/>
      <c r="AT278" t="str">
        <f t="shared" si="36"/>
        <v>A6</v>
      </c>
      <c r="AU278" t="str">
        <f t="shared" si="37"/>
        <v>--</v>
      </c>
    </row>
    <row r="279" spans="1:47" x14ac:dyDescent="0.25">
      <c r="A279" t="str">
        <f t="shared" si="32"/>
        <v>U2-H7</v>
      </c>
      <c r="B279" t="str">
        <f t="shared" si="33"/>
        <v>A0</v>
      </c>
      <c r="C279" t="str">
        <f t="shared" si="34"/>
        <v>U2-A0</v>
      </c>
      <c r="D279" t="str">
        <f t="shared" si="35"/>
        <v>U2-H7</v>
      </c>
      <c r="E279" t="s">
        <v>403</v>
      </c>
      <c r="F279" t="s">
        <v>762</v>
      </c>
      <c r="G279" t="s">
        <v>572</v>
      </c>
      <c r="N279" s="97"/>
      <c r="AT279" t="str">
        <f t="shared" si="36"/>
        <v>A0</v>
      </c>
      <c r="AU279" t="str">
        <f t="shared" si="37"/>
        <v>--</v>
      </c>
    </row>
    <row r="280" spans="1:47" x14ac:dyDescent="0.25">
      <c r="A280" t="str">
        <f t="shared" si="32"/>
        <v>U2-H8</v>
      </c>
      <c r="B280" t="str">
        <f t="shared" si="33"/>
        <v>A1</v>
      </c>
      <c r="C280" t="str">
        <f t="shared" si="34"/>
        <v>U2-A1</v>
      </c>
      <c r="D280" t="str">
        <f t="shared" si="35"/>
        <v>U2-H8</v>
      </c>
      <c r="E280" t="s">
        <v>403</v>
      </c>
      <c r="F280" t="s">
        <v>663</v>
      </c>
      <c r="G280" t="s">
        <v>573</v>
      </c>
      <c r="N280" s="97"/>
      <c r="AT280" t="str">
        <f t="shared" si="36"/>
        <v>A1</v>
      </c>
      <c r="AU280" t="str">
        <f t="shared" si="37"/>
        <v>--</v>
      </c>
    </row>
    <row r="281" spans="1:47" x14ac:dyDescent="0.25">
      <c r="A281" t="str">
        <f t="shared" si="32"/>
        <v>U2-H9</v>
      </c>
      <c r="B281" t="str">
        <f t="shared" si="33"/>
        <v>A10</v>
      </c>
      <c r="C281" t="str">
        <f t="shared" si="34"/>
        <v>U2-A10</v>
      </c>
      <c r="D281" t="str">
        <f t="shared" si="35"/>
        <v>U2-H9</v>
      </c>
      <c r="E281" t="s">
        <v>403</v>
      </c>
      <c r="F281" t="s">
        <v>665</v>
      </c>
      <c r="G281" t="s">
        <v>574</v>
      </c>
      <c r="N281" s="97"/>
      <c r="AT281" t="str">
        <f t="shared" si="36"/>
        <v>A10</v>
      </c>
      <c r="AU281" t="str">
        <f t="shared" si="37"/>
        <v>--</v>
      </c>
    </row>
    <row r="282" spans="1:47" x14ac:dyDescent="0.25">
      <c r="A282" t="str">
        <f t="shared" si="32"/>
        <v>U2-J1</v>
      </c>
      <c r="B282" t="str">
        <f t="shared" si="33"/>
        <v>GND</v>
      </c>
      <c r="C282" t="str">
        <f t="shared" si="34"/>
        <v>U2-GND</v>
      </c>
      <c r="D282" t="str">
        <f t="shared" si="35"/>
        <v>U2-J1</v>
      </c>
      <c r="E282" t="s">
        <v>403</v>
      </c>
      <c r="F282" t="s">
        <v>168</v>
      </c>
      <c r="G282" t="s">
        <v>324</v>
      </c>
      <c r="N282" s="97"/>
      <c r="AT282" t="str">
        <f t="shared" si="36"/>
        <v>GND</v>
      </c>
      <c r="AU282" t="str">
        <f t="shared" si="37"/>
        <v>--</v>
      </c>
    </row>
    <row r="283" spans="1:47" x14ac:dyDescent="0.25">
      <c r="A283" t="str">
        <f t="shared" si="32"/>
        <v>U2-J2</v>
      </c>
      <c r="B283" t="str">
        <f t="shared" si="33"/>
        <v>A5</v>
      </c>
      <c r="C283" t="str">
        <f t="shared" si="34"/>
        <v>U2-A5</v>
      </c>
      <c r="D283" t="str">
        <f t="shared" si="35"/>
        <v>U2-J2</v>
      </c>
      <c r="E283" t="s">
        <v>403</v>
      </c>
      <c r="F283" t="s">
        <v>184</v>
      </c>
      <c r="G283" t="s">
        <v>581</v>
      </c>
      <c r="N283" s="97"/>
      <c r="AT283" t="str">
        <f t="shared" si="36"/>
        <v>A5</v>
      </c>
      <c r="AU283" t="str">
        <f t="shared" si="37"/>
        <v>--</v>
      </c>
    </row>
    <row r="284" spans="1:47" x14ac:dyDescent="0.25">
      <c r="A284" t="str">
        <f t="shared" si="32"/>
        <v>U2-J3</v>
      </c>
      <c r="B284" t="str">
        <f t="shared" si="33"/>
        <v>A4</v>
      </c>
      <c r="C284" t="str">
        <f t="shared" si="34"/>
        <v>U2-A4</v>
      </c>
      <c r="D284" t="str">
        <f t="shared" si="35"/>
        <v>U2-J3</v>
      </c>
      <c r="E284" t="s">
        <v>403</v>
      </c>
      <c r="F284" t="s">
        <v>185</v>
      </c>
      <c r="G284" t="s">
        <v>580</v>
      </c>
      <c r="N284" s="97"/>
      <c r="AT284" t="str">
        <f t="shared" si="36"/>
        <v>A4</v>
      </c>
      <c r="AU284" t="str">
        <f t="shared" si="37"/>
        <v>--</v>
      </c>
    </row>
    <row r="285" spans="1:47" x14ac:dyDescent="0.25">
      <c r="A285" t="str">
        <f t="shared" si="32"/>
        <v>U2-J7</v>
      </c>
      <c r="B285" t="str">
        <f t="shared" si="33"/>
        <v>A3</v>
      </c>
      <c r="C285" t="str">
        <f t="shared" si="34"/>
        <v>U2-A3</v>
      </c>
      <c r="D285" t="str">
        <f t="shared" si="35"/>
        <v>U2-J7</v>
      </c>
      <c r="E285" t="s">
        <v>403</v>
      </c>
      <c r="F285" t="s">
        <v>673</v>
      </c>
      <c r="G285" t="s">
        <v>579</v>
      </c>
      <c r="N285" s="97"/>
      <c r="AT285" t="str">
        <f t="shared" si="36"/>
        <v>A3</v>
      </c>
      <c r="AU285" t="str">
        <f t="shared" si="37"/>
        <v>--</v>
      </c>
    </row>
    <row r="286" spans="1:47" x14ac:dyDescent="0.25">
      <c r="A286" t="str">
        <f t="shared" si="32"/>
        <v>U2-J8</v>
      </c>
      <c r="B286" t="str">
        <f t="shared" si="33"/>
        <v>A2</v>
      </c>
      <c r="C286" t="str">
        <f t="shared" si="34"/>
        <v>U2-A2</v>
      </c>
      <c r="D286" t="str">
        <f t="shared" si="35"/>
        <v>U2-J8</v>
      </c>
      <c r="E286" t="s">
        <v>403</v>
      </c>
      <c r="F286" t="s">
        <v>676</v>
      </c>
      <c r="G286" t="s">
        <v>578</v>
      </c>
      <c r="N286" s="97"/>
      <c r="AT286" t="str">
        <f t="shared" si="36"/>
        <v>A2</v>
      </c>
      <c r="AU286" t="str">
        <f t="shared" si="37"/>
        <v>--</v>
      </c>
    </row>
    <row r="287" spans="1:47" x14ac:dyDescent="0.25">
      <c r="A287" t="str">
        <f t="shared" si="32"/>
        <v>U2-J9</v>
      </c>
      <c r="B287" t="str">
        <f t="shared" si="33"/>
        <v>3.3V</v>
      </c>
      <c r="C287" t="str">
        <f t="shared" si="34"/>
        <v>U2-3.3V</v>
      </c>
      <c r="D287" t="str">
        <f t="shared" si="35"/>
        <v>U2-J9</v>
      </c>
      <c r="E287" t="s">
        <v>403</v>
      </c>
      <c r="F287" t="s">
        <v>188</v>
      </c>
      <c r="G287" t="s">
        <v>291</v>
      </c>
      <c r="N287" s="97"/>
      <c r="AT287" t="str">
        <f t="shared" si="36"/>
        <v>3.3V</v>
      </c>
      <c r="AU287" t="str">
        <f t="shared" si="37"/>
        <v>--</v>
      </c>
    </row>
    <row r="288" spans="1:47" x14ac:dyDescent="0.25">
      <c r="A288" t="str">
        <f t="shared" si="32"/>
        <v>U3-1</v>
      </c>
      <c r="B288" t="str">
        <f t="shared" si="33"/>
        <v>EECS</v>
      </c>
      <c r="C288" t="str">
        <f t="shared" si="34"/>
        <v>U3-EECS</v>
      </c>
      <c r="D288" t="str">
        <f t="shared" si="35"/>
        <v>U3-1</v>
      </c>
      <c r="E288" t="s">
        <v>404</v>
      </c>
      <c r="F288">
        <v>1</v>
      </c>
      <c r="G288" t="s">
        <v>341</v>
      </c>
      <c r="N288" s="97"/>
      <c r="AT288" t="str">
        <f t="shared" si="36"/>
        <v>EECS</v>
      </c>
      <c r="AU288" t="str">
        <f t="shared" si="37"/>
        <v>--</v>
      </c>
    </row>
    <row r="289" spans="1:47" x14ac:dyDescent="0.25">
      <c r="A289" t="str">
        <f t="shared" si="32"/>
        <v>U3-2</v>
      </c>
      <c r="B289" t="str">
        <f t="shared" si="33"/>
        <v>VCORE</v>
      </c>
      <c r="C289" t="str">
        <f t="shared" si="34"/>
        <v>U3-VCORE</v>
      </c>
      <c r="D289" t="str">
        <f t="shared" si="35"/>
        <v>U3-2</v>
      </c>
      <c r="E289" t="s">
        <v>404</v>
      </c>
      <c r="F289">
        <v>2</v>
      </c>
      <c r="G289" t="s">
        <v>395</v>
      </c>
      <c r="N289" s="97"/>
      <c r="AT289" t="str">
        <f t="shared" si="36"/>
        <v>VCORE</v>
      </c>
      <c r="AU289" t="str">
        <f t="shared" si="37"/>
        <v>--</v>
      </c>
    </row>
    <row r="290" spans="1:47" x14ac:dyDescent="0.25">
      <c r="A290" t="str">
        <f t="shared" si="32"/>
        <v>U3-3</v>
      </c>
      <c r="B290" t="str">
        <f t="shared" si="33"/>
        <v>NetR19_2</v>
      </c>
      <c r="C290" t="str">
        <f t="shared" si="34"/>
        <v>U3-NetR19_2</v>
      </c>
      <c r="D290" t="str">
        <f t="shared" si="35"/>
        <v>U3-3</v>
      </c>
      <c r="E290" t="s">
        <v>404</v>
      </c>
      <c r="F290">
        <v>3</v>
      </c>
      <c r="G290" t="s">
        <v>384</v>
      </c>
      <c r="N290" s="97"/>
      <c r="AT290" t="str">
        <f t="shared" si="36"/>
        <v>NetR17_1</v>
      </c>
      <c r="AU290" t="str">
        <f t="shared" si="37"/>
        <v>R19</v>
      </c>
    </row>
    <row r="291" spans="1:47" x14ac:dyDescent="0.25">
      <c r="A291" t="str">
        <f t="shared" si="32"/>
        <v>U3-4</v>
      </c>
      <c r="B291" t="str">
        <f t="shared" si="33"/>
        <v>NetU3_4</v>
      </c>
      <c r="C291" t="str">
        <f t="shared" si="34"/>
        <v>U3-NetU3_4</v>
      </c>
      <c r="D291" t="str">
        <f t="shared" si="35"/>
        <v>U3-4</v>
      </c>
      <c r="E291" t="s">
        <v>404</v>
      </c>
      <c r="F291">
        <v>4</v>
      </c>
      <c r="G291" t="s">
        <v>405</v>
      </c>
      <c r="N291" s="97"/>
      <c r="AT291" t="str">
        <f t="shared" si="36"/>
        <v>NetU3_4</v>
      </c>
      <c r="AU291" t="str">
        <f t="shared" si="37"/>
        <v>--</v>
      </c>
    </row>
    <row r="292" spans="1:47" x14ac:dyDescent="0.25">
      <c r="A292" t="str">
        <f t="shared" si="32"/>
        <v>U3-5</v>
      </c>
      <c r="B292" t="str">
        <f t="shared" si="33"/>
        <v>NetC1_1</v>
      </c>
      <c r="C292" t="str">
        <f t="shared" si="34"/>
        <v>U3-NetC1_1</v>
      </c>
      <c r="D292" t="str">
        <f t="shared" si="35"/>
        <v>U3-5</v>
      </c>
      <c r="E292" t="s">
        <v>404</v>
      </c>
      <c r="F292">
        <v>5</v>
      </c>
      <c r="G292" t="s">
        <v>370</v>
      </c>
      <c r="N292" s="97"/>
      <c r="AT292" t="str">
        <f t="shared" si="36"/>
        <v>NetC1_1</v>
      </c>
      <c r="AU292" t="str">
        <f t="shared" si="37"/>
        <v>--</v>
      </c>
    </row>
    <row r="293" spans="1:47" x14ac:dyDescent="0.25">
      <c r="A293" t="str">
        <f t="shared" si="32"/>
        <v>U3-6</v>
      </c>
      <c r="B293" t="str">
        <f t="shared" si="33"/>
        <v>NetR1_2</v>
      </c>
      <c r="C293" t="str">
        <f t="shared" si="34"/>
        <v>U3-NetR1_2</v>
      </c>
      <c r="D293" t="str">
        <f t="shared" si="35"/>
        <v>U3-6</v>
      </c>
      <c r="E293" t="s">
        <v>404</v>
      </c>
      <c r="F293">
        <v>6</v>
      </c>
      <c r="G293" t="s">
        <v>385</v>
      </c>
      <c r="N293" s="97"/>
      <c r="AT293" t="str">
        <f t="shared" si="36"/>
        <v>NetR1_2</v>
      </c>
      <c r="AU293" t="str">
        <f t="shared" si="37"/>
        <v>--</v>
      </c>
    </row>
    <row r="294" spans="1:47" x14ac:dyDescent="0.25">
      <c r="A294" t="str">
        <f t="shared" si="32"/>
        <v>U3-7</v>
      </c>
      <c r="B294" t="str">
        <f t="shared" si="33"/>
        <v>D_N</v>
      </c>
      <c r="C294" t="str">
        <f t="shared" si="34"/>
        <v>U3-D_N</v>
      </c>
      <c r="D294" t="str">
        <f t="shared" si="35"/>
        <v>U3-7</v>
      </c>
      <c r="E294" t="s">
        <v>404</v>
      </c>
      <c r="F294">
        <v>7</v>
      </c>
      <c r="G294" t="s">
        <v>337</v>
      </c>
      <c r="N294" s="97"/>
      <c r="AT294" t="str">
        <f t="shared" si="36"/>
        <v>D_N</v>
      </c>
      <c r="AU294" t="str">
        <f t="shared" si="37"/>
        <v>--</v>
      </c>
    </row>
    <row r="295" spans="1:47" x14ac:dyDescent="0.25">
      <c r="A295" t="str">
        <f t="shared" si="32"/>
        <v>U3-8</v>
      </c>
      <c r="B295" t="str">
        <f t="shared" si="33"/>
        <v>D_P</v>
      </c>
      <c r="C295" t="str">
        <f t="shared" si="34"/>
        <v>U3-D_P</v>
      </c>
      <c r="D295" t="str">
        <f t="shared" si="35"/>
        <v>U3-8</v>
      </c>
      <c r="E295" t="s">
        <v>404</v>
      </c>
      <c r="F295">
        <v>8</v>
      </c>
      <c r="G295" t="s">
        <v>338</v>
      </c>
      <c r="N295" s="97"/>
      <c r="AT295" t="str">
        <f t="shared" si="36"/>
        <v>D_P</v>
      </c>
      <c r="AU295" t="str">
        <f t="shared" si="37"/>
        <v>--</v>
      </c>
    </row>
    <row r="296" spans="1:47" x14ac:dyDescent="0.25">
      <c r="A296" t="str">
        <f t="shared" si="32"/>
        <v>U3-9</v>
      </c>
      <c r="B296" t="str">
        <f t="shared" si="33"/>
        <v>NetC19_1</v>
      </c>
      <c r="C296" t="str">
        <f t="shared" si="34"/>
        <v>U3-NetC19_1</v>
      </c>
      <c r="D296" t="str">
        <f t="shared" si="35"/>
        <v>U3-9</v>
      </c>
      <c r="E296" t="s">
        <v>404</v>
      </c>
      <c r="F296">
        <v>9</v>
      </c>
      <c r="G296" t="s">
        <v>369</v>
      </c>
      <c r="N296" s="97"/>
      <c r="AT296" t="str">
        <f t="shared" si="36"/>
        <v>NetC19_1</v>
      </c>
      <c r="AU296" t="str">
        <f t="shared" si="37"/>
        <v>--</v>
      </c>
    </row>
    <row r="297" spans="1:47" x14ac:dyDescent="0.25">
      <c r="A297" t="str">
        <f t="shared" si="32"/>
        <v>U3-10</v>
      </c>
      <c r="B297" t="str">
        <f t="shared" si="33"/>
        <v>GND</v>
      </c>
      <c r="C297" t="str">
        <f t="shared" si="34"/>
        <v>U3-GND</v>
      </c>
      <c r="D297" t="str">
        <f t="shared" si="35"/>
        <v>U3-10</v>
      </c>
      <c r="E297" t="s">
        <v>404</v>
      </c>
      <c r="F297">
        <v>10</v>
      </c>
      <c r="G297" t="s">
        <v>324</v>
      </c>
      <c r="N297" s="97"/>
      <c r="AT297" t="str">
        <f t="shared" si="36"/>
        <v>GND</v>
      </c>
      <c r="AU297" t="str">
        <f t="shared" si="37"/>
        <v>--</v>
      </c>
    </row>
    <row r="298" spans="1:47" x14ac:dyDescent="0.25">
      <c r="A298" t="str">
        <f t="shared" si="32"/>
        <v>U3-11</v>
      </c>
      <c r="B298" t="str">
        <f t="shared" si="33"/>
        <v>NetR2_2</v>
      </c>
      <c r="C298" t="str">
        <f t="shared" si="34"/>
        <v>U3-NetR2_2</v>
      </c>
      <c r="D298" t="str">
        <f t="shared" si="35"/>
        <v>U3-11</v>
      </c>
      <c r="E298" t="s">
        <v>404</v>
      </c>
      <c r="F298">
        <v>11</v>
      </c>
      <c r="G298" t="s">
        <v>390</v>
      </c>
      <c r="N298" s="97"/>
      <c r="AT298" t="str">
        <f t="shared" si="36"/>
        <v>NetR2_2</v>
      </c>
      <c r="AU298" t="str">
        <f t="shared" si="37"/>
        <v>--</v>
      </c>
    </row>
    <row r="299" spans="1:47" x14ac:dyDescent="0.25">
      <c r="A299" t="str">
        <f t="shared" si="32"/>
        <v>U3-12</v>
      </c>
      <c r="B299" t="str">
        <f t="shared" si="33"/>
        <v>TCK</v>
      </c>
      <c r="C299" t="str">
        <f t="shared" si="34"/>
        <v>U3-TCK</v>
      </c>
      <c r="D299" t="str">
        <f t="shared" si="35"/>
        <v>U3-12</v>
      </c>
      <c r="E299" t="s">
        <v>404</v>
      </c>
      <c r="F299">
        <v>12</v>
      </c>
      <c r="G299" t="s">
        <v>329</v>
      </c>
      <c r="N299" s="97"/>
      <c r="AT299" t="str">
        <f t="shared" si="36"/>
        <v>TCK</v>
      </c>
      <c r="AU299" t="str">
        <f t="shared" si="37"/>
        <v>--</v>
      </c>
    </row>
    <row r="300" spans="1:47" x14ac:dyDescent="0.25">
      <c r="A300" t="str">
        <f t="shared" si="32"/>
        <v>U3-13</v>
      </c>
      <c r="B300" t="str">
        <f t="shared" si="33"/>
        <v>TDI</v>
      </c>
      <c r="C300" t="str">
        <f t="shared" si="34"/>
        <v>U3-TDI</v>
      </c>
      <c r="D300" t="str">
        <f t="shared" si="35"/>
        <v>U3-13</v>
      </c>
      <c r="E300" t="s">
        <v>404</v>
      </c>
      <c r="F300">
        <v>13</v>
      </c>
      <c r="G300" t="s">
        <v>331</v>
      </c>
      <c r="N300" s="97"/>
      <c r="AT300" t="str">
        <f t="shared" si="36"/>
        <v>TDI</v>
      </c>
      <c r="AU300" t="str">
        <f t="shared" si="37"/>
        <v>--</v>
      </c>
    </row>
    <row r="301" spans="1:47" x14ac:dyDescent="0.25">
      <c r="A301" t="str">
        <f t="shared" si="32"/>
        <v>U3-14</v>
      </c>
      <c r="B301" t="str">
        <f t="shared" si="33"/>
        <v>TDO</v>
      </c>
      <c r="C301" t="str">
        <f t="shared" si="34"/>
        <v>U3-TDO</v>
      </c>
      <c r="D301" t="str">
        <f t="shared" si="35"/>
        <v>U3-14</v>
      </c>
      <c r="E301" t="s">
        <v>404</v>
      </c>
      <c r="F301">
        <v>14</v>
      </c>
      <c r="G301" t="s">
        <v>330</v>
      </c>
      <c r="N301" s="97"/>
      <c r="AT301" t="str">
        <f t="shared" si="36"/>
        <v>TDO</v>
      </c>
      <c r="AU301" t="str">
        <f t="shared" si="37"/>
        <v>--</v>
      </c>
    </row>
    <row r="302" spans="1:47" x14ac:dyDescent="0.25">
      <c r="A302" t="str">
        <f t="shared" si="32"/>
        <v>U3-15</v>
      </c>
      <c r="B302" t="str">
        <f t="shared" si="33"/>
        <v>TMS</v>
      </c>
      <c r="C302" t="str">
        <f t="shared" si="34"/>
        <v>U3-TMS</v>
      </c>
      <c r="D302" t="str">
        <f t="shared" si="35"/>
        <v>U3-15</v>
      </c>
      <c r="E302" t="s">
        <v>404</v>
      </c>
      <c r="F302">
        <v>15</v>
      </c>
      <c r="G302" t="s">
        <v>332</v>
      </c>
      <c r="N302" s="97"/>
      <c r="AT302" t="str">
        <f t="shared" si="36"/>
        <v>TMS</v>
      </c>
      <c r="AU302" t="str">
        <f t="shared" si="37"/>
        <v>--</v>
      </c>
    </row>
    <row r="303" spans="1:47" x14ac:dyDescent="0.25">
      <c r="A303" t="str">
        <f t="shared" si="32"/>
        <v>U3-16</v>
      </c>
      <c r="B303" t="str">
        <f t="shared" si="33"/>
        <v>3.3V</v>
      </c>
      <c r="C303" t="str">
        <f t="shared" si="34"/>
        <v>U3-3.3V</v>
      </c>
      <c r="D303" t="str">
        <f t="shared" si="35"/>
        <v>U3-16</v>
      </c>
      <c r="E303" t="s">
        <v>404</v>
      </c>
      <c r="F303">
        <v>16</v>
      </c>
      <c r="G303" t="s">
        <v>291</v>
      </c>
      <c r="N303" s="97"/>
      <c r="AT303" t="str">
        <f t="shared" si="36"/>
        <v>3.3V</v>
      </c>
      <c r="AU303" t="str">
        <f t="shared" si="37"/>
        <v>--</v>
      </c>
    </row>
    <row r="304" spans="1:47" x14ac:dyDescent="0.25">
      <c r="A304" t="str">
        <f t="shared" si="32"/>
        <v>U3-17</v>
      </c>
      <c r="B304" t="str">
        <f t="shared" si="33"/>
        <v>NetU3_17</v>
      </c>
      <c r="C304" t="str">
        <f t="shared" si="34"/>
        <v>U3-NetU3_17</v>
      </c>
      <c r="D304" t="str">
        <f t="shared" si="35"/>
        <v>U3-17</v>
      </c>
      <c r="E304" t="s">
        <v>404</v>
      </c>
      <c r="F304">
        <v>17</v>
      </c>
      <c r="G304" t="s">
        <v>406</v>
      </c>
      <c r="N304" s="97"/>
      <c r="AT304" t="str">
        <f t="shared" si="36"/>
        <v>NetU3_17</v>
      </c>
      <c r="AU304" t="str">
        <f t="shared" si="37"/>
        <v>--</v>
      </c>
    </row>
    <row r="305" spans="1:47" x14ac:dyDescent="0.25">
      <c r="A305" t="str">
        <f t="shared" si="32"/>
        <v>U3-18</v>
      </c>
      <c r="B305" t="str">
        <f t="shared" si="33"/>
        <v>NetU3_18</v>
      </c>
      <c r="C305" t="str">
        <f t="shared" si="34"/>
        <v>U3-NetU3_18</v>
      </c>
      <c r="D305" t="str">
        <f t="shared" si="35"/>
        <v>U3-18</v>
      </c>
      <c r="E305" t="s">
        <v>404</v>
      </c>
      <c r="F305">
        <v>18</v>
      </c>
      <c r="G305" t="s">
        <v>407</v>
      </c>
      <c r="N305" s="97"/>
      <c r="AT305" t="str">
        <f t="shared" si="36"/>
        <v>NetU3_18</v>
      </c>
      <c r="AU305" t="str">
        <f t="shared" si="37"/>
        <v>--</v>
      </c>
    </row>
    <row r="306" spans="1:47" x14ac:dyDescent="0.25">
      <c r="A306" t="str">
        <f t="shared" si="32"/>
        <v>U3-19</v>
      </c>
      <c r="B306" t="str">
        <f t="shared" si="33"/>
        <v>NetU3_19</v>
      </c>
      <c r="C306" t="str">
        <f t="shared" si="34"/>
        <v>U3-NetU3_19</v>
      </c>
      <c r="D306" t="str">
        <f t="shared" si="35"/>
        <v>U3-19</v>
      </c>
      <c r="E306" t="s">
        <v>404</v>
      </c>
      <c r="F306">
        <v>19</v>
      </c>
      <c r="G306" t="s">
        <v>408</v>
      </c>
      <c r="N306" s="97"/>
      <c r="AT306" t="str">
        <f t="shared" si="36"/>
        <v>NetU3_19</v>
      </c>
      <c r="AU306" t="str">
        <f t="shared" si="37"/>
        <v>--</v>
      </c>
    </row>
    <row r="307" spans="1:47" x14ac:dyDescent="0.25">
      <c r="A307" t="str">
        <f t="shared" si="32"/>
        <v>U3-20</v>
      </c>
      <c r="B307" t="str">
        <f t="shared" si="33"/>
        <v>NetU3_20</v>
      </c>
      <c r="C307" t="str">
        <f t="shared" si="34"/>
        <v>U3-NetU3_20</v>
      </c>
      <c r="D307" t="str">
        <f t="shared" si="35"/>
        <v>U3-20</v>
      </c>
      <c r="E307" t="s">
        <v>404</v>
      </c>
      <c r="F307">
        <v>20</v>
      </c>
      <c r="G307" t="s">
        <v>409</v>
      </c>
      <c r="N307" s="97"/>
      <c r="AT307" t="str">
        <f t="shared" si="36"/>
        <v>NetU3_20</v>
      </c>
      <c r="AU307" t="str">
        <f t="shared" si="37"/>
        <v>--</v>
      </c>
    </row>
    <row r="308" spans="1:47" x14ac:dyDescent="0.25">
      <c r="A308" t="str">
        <f t="shared" si="32"/>
        <v>U3-21</v>
      </c>
      <c r="B308" t="str">
        <f t="shared" si="33"/>
        <v>GND</v>
      </c>
      <c r="C308" t="str">
        <f t="shared" si="34"/>
        <v>U3-GND</v>
      </c>
      <c r="D308" t="str">
        <f t="shared" si="35"/>
        <v>U3-21</v>
      </c>
      <c r="E308" t="s">
        <v>404</v>
      </c>
      <c r="F308">
        <v>21</v>
      </c>
      <c r="G308" t="s">
        <v>324</v>
      </c>
      <c r="N308" s="97"/>
      <c r="AT308" t="str">
        <f t="shared" si="36"/>
        <v>GND</v>
      </c>
      <c r="AU308" t="str">
        <f t="shared" si="37"/>
        <v>--</v>
      </c>
    </row>
    <row r="309" spans="1:47" x14ac:dyDescent="0.25">
      <c r="A309" t="str">
        <f t="shared" si="32"/>
        <v>U3-22</v>
      </c>
      <c r="B309" t="str">
        <f t="shared" si="33"/>
        <v>NetU3_22</v>
      </c>
      <c r="C309" t="str">
        <f t="shared" si="34"/>
        <v>U3-NetU3_22</v>
      </c>
      <c r="D309" t="str">
        <f t="shared" si="35"/>
        <v>U3-22</v>
      </c>
      <c r="E309" t="s">
        <v>404</v>
      </c>
      <c r="F309">
        <v>22</v>
      </c>
      <c r="G309" t="s">
        <v>410</v>
      </c>
      <c r="N309" s="97"/>
      <c r="AT309" t="str">
        <f t="shared" si="36"/>
        <v>NetU3_22</v>
      </c>
      <c r="AU309" t="str">
        <f t="shared" si="37"/>
        <v>--</v>
      </c>
    </row>
    <row r="310" spans="1:47" x14ac:dyDescent="0.25">
      <c r="A310" t="str">
        <f t="shared" si="32"/>
        <v>U3-23</v>
      </c>
      <c r="B310" t="str">
        <f t="shared" si="33"/>
        <v>NetU3_23</v>
      </c>
      <c r="C310" t="str">
        <f t="shared" si="34"/>
        <v>U3-NetU3_23</v>
      </c>
      <c r="D310" t="str">
        <f t="shared" si="35"/>
        <v>U3-23</v>
      </c>
      <c r="E310" t="s">
        <v>404</v>
      </c>
      <c r="F310">
        <v>23</v>
      </c>
      <c r="G310" t="s">
        <v>411</v>
      </c>
      <c r="N310" s="97"/>
      <c r="AT310" t="str">
        <f t="shared" si="36"/>
        <v>NetU3_23</v>
      </c>
      <c r="AU310" t="str">
        <f t="shared" si="37"/>
        <v>--</v>
      </c>
    </row>
    <row r="311" spans="1:47" x14ac:dyDescent="0.25">
      <c r="A311" t="str">
        <f t="shared" si="32"/>
        <v>U3-24</v>
      </c>
      <c r="B311" t="str">
        <f t="shared" si="33"/>
        <v>NetU3_24</v>
      </c>
      <c r="C311" t="str">
        <f t="shared" si="34"/>
        <v>U3-NetU3_24</v>
      </c>
      <c r="D311" t="str">
        <f t="shared" si="35"/>
        <v>U3-24</v>
      </c>
      <c r="E311" t="s">
        <v>404</v>
      </c>
      <c r="F311">
        <v>24</v>
      </c>
      <c r="G311" t="s">
        <v>412</v>
      </c>
      <c r="N311" s="97"/>
      <c r="AT311" t="str">
        <f t="shared" si="36"/>
        <v>NetU3_24</v>
      </c>
      <c r="AU311" t="str">
        <f t="shared" si="37"/>
        <v>--</v>
      </c>
    </row>
    <row r="312" spans="1:47" x14ac:dyDescent="0.25">
      <c r="A312" t="str">
        <f t="shared" si="32"/>
        <v>U3-25</v>
      </c>
      <c r="B312" t="str">
        <f t="shared" si="33"/>
        <v>NetU3_25</v>
      </c>
      <c r="C312" t="str">
        <f t="shared" si="34"/>
        <v>U3-NetU3_25</v>
      </c>
      <c r="D312" t="str">
        <f t="shared" si="35"/>
        <v>U3-25</v>
      </c>
      <c r="E312" t="s">
        <v>404</v>
      </c>
      <c r="F312">
        <v>25</v>
      </c>
      <c r="G312" t="s">
        <v>413</v>
      </c>
      <c r="N312" s="97"/>
      <c r="AT312" t="str">
        <f t="shared" si="36"/>
        <v>NetU3_25</v>
      </c>
      <c r="AU312" t="str">
        <f t="shared" si="37"/>
        <v>--</v>
      </c>
    </row>
    <row r="313" spans="1:47" x14ac:dyDescent="0.25">
      <c r="A313" t="str">
        <f t="shared" si="32"/>
        <v>U3-26</v>
      </c>
      <c r="B313" t="str">
        <f t="shared" si="33"/>
        <v>NetU3_26</v>
      </c>
      <c r="C313" t="str">
        <f t="shared" si="34"/>
        <v>U3-NetU3_26</v>
      </c>
      <c r="D313" t="str">
        <f t="shared" si="35"/>
        <v>U3-26</v>
      </c>
      <c r="E313" t="s">
        <v>404</v>
      </c>
      <c r="F313">
        <v>26</v>
      </c>
      <c r="G313" t="s">
        <v>414</v>
      </c>
      <c r="N313" s="97"/>
      <c r="AT313" t="str">
        <f t="shared" si="36"/>
        <v>NetU3_26</v>
      </c>
      <c r="AU313" t="str">
        <f t="shared" si="37"/>
        <v>--</v>
      </c>
    </row>
    <row r="314" spans="1:47" x14ac:dyDescent="0.25">
      <c r="A314" t="str">
        <f t="shared" si="32"/>
        <v>U3-27</v>
      </c>
      <c r="B314" t="str">
        <f t="shared" si="33"/>
        <v>NetU3_27</v>
      </c>
      <c r="C314" t="str">
        <f t="shared" si="34"/>
        <v>U3-NetU3_27</v>
      </c>
      <c r="D314" t="str">
        <f t="shared" si="35"/>
        <v>U3-27</v>
      </c>
      <c r="E314" t="s">
        <v>404</v>
      </c>
      <c r="F314">
        <v>27</v>
      </c>
      <c r="G314" t="s">
        <v>415</v>
      </c>
      <c r="N314" s="97"/>
      <c r="AT314" t="str">
        <f t="shared" si="36"/>
        <v>NetU3_27</v>
      </c>
      <c r="AU314" t="str">
        <f t="shared" si="37"/>
        <v>--</v>
      </c>
    </row>
    <row r="315" spans="1:47" x14ac:dyDescent="0.25">
      <c r="A315" t="str">
        <f t="shared" si="32"/>
        <v>U3-28</v>
      </c>
      <c r="B315" t="str">
        <f t="shared" si="33"/>
        <v>NetU3_28</v>
      </c>
      <c r="C315" t="str">
        <f t="shared" si="34"/>
        <v>U3-NetU3_28</v>
      </c>
      <c r="D315" t="str">
        <f t="shared" si="35"/>
        <v>U3-28</v>
      </c>
      <c r="E315" t="s">
        <v>404</v>
      </c>
      <c r="F315">
        <v>28</v>
      </c>
      <c r="G315" t="s">
        <v>416</v>
      </c>
      <c r="N315" s="97"/>
      <c r="AT315" t="str">
        <f t="shared" si="36"/>
        <v>NetU3_28</v>
      </c>
      <c r="AU315" t="str">
        <f t="shared" si="37"/>
        <v>--</v>
      </c>
    </row>
    <row r="316" spans="1:47" x14ac:dyDescent="0.25">
      <c r="A316" t="str">
        <f t="shared" si="32"/>
        <v>U3-29</v>
      </c>
      <c r="B316" t="str">
        <f t="shared" si="33"/>
        <v>NetU3_29</v>
      </c>
      <c r="C316" t="str">
        <f t="shared" si="34"/>
        <v>U3-NetU3_29</v>
      </c>
      <c r="D316" t="str">
        <f t="shared" si="35"/>
        <v>U3-29</v>
      </c>
      <c r="E316" t="s">
        <v>404</v>
      </c>
      <c r="F316">
        <v>29</v>
      </c>
      <c r="G316" t="s">
        <v>417</v>
      </c>
      <c r="N316" s="97"/>
      <c r="AT316" t="str">
        <f t="shared" si="36"/>
        <v>NetU3_29</v>
      </c>
      <c r="AU316" t="str">
        <f t="shared" si="37"/>
        <v>--</v>
      </c>
    </row>
    <row r="317" spans="1:47" x14ac:dyDescent="0.25">
      <c r="A317" t="str">
        <f t="shared" si="32"/>
        <v>U3-30</v>
      </c>
      <c r="B317" t="str">
        <f t="shared" si="33"/>
        <v>NetU3_30</v>
      </c>
      <c r="C317" t="str">
        <f t="shared" si="34"/>
        <v>U3-NetU3_30</v>
      </c>
      <c r="D317" t="str">
        <f t="shared" si="35"/>
        <v>U3-30</v>
      </c>
      <c r="E317" t="s">
        <v>404</v>
      </c>
      <c r="F317">
        <v>30</v>
      </c>
      <c r="G317" t="s">
        <v>418</v>
      </c>
      <c r="N317" s="97"/>
      <c r="AT317" t="str">
        <f t="shared" si="36"/>
        <v>NetU3_30</v>
      </c>
      <c r="AU317" t="str">
        <f t="shared" si="37"/>
        <v>--</v>
      </c>
    </row>
    <row r="318" spans="1:47" x14ac:dyDescent="0.25">
      <c r="A318" t="str">
        <f t="shared" si="32"/>
        <v>U3-31</v>
      </c>
      <c r="B318" t="str">
        <f t="shared" si="33"/>
        <v>VCORE</v>
      </c>
      <c r="C318" t="str">
        <f t="shared" si="34"/>
        <v>U3-VCORE</v>
      </c>
      <c r="D318" t="str">
        <f t="shared" si="35"/>
        <v>U3-31</v>
      </c>
      <c r="E318" t="s">
        <v>404</v>
      </c>
      <c r="F318">
        <v>31</v>
      </c>
      <c r="G318" t="s">
        <v>395</v>
      </c>
      <c r="N318" s="97"/>
      <c r="AT318" t="str">
        <f t="shared" si="36"/>
        <v>VCORE</v>
      </c>
      <c r="AU318" t="str">
        <f t="shared" si="37"/>
        <v>--</v>
      </c>
    </row>
    <row r="319" spans="1:47" x14ac:dyDescent="0.25">
      <c r="A319" t="str">
        <f t="shared" si="32"/>
        <v>U3-32</v>
      </c>
      <c r="B319" t="str">
        <f t="shared" si="33"/>
        <v>BDBUS0</v>
      </c>
      <c r="C319" t="str">
        <f t="shared" si="34"/>
        <v>U3-BDBUS0</v>
      </c>
      <c r="D319" t="str">
        <f t="shared" si="35"/>
        <v>U3-32</v>
      </c>
      <c r="E319" t="s">
        <v>404</v>
      </c>
      <c r="F319">
        <v>32</v>
      </c>
      <c r="G319" t="s">
        <v>303</v>
      </c>
      <c r="N319" s="97"/>
      <c r="AT319" t="str">
        <f t="shared" si="36"/>
        <v>BDBUS0</v>
      </c>
      <c r="AU319" t="str">
        <f t="shared" si="37"/>
        <v>--</v>
      </c>
    </row>
    <row r="320" spans="1:47" x14ac:dyDescent="0.25">
      <c r="A320" t="str">
        <f t="shared" si="32"/>
        <v>U3-33</v>
      </c>
      <c r="B320" t="str">
        <f t="shared" si="33"/>
        <v>BDBUS1</v>
      </c>
      <c r="C320" t="str">
        <f t="shared" si="34"/>
        <v>U3-BDBUS1</v>
      </c>
      <c r="D320" t="str">
        <f t="shared" si="35"/>
        <v>U3-33</v>
      </c>
      <c r="E320" t="s">
        <v>404</v>
      </c>
      <c r="F320">
        <v>33</v>
      </c>
      <c r="G320" t="s">
        <v>305</v>
      </c>
      <c r="N320" s="97"/>
      <c r="AT320" t="str">
        <f t="shared" si="36"/>
        <v>BDBUS1</v>
      </c>
      <c r="AU320" t="str">
        <f t="shared" si="37"/>
        <v>--</v>
      </c>
    </row>
    <row r="321" spans="1:47" x14ac:dyDescent="0.25">
      <c r="A321" t="str">
        <f t="shared" si="32"/>
        <v>U3-34</v>
      </c>
      <c r="B321" t="str">
        <f t="shared" si="33"/>
        <v>BDBUS2</v>
      </c>
      <c r="C321" t="str">
        <f t="shared" si="34"/>
        <v>U3-BDBUS2</v>
      </c>
      <c r="D321" t="str">
        <f t="shared" si="35"/>
        <v>U3-34</v>
      </c>
      <c r="E321" t="s">
        <v>404</v>
      </c>
      <c r="F321">
        <v>34</v>
      </c>
      <c r="G321" t="s">
        <v>307</v>
      </c>
      <c r="N321" s="97"/>
      <c r="AT321" t="str">
        <f t="shared" si="36"/>
        <v>BDBUS2</v>
      </c>
      <c r="AU321" t="str">
        <f t="shared" si="37"/>
        <v>--</v>
      </c>
    </row>
    <row r="322" spans="1:47" x14ac:dyDescent="0.25">
      <c r="A322" t="str">
        <f t="shared" si="32"/>
        <v>U3-35</v>
      </c>
      <c r="B322" t="str">
        <f t="shared" si="33"/>
        <v>BDBUS3</v>
      </c>
      <c r="C322" t="str">
        <f t="shared" si="34"/>
        <v>U3-BDBUS3</v>
      </c>
      <c r="D322" t="str">
        <f t="shared" si="35"/>
        <v>U3-35</v>
      </c>
      <c r="E322" t="s">
        <v>404</v>
      </c>
      <c r="F322">
        <v>35</v>
      </c>
      <c r="G322" t="s">
        <v>309</v>
      </c>
      <c r="N322" s="97"/>
      <c r="AT322" t="str">
        <f t="shared" si="36"/>
        <v>BDBUS3</v>
      </c>
      <c r="AU322" t="str">
        <f t="shared" si="37"/>
        <v>--</v>
      </c>
    </row>
    <row r="323" spans="1:47" x14ac:dyDescent="0.25">
      <c r="A323" t="str">
        <f t="shared" si="32"/>
        <v>U3-36</v>
      </c>
      <c r="B323" t="str">
        <f t="shared" si="33"/>
        <v>3.3V</v>
      </c>
      <c r="C323" t="str">
        <f t="shared" si="34"/>
        <v>U3-3.3V</v>
      </c>
      <c r="D323" t="str">
        <f t="shared" si="35"/>
        <v>U3-36</v>
      </c>
      <c r="E323" t="s">
        <v>404</v>
      </c>
      <c r="F323">
        <v>36</v>
      </c>
      <c r="G323" t="s">
        <v>291</v>
      </c>
      <c r="N323" s="97"/>
      <c r="AT323" t="str">
        <f t="shared" si="36"/>
        <v>3.3V</v>
      </c>
      <c r="AU323" t="str">
        <f t="shared" si="37"/>
        <v>--</v>
      </c>
    </row>
    <row r="324" spans="1:47" x14ac:dyDescent="0.25">
      <c r="A324" t="str">
        <f t="shared" si="32"/>
        <v>U3-37</v>
      </c>
      <c r="B324" t="str">
        <f t="shared" si="33"/>
        <v>BDBUS4</v>
      </c>
      <c r="C324" t="str">
        <f t="shared" si="34"/>
        <v>U3-BDBUS4</v>
      </c>
      <c r="D324" t="str">
        <f t="shared" si="35"/>
        <v>U3-37</v>
      </c>
      <c r="E324" t="s">
        <v>404</v>
      </c>
      <c r="F324">
        <v>37</v>
      </c>
      <c r="G324" t="s">
        <v>311</v>
      </c>
      <c r="N324" s="97"/>
      <c r="AT324" t="str">
        <f t="shared" si="36"/>
        <v>BDBUS4</v>
      </c>
      <c r="AU324" t="str">
        <f t="shared" si="37"/>
        <v>--</v>
      </c>
    </row>
    <row r="325" spans="1:47" x14ac:dyDescent="0.25">
      <c r="A325" t="str">
        <f t="shared" si="32"/>
        <v>U3-38</v>
      </c>
      <c r="B325" t="str">
        <f t="shared" si="33"/>
        <v>BDBUS5</v>
      </c>
      <c r="C325" t="str">
        <f t="shared" si="34"/>
        <v>U3-BDBUS5</v>
      </c>
      <c r="D325" t="str">
        <f t="shared" si="35"/>
        <v>U3-38</v>
      </c>
      <c r="E325" t="s">
        <v>404</v>
      </c>
      <c r="F325">
        <v>38</v>
      </c>
      <c r="G325" t="s">
        <v>313</v>
      </c>
      <c r="N325" s="97"/>
      <c r="AT325" t="str">
        <f t="shared" si="36"/>
        <v>BDBUS5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U3-39</v>
      </c>
      <c r="B326" t="str">
        <f t="shared" ref="B326:B389" si="39">IF(OR(E326=$A$2,E326=$B$2,E326=$C$2,E326=$D$2),"--",G326)</f>
        <v>NetU3_39</v>
      </c>
      <c r="C326" t="str">
        <f t="shared" ref="C326:C389" si="40">$E326&amp;"-"&amp;$G326</f>
        <v>U3-NetU3_39</v>
      </c>
      <c r="D326" t="str">
        <f t="shared" ref="D326:D389" si="41">A326</f>
        <v>U3-39</v>
      </c>
      <c r="E326" t="s">
        <v>404</v>
      </c>
      <c r="F326">
        <v>39</v>
      </c>
      <c r="G326" t="s">
        <v>419</v>
      </c>
      <c r="N326" s="97"/>
      <c r="AT326" t="str">
        <f t="shared" ref="AT326:AT389" si="42">IF(IF(COUNTIF($AO$6:$AQ$150,B326)&gt;0,"---","--")="---",VLOOKUP(B326,$AO$6:$AQ$150,3,0),B326)</f>
        <v>NetU3_39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U3-40</v>
      </c>
      <c r="B327" t="str">
        <f t="shared" si="39"/>
        <v>NetU3_40</v>
      </c>
      <c r="C327" t="str">
        <f t="shared" si="40"/>
        <v>U3-NetU3_40</v>
      </c>
      <c r="D327" t="str">
        <f t="shared" si="41"/>
        <v>U3-40</v>
      </c>
      <c r="E327" t="s">
        <v>404</v>
      </c>
      <c r="F327">
        <v>40</v>
      </c>
      <c r="G327" t="s">
        <v>420</v>
      </c>
      <c r="N327" s="97"/>
      <c r="AT327" t="str">
        <f t="shared" si="42"/>
        <v>NetU3_40</v>
      </c>
      <c r="AU327" t="str">
        <f t="shared" si="43"/>
        <v>--</v>
      </c>
    </row>
    <row r="328" spans="1:47" x14ac:dyDescent="0.25">
      <c r="A328" t="str">
        <f t="shared" si="38"/>
        <v>U3-41</v>
      </c>
      <c r="B328" t="str">
        <f t="shared" si="39"/>
        <v>GND</v>
      </c>
      <c r="C328" t="str">
        <f t="shared" si="40"/>
        <v>U3-GND</v>
      </c>
      <c r="D328" t="str">
        <f t="shared" si="41"/>
        <v>U3-41</v>
      </c>
      <c r="E328" t="s">
        <v>404</v>
      </c>
      <c r="F328">
        <v>41</v>
      </c>
      <c r="G328" t="s">
        <v>324</v>
      </c>
      <c r="N328" s="97"/>
      <c r="AT328" t="str">
        <f t="shared" si="42"/>
        <v>GND</v>
      </c>
      <c r="AU328" t="str">
        <f t="shared" si="43"/>
        <v>--</v>
      </c>
    </row>
    <row r="329" spans="1:47" x14ac:dyDescent="0.25">
      <c r="A329" t="str">
        <f t="shared" si="38"/>
        <v>U3-42</v>
      </c>
      <c r="B329" t="str">
        <f t="shared" si="39"/>
        <v>NetU3_42</v>
      </c>
      <c r="C329" t="str">
        <f t="shared" si="40"/>
        <v>U3-NetU3_42</v>
      </c>
      <c r="D329" t="str">
        <f t="shared" si="41"/>
        <v>U3-42</v>
      </c>
      <c r="E329" t="s">
        <v>404</v>
      </c>
      <c r="F329">
        <v>42</v>
      </c>
      <c r="G329" t="s">
        <v>421</v>
      </c>
      <c r="N329" s="97"/>
      <c r="AT329" t="str">
        <f t="shared" si="42"/>
        <v>NetU3_42</v>
      </c>
      <c r="AU329" t="str">
        <f t="shared" si="43"/>
        <v>--</v>
      </c>
    </row>
    <row r="330" spans="1:47" x14ac:dyDescent="0.25">
      <c r="A330" t="str">
        <f t="shared" si="38"/>
        <v>U3-43</v>
      </c>
      <c r="B330" t="str">
        <f t="shared" si="39"/>
        <v>VCORE</v>
      </c>
      <c r="C330" t="str">
        <f t="shared" si="40"/>
        <v>U3-VCORE</v>
      </c>
      <c r="D330" t="str">
        <f t="shared" si="41"/>
        <v>U3-43</v>
      </c>
      <c r="E330" t="s">
        <v>404</v>
      </c>
      <c r="F330">
        <v>43</v>
      </c>
      <c r="G330" t="s">
        <v>395</v>
      </c>
      <c r="N330" s="97"/>
      <c r="AT330" t="str">
        <f t="shared" si="42"/>
        <v>VCORE</v>
      </c>
      <c r="AU330" t="str">
        <f t="shared" si="43"/>
        <v>--</v>
      </c>
    </row>
    <row r="331" spans="1:47" x14ac:dyDescent="0.25">
      <c r="A331" t="str">
        <f t="shared" si="38"/>
        <v>U3-44</v>
      </c>
      <c r="B331" t="str">
        <f t="shared" si="39"/>
        <v>3.3V</v>
      </c>
      <c r="C331" t="str">
        <f t="shared" si="40"/>
        <v>U3-3.3V</v>
      </c>
      <c r="D331" t="str">
        <f t="shared" si="41"/>
        <v>U3-44</v>
      </c>
      <c r="E331" t="s">
        <v>404</v>
      </c>
      <c r="F331">
        <v>44</v>
      </c>
      <c r="G331" t="s">
        <v>291</v>
      </c>
      <c r="N331" s="97"/>
      <c r="AT331" t="str">
        <f t="shared" si="42"/>
        <v>3.3V</v>
      </c>
      <c r="AU331" t="str">
        <f t="shared" si="43"/>
        <v>--</v>
      </c>
    </row>
    <row r="332" spans="1:47" x14ac:dyDescent="0.25">
      <c r="A332" t="str">
        <f t="shared" si="38"/>
        <v>U3-45</v>
      </c>
      <c r="B332" t="str">
        <f t="shared" si="39"/>
        <v>GND</v>
      </c>
      <c r="C332" t="str">
        <f t="shared" si="40"/>
        <v>U3-GND</v>
      </c>
      <c r="D332" t="str">
        <f t="shared" si="41"/>
        <v>U3-45</v>
      </c>
      <c r="E332" t="s">
        <v>404</v>
      </c>
      <c r="F332">
        <v>45</v>
      </c>
      <c r="G332" t="s">
        <v>324</v>
      </c>
      <c r="N332" s="97"/>
      <c r="AT332" t="str">
        <f t="shared" si="42"/>
        <v>GND</v>
      </c>
      <c r="AU332" t="str">
        <f t="shared" si="43"/>
        <v>--</v>
      </c>
    </row>
    <row r="333" spans="1:47" x14ac:dyDescent="0.25">
      <c r="A333" t="str">
        <f t="shared" si="38"/>
        <v>U3-46</v>
      </c>
      <c r="B333" t="str">
        <f t="shared" si="39"/>
        <v>NetU3_46</v>
      </c>
      <c r="C333" t="str">
        <f t="shared" si="40"/>
        <v>U3-NetU3_46</v>
      </c>
      <c r="D333" t="str">
        <f t="shared" si="41"/>
        <v>U3-46</v>
      </c>
      <c r="E333" t="s">
        <v>404</v>
      </c>
      <c r="F333">
        <v>46</v>
      </c>
      <c r="G333" t="s">
        <v>422</v>
      </c>
      <c r="N333" s="97"/>
      <c r="AT333" t="str">
        <f t="shared" si="42"/>
        <v>NetU3_46</v>
      </c>
      <c r="AU333" t="str">
        <f t="shared" si="43"/>
        <v>--</v>
      </c>
    </row>
    <row r="334" spans="1:47" x14ac:dyDescent="0.25">
      <c r="A334" t="str">
        <f t="shared" si="38"/>
        <v>U3-47</v>
      </c>
      <c r="B334" t="str">
        <f t="shared" si="39"/>
        <v>NetU3_47</v>
      </c>
      <c r="C334" t="str">
        <f t="shared" si="40"/>
        <v>U3-NetU3_47</v>
      </c>
      <c r="D334" t="str">
        <f t="shared" si="41"/>
        <v>U3-47</v>
      </c>
      <c r="E334" t="s">
        <v>404</v>
      </c>
      <c r="F334">
        <v>47</v>
      </c>
      <c r="G334" t="s">
        <v>423</v>
      </c>
      <c r="N334" s="97"/>
      <c r="AT334" t="str">
        <f t="shared" si="42"/>
        <v>NetU3_47</v>
      </c>
      <c r="AU334" t="str">
        <f t="shared" si="43"/>
        <v>--</v>
      </c>
    </row>
    <row r="335" spans="1:47" x14ac:dyDescent="0.25">
      <c r="A335" t="str">
        <f t="shared" si="38"/>
        <v>U3-48</v>
      </c>
      <c r="B335" t="str">
        <f t="shared" si="39"/>
        <v>NetU3_48</v>
      </c>
      <c r="C335" t="str">
        <f t="shared" si="40"/>
        <v>U3-NetU3_48</v>
      </c>
      <c r="D335" t="str">
        <f t="shared" si="41"/>
        <v>U3-48</v>
      </c>
      <c r="E335" t="s">
        <v>404</v>
      </c>
      <c r="F335">
        <v>48</v>
      </c>
      <c r="G335" t="s">
        <v>424</v>
      </c>
      <c r="N335" s="97"/>
      <c r="AT335" t="str">
        <f t="shared" si="42"/>
        <v>NetU3_48</v>
      </c>
      <c r="AU335" t="str">
        <f t="shared" si="43"/>
        <v>--</v>
      </c>
    </row>
    <row r="336" spans="1:47" x14ac:dyDescent="0.25">
      <c r="A336" t="str">
        <f t="shared" si="38"/>
        <v>U3-49</v>
      </c>
      <c r="B336" t="str">
        <f t="shared" si="39"/>
        <v>NetU3_49</v>
      </c>
      <c r="C336" t="str">
        <f t="shared" si="40"/>
        <v>U3-NetU3_49</v>
      </c>
      <c r="D336" t="str">
        <f t="shared" si="41"/>
        <v>U3-49</v>
      </c>
      <c r="E336" t="s">
        <v>404</v>
      </c>
      <c r="F336">
        <v>49</v>
      </c>
      <c r="G336" t="s">
        <v>425</v>
      </c>
      <c r="N336" s="97"/>
      <c r="AT336" t="str">
        <f t="shared" si="42"/>
        <v>NetU3_49</v>
      </c>
      <c r="AU336" t="str">
        <f t="shared" si="43"/>
        <v>--</v>
      </c>
    </row>
    <row r="337" spans="1:47" x14ac:dyDescent="0.25">
      <c r="A337" t="str">
        <f t="shared" si="38"/>
        <v>U3-50</v>
      </c>
      <c r="B337" t="str">
        <f t="shared" si="39"/>
        <v>3.3V</v>
      </c>
      <c r="C337" t="str">
        <f t="shared" si="40"/>
        <v>U3-3.3V</v>
      </c>
      <c r="D337" t="str">
        <f t="shared" si="41"/>
        <v>U3-50</v>
      </c>
      <c r="E337" t="s">
        <v>404</v>
      </c>
      <c r="F337">
        <v>50</v>
      </c>
      <c r="G337" t="s">
        <v>291</v>
      </c>
      <c r="N337" s="97"/>
      <c r="AT337" t="str">
        <f t="shared" si="42"/>
        <v>3.3V</v>
      </c>
      <c r="AU337" t="str">
        <f t="shared" si="43"/>
        <v>--</v>
      </c>
    </row>
    <row r="338" spans="1:47" x14ac:dyDescent="0.25">
      <c r="A338" t="str">
        <f t="shared" si="38"/>
        <v>U3-51</v>
      </c>
      <c r="B338" t="str">
        <f t="shared" si="39"/>
        <v>NetU3_51</v>
      </c>
      <c r="C338" t="str">
        <f t="shared" si="40"/>
        <v>U3-NetU3_51</v>
      </c>
      <c r="D338" t="str">
        <f t="shared" si="41"/>
        <v>U3-51</v>
      </c>
      <c r="E338" t="s">
        <v>404</v>
      </c>
      <c r="F338">
        <v>51</v>
      </c>
      <c r="G338" t="s">
        <v>426</v>
      </c>
      <c r="N338" s="97"/>
      <c r="AT338" t="str">
        <f t="shared" si="42"/>
        <v>NetU3_51</v>
      </c>
      <c r="AU338" t="str">
        <f t="shared" si="43"/>
        <v>--</v>
      </c>
    </row>
    <row r="339" spans="1:47" x14ac:dyDescent="0.25">
      <c r="A339" t="str">
        <f t="shared" si="38"/>
        <v>U3-52</v>
      </c>
      <c r="B339" t="str">
        <f t="shared" si="39"/>
        <v>NetU3_52</v>
      </c>
      <c r="C339" t="str">
        <f t="shared" si="40"/>
        <v>U3-NetU3_52</v>
      </c>
      <c r="D339" t="str">
        <f t="shared" si="41"/>
        <v>U3-52</v>
      </c>
      <c r="E339" t="s">
        <v>404</v>
      </c>
      <c r="F339">
        <v>52</v>
      </c>
      <c r="G339" t="s">
        <v>427</v>
      </c>
      <c r="N339" s="97"/>
      <c r="AT339" t="str">
        <f t="shared" si="42"/>
        <v>NetU3_52</v>
      </c>
      <c r="AU339" t="str">
        <f t="shared" si="43"/>
        <v>--</v>
      </c>
    </row>
    <row r="340" spans="1:47" x14ac:dyDescent="0.25">
      <c r="A340" t="str">
        <f t="shared" si="38"/>
        <v>U3-53</v>
      </c>
      <c r="B340" t="str">
        <f t="shared" si="39"/>
        <v>NetU3_53</v>
      </c>
      <c r="C340" t="str">
        <f t="shared" si="40"/>
        <v>U3-NetU3_53</v>
      </c>
      <c r="D340" t="str">
        <f t="shared" si="41"/>
        <v>U3-53</v>
      </c>
      <c r="E340" t="s">
        <v>404</v>
      </c>
      <c r="F340">
        <v>53</v>
      </c>
      <c r="G340" t="s">
        <v>428</v>
      </c>
      <c r="N340" s="97"/>
      <c r="AT340" t="str">
        <f t="shared" si="42"/>
        <v>NetU3_53</v>
      </c>
      <c r="AU340" t="str">
        <f t="shared" si="43"/>
        <v>--</v>
      </c>
    </row>
    <row r="341" spans="1:47" x14ac:dyDescent="0.25">
      <c r="A341" t="str">
        <f t="shared" si="38"/>
        <v>U3-54</v>
      </c>
      <c r="B341" t="str">
        <f t="shared" si="39"/>
        <v>NetU3_54</v>
      </c>
      <c r="C341" t="str">
        <f t="shared" si="40"/>
        <v>U3-NetU3_54</v>
      </c>
      <c r="D341" t="str">
        <f t="shared" si="41"/>
        <v>U3-54</v>
      </c>
      <c r="E341" t="s">
        <v>404</v>
      </c>
      <c r="F341">
        <v>54</v>
      </c>
      <c r="G341" t="s">
        <v>429</v>
      </c>
      <c r="N341" s="97"/>
      <c r="AT341" t="str">
        <f t="shared" si="42"/>
        <v>NetU3_54</v>
      </c>
      <c r="AU341" t="str">
        <f t="shared" si="43"/>
        <v>--</v>
      </c>
    </row>
    <row r="342" spans="1:47" x14ac:dyDescent="0.25">
      <c r="A342" t="str">
        <f t="shared" si="38"/>
        <v>U3-55</v>
      </c>
      <c r="B342" t="str">
        <f t="shared" si="39"/>
        <v>EEDATA</v>
      </c>
      <c r="C342" t="str">
        <f t="shared" si="40"/>
        <v>U3-EEDATA</v>
      </c>
      <c r="D342" t="str">
        <f t="shared" si="41"/>
        <v>U3-55</v>
      </c>
      <c r="E342" t="s">
        <v>404</v>
      </c>
      <c r="F342">
        <v>55</v>
      </c>
      <c r="G342" t="s">
        <v>343</v>
      </c>
      <c r="N342" s="97"/>
      <c r="AT342" t="str">
        <f t="shared" si="42"/>
        <v>NetR4_1</v>
      </c>
      <c r="AU342" t="str">
        <f t="shared" si="43"/>
        <v>R7</v>
      </c>
    </row>
    <row r="343" spans="1:47" x14ac:dyDescent="0.25">
      <c r="A343" t="str">
        <f t="shared" si="38"/>
        <v>U3-56</v>
      </c>
      <c r="B343" t="str">
        <f t="shared" si="39"/>
        <v>EECLK</v>
      </c>
      <c r="C343" t="str">
        <f t="shared" si="40"/>
        <v>U3-EECLK</v>
      </c>
      <c r="D343" t="str">
        <f t="shared" si="41"/>
        <v>U3-56</v>
      </c>
      <c r="E343" t="s">
        <v>404</v>
      </c>
      <c r="F343">
        <v>56</v>
      </c>
      <c r="G343" t="s">
        <v>339</v>
      </c>
      <c r="N343" s="97"/>
      <c r="AT343" t="str">
        <f t="shared" si="42"/>
        <v>EECLK</v>
      </c>
      <c r="AU343" t="str">
        <f t="shared" si="43"/>
        <v>--</v>
      </c>
    </row>
    <row r="344" spans="1:47" x14ac:dyDescent="0.25">
      <c r="A344" t="str">
        <f t="shared" si="38"/>
        <v>U3-57</v>
      </c>
      <c r="B344" t="str">
        <f t="shared" si="39"/>
        <v>GND</v>
      </c>
      <c r="C344" t="str">
        <f t="shared" si="40"/>
        <v>U3-GND</v>
      </c>
      <c r="D344" t="str">
        <f t="shared" si="41"/>
        <v>U3-57</v>
      </c>
      <c r="E344" t="s">
        <v>404</v>
      </c>
      <c r="F344">
        <v>57</v>
      </c>
      <c r="G344" t="s">
        <v>324</v>
      </c>
      <c r="N344" s="97"/>
      <c r="AT344" t="str">
        <f t="shared" si="42"/>
        <v>GND</v>
      </c>
      <c r="AU344" t="str">
        <f t="shared" si="43"/>
        <v>--</v>
      </c>
    </row>
    <row r="345" spans="1:47" x14ac:dyDescent="0.25">
      <c r="A345" t="str">
        <f t="shared" si="38"/>
        <v>U4-1</v>
      </c>
      <c r="B345" t="str">
        <f t="shared" si="39"/>
        <v>3.3V</v>
      </c>
      <c r="C345" t="str">
        <f t="shared" si="40"/>
        <v>U4-3.3V</v>
      </c>
      <c r="D345" t="str">
        <f t="shared" si="41"/>
        <v>U4-1</v>
      </c>
      <c r="E345" t="s">
        <v>430</v>
      </c>
      <c r="F345">
        <v>1</v>
      </c>
      <c r="G345" t="s">
        <v>291</v>
      </c>
      <c r="N345" s="97"/>
      <c r="AT345" t="str">
        <f t="shared" si="42"/>
        <v>3.3V</v>
      </c>
      <c r="AU345" t="str">
        <f t="shared" si="43"/>
        <v>--</v>
      </c>
    </row>
    <row r="346" spans="1:47" x14ac:dyDescent="0.25">
      <c r="A346" t="str">
        <f t="shared" si="38"/>
        <v>U4-2</v>
      </c>
      <c r="B346" t="str">
        <f t="shared" si="39"/>
        <v>NetU4_2</v>
      </c>
      <c r="C346" t="str">
        <f t="shared" si="40"/>
        <v>U4-NetU4_2</v>
      </c>
      <c r="D346" t="str">
        <f t="shared" si="41"/>
        <v>U4-2</v>
      </c>
      <c r="E346" t="s">
        <v>430</v>
      </c>
      <c r="F346">
        <v>2</v>
      </c>
      <c r="G346" t="s">
        <v>770</v>
      </c>
      <c r="N346" s="97"/>
      <c r="AT346" t="str">
        <f t="shared" si="42"/>
        <v>NetU4_2</v>
      </c>
      <c r="AU346" t="str">
        <f t="shared" si="43"/>
        <v>--</v>
      </c>
    </row>
    <row r="347" spans="1:47" x14ac:dyDescent="0.25">
      <c r="A347" t="str">
        <f t="shared" si="38"/>
        <v>U4-3</v>
      </c>
      <c r="B347" t="str">
        <f t="shared" si="39"/>
        <v>NetU4_3</v>
      </c>
      <c r="C347" t="str">
        <f t="shared" si="40"/>
        <v>U4-NetU4_3</v>
      </c>
      <c r="D347" t="str">
        <f t="shared" si="41"/>
        <v>U4-3</v>
      </c>
      <c r="E347" t="s">
        <v>430</v>
      </c>
      <c r="F347">
        <v>3</v>
      </c>
      <c r="G347" t="s">
        <v>771</v>
      </c>
      <c r="N347" s="97"/>
      <c r="AT347" t="str">
        <f t="shared" si="42"/>
        <v>NetU4_3</v>
      </c>
      <c r="AU347" t="str">
        <f t="shared" si="43"/>
        <v>--</v>
      </c>
    </row>
    <row r="348" spans="1:47" x14ac:dyDescent="0.25">
      <c r="A348" t="str">
        <f t="shared" si="38"/>
        <v>U4-4</v>
      </c>
      <c r="B348" t="str">
        <f t="shared" si="39"/>
        <v>SEN_SPC</v>
      </c>
      <c r="C348" t="str">
        <f t="shared" si="40"/>
        <v>U4-SEN_SPC</v>
      </c>
      <c r="D348" t="str">
        <f t="shared" si="41"/>
        <v>U4-4</v>
      </c>
      <c r="E348" t="s">
        <v>430</v>
      </c>
      <c r="F348">
        <v>4</v>
      </c>
      <c r="G348" t="s">
        <v>672</v>
      </c>
      <c r="N348" s="97"/>
      <c r="AT348" t="str">
        <f t="shared" si="42"/>
        <v>SEN_SPC</v>
      </c>
      <c r="AU348" t="str">
        <f t="shared" si="43"/>
        <v>--</v>
      </c>
    </row>
    <row r="349" spans="1:47" x14ac:dyDescent="0.25">
      <c r="A349" t="str">
        <f t="shared" si="38"/>
        <v>U4-5</v>
      </c>
      <c r="B349" t="str">
        <f t="shared" si="39"/>
        <v>GND</v>
      </c>
      <c r="C349" t="str">
        <f t="shared" si="40"/>
        <v>U4-GND</v>
      </c>
      <c r="D349" t="str">
        <f t="shared" si="41"/>
        <v>U4-5</v>
      </c>
      <c r="E349" t="s">
        <v>430</v>
      </c>
      <c r="F349">
        <v>5</v>
      </c>
      <c r="G349" t="s">
        <v>324</v>
      </c>
      <c r="N349" s="97"/>
      <c r="AT349" t="str">
        <f t="shared" si="42"/>
        <v>GND</v>
      </c>
      <c r="AU349" t="str">
        <f t="shared" si="43"/>
        <v>--</v>
      </c>
    </row>
    <row r="350" spans="1:47" x14ac:dyDescent="0.25">
      <c r="A350" t="str">
        <f t="shared" si="38"/>
        <v>U4-6</v>
      </c>
      <c r="B350" t="str">
        <f t="shared" si="39"/>
        <v>SEN_SDI</v>
      </c>
      <c r="C350" t="str">
        <f t="shared" si="40"/>
        <v>U4-SEN_SDI</v>
      </c>
      <c r="D350" t="str">
        <f t="shared" si="41"/>
        <v>U4-6</v>
      </c>
      <c r="E350" t="s">
        <v>430</v>
      </c>
      <c r="F350">
        <v>6</v>
      </c>
      <c r="G350" t="s">
        <v>674</v>
      </c>
      <c r="N350" s="97"/>
      <c r="AT350" t="str">
        <f t="shared" si="42"/>
        <v>SEN_SDI</v>
      </c>
      <c r="AU350" t="str">
        <f t="shared" si="43"/>
        <v>--</v>
      </c>
    </row>
    <row r="351" spans="1:47" x14ac:dyDescent="0.25">
      <c r="A351" t="str">
        <f t="shared" si="38"/>
        <v>U4-7</v>
      </c>
      <c r="B351" t="str">
        <f t="shared" si="39"/>
        <v>SEN_SDO</v>
      </c>
      <c r="C351" t="str">
        <f t="shared" si="40"/>
        <v>U4-SEN_SDO</v>
      </c>
      <c r="D351" t="str">
        <f t="shared" si="41"/>
        <v>U4-7</v>
      </c>
      <c r="E351" t="s">
        <v>430</v>
      </c>
      <c r="F351">
        <v>7</v>
      </c>
      <c r="G351" t="s">
        <v>684</v>
      </c>
      <c r="N351" s="97"/>
      <c r="AT351" t="str">
        <f t="shared" si="42"/>
        <v>SEN_SDO</v>
      </c>
      <c r="AU351" t="str">
        <f t="shared" si="43"/>
        <v>--</v>
      </c>
    </row>
    <row r="352" spans="1:47" x14ac:dyDescent="0.25">
      <c r="A352" t="str">
        <f t="shared" si="38"/>
        <v>U4-8</v>
      </c>
      <c r="B352" t="str">
        <f t="shared" si="39"/>
        <v>SEN_CS</v>
      </c>
      <c r="C352" t="str">
        <f t="shared" si="40"/>
        <v>U4-SEN_CS</v>
      </c>
      <c r="D352" t="str">
        <f t="shared" si="41"/>
        <v>U4-8</v>
      </c>
      <c r="E352" t="s">
        <v>430</v>
      </c>
      <c r="F352">
        <v>8</v>
      </c>
      <c r="G352" t="s">
        <v>678</v>
      </c>
      <c r="N352" s="97"/>
      <c r="AT352" t="str">
        <f t="shared" si="42"/>
        <v>SEN_CS</v>
      </c>
      <c r="AU352" t="str">
        <f t="shared" si="43"/>
        <v>--</v>
      </c>
    </row>
    <row r="353" spans="1:47" x14ac:dyDescent="0.25">
      <c r="A353" t="str">
        <f t="shared" si="38"/>
        <v>U4-9</v>
      </c>
      <c r="B353" t="str">
        <f t="shared" si="39"/>
        <v>SEN_INT2</v>
      </c>
      <c r="C353" t="str">
        <f t="shared" si="40"/>
        <v>U4-SEN_INT2</v>
      </c>
      <c r="D353" t="str">
        <f t="shared" si="41"/>
        <v>U4-9</v>
      </c>
      <c r="E353" t="s">
        <v>430</v>
      </c>
      <c r="F353">
        <v>9</v>
      </c>
      <c r="G353" t="s">
        <v>681</v>
      </c>
      <c r="N353" s="97"/>
      <c r="AT353" t="str">
        <f t="shared" si="42"/>
        <v>SEN_INT2</v>
      </c>
      <c r="AU353" t="str">
        <f t="shared" si="43"/>
        <v>--</v>
      </c>
    </row>
    <row r="354" spans="1:47" x14ac:dyDescent="0.25">
      <c r="A354" t="str">
        <f t="shared" si="38"/>
        <v>U4-10</v>
      </c>
      <c r="B354" t="str">
        <f t="shared" si="39"/>
        <v>GND</v>
      </c>
      <c r="C354" t="str">
        <f t="shared" si="40"/>
        <v>U4-GND</v>
      </c>
      <c r="D354" t="str">
        <f t="shared" si="41"/>
        <v>U4-10</v>
      </c>
      <c r="E354" t="s">
        <v>430</v>
      </c>
      <c r="F354">
        <v>10</v>
      </c>
      <c r="G354" t="s">
        <v>324</v>
      </c>
      <c r="N354" s="97"/>
      <c r="AT354" t="str">
        <f t="shared" si="42"/>
        <v>GND</v>
      </c>
      <c r="AU354" t="str">
        <f t="shared" si="43"/>
        <v>--</v>
      </c>
    </row>
    <row r="355" spans="1:47" x14ac:dyDescent="0.25">
      <c r="A355" t="str">
        <f t="shared" si="38"/>
        <v>U4-11</v>
      </c>
      <c r="B355" t="str">
        <f t="shared" si="39"/>
        <v>SEN_INT1</v>
      </c>
      <c r="C355" t="str">
        <f t="shared" si="40"/>
        <v>U4-SEN_INT1</v>
      </c>
      <c r="D355" t="str">
        <f t="shared" si="41"/>
        <v>U4-11</v>
      </c>
      <c r="E355" t="s">
        <v>430</v>
      </c>
      <c r="F355">
        <v>11</v>
      </c>
      <c r="G355" t="s">
        <v>671</v>
      </c>
      <c r="N355" s="97"/>
      <c r="AT355" t="str">
        <f t="shared" si="42"/>
        <v>SEN_INT1</v>
      </c>
      <c r="AU355" t="str">
        <f t="shared" si="43"/>
        <v>--</v>
      </c>
    </row>
    <row r="356" spans="1:47" x14ac:dyDescent="0.25">
      <c r="A356" t="str">
        <f t="shared" si="38"/>
        <v>U4-12</v>
      </c>
      <c r="B356" t="str">
        <f t="shared" si="39"/>
        <v>GND</v>
      </c>
      <c r="C356" t="str">
        <f t="shared" si="40"/>
        <v>U4-GND</v>
      </c>
      <c r="D356" t="str">
        <f t="shared" si="41"/>
        <v>U4-12</v>
      </c>
      <c r="E356" t="s">
        <v>430</v>
      </c>
      <c r="F356">
        <v>12</v>
      </c>
      <c r="G356" t="s">
        <v>324</v>
      </c>
      <c r="N356" s="97"/>
      <c r="AT356" t="str">
        <f t="shared" si="42"/>
        <v>GND</v>
      </c>
      <c r="AU356" t="str">
        <f t="shared" si="43"/>
        <v>--</v>
      </c>
    </row>
    <row r="357" spans="1:47" x14ac:dyDescent="0.25">
      <c r="A357" t="str">
        <f t="shared" si="38"/>
        <v>U4-13</v>
      </c>
      <c r="B357" t="str">
        <f t="shared" si="39"/>
        <v>ADC3</v>
      </c>
      <c r="C357" t="str">
        <f t="shared" si="40"/>
        <v>U4-ADC3</v>
      </c>
      <c r="D357" t="str">
        <f t="shared" si="41"/>
        <v>U4-13</v>
      </c>
      <c r="E357" t="s">
        <v>430</v>
      </c>
      <c r="F357">
        <v>13</v>
      </c>
      <c r="G357" t="s">
        <v>786</v>
      </c>
      <c r="N357" s="97"/>
      <c r="AT357" t="str">
        <f t="shared" si="42"/>
        <v>ADC3</v>
      </c>
      <c r="AU357" t="str">
        <f t="shared" si="43"/>
        <v>--</v>
      </c>
    </row>
    <row r="358" spans="1:47" x14ac:dyDescent="0.25">
      <c r="A358" t="str">
        <f t="shared" si="38"/>
        <v>U4-14</v>
      </c>
      <c r="B358" t="str">
        <f t="shared" si="39"/>
        <v>3.3V</v>
      </c>
      <c r="C358" t="str">
        <f t="shared" si="40"/>
        <v>U4-3.3V</v>
      </c>
      <c r="D358" t="str">
        <f t="shared" si="41"/>
        <v>U4-14</v>
      </c>
      <c r="E358" t="s">
        <v>430</v>
      </c>
      <c r="F358">
        <v>14</v>
      </c>
      <c r="G358" t="s">
        <v>291</v>
      </c>
      <c r="N358" s="97"/>
      <c r="AT358" t="str">
        <f t="shared" si="42"/>
        <v>3.3V</v>
      </c>
      <c r="AU358" t="str">
        <f t="shared" si="43"/>
        <v>--</v>
      </c>
    </row>
    <row r="359" spans="1:47" x14ac:dyDescent="0.25">
      <c r="A359" t="str">
        <f t="shared" si="38"/>
        <v>U4-15</v>
      </c>
      <c r="B359" t="str">
        <f t="shared" si="39"/>
        <v>ADC2</v>
      </c>
      <c r="C359" t="str">
        <f t="shared" si="40"/>
        <v>U4-ADC2</v>
      </c>
      <c r="D359" t="str">
        <f t="shared" si="41"/>
        <v>U4-15</v>
      </c>
      <c r="E359" t="s">
        <v>430</v>
      </c>
      <c r="F359">
        <v>15</v>
      </c>
      <c r="G359" t="s">
        <v>785</v>
      </c>
      <c r="N359" s="97"/>
      <c r="AT359" t="str">
        <f t="shared" si="42"/>
        <v>ADC2</v>
      </c>
      <c r="AU359" t="str">
        <f t="shared" si="43"/>
        <v>--</v>
      </c>
    </row>
    <row r="360" spans="1:47" x14ac:dyDescent="0.25">
      <c r="A360" t="str">
        <f t="shared" si="38"/>
        <v>U4-16</v>
      </c>
      <c r="B360" t="str">
        <f t="shared" si="39"/>
        <v>ADC1</v>
      </c>
      <c r="C360" t="str">
        <f t="shared" si="40"/>
        <v>U4-ADC1</v>
      </c>
      <c r="D360" t="str">
        <f t="shared" si="41"/>
        <v>U4-16</v>
      </c>
      <c r="E360" t="s">
        <v>430</v>
      </c>
      <c r="F360">
        <v>16</v>
      </c>
      <c r="G360" t="s">
        <v>784</v>
      </c>
      <c r="N360" s="97"/>
      <c r="AT360" t="str">
        <f t="shared" si="42"/>
        <v>ADC1</v>
      </c>
      <c r="AU360" t="str">
        <f t="shared" si="43"/>
        <v>--</v>
      </c>
    </row>
    <row r="361" spans="1:47" x14ac:dyDescent="0.25">
      <c r="A361" t="str">
        <f t="shared" si="38"/>
        <v>U5-1</v>
      </c>
      <c r="B361" t="str">
        <f t="shared" si="39"/>
        <v>F_CS</v>
      </c>
      <c r="C361" t="str">
        <f t="shared" si="40"/>
        <v>U5-F_CS</v>
      </c>
      <c r="D361" t="str">
        <f t="shared" si="41"/>
        <v>U5-1</v>
      </c>
      <c r="E361" t="s">
        <v>528</v>
      </c>
      <c r="F361">
        <v>1</v>
      </c>
      <c r="G361" t="s">
        <v>347</v>
      </c>
      <c r="N361" s="97"/>
      <c r="AT361" t="str">
        <f t="shared" si="42"/>
        <v>F_CS</v>
      </c>
      <c r="AU361" t="str">
        <f t="shared" si="43"/>
        <v>--</v>
      </c>
    </row>
    <row r="362" spans="1:47" x14ac:dyDescent="0.25">
      <c r="A362" t="str">
        <f t="shared" si="38"/>
        <v>U5-2</v>
      </c>
      <c r="B362" t="str">
        <f t="shared" si="39"/>
        <v>F_DO</v>
      </c>
      <c r="C362" t="str">
        <f t="shared" si="40"/>
        <v>U5-F_DO</v>
      </c>
      <c r="D362" t="str">
        <f t="shared" si="41"/>
        <v>U5-2</v>
      </c>
      <c r="E362" t="s">
        <v>528</v>
      </c>
      <c r="F362">
        <v>2</v>
      </c>
      <c r="G362" t="s">
        <v>612</v>
      </c>
      <c r="N362" s="97"/>
      <c r="AT362" t="str">
        <f t="shared" si="42"/>
        <v>F_DO</v>
      </c>
      <c r="AU362" t="str">
        <f t="shared" si="43"/>
        <v>--</v>
      </c>
    </row>
    <row r="363" spans="1:47" x14ac:dyDescent="0.25">
      <c r="A363" t="str">
        <f t="shared" si="38"/>
        <v>U5-3</v>
      </c>
      <c r="B363" t="str">
        <f t="shared" si="39"/>
        <v>DEVCLRn</v>
      </c>
      <c r="C363" t="str">
        <f t="shared" si="40"/>
        <v>U5-DEVCLRn</v>
      </c>
      <c r="D363" t="str">
        <f t="shared" si="41"/>
        <v>U5-3</v>
      </c>
      <c r="E363" t="s">
        <v>528</v>
      </c>
      <c r="F363">
        <v>3</v>
      </c>
      <c r="G363" t="s">
        <v>625</v>
      </c>
      <c r="N363" s="97"/>
      <c r="AT363" t="str">
        <f t="shared" si="42"/>
        <v>DEVCLRn</v>
      </c>
      <c r="AU363" t="str">
        <f t="shared" si="43"/>
        <v>--</v>
      </c>
    </row>
    <row r="364" spans="1:47" x14ac:dyDescent="0.25">
      <c r="A364" t="str">
        <f t="shared" si="38"/>
        <v>U5-4</v>
      </c>
      <c r="B364" t="str">
        <f t="shared" si="39"/>
        <v>GND</v>
      </c>
      <c r="C364" t="str">
        <f t="shared" si="40"/>
        <v>U5-GND</v>
      </c>
      <c r="D364" t="str">
        <f t="shared" si="41"/>
        <v>U5-4</v>
      </c>
      <c r="E364" t="s">
        <v>528</v>
      </c>
      <c r="F364">
        <v>4</v>
      </c>
      <c r="G364" t="s">
        <v>324</v>
      </c>
      <c r="N364" s="97"/>
      <c r="AT364" t="str">
        <f t="shared" si="42"/>
        <v>GND</v>
      </c>
      <c r="AU364" t="str">
        <f t="shared" si="43"/>
        <v>--</v>
      </c>
    </row>
    <row r="365" spans="1:47" x14ac:dyDescent="0.25">
      <c r="A365" t="str">
        <f t="shared" si="38"/>
        <v>U5-5</v>
      </c>
      <c r="B365" t="str">
        <f t="shared" si="39"/>
        <v>F_DI</v>
      </c>
      <c r="C365" t="str">
        <f t="shared" si="40"/>
        <v>U5-F_DI</v>
      </c>
      <c r="D365" t="str">
        <f t="shared" si="41"/>
        <v>U5-5</v>
      </c>
      <c r="E365" t="s">
        <v>528</v>
      </c>
      <c r="F365">
        <v>5</v>
      </c>
      <c r="G365" t="s">
        <v>598</v>
      </c>
      <c r="N365" s="97"/>
      <c r="AT365" t="str">
        <f t="shared" si="42"/>
        <v>F_DI</v>
      </c>
      <c r="AU365" t="str">
        <f t="shared" si="43"/>
        <v>--</v>
      </c>
    </row>
    <row r="366" spans="1:47" x14ac:dyDescent="0.25">
      <c r="A366" t="str">
        <f t="shared" si="38"/>
        <v>U5-6</v>
      </c>
      <c r="B366" t="str">
        <f t="shared" si="39"/>
        <v>F_CLK</v>
      </c>
      <c r="C366" t="str">
        <f t="shared" si="40"/>
        <v>U5-F_CLK</v>
      </c>
      <c r="D366" t="str">
        <f t="shared" si="41"/>
        <v>U5-6</v>
      </c>
      <c r="E366" t="s">
        <v>528</v>
      </c>
      <c r="F366">
        <v>6</v>
      </c>
      <c r="G366" t="s">
        <v>345</v>
      </c>
      <c r="N366" s="97"/>
      <c r="AT366" t="str">
        <f t="shared" si="42"/>
        <v>F_CLK</v>
      </c>
      <c r="AU366" t="str">
        <f t="shared" si="43"/>
        <v>--</v>
      </c>
    </row>
    <row r="367" spans="1:47" x14ac:dyDescent="0.25">
      <c r="A367" t="str">
        <f t="shared" si="38"/>
        <v>U5-7</v>
      </c>
      <c r="B367" t="str">
        <f t="shared" si="39"/>
        <v>nSTATUS</v>
      </c>
      <c r="C367" t="str">
        <f t="shared" si="40"/>
        <v>U5-nSTATUS</v>
      </c>
      <c r="D367" t="str">
        <f t="shared" si="41"/>
        <v>U5-7</v>
      </c>
      <c r="E367" t="s">
        <v>528</v>
      </c>
      <c r="F367">
        <v>7</v>
      </c>
      <c r="G367" t="s">
        <v>795</v>
      </c>
      <c r="N367" s="97"/>
      <c r="AT367" t="str">
        <f t="shared" si="42"/>
        <v>nSTATUS</v>
      </c>
      <c r="AU367" t="str">
        <f t="shared" si="43"/>
        <v>--</v>
      </c>
    </row>
    <row r="368" spans="1:47" x14ac:dyDescent="0.25">
      <c r="A368" t="str">
        <f t="shared" si="38"/>
        <v>U5-8</v>
      </c>
      <c r="B368" t="str">
        <f t="shared" si="39"/>
        <v>3.3V</v>
      </c>
      <c r="C368" t="str">
        <f t="shared" si="40"/>
        <v>U5-3.3V</v>
      </c>
      <c r="D368" t="str">
        <f t="shared" si="41"/>
        <v>U5-8</v>
      </c>
      <c r="E368" t="s">
        <v>528</v>
      </c>
      <c r="F368">
        <v>8</v>
      </c>
      <c r="G368" t="s">
        <v>291</v>
      </c>
      <c r="N368" s="97"/>
      <c r="AT368" t="str">
        <f t="shared" si="42"/>
        <v>3.3V</v>
      </c>
      <c r="AU368" t="str">
        <f t="shared" si="43"/>
        <v>--</v>
      </c>
    </row>
    <row r="369" spans="1:47" x14ac:dyDescent="0.25">
      <c r="A369" t="str">
        <f t="shared" si="38"/>
        <v>U6-1</v>
      </c>
      <c r="B369" t="str">
        <f t="shared" si="39"/>
        <v>3.3V</v>
      </c>
      <c r="C369" t="str">
        <f t="shared" si="40"/>
        <v>U6-3.3V</v>
      </c>
      <c r="D369" t="str">
        <f t="shared" si="41"/>
        <v>U6-1</v>
      </c>
      <c r="E369" t="s">
        <v>435</v>
      </c>
      <c r="F369">
        <v>1</v>
      </c>
      <c r="G369" t="s">
        <v>291</v>
      </c>
      <c r="N369" s="97"/>
      <c r="AT369" t="str">
        <f t="shared" si="42"/>
        <v>3.3V</v>
      </c>
      <c r="AU369" t="str">
        <f t="shared" si="43"/>
        <v>--</v>
      </c>
    </row>
    <row r="370" spans="1:47" x14ac:dyDescent="0.25">
      <c r="A370" t="str">
        <f t="shared" si="38"/>
        <v>U6-2</v>
      </c>
      <c r="B370" t="str">
        <f t="shared" si="39"/>
        <v>GND</v>
      </c>
      <c r="C370" t="str">
        <f t="shared" si="40"/>
        <v>U6-GND</v>
      </c>
      <c r="D370" t="str">
        <f t="shared" si="41"/>
        <v>U6-2</v>
      </c>
      <c r="E370" t="s">
        <v>435</v>
      </c>
      <c r="F370">
        <v>2</v>
      </c>
      <c r="G370" t="s">
        <v>324</v>
      </c>
      <c r="N370" s="97"/>
      <c r="AT370" t="str">
        <f t="shared" si="42"/>
        <v>GND</v>
      </c>
      <c r="AU370" t="str">
        <f t="shared" si="43"/>
        <v>--</v>
      </c>
    </row>
    <row r="371" spans="1:47" x14ac:dyDescent="0.25">
      <c r="A371" t="str">
        <f t="shared" si="38"/>
        <v>U6-3</v>
      </c>
      <c r="B371" t="str">
        <f t="shared" si="39"/>
        <v>CLK_X</v>
      </c>
      <c r="C371" t="str">
        <f t="shared" si="40"/>
        <v>U6-CLK_X</v>
      </c>
      <c r="D371" t="str">
        <f t="shared" si="41"/>
        <v>U6-3</v>
      </c>
      <c r="E371" t="s">
        <v>435</v>
      </c>
      <c r="F371">
        <v>3</v>
      </c>
      <c r="G371" t="s">
        <v>317</v>
      </c>
      <c r="N371" s="97"/>
      <c r="AT371" t="str">
        <f t="shared" si="42"/>
        <v>CLK_X</v>
      </c>
      <c r="AU371" t="str">
        <f t="shared" si="43"/>
        <v>--</v>
      </c>
    </row>
    <row r="372" spans="1:47" x14ac:dyDescent="0.25">
      <c r="A372" t="str">
        <f t="shared" si="38"/>
        <v>U6-4</v>
      </c>
      <c r="B372" t="str">
        <f t="shared" si="39"/>
        <v>3.3V</v>
      </c>
      <c r="C372" t="str">
        <f t="shared" si="40"/>
        <v>U6-3.3V</v>
      </c>
      <c r="D372" t="str">
        <f t="shared" si="41"/>
        <v>U6-4</v>
      </c>
      <c r="E372" t="s">
        <v>435</v>
      </c>
      <c r="F372">
        <v>4</v>
      </c>
      <c r="G372" t="s">
        <v>291</v>
      </c>
      <c r="N372" s="97"/>
      <c r="AT372" t="str">
        <f t="shared" si="42"/>
        <v>3.3V</v>
      </c>
      <c r="AU372" t="str">
        <f t="shared" si="43"/>
        <v>--</v>
      </c>
    </row>
    <row r="373" spans="1:47" x14ac:dyDescent="0.25">
      <c r="A373" t="str">
        <f t="shared" si="38"/>
        <v>U7-1</v>
      </c>
      <c r="B373" t="str">
        <f t="shared" si="39"/>
        <v>3.3V</v>
      </c>
      <c r="C373" t="str">
        <f t="shared" si="40"/>
        <v>U7-3.3V</v>
      </c>
      <c r="D373" t="str">
        <f t="shared" si="41"/>
        <v>U7-1</v>
      </c>
      <c r="E373" t="s">
        <v>436</v>
      </c>
      <c r="F373">
        <v>1</v>
      </c>
      <c r="G373" t="s">
        <v>291</v>
      </c>
      <c r="N373" s="97"/>
      <c r="AT373" t="str">
        <f t="shared" si="42"/>
        <v>3.3V</v>
      </c>
      <c r="AU373" t="str">
        <f t="shared" si="43"/>
        <v>--</v>
      </c>
    </row>
    <row r="374" spans="1:47" x14ac:dyDescent="0.25">
      <c r="A374" t="str">
        <f t="shared" si="38"/>
        <v>U7-2</v>
      </c>
      <c r="B374" t="str">
        <f t="shared" si="39"/>
        <v>GND</v>
      </c>
      <c r="C374" t="str">
        <f t="shared" si="40"/>
        <v>U7-GND</v>
      </c>
      <c r="D374" t="str">
        <f t="shared" si="41"/>
        <v>U7-2</v>
      </c>
      <c r="E374" t="s">
        <v>436</v>
      </c>
      <c r="F374">
        <v>2</v>
      </c>
      <c r="G374" t="s">
        <v>324</v>
      </c>
      <c r="N374" s="97"/>
      <c r="AT374" t="str">
        <f t="shared" si="42"/>
        <v>GND</v>
      </c>
      <c r="AU374" t="str">
        <f t="shared" si="43"/>
        <v>--</v>
      </c>
    </row>
    <row r="375" spans="1:47" x14ac:dyDescent="0.25">
      <c r="A375" t="str">
        <f t="shared" si="38"/>
        <v>U7-3</v>
      </c>
      <c r="B375" t="str">
        <f t="shared" si="39"/>
        <v>NetR17_1</v>
      </c>
      <c r="C375" t="str">
        <f t="shared" si="40"/>
        <v>U7-NetR17_1</v>
      </c>
      <c r="D375" t="str">
        <f t="shared" si="41"/>
        <v>U7-3</v>
      </c>
      <c r="E375" t="s">
        <v>436</v>
      </c>
      <c r="F375">
        <v>3</v>
      </c>
      <c r="G375" t="s">
        <v>382</v>
      </c>
      <c r="N375" s="97"/>
      <c r="AT375" t="str">
        <f t="shared" si="42"/>
        <v>CLK12M</v>
      </c>
      <c r="AU375" t="str">
        <f t="shared" si="43"/>
        <v>R17</v>
      </c>
    </row>
    <row r="376" spans="1:47" x14ac:dyDescent="0.25">
      <c r="A376" t="str">
        <f t="shared" si="38"/>
        <v>U7-4</v>
      </c>
      <c r="B376" t="str">
        <f t="shared" si="39"/>
        <v>3.3V</v>
      </c>
      <c r="C376" t="str">
        <f t="shared" si="40"/>
        <v>U7-3.3V</v>
      </c>
      <c r="D376" t="str">
        <f t="shared" si="41"/>
        <v>U7-4</v>
      </c>
      <c r="E376" t="s">
        <v>436</v>
      </c>
      <c r="F376">
        <v>4</v>
      </c>
      <c r="G376" t="s">
        <v>291</v>
      </c>
      <c r="N376" s="97"/>
      <c r="AT376" t="str">
        <f t="shared" si="42"/>
        <v>3.3V</v>
      </c>
      <c r="AU376" t="str">
        <f t="shared" si="43"/>
        <v>--</v>
      </c>
    </row>
    <row r="377" spans="1:47" x14ac:dyDescent="0.25">
      <c r="A377" t="str">
        <f t="shared" si="38"/>
        <v>U8-1</v>
      </c>
      <c r="B377" t="str">
        <f t="shared" si="39"/>
        <v>NetU8_1</v>
      </c>
      <c r="C377" t="str">
        <f t="shared" si="40"/>
        <v>U8-NetU8_1</v>
      </c>
      <c r="D377" t="str">
        <f t="shared" si="41"/>
        <v>U8-1</v>
      </c>
      <c r="E377" t="s">
        <v>437</v>
      </c>
      <c r="F377">
        <v>1</v>
      </c>
      <c r="G377" t="s">
        <v>438</v>
      </c>
      <c r="N377" s="97"/>
      <c r="AT377" t="str">
        <f t="shared" si="42"/>
        <v>NetU8_1</v>
      </c>
      <c r="AU377" t="str">
        <f t="shared" si="43"/>
        <v>--</v>
      </c>
    </row>
    <row r="378" spans="1:47" x14ac:dyDescent="0.25">
      <c r="A378" t="str">
        <f t="shared" si="38"/>
        <v>U8-2</v>
      </c>
      <c r="B378" t="str">
        <f t="shared" si="39"/>
        <v>GND</v>
      </c>
      <c r="C378" t="str">
        <f t="shared" si="40"/>
        <v>U8-GND</v>
      </c>
      <c r="D378" t="str">
        <f t="shared" si="41"/>
        <v>U8-2</v>
      </c>
      <c r="E378" t="s">
        <v>437</v>
      </c>
      <c r="F378">
        <v>2</v>
      </c>
      <c r="G378" t="s">
        <v>324</v>
      </c>
      <c r="N378" s="97"/>
      <c r="AT378" t="str">
        <f t="shared" si="42"/>
        <v>GND</v>
      </c>
      <c r="AU378" t="str">
        <f t="shared" si="43"/>
        <v>--</v>
      </c>
    </row>
    <row r="379" spans="1:47" x14ac:dyDescent="0.25">
      <c r="A379" t="str">
        <f t="shared" si="38"/>
        <v>U8-3</v>
      </c>
      <c r="B379" t="str">
        <f t="shared" si="39"/>
        <v>NetR6_2</v>
      </c>
      <c r="C379" t="str">
        <f t="shared" si="40"/>
        <v>U8-NetR6_2</v>
      </c>
      <c r="D379" t="str">
        <f t="shared" si="41"/>
        <v>U8-3</v>
      </c>
      <c r="E379" t="s">
        <v>437</v>
      </c>
      <c r="F379">
        <v>3</v>
      </c>
      <c r="G379" t="s">
        <v>393</v>
      </c>
      <c r="N379" s="97"/>
      <c r="AT379" t="str">
        <f t="shared" si="42"/>
        <v>NetR6_2</v>
      </c>
      <c r="AU379" t="str">
        <f t="shared" si="43"/>
        <v>--</v>
      </c>
    </row>
    <row r="380" spans="1:47" x14ac:dyDescent="0.25">
      <c r="A380" t="str">
        <f t="shared" si="38"/>
        <v>U8-4</v>
      </c>
      <c r="B380" t="str">
        <f t="shared" si="39"/>
        <v>NetU8_4</v>
      </c>
      <c r="C380" t="str">
        <f t="shared" si="40"/>
        <v>U8-NetU8_4</v>
      </c>
      <c r="D380" t="str">
        <f t="shared" si="41"/>
        <v>U8-4</v>
      </c>
      <c r="E380" t="s">
        <v>437</v>
      </c>
      <c r="F380">
        <v>4</v>
      </c>
      <c r="G380" t="s">
        <v>439</v>
      </c>
      <c r="N380" s="97"/>
      <c r="AT380" t="str">
        <f t="shared" si="42"/>
        <v>NetU8_4</v>
      </c>
      <c r="AU380" t="str">
        <f t="shared" si="43"/>
        <v>--</v>
      </c>
    </row>
    <row r="381" spans="1:47" x14ac:dyDescent="0.25">
      <c r="A381" t="str">
        <f t="shared" si="38"/>
        <v>U8-5</v>
      </c>
      <c r="B381" t="str">
        <f t="shared" si="39"/>
        <v>3.3V</v>
      </c>
      <c r="C381" t="str">
        <f t="shared" si="40"/>
        <v>U8-3.3V</v>
      </c>
      <c r="D381" t="str">
        <f t="shared" si="41"/>
        <v>U8-5</v>
      </c>
      <c r="E381" t="s">
        <v>437</v>
      </c>
      <c r="F381">
        <v>5</v>
      </c>
      <c r="G381" t="s">
        <v>291</v>
      </c>
      <c r="N381" s="97"/>
      <c r="AT381" t="str">
        <f t="shared" si="42"/>
        <v>3.3V</v>
      </c>
      <c r="AU381" t="str">
        <f t="shared" si="43"/>
        <v>--</v>
      </c>
    </row>
    <row r="382" spans="1:47" x14ac:dyDescent="0.25">
      <c r="A382" t="str">
        <f t="shared" si="38"/>
        <v>U8-6</v>
      </c>
      <c r="B382" t="str">
        <f t="shared" si="39"/>
        <v>GND</v>
      </c>
      <c r="C382" t="str">
        <f t="shared" si="40"/>
        <v>U8-GND</v>
      </c>
      <c r="D382" t="str">
        <f t="shared" si="41"/>
        <v>U8-6</v>
      </c>
      <c r="E382" t="s">
        <v>437</v>
      </c>
      <c r="F382">
        <v>6</v>
      </c>
      <c r="G382" t="s">
        <v>324</v>
      </c>
      <c r="N382" s="97"/>
      <c r="AT382" t="str">
        <f t="shared" si="42"/>
        <v>GND</v>
      </c>
      <c r="AU382" t="str">
        <f t="shared" si="43"/>
        <v>--</v>
      </c>
    </row>
    <row r="383" spans="1:47" x14ac:dyDescent="0.25">
      <c r="A383" t="str">
        <f t="shared" si="38"/>
        <v>U8-7</v>
      </c>
      <c r="B383" t="str">
        <f t="shared" si="39"/>
        <v>3.3V</v>
      </c>
      <c r="C383" t="str">
        <f t="shared" si="40"/>
        <v>U8-3.3V</v>
      </c>
      <c r="D383" t="str">
        <f t="shared" si="41"/>
        <v>U8-7</v>
      </c>
      <c r="E383" t="s">
        <v>437</v>
      </c>
      <c r="F383">
        <v>7</v>
      </c>
      <c r="G383" t="s">
        <v>291</v>
      </c>
      <c r="N383" s="97"/>
      <c r="AT383" t="str">
        <f t="shared" si="42"/>
        <v>3.3V</v>
      </c>
      <c r="AU383" t="str">
        <f t="shared" si="43"/>
        <v>--</v>
      </c>
    </row>
    <row r="384" spans="1:47" x14ac:dyDescent="0.25">
      <c r="A384" t="str">
        <f t="shared" si="38"/>
        <v>U8-8</v>
      </c>
      <c r="B384" t="str">
        <f t="shared" si="39"/>
        <v>3.3V</v>
      </c>
      <c r="C384" t="str">
        <f t="shared" si="40"/>
        <v>U8-3.3V</v>
      </c>
      <c r="D384" t="str">
        <f t="shared" si="41"/>
        <v>U8-8</v>
      </c>
      <c r="E384" t="s">
        <v>437</v>
      </c>
      <c r="F384">
        <v>8</v>
      </c>
      <c r="G384" t="s">
        <v>291</v>
      </c>
      <c r="N384" s="97"/>
      <c r="AT384" t="str">
        <f t="shared" si="42"/>
        <v>3.3V</v>
      </c>
      <c r="AU384" t="str">
        <f t="shared" si="43"/>
        <v>--</v>
      </c>
    </row>
    <row r="385" spans="1:47" x14ac:dyDescent="0.25">
      <c r="A385" t="str">
        <f t="shared" si="38"/>
        <v>U8-9</v>
      </c>
      <c r="B385" t="str">
        <f t="shared" si="39"/>
        <v>GND</v>
      </c>
      <c r="C385" t="str">
        <f t="shared" si="40"/>
        <v>U8-GND</v>
      </c>
      <c r="D385" t="str">
        <f t="shared" si="41"/>
        <v>U8-9</v>
      </c>
      <c r="E385" t="s">
        <v>437</v>
      </c>
      <c r="F385">
        <v>9</v>
      </c>
      <c r="G385" t="s">
        <v>324</v>
      </c>
      <c r="N385" s="97"/>
      <c r="AT385" t="str">
        <f t="shared" si="42"/>
        <v>GND</v>
      </c>
      <c r="AU385" t="str">
        <f t="shared" si="43"/>
        <v>--</v>
      </c>
    </row>
    <row r="386" spans="1:47" x14ac:dyDescent="0.25">
      <c r="A386" t="str">
        <f t="shared" si="38"/>
        <v>U8-10</v>
      </c>
      <c r="B386" t="str">
        <f t="shared" si="39"/>
        <v>GND</v>
      </c>
      <c r="C386" t="str">
        <f t="shared" si="40"/>
        <v>U8-GND</v>
      </c>
      <c r="D386" t="str">
        <f t="shared" si="41"/>
        <v>U8-10</v>
      </c>
      <c r="E386" t="s">
        <v>437</v>
      </c>
      <c r="F386">
        <v>10</v>
      </c>
      <c r="G386" t="s">
        <v>324</v>
      </c>
      <c r="N386" s="97"/>
      <c r="AT386" t="str">
        <f t="shared" si="42"/>
        <v>GND</v>
      </c>
      <c r="AU386" t="str">
        <f t="shared" si="43"/>
        <v>--</v>
      </c>
    </row>
    <row r="387" spans="1:47" x14ac:dyDescent="0.25">
      <c r="A387" t="str">
        <f t="shared" si="38"/>
        <v>U8-11</v>
      </c>
      <c r="B387" t="str">
        <f t="shared" si="39"/>
        <v>GND</v>
      </c>
      <c r="C387" t="str">
        <f t="shared" si="40"/>
        <v>U8-GND</v>
      </c>
      <c r="D387" t="str">
        <f t="shared" si="41"/>
        <v>U8-11</v>
      </c>
      <c r="E387" t="s">
        <v>437</v>
      </c>
      <c r="F387">
        <v>11</v>
      </c>
      <c r="G387" t="s">
        <v>324</v>
      </c>
      <c r="N387" s="97"/>
      <c r="AT387" t="str">
        <f t="shared" si="42"/>
        <v>GND</v>
      </c>
      <c r="AU387" t="str">
        <f t="shared" si="43"/>
        <v>--</v>
      </c>
    </row>
    <row r="388" spans="1:47" x14ac:dyDescent="0.25">
      <c r="A388" t="str">
        <f t="shared" si="38"/>
        <v>U8-12</v>
      </c>
      <c r="B388" t="str">
        <f t="shared" si="39"/>
        <v>NetR6_2</v>
      </c>
      <c r="C388" t="str">
        <f t="shared" si="40"/>
        <v>U8-NetR6_2</v>
      </c>
      <c r="D388" t="str">
        <f t="shared" si="41"/>
        <v>U8-12</v>
      </c>
      <c r="E388" t="s">
        <v>437</v>
      </c>
      <c r="F388">
        <v>12</v>
      </c>
      <c r="G388" t="s">
        <v>393</v>
      </c>
      <c r="N388" s="97"/>
      <c r="AT388" t="str">
        <f t="shared" si="42"/>
        <v>NetR6_2</v>
      </c>
      <c r="AU388" t="str">
        <f t="shared" si="43"/>
        <v>--</v>
      </c>
    </row>
    <row r="389" spans="1:47" x14ac:dyDescent="0.25">
      <c r="A389" t="str">
        <f t="shared" si="38"/>
        <v>U8-13</v>
      </c>
      <c r="B389" t="str">
        <f t="shared" si="39"/>
        <v>NetR6_2</v>
      </c>
      <c r="C389" t="str">
        <f t="shared" si="40"/>
        <v>U8-NetR6_2</v>
      </c>
      <c r="D389" t="str">
        <f t="shared" si="41"/>
        <v>U8-13</v>
      </c>
      <c r="E389" t="s">
        <v>437</v>
      </c>
      <c r="F389">
        <v>13</v>
      </c>
      <c r="G389" t="s">
        <v>393</v>
      </c>
      <c r="N389" s="97"/>
      <c r="AT389" t="str">
        <f t="shared" si="42"/>
        <v>NetR6_2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U8-14</v>
      </c>
      <c r="B390" t="str">
        <f t="shared" ref="B390:B453" si="45">IF(OR(E390=$A$2,E390=$B$2,E390=$C$2,E390=$D$2),"--",G390)</f>
        <v>5V</v>
      </c>
      <c r="C390" t="str">
        <f t="shared" ref="C390:C453" si="46">$E390&amp;"-"&amp;$G390</f>
        <v>U8-5V</v>
      </c>
      <c r="D390" t="str">
        <f t="shared" ref="D390:D453" si="47">A390</f>
        <v>U8-14</v>
      </c>
      <c r="E390" t="s">
        <v>437</v>
      </c>
      <c r="F390">
        <v>14</v>
      </c>
      <c r="G390" t="s">
        <v>293</v>
      </c>
      <c r="N390" s="97"/>
      <c r="AT390" t="str">
        <f t="shared" ref="AT390:AT453" si="48">IF(IF(COUNTIF($AO$6:$AQ$150,B390)&gt;0,"---","--")="---",VLOOKUP(B390,$AO$6:$AQ$150,3,0),B390)</f>
        <v>5V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U8-15</v>
      </c>
      <c r="B391" t="str">
        <f t="shared" si="45"/>
        <v>NetU8_15</v>
      </c>
      <c r="C391" t="str">
        <f t="shared" si="46"/>
        <v>U8-NetU8_15</v>
      </c>
      <c r="D391" t="str">
        <f t="shared" si="47"/>
        <v>U8-15</v>
      </c>
      <c r="E391" t="s">
        <v>437</v>
      </c>
      <c r="F391">
        <v>15</v>
      </c>
      <c r="G391" t="s">
        <v>440</v>
      </c>
      <c r="N391" s="97"/>
      <c r="AT391" t="str">
        <f t="shared" si="48"/>
        <v>NetU8_15</v>
      </c>
      <c r="AU391" t="str">
        <f t="shared" si="49"/>
        <v>--</v>
      </c>
    </row>
    <row r="392" spans="1:47" x14ac:dyDescent="0.25">
      <c r="A392" t="str">
        <f t="shared" si="44"/>
        <v>U8-16</v>
      </c>
      <c r="B392" t="str">
        <f t="shared" si="45"/>
        <v>NetU8_16</v>
      </c>
      <c r="C392" t="str">
        <f t="shared" si="46"/>
        <v>U8-NetU8_16</v>
      </c>
      <c r="D392" t="str">
        <f t="shared" si="47"/>
        <v>U8-16</v>
      </c>
      <c r="E392" t="s">
        <v>437</v>
      </c>
      <c r="F392">
        <v>16</v>
      </c>
      <c r="G392" t="s">
        <v>441</v>
      </c>
      <c r="N392" s="97"/>
      <c r="AT392" t="str">
        <f t="shared" si="48"/>
        <v>NetU8_16</v>
      </c>
      <c r="AU392" t="str">
        <f t="shared" si="49"/>
        <v>--</v>
      </c>
    </row>
    <row r="393" spans="1:47" x14ac:dyDescent="0.25">
      <c r="A393" t="str">
        <f t="shared" si="44"/>
        <v>U9-1</v>
      </c>
      <c r="B393" t="str">
        <f t="shared" si="45"/>
        <v>EECS</v>
      </c>
      <c r="C393" t="str">
        <f t="shared" si="46"/>
        <v>U9-EECS</v>
      </c>
      <c r="D393" t="str">
        <f t="shared" si="47"/>
        <v>U9-1</v>
      </c>
      <c r="E393" t="s">
        <v>442</v>
      </c>
      <c r="F393">
        <v>1</v>
      </c>
      <c r="G393" t="s">
        <v>341</v>
      </c>
      <c r="N393" s="97"/>
      <c r="AT393" t="str">
        <f t="shared" si="48"/>
        <v>EECS</v>
      </c>
      <c r="AU393" t="str">
        <f t="shared" si="49"/>
        <v>--</v>
      </c>
    </row>
    <row r="394" spans="1:47" x14ac:dyDescent="0.25">
      <c r="A394" t="str">
        <f t="shared" si="44"/>
        <v>U9-2</v>
      </c>
      <c r="B394" t="str">
        <f t="shared" si="45"/>
        <v>EECLK</v>
      </c>
      <c r="C394" t="str">
        <f t="shared" si="46"/>
        <v>U9-EECLK</v>
      </c>
      <c r="D394" t="str">
        <f t="shared" si="47"/>
        <v>U9-2</v>
      </c>
      <c r="E394" t="s">
        <v>442</v>
      </c>
      <c r="F394">
        <v>2</v>
      </c>
      <c r="G394" t="s">
        <v>339</v>
      </c>
      <c r="N394" s="97"/>
      <c r="AT394" t="str">
        <f t="shared" si="48"/>
        <v>EECLK</v>
      </c>
      <c r="AU394" t="str">
        <f t="shared" si="49"/>
        <v>--</v>
      </c>
    </row>
    <row r="395" spans="1:47" x14ac:dyDescent="0.25">
      <c r="A395" t="str">
        <f t="shared" si="44"/>
        <v>U9-3</v>
      </c>
      <c r="B395" t="str">
        <f t="shared" si="45"/>
        <v>EEDATA</v>
      </c>
      <c r="C395" t="str">
        <f t="shared" si="46"/>
        <v>U9-EEDATA</v>
      </c>
      <c r="D395" t="str">
        <f t="shared" si="47"/>
        <v>U9-3</v>
      </c>
      <c r="E395" t="s">
        <v>442</v>
      </c>
      <c r="F395">
        <v>3</v>
      </c>
      <c r="G395" t="s">
        <v>343</v>
      </c>
      <c r="N395" s="97"/>
      <c r="AT395" t="str">
        <f t="shared" si="48"/>
        <v>NetR4_1</v>
      </c>
      <c r="AU395" t="str">
        <f t="shared" si="49"/>
        <v>R7</v>
      </c>
    </row>
    <row r="396" spans="1:47" x14ac:dyDescent="0.25">
      <c r="A396" t="str">
        <f t="shared" si="44"/>
        <v>U9-4</v>
      </c>
      <c r="B396" t="str">
        <f t="shared" si="45"/>
        <v>NetR4_1</v>
      </c>
      <c r="C396" t="str">
        <f t="shared" si="46"/>
        <v>U9-NetR4_1</v>
      </c>
      <c r="D396" t="str">
        <f t="shared" si="47"/>
        <v>U9-4</v>
      </c>
      <c r="E396" t="s">
        <v>442</v>
      </c>
      <c r="F396">
        <v>4</v>
      </c>
      <c r="G396" t="s">
        <v>392</v>
      </c>
      <c r="N396" s="97"/>
      <c r="AT396" t="str">
        <f t="shared" si="48"/>
        <v>EEDATA</v>
      </c>
      <c r="AU396" t="str">
        <f t="shared" si="49"/>
        <v>R7</v>
      </c>
    </row>
    <row r="397" spans="1:47" x14ac:dyDescent="0.25">
      <c r="A397" t="str">
        <f t="shared" si="44"/>
        <v>U9-5</v>
      </c>
      <c r="B397" t="str">
        <f t="shared" si="45"/>
        <v>GND</v>
      </c>
      <c r="C397" t="str">
        <f t="shared" si="46"/>
        <v>U9-GND</v>
      </c>
      <c r="D397" t="str">
        <f t="shared" si="47"/>
        <v>U9-5</v>
      </c>
      <c r="E397" t="s">
        <v>442</v>
      </c>
      <c r="F397">
        <v>5</v>
      </c>
      <c r="G397" t="s">
        <v>324</v>
      </c>
      <c r="N397" s="97"/>
      <c r="AT397" t="str">
        <f t="shared" si="48"/>
        <v>GND</v>
      </c>
      <c r="AU397" t="str">
        <f t="shared" si="49"/>
        <v>--</v>
      </c>
    </row>
    <row r="398" spans="1:47" x14ac:dyDescent="0.25">
      <c r="A398" t="str">
        <f t="shared" si="44"/>
        <v>U9-6</v>
      </c>
      <c r="B398" t="str">
        <f t="shared" si="45"/>
        <v>3.3V</v>
      </c>
      <c r="C398" t="str">
        <f t="shared" si="46"/>
        <v>U9-3.3V</v>
      </c>
      <c r="D398" t="str">
        <f t="shared" si="47"/>
        <v>U9-6</v>
      </c>
      <c r="E398" t="s">
        <v>442</v>
      </c>
      <c r="F398">
        <v>6</v>
      </c>
      <c r="G398" t="s">
        <v>291</v>
      </c>
      <c r="N398" s="97"/>
      <c r="AT398" t="str">
        <f t="shared" si="48"/>
        <v>3.3V</v>
      </c>
      <c r="AU398" t="str">
        <f t="shared" si="49"/>
        <v>--</v>
      </c>
    </row>
    <row r="399" spans="1:47" x14ac:dyDescent="0.25">
      <c r="A399" t="str">
        <f t="shared" si="44"/>
        <v>U9-7</v>
      </c>
      <c r="B399" t="str">
        <f t="shared" si="45"/>
        <v>NetU9_7</v>
      </c>
      <c r="C399" t="str">
        <f t="shared" si="46"/>
        <v>U9-NetU9_7</v>
      </c>
      <c r="D399" t="str">
        <f t="shared" si="47"/>
        <v>U9-7</v>
      </c>
      <c r="E399" t="s">
        <v>442</v>
      </c>
      <c r="F399">
        <v>7</v>
      </c>
      <c r="G399" t="s">
        <v>443</v>
      </c>
      <c r="N399" s="97"/>
      <c r="AT399" t="str">
        <f t="shared" si="48"/>
        <v>NetU9_7</v>
      </c>
      <c r="AU399" t="str">
        <f t="shared" si="49"/>
        <v>--</v>
      </c>
    </row>
    <row r="400" spans="1:47" x14ac:dyDescent="0.25">
      <c r="A400" t="str">
        <f t="shared" si="44"/>
        <v>U9-8</v>
      </c>
      <c r="B400" t="str">
        <f t="shared" si="45"/>
        <v>3.3V</v>
      </c>
      <c r="C400" t="str">
        <f t="shared" si="46"/>
        <v>U9-3.3V</v>
      </c>
      <c r="D400" t="str">
        <f t="shared" si="47"/>
        <v>U9-8</v>
      </c>
      <c r="E400" t="s">
        <v>442</v>
      </c>
      <c r="F400">
        <v>8</v>
      </c>
      <c r="G400" t="s">
        <v>291</v>
      </c>
      <c r="N400" s="97"/>
      <c r="AT400" t="str">
        <f t="shared" si="48"/>
        <v>3.3V</v>
      </c>
      <c r="AU400" t="str">
        <f t="shared" si="49"/>
        <v>--</v>
      </c>
    </row>
    <row r="401" spans="1:47" x14ac:dyDescent="0.25">
      <c r="A401" t="str">
        <f t="shared" si="44"/>
        <v>C1-1</v>
      </c>
      <c r="B401" t="str">
        <f t="shared" si="45"/>
        <v>NetC1_1</v>
      </c>
      <c r="C401" t="str">
        <f t="shared" si="46"/>
        <v>C1-NetC1_1</v>
      </c>
      <c r="D401" t="str">
        <f t="shared" si="47"/>
        <v>C1-1</v>
      </c>
      <c r="E401" t="s">
        <v>444</v>
      </c>
      <c r="F401">
        <v>1</v>
      </c>
      <c r="G401" t="s">
        <v>370</v>
      </c>
      <c r="N401" s="97"/>
      <c r="AT401" t="str">
        <f t="shared" si="48"/>
        <v>NetC1_1</v>
      </c>
      <c r="AU401" t="str">
        <f t="shared" si="49"/>
        <v>--</v>
      </c>
    </row>
    <row r="402" spans="1:47" x14ac:dyDescent="0.25">
      <c r="A402" t="str">
        <f t="shared" si="44"/>
        <v>C1-2</v>
      </c>
      <c r="B402" t="str">
        <f t="shared" si="45"/>
        <v>GND</v>
      </c>
      <c r="C402" t="str">
        <f t="shared" si="46"/>
        <v>C1-GND</v>
      </c>
      <c r="D402" t="str">
        <f t="shared" si="47"/>
        <v>C1-2</v>
      </c>
      <c r="E402" t="s">
        <v>444</v>
      </c>
      <c r="F402">
        <v>2</v>
      </c>
      <c r="G402" t="s">
        <v>324</v>
      </c>
      <c r="N402" s="97"/>
      <c r="AT402" t="str">
        <f t="shared" si="48"/>
        <v>GND</v>
      </c>
      <c r="AU402" t="str">
        <f t="shared" si="49"/>
        <v>--</v>
      </c>
    </row>
    <row r="403" spans="1:47" x14ac:dyDescent="0.25">
      <c r="A403" t="str">
        <f t="shared" si="44"/>
        <v>C2-1</v>
      </c>
      <c r="B403" t="str">
        <f t="shared" si="45"/>
        <v>3.3V</v>
      </c>
      <c r="C403" t="str">
        <f t="shared" si="46"/>
        <v>C2-3.3V</v>
      </c>
      <c r="D403" t="str">
        <f t="shared" si="47"/>
        <v>C2-1</v>
      </c>
      <c r="E403" t="s">
        <v>445</v>
      </c>
      <c r="F403">
        <v>1</v>
      </c>
      <c r="G403" t="s">
        <v>291</v>
      </c>
      <c r="N403" s="97"/>
      <c r="AT403" t="str">
        <f t="shared" si="48"/>
        <v>3.3V</v>
      </c>
      <c r="AU403" t="str">
        <f t="shared" si="49"/>
        <v>--</v>
      </c>
    </row>
    <row r="404" spans="1:47" x14ac:dyDescent="0.25">
      <c r="A404" t="str">
        <f t="shared" si="44"/>
        <v>C2-2</v>
      </c>
      <c r="B404" t="str">
        <f t="shared" si="45"/>
        <v>GND</v>
      </c>
      <c r="C404" t="str">
        <f t="shared" si="46"/>
        <v>C2-GND</v>
      </c>
      <c r="D404" t="str">
        <f t="shared" si="47"/>
        <v>C2-2</v>
      </c>
      <c r="E404" t="s">
        <v>445</v>
      </c>
      <c r="F404">
        <v>2</v>
      </c>
      <c r="G404" t="s">
        <v>324</v>
      </c>
      <c r="N404" s="97"/>
      <c r="AT404" t="str">
        <f t="shared" si="48"/>
        <v>GND</v>
      </c>
      <c r="AU404" t="str">
        <f t="shared" si="49"/>
        <v>--</v>
      </c>
    </row>
    <row r="405" spans="1:47" x14ac:dyDescent="0.25">
      <c r="A405" t="str">
        <f t="shared" si="44"/>
        <v>C3-1</v>
      </c>
      <c r="B405" t="str">
        <f t="shared" si="45"/>
        <v>3.3V</v>
      </c>
      <c r="C405" t="str">
        <f t="shared" si="46"/>
        <v>C3-3.3V</v>
      </c>
      <c r="D405" t="str">
        <f t="shared" si="47"/>
        <v>C3-1</v>
      </c>
      <c r="E405" t="s">
        <v>446</v>
      </c>
      <c r="F405">
        <v>1</v>
      </c>
      <c r="G405" t="s">
        <v>291</v>
      </c>
      <c r="N405" s="97"/>
      <c r="AT405" t="str">
        <f t="shared" si="48"/>
        <v>3.3V</v>
      </c>
      <c r="AU405" t="str">
        <f t="shared" si="49"/>
        <v>--</v>
      </c>
    </row>
    <row r="406" spans="1:47" x14ac:dyDescent="0.25">
      <c r="A406" t="str">
        <f t="shared" si="44"/>
        <v>C3-2</v>
      </c>
      <c r="B406" t="str">
        <f t="shared" si="45"/>
        <v>GND</v>
      </c>
      <c r="C406" t="str">
        <f t="shared" si="46"/>
        <v>C3-GND</v>
      </c>
      <c r="D406" t="str">
        <f t="shared" si="47"/>
        <v>C3-2</v>
      </c>
      <c r="E406" t="s">
        <v>446</v>
      </c>
      <c r="F406">
        <v>2</v>
      </c>
      <c r="G406" t="s">
        <v>324</v>
      </c>
      <c r="N406" s="97"/>
      <c r="AT406" t="str">
        <f t="shared" si="48"/>
        <v>GND</v>
      </c>
      <c r="AU406" t="str">
        <f t="shared" si="49"/>
        <v>--</v>
      </c>
    </row>
    <row r="407" spans="1:47" x14ac:dyDescent="0.25">
      <c r="A407" t="str">
        <f t="shared" si="44"/>
        <v>C4-1</v>
      </c>
      <c r="B407" t="str">
        <f t="shared" si="45"/>
        <v>3.3V</v>
      </c>
      <c r="C407" t="str">
        <f t="shared" si="46"/>
        <v>C4-3.3V</v>
      </c>
      <c r="D407" t="str">
        <f t="shared" si="47"/>
        <v>C4-1</v>
      </c>
      <c r="E407" t="s">
        <v>447</v>
      </c>
      <c r="F407">
        <v>1</v>
      </c>
      <c r="G407" t="s">
        <v>291</v>
      </c>
      <c r="N407" s="97"/>
      <c r="AT407" t="str">
        <f t="shared" si="48"/>
        <v>3.3V</v>
      </c>
      <c r="AU407" t="str">
        <f t="shared" si="49"/>
        <v>--</v>
      </c>
    </row>
    <row r="408" spans="1:47" x14ac:dyDescent="0.25">
      <c r="A408" t="str">
        <f t="shared" si="44"/>
        <v>C4-2</v>
      </c>
      <c r="B408" t="str">
        <f t="shared" si="45"/>
        <v>GND</v>
      </c>
      <c r="C408" t="str">
        <f t="shared" si="46"/>
        <v>C4-GND</v>
      </c>
      <c r="D408" t="str">
        <f t="shared" si="47"/>
        <v>C4-2</v>
      </c>
      <c r="E408" t="s">
        <v>447</v>
      </c>
      <c r="F408">
        <v>2</v>
      </c>
      <c r="G408" t="s">
        <v>324</v>
      </c>
      <c r="N408" s="97"/>
      <c r="AT408" t="str">
        <f t="shared" si="48"/>
        <v>GND</v>
      </c>
      <c r="AU408" t="str">
        <f t="shared" si="49"/>
        <v>--</v>
      </c>
    </row>
    <row r="409" spans="1:47" x14ac:dyDescent="0.25">
      <c r="A409" t="str">
        <f t="shared" si="44"/>
        <v>C5-1</v>
      </c>
      <c r="B409" t="str">
        <f t="shared" si="45"/>
        <v>VCORE</v>
      </c>
      <c r="C409" t="str">
        <f t="shared" si="46"/>
        <v>C5-VCORE</v>
      </c>
      <c r="D409" t="str">
        <f t="shared" si="47"/>
        <v>C5-1</v>
      </c>
      <c r="E409" t="s">
        <v>448</v>
      </c>
      <c r="F409">
        <v>1</v>
      </c>
      <c r="G409" t="s">
        <v>395</v>
      </c>
      <c r="N409" s="97"/>
      <c r="AT409" t="str">
        <f t="shared" si="48"/>
        <v>VCORE</v>
      </c>
      <c r="AU409" t="str">
        <f t="shared" si="49"/>
        <v>--</v>
      </c>
    </row>
    <row r="410" spans="1:47" x14ac:dyDescent="0.25">
      <c r="A410" t="str">
        <f t="shared" si="44"/>
        <v>C5-2</v>
      </c>
      <c r="B410" t="str">
        <f t="shared" si="45"/>
        <v>GND</v>
      </c>
      <c r="C410" t="str">
        <f t="shared" si="46"/>
        <v>C5-GND</v>
      </c>
      <c r="D410" t="str">
        <f t="shared" si="47"/>
        <v>C5-2</v>
      </c>
      <c r="E410" t="s">
        <v>448</v>
      </c>
      <c r="F410">
        <v>2</v>
      </c>
      <c r="G410" t="s">
        <v>324</v>
      </c>
      <c r="N410" s="97"/>
      <c r="AT410" t="str">
        <f t="shared" si="48"/>
        <v>GND</v>
      </c>
      <c r="AU410" t="str">
        <f t="shared" si="49"/>
        <v>--</v>
      </c>
    </row>
    <row r="411" spans="1:47" x14ac:dyDescent="0.25">
      <c r="A411" t="str">
        <f t="shared" si="44"/>
        <v>C6-1</v>
      </c>
      <c r="B411" t="str">
        <f t="shared" si="45"/>
        <v>VCORE</v>
      </c>
      <c r="C411" t="str">
        <f t="shared" si="46"/>
        <v>C6-VCORE</v>
      </c>
      <c r="D411" t="str">
        <f t="shared" si="47"/>
        <v>C6-1</v>
      </c>
      <c r="E411" t="s">
        <v>449</v>
      </c>
      <c r="F411">
        <v>1</v>
      </c>
      <c r="G411" t="s">
        <v>395</v>
      </c>
      <c r="N411" s="97"/>
      <c r="AT411" t="str">
        <f t="shared" si="48"/>
        <v>VCORE</v>
      </c>
      <c r="AU411" t="str">
        <f t="shared" si="49"/>
        <v>--</v>
      </c>
    </row>
    <row r="412" spans="1:47" x14ac:dyDescent="0.25">
      <c r="A412" t="str">
        <f t="shared" si="44"/>
        <v>C6-2</v>
      </c>
      <c r="B412" t="str">
        <f t="shared" si="45"/>
        <v>GND</v>
      </c>
      <c r="C412" t="str">
        <f t="shared" si="46"/>
        <v>C6-GND</v>
      </c>
      <c r="D412" t="str">
        <f t="shared" si="47"/>
        <v>C6-2</v>
      </c>
      <c r="E412" t="s">
        <v>449</v>
      </c>
      <c r="F412">
        <v>2</v>
      </c>
      <c r="G412" t="s">
        <v>324</v>
      </c>
      <c r="N412" s="97"/>
      <c r="AT412" t="str">
        <f t="shared" si="48"/>
        <v>GND</v>
      </c>
      <c r="AU412" t="str">
        <f t="shared" si="49"/>
        <v>--</v>
      </c>
    </row>
    <row r="413" spans="1:47" x14ac:dyDescent="0.25">
      <c r="A413" t="str">
        <f t="shared" si="44"/>
        <v>C7-1</v>
      </c>
      <c r="B413" t="str">
        <f t="shared" si="45"/>
        <v>GND</v>
      </c>
      <c r="C413" t="str">
        <f t="shared" si="46"/>
        <v>C7-GND</v>
      </c>
      <c r="D413" t="str">
        <f t="shared" si="47"/>
        <v>C7-1</v>
      </c>
      <c r="E413" t="s">
        <v>450</v>
      </c>
      <c r="F413">
        <v>1</v>
      </c>
      <c r="G413" t="s">
        <v>324</v>
      </c>
      <c r="N413" s="97"/>
      <c r="AT413" t="str">
        <f t="shared" si="48"/>
        <v>GND</v>
      </c>
      <c r="AU413" t="str">
        <f t="shared" si="49"/>
        <v>--</v>
      </c>
    </row>
    <row r="414" spans="1:47" x14ac:dyDescent="0.25">
      <c r="A414" t="str">
        <f t="shared" si="44"/>
        <v>C7-2</v>
      </c>
      <c r="B414" t="str">
        <f t="shared" si="45"/>
        <v>NetC7_2</v>
      </c>
      <c r="C414" t="str">
        <f t="shared" si="46"/>
        <v>C7-NetC7_2</v>
      </c>
      <c r="D414" t="str">
        <f t="shared" si="47"/>
        <v>C7-2</v>
      </c>
      <c r="E414" t="s">
        <v>450</v>
      </c>
      <c r="F414">
        <v>2</v>
      </c>
      <c r="G414" t="s">
        <v>371</v>
      </c>
      <c r="N414" s="97"/>
      <c r="AT414" t="str">
        <f t="shared" si="48"/>
        <v>NetC7_2</v>
      </c>
      <c r="AU414" t="str">
        <f t="shared" si="49"/>
        <v>--</v>
      </c>
    </row>
    <row r="415" spans="1:47" x14ac:dyDescent="0.25">
      <c r="A415" t="str">
        <f t="shared" si="44"/>
        <v>C8-1</v>
      </c>
      <c r="B415" t="str">
        <f t="shared" si="45"/>
        <v>3.3V</v>
      </c>
      <c r="C415" t="str">
        <f t="shared" si="46"/>
        <v>C8-3.3V</v>
      </c>
      <c r="D415" t="str">
        <f t="shared" si="47"/>
        <v>C8-1</v>
      </c>
      <c r="E415" t="s">
        <v>451</v>
      </c>
      <c r="F415">
        <v>1</v>
      </c>
      <c r="G415" t="s">
        <v>291</v>
      </c>
      <c r="N415" s="97"/>
      <c r="AT415" t="str">
        <f t="shared" si="48"/>
        <v>3.3V</v>
      </c>
      <c r="AU415" t="str">
        <f t="shared" si="49"/>
        <v>--</v>
      </c>
    </row>
    <row r="416" spans="1:47" x14ac:dyDescent="0.25">
      <c r="A416" t="str">
        <f t="shared" si="44"/>
        <v>C8-2</v>
      </c>
      <c r="B416" t="str">
        <f t="shared" si="45"/>
        <v>GND</v>
      </c>
      <c r="C416" t="str">
        <f t="shared" si="46"/>
        <v>C8-GND</v>
      </c>
      <c r="D416" t="str">
        <f t="shared" si="47"/>
        <v>C8-2</v>
      </c>
      <c r="E416" t="s">
        <v>451</v>
      </c>
      <c r="F416">
        <v>2</v>
      </c>
      <c r="G416" t="s">
        <v>324</v>
      </c>
      <c r="N416" s="97"/>
      <c r="AT416" t="str">
        <f t="shared" si="48"/>
        <v>GND</v>
      </c>
      <c r="AU416" t="str">
        <f t="shared" si="49"/>
        <v>--</v>
      </c>
    </row>
    <row r="417" spans="1:47" x14ac:dyDescent="0.25">
      <c r="A417" t="str">
        <f t="shared" si="44"/>
        <v>C9-1</v>
      </c>
      <c r="B417" t="str">
        <f t="shared" si="45"/>
        <v>3.3V</v>
      </c>
      <c r="C417" t="str">
        <f t="shared" si="46"/>
        <v>C9-3.3V</v>
      </c>
      <c r="D417" t="str">
        <f t="shared" si="47"/>
        <v>C9-1</v>
      </c>
      <c r="E417" t="s">
        <v>452</v>
      </c>
      <c r="F417">
        <v>1</v>
      </c>
      <c r="G417" t="s">
        <v>291</v>
      </c>
      <c r="N417" s="97"/>
      <c r="AT417" t="str">
        <f t="shared" si="48"/>
        <v>3.3V</v>
      </c>
      <c r="AU417" t="str">
        <f t="shared" si="49"/>
        <v>--</v>
      </c>
    </row>
    <row r="418" spans="1:47" x14ac:dyDescent="0.25">
      <c r="A418" t="str">
        <f t="shared" si="44"/>
        <v>C9-2</v>
      </c>
      <c r="B418" t="str">
        <f t="shared" si="45"/>
        <v>GND</v>
      </c>
      <c r="C418" t="str">
        <f t="shared" si="46"/>
        <v>C9-GND</v>
      </c>
      <c r="D418" t="str">
        <f t="shared" si="47"/>
        <v>C9-2</v>
      </c>
      <c r="E418" t="s">
        <v>452</v>
      </c>
      <c r="F418">
        <v>2</v>
      </c>
      <c r="G418" t="s">
        <v>324</v>
      </c>
      <c r="N418" s="97"/>
      <c r="AT418" t="str">
        <f t="shared" si="48"/>
        <v>GND</v>
      </c>
      <c r="AU418" t="str">
        <f t="shared" si="49"/>
        <v>--</v>
      </c>
    </row>
    <row r="419" spans="1:47" x14ac:dyDescent="0.25">
      <c r="A419" t="str">
        <f t="shared" si="44"/>
        <v>C10-1</v>
      </c>
      <c r="B419" t="str">
        <f t="shared" si="45"/>
        <v>3.3V</v>
      </c>
      <c r="C419" t="str">
        <f t="shared" si="46"/>
        <v>C10-3.3V</v>
      </c>
      <c r="D419" t="str">
        <f t="shared" si="47"/>
        <v>C10-1</v>
      </c>
      <c r="E419" t="s">
        <v>453</v>
      </c>
      <c r="F419">
        <v>1</v>
      </c>
      <c r="G419" t="s">
        <v>291</v>
      </c>
      <c r="N419" s="97"/>
      <c r="AT419" t="str">
        <f t="shared" si="48"/>
        <v>3.3V</v>
      </c>
      <c r="AU419" t="str">
        <f t="shared" si="49"/>
        <v>--</v>
      </c>
    </row>
    <row r="420" spans="1:47" x14ac:dyDescent="0.25">
      <c r="A420" t="str">
        <f t="shared" si="44"/>
        <v>C10-2</v>
      </c>
      <c r="B420" t="str">
        <f t="shared" si="45"/>
        <v>GND</v>
      </c>
      <c r="C420" t="str">
        <f t="shared" si="46"/>
        <v>C10-GND</v>
      </c>
      <c r="D420" t="str">
        <f t="shared" si="47"/>
        <v>C10-2</v>
      </c>
      <c r="E420" t="s">
        <v>453</v>
      </c>
      <c r="F420">
        <v>2</v>
      </c>
      <c r="G420" t="s">
        <v>324</v>
      </c>
      <c r="N420" s="97"/>
      <c r="AT420" t="str">
        <f t="shared" si="48"/>
        <v>GND</v>
      </c>
      <c r="AU420" t="str">
        <f t="shared" si="49"/>
        <v>--</v>
      </c>
    </row>
    <row r="421" spans="1:47" x14ac:dyDescent="0.25">
      <c r="A421" t="str">
        <f t="shared" si="44"/>
        <v>C11-1</v>
      </c>
      <c r="B421" t="str">
        <f t="shared" si="45"/>
        <v>GND</v>
      </c>
      <c r="C421" t="str">
        <f t="shared" si="46"/>
        <v>C11-GND</v>
      </c>
      <c r="D421" t="str">
        <f t="shared" si="47"/>
        <v>C11-1</v>
      </c>
      <c r="E421" t="s">
        <v>454</v>
      </c>
      <c r="F421">
        <v>1</v>
      </c>
      <c r="G421" t="s">
        <v>324</v>
      </c>
      <c r="N421" s="97"/>
      <c r="AT421" t="str">
        <f t="shared" si="48"/>
        <v>GND</v>
      </c>
      <c r="AU421" t="str">
        <f t="shared" si="49"/>
        <v>--</v>
      </c>
    </row>
    <row r="422" spans="1:47" x14ac:dyDescent="0.25">
      <c r="A422" t="str">
        <f t="shared" si="44"/>
        <v>C11-2</v>
      </c>
      <c r="B422" t="str">
        <f t="shared" si="45"/>
        <v>3.3V</v>
      </c>
      <c r="C422" t="str">
        <f t="shared" si="46"/>
        <v>C11-3.3V</v>
      </c>
      <c r="D422" t="str">
        <f t="shared" si="47"/>
        <v>C11-2</v>
      </c>
      <c r="E422" t="s">
        <v>454</v>
      </c>
      <c r="F422">
        <v>2</v>
      </c>
      <c r="G422" t="s">
        <v>291</v>
      </c>
      <c r="N422" s="97"/>
      <c r="AT422" t="str">
        <f t="shared" si="48"/>
        <v>3.3V</v>
      </c>
      <c r="AU422" t="str">
        <f t="shared" si="49"/>
        <v>--</v>
      </c>
    </row>
    <row r="423" spans="1:47" x14ac:dyDescent="0.25">
      <c r="A423" t="str">
        <f t="shared" si="44"/>
        <v>C12-1</v>
      </c>
      <c r="B423" t="str">
        <f t="shared" si="45"/>
        <v>GND</v>
      </c>
      <c r="C423" t="str">
        <f t="shared" si="46"/>
        <v>C12-GND</v>
      </c>
      <c r="D423" t="str">
        <f t="shared" si="47"/>
        <v>C12-1</v>
      </c>
      <c r="E423" t="s">
        <v>455</v>
      </c>
      <c r="F423">
        <v>1</v>
      </c>
      <c r="G423" t="s">
        <v>324</v>
      </c>
      <c r="N423" s="97"/>
      <c r="AT423" t="str">
        <f t="shared" si="48"/>
        <v>GND</v>
      </c>
      <c r="AU423" t="str">
        <f t="shared" si="49"/>
        <v>--</v>
      </c>
    </row>
    <row r="424" spans="1:47" x14ac:dyDescent="0.25">
      <c r="A424" t="str">
        <f t="shared" si="44"/>
        <v>C12-2</v>
      </c>
      <c r="B424" t="str">
        <f t="shared" si="45"/>
        <v>VCORE</v>
      </c>
      <c r="C424" t="str">
        <f t="shared" si="46"/>
        <v>C12-VCORE</v>
      </c>
      <c r="D424" t="str">
        <f t="shared" si="47"/>
        <v>C12-2</v>
      </c>
      <c r="E424" t="s">
        <v>455</v>
      </c>
      <c r="F424">
        <v>2</v>
      </c>
      <c r="G424" t="s">
        <v>395</v>
      </c>
      <c r="N424" s="97"/>
      <c r="AT424" t="str">
        <f t="shared" si="48"/>
        <v>VCORE</v>
      </c>
      <c r="AU424" t="str">
        <f t="shared" si="49"/>
        <v>--</v>
      </c>
    </row>
    <row r="425" spans="1:47" x14ac:dyDescent="0.25">
      <c r="A425" t="str">
        <f t="shared" si="44"/>
        <v>C13-1</v>
      </c>
      <c r="B425" t="str">
        <f t="shared" si="45"/>
        <v>GND</v>
      </c>
      <c r="C425" t="str">
        <f t="shared" si="46"/>
        <v>C13-GND</v>
      </c>
      <c r="D425" t="str">
        <f t="shared" si="47"/>
        <v>C13-1</v>
      </c>
      <c r="E425" t="s">
        <v>456</v>
      </c>
      <c r="F425">
        <v>1</v>
      </c>
      <c r="G425" t="s">
        <v>324</v>
      </c>
      <c r="N425" s="97"/>
      <c r="AT425" t="str">
        <f t="shared" si="48"/>
        <v>GND</v>
      </c>
      <c r="AU425" t="str">
        <f t="shared" si="49"/>
        <v>--</v>
      </c>
    </row>
    <row r="426" spans="1:47" x14ac:dyDescent="0.25">
      <c r="A426" t="str">
        <f t="shared" si="44"/>
        <v>C13-2</v>
      </c>
      <c r="B426" t="str">
        <f t="shared" si="45"/>
        <v>USB_VBUS</v>
      </c>
      <c r="C426" t="str">
        <f t="shared" si="46"/>
        <v>C13-USB_VBUS</v>
      </c>
      <c r="D426" t="str">
        <f t="shared" si="47"/>
        <v>C13-2</v>
      </c>
      <c r="E426" t="s">
        <v>456</v>
      </c>
      <c r="F426">
        <v>2</v>
      </c>
      <c r="G426" t="s">
        <v>350</v>
      </c>
      <c r="N426" s="97"/>
      <c r="AT426" t="str">
        <f t="shared" si="48"/>
        <v>USB_VBUS</v>
      </c>
      <c r="AU426" t="str">
        <f t="shared" si="49"/>
        <v>--</v>
      </c>
    </row>
    <row r="427" spans="1:47" x14ac:dyDescent="0.25">
      <c r="A427" t="str">
        <f t="shared" si="44"/>
        <v>C14-1</v>
      </c>
      <c r="B427" t="str">
        <f t="shared" si="45"/>
        <v>3.3V</v>
      </c>
      <c r="C427" t="str">
        <f t="shared" si="46"/>
        <v>C14-3.3V</v>
      </c>
      <c r="D427" t="str">
        <f t="shared" si="47"/>
        <v>C14-1</v>
      </c>
      <c r="E427" t="s">
        <v>457</v>
      </c>
      <c r="F427">
        <v>1</v>
      </c>
      <c r="G427" t="s">
        <v>291</v>
      </c>
      <c r="N427" s="97"/>
      <c r="AT427" t="str">
        <f t="shared" si="48"/>
        <v>3.3V</v>
      </c>
      <c r="AU427" t="str">
        <f t="shared" si="49"/>
        <v>--</v>
      </c>
    </row>
    <row r="428" spans="1:47" x14ac:dyDescent="0.25">
      <c r="A428" t="str">
        <f t="shared" si="44"/>
        <v>C14-2</v>
      </c>
      <c r="B428" t="str">
        <f t="shared" si="45"/>
        <v>GND</v>
      </c>
      <c r="C428" t="str">
        <f t="shared" si="46"/>
        <v>C14-GND</v>
      </c>
      <c r="D428" t="str">
        <f t="shared" si="47"/>
        <v>C14-2</v>
      </c>
      <c r="E428" t="s">
        <v>457</v>
      </c>
      <c r="F428">
        <v>2</v>
      </c>
      <c r="G428" t="s">
        <v>324</v>
      </c>
      <c r="N428" s="97"/>
      <c r="AT428" t="str">
        <f t="shared" si="48"/>
        <v>GND</v>
      </c>
      <c r="AU428" t="str">
        <f t="shared" si="49"/>
        <v>--</v>
      </c>
    </row>
    <row r="429" spans="1:47" x14ac:dyDescent="0.25">
      <c r="A429" t="str">
        <f t="shared" si="44"/>
        <v>C15-1</v>
      </c>
      <c r="B429" t="str">
        <f t="shared" si="45"/>
        <v>NetC15_1</v>
      </c>
      <c r="C429" t="str">
        <f t="shared" si="46"/>
        <v>C15-NetC15_1</v>
      </c>
      <c r="D429" t="str">
        <f t="shared" si="47"/>
        <v>C15-1</v>
      </c>
      <c r="E429" t="s">
        <v>458</v>
      </c>
      <c r="F429">
        <v>1</v>
      </c>
      <c r="G429" t="s">
        <v>636</v>
      </c>
      <c r="N429" s="97"/>
      <c r="AT429" t="str">
        <f t="shared" si="48"/>
        <v>AREF</v>
      </c>
      <c r="AU429" t="str">
        <f t="shared" si="49"/>
        <v>R18</v>
      </c>
    </row>
    <row r="430" spans="1:47" x14ac:dyDescent="0.25">
      <c r="A430" t="str">
        <f t="shared" si="44"/>
        <v>C15-2</v>
      </c>
      <c r="B430" t="str">
        <f t="shared" si="45"/>
        <v>GND</v>
      </c>
      <c r="C430" t="str">
        <f t="shared" si="46"/>
        <v>C15-GND</v>
      </c>
      <c r="D430" t="str">
        <f t="shared" si="47"/>
        <v>C15-2</v>
      </c>
      <c r="E430" t="s">
        <v>458</v>
      </c>
      <c r="F430">
        <v>2</v>
      </c>
      <c r="G430" t="s">
        <v>324</v>
      </c>
      <c r="N430" s="97"/>
      <c r="AT430" t="str">
        <f t="shared" si="48"/>
        <v>GND</v>
      </c>
      <c r="AU430" t="str">
        <f t="shared" si="49"/>
        <v>--</v>
      </c>
    </row>
    <row r="431" spans="1:47" x14ac:dyDescent="0.25">
      <c r="A431" t="str">
        <f t="shared" si="44"/>
        <v>C16-1</v>
      </c>
      <c r="B431" t="str">
        <f t="shared" si="45"/>
        <v>3.3V</v>
      </c>
      <c r="C431" t="str">
        <f t="shared" si="46"/>
        <v>C16-3.3V</v>
      </c>
      <c r="D431" t="str">
        <f t="shared" si="47"/>
        <v>C16-1</v>
      </c>
      <c r="E431" t="s">
        <v>459</v>
      </c>
      <c r="F431">
        <v>1</v>
      </c>
      <c r="G431" t="s">
        <v>291</v>
      </c>
      <c r="N431" s="97"/>
      <c r="AT431" t="str">
        <f t="shared" si="48"/>
        <v>3.3V</v>
      </c>
      <c r="AU431" t="str">
        <f t="shared" si="49"/>
        <v>--</v>
      </c>
    </row>
    <row r="432" spans="1:47" x14ac:dyDescent="0.25">
      <c r="A432" t="str">
        <f t="shared" si="44"/>
        <v>C16-2</v>
      </c>
      <c r="B432" t="str">
        <f t="shared" si="45"/>
        <v>GND</v>
      </c>
      <c r="C432" t="str">
        <f t="shared" si="46"/>
        <v>C16-GND</v>
      </c>
      <c r="D432" t="str">
        <f t="shared" si="47"/>
        <v>C16-2</v>
      </c>
      <c r="E432" t="s">
        <v>459</v>
      </c>
      <c r="F432">
        <v>2</v>
      </c>
      <c r="G432" t="s">
        <v>324</v>
      </c>
      <c r="N432" s="97"/>
      <c r="AT432" t="str">
        <f t="shared" si="48"/>
        <v>GND</v>
      </c>
      <c r="AU432" t="str">
        <f t="shared" si="49"/>
        <v>--</v>
      </c>
    </row>
    <row r="433" spans="1:47" x14ac:dyDescent="0.25">
      <c r="A433" t="str">
        <f t="shared" si="44"/>
        <v>C17-1</v>
      </c>
      <c r="B433" t="str">
        <f t="shared" si="45"/>
        <v>NetC1_1</v>
      </c>
      <c r="C433" t="str">
        <f t="shared" si="46"/>
        <v>C17-NetC1_1</v>
      </c>
      <c r="D433" t="str">
        <f t="shared" si="47"/>
        <v>C17-1</v>
      </c>
      <c r="E433" t="s">
        <v>460</v>
      </c>
      <c r="F433">
        <v>1</v>
      </c>
      <c r="G433" t="s">
        <v>370</v>
      </c>
      <c r="N433" s="97"/>
      <c r="AT433" t="str">
        <f t="shared" si="48"/>
        <v>NetC1_1</v>
      </c>
      <c r="AU433" t="str">
        <f t="shared" si="49"/>
        <v>--</v>
      </c>
    </row>
    <row r="434" spans="1:47" x14ac:dyDescent="0.25">
      <c r="A434" t="str">
        <f t="shared" si="44"/>
        <v>C17-2</v>
      </c>
      <c r="B434" t="str">
        <f t="shared" si="45"/>
        <v>GND</v>
      </c>
      <c r="C434" t="str">
        <f t="shared" si="46"/>
        <v>C17-GND</v>
      </c>
      <c r="D434" t="str">
        <f t="shared" si="47"/>
        <v>C17-2</v>
      </c>
      <c r="E434" t="s">
        <v>460</v>
      </c>
      <c r="F434">
        <v>2</v>
      </c>
      <c r="G434" t="s">
        <v>324</v>
      </c>
      <c r="N434" s="97"/>
      <c r="AT434" t="str">
        <f t="shared" si="48"/>
        <v>GND</v>
      </c>
      <c r="AU434" t="str">
        <f t="shared" si="49"/>
        <v>--</v>
      </c>
    </row>
    <row r="435" spans="1:47" x14ac:dyDescent="0.25">
      <c r="A435" t="str">
        <f t="shared" si="44"/>
        <v>C18-1</v>
      </c>
      <c r="B435" t="str">
        <f t="shared" si="45"/>
        <v>3.3V</v>
      </c>
      <c r="C435" t="str">
        <f t="shared" si="46"/>
        <v>C18-3.3V</v>
      </c>
      <c r="D435" t="str">
        <f t="shared" si="47"/>
        <v>C18-1</v>
      </c>
      <c r="E435" t="s">
        <v>461</v>
      </c>
      <c r="F435">
        <v>1</v>
      </c>
      <c r="G435" t="s">
        <v>291</v>
      </c>
      <c r="N435" s="97"/>
      <c r="AT435" t="str">
        <f t="shared" si="48"/>
        <v>3.3V</v>
      </c>
      <c r="AU435" t="str">
        <f t="shared" si="49"/>
        <v>--</v>
      </c>
    </row>
    <row r="436" spans="1:47" x14ac:dyDescent="0.25">
      <c r="A436" t="str">
        <f t="shared" si="44"/>
        <v>C18-2</v>
      </c>
      <c r="B436" t="str">
        <f t="shared" si="45"/>
        <v>GND</v>
      </c>
      <c r="C436" t="str">
        <f t="shared" si="46"/>
        <v>C18-GND</v>
      </c>
      <c r="D436" t="str">
        <f t="shared" si="47"/>
        <v>C18-2</v>
      </c>
      <c r="E436" t="s">
        <v>461</v>
      </c>
      <c r="F436">
        <v>2</v>
      </c>
      <c r="G436" t="s">
        <v>324</v>
      </c>
      <c r="N436" s="97"/>
      <c r="AT436" t="str">
        <f t="shared" si="48"/>
        <v>GND</v>
      </c>
      <c r="AU436" t="str">
        <f t="shared" si="49"/>
        <v>--</v>
      </c>
    </row>
    <row r="437" spans="1:47" x14ac:dyDescent="0.25">
      <c r="A437" t="str">
        <f t="shared" si="44"/>
        <v>C19-1</v>
      </c>
      <c r="B437" t="str">
        <f t="shared" si="45"/>
        <v>NetC19_1</v>
      </c>
      <c r="C437" t="str">
        <f t="shared" si="46"/>
        <v>C19-NetC19_1</v>
      </c>
      <c r="D437" t="str">
        <f t="shared" si="47"/>
        <v>C19-1</v>
      </c>
      <c r="E437" t="s">
        <v>462</v>
      </c>
      <c r="F437">
        <v>1</v>
      </c>
      <c r="G437" t="s">
        <v>369</v>
      </c>
      <c r="N437" s="97"/>
      <c r="AT437" t="str">
        <f t="shared" si="48"/>
        <v>NetC19_1</v>
      </c>
      <c r="AU437" t="str">
        <f t="shared" si="49"/>
        <v>--</v>
      </c>
    </row>
    <row r="438" spans="1:47" x14ac:dyDescent="0.25">
      <c r="A438" t="str">
        <f t="shared" si="44"/>
        <v>C19-2</v>
      </c>
      <c r="B438" t="str">
        <f t="shared" si="45"/>
        <v>GND</v>
      </c>
      <c r="C438" t="str">
        <f t="shared" si="46"/>
        <v>C19-GND</v>
      </c>
      <c r="D438" t="str">
        <f t="shared" si="47"/>
        <v>C19-2</v>
      </c>
      <c r="E438" t="s">
        <v>462</v>
      </c>
      <c r="F438">
        <v>2</v>
      </c>
      <c r="G438" t="s">
        <v>324</v>
      </c>
      <c r="N438" s="97"/>
      <c r="AT438" t="str">
        <f t="shared" si="48"/>
        <v>GND</v>
      </c>
      <c r="AU438" t="str">
        <f t="shared" si="49"/>
        <v>--</v>
      </c>
    </row>
    <row r="439" spans="1:47" x14ac:dyDescent="0.25">
      <c r="A439" t="str">
        <f t="shared" si="44"/>
        <v>C20-1</v>
      </c>
      <c r="B439" t="str">
        <f t="shared" si="45"/>
        <v>NetC19_1</v>
      </c>
      <c r="C439" t="str">
        <f t="shared" si="46"/>
        <v>C20-NetC19_1</v>
      </c>
      <c r="D439" t="str">
        <f t="shared" si="47"/>
        <v>C20-1</v>
      </c>
      <c r="E439" t="s">
        <v>463</v>
      </c>
      <c r="F439">
        <v>1</v>
      </c>
      <c r="G439" t="s">
        <v>369</v>
      </c>
      <c r="N439" s="97"/>
      <c r="AT439" t="str">
        <f t="shared" si="48"/>
        <v>NetC19_1</v>
      </c>
      <c r="AU439" t="str">
        <f t="shared" si="49"/>
        <v>--</v>
      </c>
    </row>
    <row r="440" spans="1:47" x14ac:dyDescent="0.25">
      <c r="A440" t="str">
        <f t="shared" si="44"/>
        <v>C20-2</v>
      </c>
      <c r="B440" t="str">
        <f t="shared" si="45"/>
        <v>GND</v>
      </c>
      <c r="C440" t="str">
        <f t="shared" si="46"/>
        <v>C20-GND</v>
      </c>
      <c r="D440" t="str">
        <f t="shared" si="47"/>
        <v>C20-2</v>
      </c>
      <c r="E440" t="s">
        <v>463</v>
      </c>
      <c r="F440">
        <v>2</v>
      </c>
      <c r="G440" t="s">
        <v>324</v>
      </c>
      <c r="N440" s="97"/>
      <c r="AT440" t="str">
        <f t="shared" si="48"/>
        <v>GND</v>
      </c>
      <c r="AU440" t="str">
        <f t="shared" si="49"/>
        <v>--</v>
      </c>
    </row>
    <row r="441" spans="1:47" x14ac:dyDescent="0.25">
      <c r="A441" t="str">
        <f t="shared" si="44"/>
        <v>C21-1</v>
      </c>
      <c r="B441" t="str">
        <f t="shared" si="45"/>
        <v>3.3V</v>
      </c>
      <c r="C441" t="str">
        <f t="shared" si="46"/>
        <v>C21-3.3V</v>
      </c>
      <c r="D441" t="str">
        <f t="shared" si="47"/>
        <v>C21-1</v>
      </c>
      <c r="E441" t="s">
        <v>464</v>
      </c>
      <c r="F441">
        <v>1</v>
      </c>
      <c r="G441" t="s">
        <v>291</v>
      </c>
      <c r="N441" s="97"/>
      <c r="AT441" t="str">
        <f t="shared" si="48"/>
        <v>3.3V</v>
      </c>
      <c r="AU441" t="str">
        <f t="shared" si="49"/>
        <v>--</v>
      </c>
    </row>
    <row r="442" spans="1:47" x14ac:dyDescent="0.25">
      <c r="A442" t="str">
        <f t="shared" si="44"/>
        <v>C21-2</v>
      </c>
      <c r="B442" t="str">
        <f t="shared" si="45"/>
        <v>GND</v>
      </c>
      <c r="C442" t="str">
        <f t="shared" si="46"/>
        <v>C21-GND</v>
      </c>
      <c r="D442" t="str">
        <f t="shared" si="47"/>
        <v>C21-2</v>
      </c>
      <c r="E442" t="s">
        <v>464</v>
      </c>
      <c r="F442">
        <v>2</v>
      </c>
      <c r="G442" t="s">
        <v>324</v>
      </c>
      <c r="N442" s="97"/>
      <c r="AT442" t="str">
        <f t="shared" si="48"/>
        <v>GND</v>
      </c>
      <c r="AU442" t="str">
        <f t="shared" si="49"/>
        <v>--</v>
      </c>
    </row>
    <row r="443" spans="1:47" x14ac:dyDescent="0.25">
      <c r="A443" t="str">
        <f t="shared" si="44"/>
        <v>C22-1</v>
      </c>
      <c r="B443" t="str">
        <f t="shared" si="45"/>
        <v>3.3V</v>
      </c>
      <c r="C443" t="str">
        <f t="shared" si="46"/>
        <v>C22-3.3V</v>
      </c>
      <c r="D443" t="str">
        <f t="shared" si="47"/>
        <v>C22-1</v>
      </c>
      <c r="E443" t="s">
        <v>465</v>
      </c>
      <c r="F443">
        <v>1</v>
      </c>
      <c r="G443" t="s">
        <v>291</v>
      </c>
      <c r="N443" s="97"/>
      <c r="AT443" t="str">
        <f t="shared" si="48"/>
        <v>3.3V</v>
      </c>
      <c r="AU443" t="str">
        <f t="shared" si="49"/>
        <v>--</v>
      </c>
    </row>
    <row r="444" spans="1:47" x14ac:dyDescent="0.25">
      <c r="A444" t="str">
        <f t="shared" si="44"/>
        <v>C22-2</v>
      </c>
      <c r="B444" t="str">
        <f t="shared" si="45"/>
        <v>GND</v>
      </c>
      <c r="C444" t="str">
        <f t="shared" si="46"/>
        <v>C22-GND</v>
      </c>
      <c r="D444" t="str">
        <f t="shared" si="47"/>
        <v>C22-2</v>
      </c>
      <c r="E444" t="s">
        <v>465</v>
      </c>
      <c r="F444">
        <v>2</v>
      </c>
      <c r="G444" t="s">
        <v>324</v>
      </c>
      <c r="N444" s="97"/>
      <c r="AT444" t="str">
        <f t="shared" si="48"/>
        <v>GND</v>
      </c>
      <c r="AU444" t="str">
        <f t="shared" si="49"/>
        <v>--</v>
      </c>
    </row>
    <row r="445" spans="1:47" x14ac:dyDescent="0.25">
      <c r="A445" t="str">
        <f t="shared" si="44"/>
        <v>C23-1</v>
      </c>
      <c r="B445" t="str">
        <f t="shared" si="45"/>
        <v>3.3V</v>
      </c>
      <c r="C445" t="str">
        <f t="shared" si="46"/>
        <v>C23-3.3V</v>
      </c>
      <c r="D445" t="str">
        <f t="shared" si="47"/>
        <v>C23-1</v>
      </c>
      <c r="E445" t="s">
        <v>466</v>
      </c>
      <c r="F445">
        <v>1</v>
      </c>
      <c r="G445" t="s">
        <v>291</v>
      </c>
      <c r="N445" s="97"/>
      <c r="AT445" t="str">
        <f t="shared" si="48"/>
        <v>3.3V</v>
      </c>
      <c r="AU445" t="str">
        <f t="shared" si="49"/>
        <v>--</v>
      </c>
    </row>
    <row r="446" spans="1:47" x14ac:dyDescent="0.25">
      <c r="A446" t="str">
        <f t="shared" si="44"/>
        <v>C23-2</v>
      </c>
      <c r="B446" t="str">
        <f t="shared" si="45"/>
        <v>GND</v>
      </c>
      <c r="C446" t="str">
        <f t="shared" si="46"/>
        <v>C23-GND</v>
      </c>
      <c r="D446" t="str">
        <f t="shared" si="47"/>
        <v>C23-2</v>
      </c>
      <c r="E446" t="s">
        <v>466</v>
      </c>
      <c r="F446">
        <v>2</v>
      </c>
      <c r="G446" t="s">
        <v>324</v>
      </c>
      <c r="N446" s="97"/>
      <c r="AT446" t="str">
        <f t="shared" si="48"/>
        <v>GND</v>
      </c>
      <c r="AU446" t="str">
        <f t="shared" si="49"/>
        <v>--</v>
      </c>
    </row>
    <row r="447" spans="1:47" x14ac:dyDescent="0.25">
      <c r="A447" t="str">
        <f t="shared" si="44"/>
        <v>C24-1</v>
      </c>
      <c r="B447" t="str">
        <f t="shared" si="45"/>
        <v>3.3V</v>
      </c>
      <c r="C447" t="str">
        <f t="shared" si="46"/>
        <v>C24-3.3V</v>
      </c>
      <c r="D447" t="str">
        <f t="shared" si="47"/>
        <v>C24-1</v>
      </c>
      <c r="E447" t="s">
        <v>467</v>
      </c>
      <c r="F447">
        <v>1</v>
      </c>
      <c r="G447" t="s">
        <v>291</v>
      </c>
      <c r="N447" s="97"/>
      <c r="AT447" t="str">
        <f t="shared" si="48"/>
        <v>3.3V</v>
      </c>
      <c r="AU447" t="str">
        <f t="shared" si="49"/>
        <v>--</v>
      </c>
    </row>
    <row r="448" spans="1:47" x14ac:dyDescent="0.25">
      <c r="A448" t="str">
        <f t="shared" si="44"/>
        <v>C24-2</v>
      </c>
      <c r="B448" t="str">
        <f t="shared" si="45"/>
        <v>GND</v>
      </c>
      <c r="C448" t="str">
        <f t="shared" si="46"/>
        <v>C24-GND</v>
      </c>
      <c r="D448" t="str">
        <f t="shared" si="47"/>
        <v>C24-2</v>
      </c>
      <c r="E448" t="s">
        <v>467</v>
      </c>
      <c r="F448">
        <v>2</v>
      </c>
      <c r="G448" t="s">
        <v>324</v>
      </c>
      <c r="N448" s="97"/>
      <c r="AT448" t="str">
        <f t="shared" si="48"/>
        <v>GND</v>
      </c>
      <c r="AU448" t="str">
        <f t="shared" si="49"/>
        <v>--</v>
      </c>
    </row>
    <row r="449" spans="1:47" x14ac:dyDescent="0.25">
      <c r="A449" t="str">
        <f t="shared" si="44"/>
        <v>C25-1</v>
      </c>
      <c r="B449" t="str">
        <f t="shared" si="45"/>
        <v>nCONFIG</v>
      </c>
      <c r="C449" t="str">
        <f t="shared" si="46"/>
        <v>C25-nCONFIG</v>
      </c>
      <c r="D449" t="str">
        <f t="shared" si="47"/>
        <v>C25-1</v>
      </c>
      <c r="E449" t="s">
        <v>468</v>
      </c>
      <c r="F449">
        <v>1</v>
      </c>
      <c r="G449" t="s">
        <v>640</v>
      </c>
      <c r="N449" s="97"/>
      <c r="AT449" t="str">
        <f t="shared" si="48"/>
        <v>RESET</v>
      </c>
      <c r="AU449" t="str">
        <f t="shared" si="49"/>
        <v>R26</v>
      </c>
    </row>
    <row r="450" spans="1:47" x14ac:dyDescent="0.25">
      <c r="A450" t="str">
        <f t="shared" si="44"/>
        <v>C25-2</v>
      </c>
      <c r="B450" t="str">
        <f t="shared" si="45"/>
        <v>GND</v>
      </c>
      <c r="C450" t="str">
        <f t="shared" si="46"/>
        <v>C25-GND</v>
      </c>
      <c r="D450" t="str">
        <f t="shared" si="47"/>
        <v>C25-2</v>
      </c>
      <c r="E450" t="s">
        <v>468</v>
      </c>
      <c r="F450">
        <v>2</v>
      </c>
      <c r="G450" t="s">
        <v>324</v>
      </c>
      <c r="N450" s="97"/>
      <c r="AT450" t="str">
        <f t="shared" si="48"/>
        <v>GND</v>
      </c>
      <c r="AU450" t="str">
        <f t="shared" si="49"/>
        <v>--</v>
      </c>
    </row>
    <row r="451" spans="1:47" x14ac:dyDescent="0.25">
      <c r="A451" t="str">
        <f t="shared" si="44"/>
        <v>C26-1</v>
      </c>
      <c r="B451" t="str">
        <f t="shared" si="45"/>
        <v>GND</v>
      </c>
      <c r="C451" t="str">
        <f t="shared" si="46"/>
        <v>C26-GND</v>
      </c>
      <c r="D451" t="str">
        <f t="shared" si="47"/>
        <v>C26-1</v>
      </c>
      <c r="E451" t="s">
        <v>469</v>
      </c>
      <c r="F451">
        <v>1</v>
      </c>
      <c r="G451" t="s">
        <v>324</v>
      </c>
      <c r="N451" s="97"/>
      <c r="AT451" t="str">
        <f t="shared" si="48"/>
        <v>GND</v>
      </c>
      <c r="AU451" t="str">
        <f t="shared" si="49"/>
        <v>--</v>
      </c>
    </row>
    <row r="452" spans="1:47" x14ac:dyDescent="0.25">
      <c r="A452" t="str">
        <f t="shared" si="44"/>
        <v>C26-2</v>
      </c>
      <c r="B452" t="str">
        <f t="shared" si="45"/>
        <v>3.3V</v>
      </c>
      <c r="C452" t="str">
        <f t="shared" si="46"/>
        <v>C26-3.3V</v>
      </c>
      <c r="D452" t="str">
        <f t="shared" si="47"/>
        <v>C26-2</v>
      </c>
      <c r="E452" t="s">
        <v>469</v>
      </c>
      <c r="F452">
        <v>2</v>
      </c>
      <c r="G452" t="s">
        <v>291</v>
      </c>
      <c r="N452" s="97"/>
      <c r="AT452" t="str">
        <f t="shared" si="48"/>
        <v>3.3V</v>
      </c>
      <c r="AU452" t="str">
        <f t="shared" si="49"/>
        <v>--</v>
      </c>
    </row>
    <row r="453" spans="1:47" x14ac:dyDescent="0.25">
      <c r="A453" t="str">
        <f t="shared" si="44"/>
        <v>C27-1</v>
      </c>
      <c r="B453" t="str">
        <f t="shared" si="45"/>
        <v>3.3V</v>
      </c>
      <c r="C453" t="str">
        <f t="shared" si="46"/>
        <v>C27-3.3V</v>
      </c>
      <c r="D453" t="str">
        <f t="shared" si="47"/>
        <v>C27-1</v>
      </c>
      <c r="E453" t="s">
        <v>470</v>
      </c>
      <c r="F453">
        <v>1</v>
      </c>
      <c r="G453" t="s">
        <v>291</v>
      </c>
      <c r="N453" s="97"/>
      <c r="AT453" t="str">
        <f t="shared" si="48"/>
        <v>3.3V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C27-2</v>
      </c>
      <c r="B454" t="str">
        <f t="shared" ref="B454:B517" si="51">IF(OR(E454=$A$2,E454=$B$2,E454=$C$2,E454=$D$2),"--",G454)</f>
        <v>GND</v>
      </c>
      <c r="C454" t="str">
        <f t="shared" ref="C454:C517" si="52">$E454&amp;"-"&amp;$G454</f>
        <v>C27-GND</v>
      </c>
      <c r="D454" t="str">
        <f t="shared" ref="D454:D517" si="53">A454</f>
        <v>C27-2</v>
      </c>
      <c r="E454" t="s">
        <v>470</v>
      </c>
      <c r="F454">
        <v>2</v>
      </c>
      <c r="G454" t="s">
        <v>324</v>
      </c>
      <c r="N454" s="97"/>
      <c r="AT454" t="str">
        <f t="shared" ref="AT454:AT517" si="54">IF(IF(COUNTIF($AO$6:$AQ$150,B454)&gt;0,"---","--")="---",VLOOKUP(B454,$AO$6:$AQ$150,3,0),B454)</f>
        <v>GND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C28-1</v>
      </c>
      <c r="B455" t="str">
        <f t="shared" si="51"/>
        <v>3.3V</v>
      </c>
      <c r="C455" t="str">
        <f t="shared" si="52"/>
        <v>C28-3.3V</v>
      </c>
      <c r="D455" t="str">
        <f t="shared" si="53"/>
        <v>C28-1</v>
      </c>
      <c r="E455" t="s">
        <v>471</v>
      </c>
      <c r="F455">
        <v>1</v>
      </c>
      <c r="G455" t="s">
        <v>291</v>
      </c>
      <c r="N455" s="97"/>
      <c r="AT455" t="str">
        <f t="shared" si="54"/>
        <v>3.3V</v>
      </c>
      <c r="AU455" t="str">
        <f t="shared" si="55"/>
        <v>--</v>
      </c>
    </row>
    <row r="456" spans="1:47" x14ac:dyDescent="0.25">
      <c r="A456" t="str">
        <f t="shared" si="50"/>
        <v>C28-2</v>
      </c>
      <c r="B456" t="str">
        <f t="shared" si="51"/>
        <v>GND</v>
      </c>
      <c r="C456" t="str">
        <f t="shared" si="52"/>
        <v>C28-GND</v>
      </c>
      <c r="D456" t="str">
        <f t="shared" si="53"/>
        <v>C28-2</v>
      </c>
      <c r="E456" t="s">
        <v>471</v>
      </c>
      <c r="F456">
        <v>2</v>
      </c>
      <c r="G456" t="s">
        <v>324</v>
      </c>
      <c r="N456" s="97"/>
      <c r="AT456" t="str">
        <f t="shared" si="54"/>
        <v>GND</v>
      </c>
      <c r="AU456" t="str">
        <f t="shared" si="55"/>
        <v>--</v>
      </c>
    </row>
    <row r="457" spans="1:47" x14ac:dyDescent="0.25">
      <c r="A457" t="str">
        <f t="shared" si="50"/>
        <v>C29-1</v>
      </c>
      <c r="B457" t="str">
        <f t="shared" si="51"/>
        <v>3.3V</v>
      </c>
      <c r="C457" t="str">
        <f t="shared" si="52"/>
        <v>C29-3.3V</v>
      </c>
      <c r="D457" t="str">
        <f t="shared" si="53"/>
        <v>C29-1</v>
      </c>
      <c r="E457" t="s">
        <v>472</v>
      </c>
      <c r="F457">
        <v>1</v>
      </c>
      <c r="G457" t="s">
        <v>291</v>
      </c>
      <c r="N457" s="97"/>
      <c r="AT457" t="str">
        <f t="shared" si="54"/>
        <v>3.3V</v>
      </c>
      <c r="AU457" t="str">
        <f t="shared" si="55"/>
        <v>--</v>
      </c>
    </row>
    <row r="458" spans="1:47" x14ac:dyDescent="0.25">
      <c r="A458" t="str">
        <f t="shared" si="50"/>
        <v>C29-2</v>
      </c>
      <c r="B458" t="str">
        <f t="shared" si="51"/>
        <v>GND</v>
      </c>
      <c r="C458" t="str">
        <f t="shared" si="52"/>
        <v>C29-GND</v>
      </c>
      <c r="D458" t="str">
        <f t="shared" si="53"/>
        <v>C29-2</v>
      </c>
      <c r="E458" t="s">
        <v>472</v>
      </c>
      <c r="F458">
        <v>2</v>
      </c>
      <c r="G458" t="s">
        <v>324</v>
      </c>
      <c r="N458" s="97"/>
      <c r="AT458" t="str">
        <f t="shared" si="54"/>
        <v>GND</v>
      </c>
      <c r="AU458" t="str">
        <f t="shared" si="55"/>
        <v>--</v>
      </c>
    </row>
    <row r="459" spans="1:47" x14ac:dyDescent="0.25">
      <c r="A459" t="str">
        <f t="shared" si="50"/>
        <v>C30-1</v>
      </c>
      <c r="B459" t="str">
        <f t="shared" si="51"/>
        <v>3.3V</v>
      </c>
      <c r="C459" t="str">
        <f t="shared" si="52"/>
        <v>C30-3.3V</v>
      </c>
      <c r="D459" t="str">
        <f t="shared" si="53"/>
        <v>C30-1</v>
      </c>
      <c r="E459" t="s">
        <v>473</v>
      </c>
      <c r="F459">
        <v>1</v>
      </c>
      <c r="G459" t="s">
        <v>291</v>
      </c>
      <c r="N459" s="97"/>
      <c r="AT459" t="str">
        <f t="shared" si="54"/>
        <v>3.3V</v>
      </c>
      <c r="AU459" t="str">
        <f t="shared" si="55"/>
        <v>--</v>
      </c>
    </row>
    <row r="460" spans="1:47" x14ac:dyDescent="0.25">
      <c r="A460" t="str">
        <f t="shared" si="50"/>
        <v>C30-2</v>
      </c>
      <c r="B460" t="str">
        <f t="shared" si="51"/>
        <v>GND</v>
      </c>
      <c r="C460" t="str">
        <f t="shared" si="52"/>
        <v>C30-GND</v>
      </c>
      <c r="D460" t="str">
        <f t="shared" si="53"/>
        <v>C30-2</v>
      </c>
      <c r="E460" t="s">
        <v>473</v>
      </c>
      <c r="F460">
        <v>2</v>
      </c>
      <c r="G460" t="s">
        <v>324</v>
      </c>
      <c r="N460" s="97"/>
      <c r="AT460" t="str">
        <f t="shared" si="54"/>
        <v>GND</v>
      </c>
      <c r="AU460" t="str">
        <f t="shared" si="55"/>
        <v>--</v>
      </c>
    </row>
    <row r="461" spans="1:47" x14ac:dyDescent="0.25">
      <c r="A461" t="str">
        <f t="shared" si="50"/>
        <v>C32-1</v>
      </c>
      <c r="B461" t="str">
        <f t="shared" si="51"/>
        <v>3.3V</v>
      </c>
      <c r="C461" t="str">
        <f t="shared" si="52"/>
        <v>C32-3.3V</v>
      </c>
      <c r="D461" t="str">
        <f t="shared" si="53"/>
        <v>C32-1</v>
      </c>
      <c r="E461" t="s">
        <v>773</v>
      </c>
      <c r="F461">
        <v>1</v>
      </c>
      <c r="G461" t="s">
        <v>291</v>
      </c>
      <c r="N461" s="97"/>
      <c r="AT461" t="str">
        <f t="shared" si="54"/>
        <v>3.3V</v>
      </c>
      <c r="AU461" t="str">
        <f t="shared" si="55"/>
        <v>--</v>
      </c>
    </row>
    <row r="462" spans="1:47" x14ac:dyDescent="0.25">
      <c r="A462" t="str">
        <f t="shared" si="50"/>
        <v>C32-2</v>
      </c>
      <c r="B462" t="str">
        <f t="shared" si="51"/>
        <v>GND</v>
      </c>
      <c r="C462" t="str">
        <f t="shared" si="52"/>
        <v>C32-GND</v>
      </c>
      <c r="D462" t="str">
        <f t="shared" si="53"/>
        <v>C32-2</v>
      </c>
      <c r="E462" t="s">
        <v>773</v>
      </c>
      <c r="F462">
        <v>2</v>
      </c>
      <c r="G462" t="s">
        <v>324</v>
      </c>
      <c r="N462" s="97"/>
      <c r="AT462" t="str">
        <f t="shared" si="54"/>
        <v>GND</v>
      </c>
      <c r="AU462" t="str">
        <f t="shared" si="55"/>
        <v>--</v>
      </c>
    </row>
    <row r="463" spans="1:47" x14ac:dyDescent="0.25">
      <c r="A463" t="str">
        <f t="shared" si="50"/>
        <v>C34-1</v>
      </c>
      <c r="B463" t="str">
        <f t="shared" si="51"/>
        <v>3.3V</v>
      </c>
      <c r="C463" t="str">
        <f t="shared" si="52"/>
        <v>C34-3.3V</v>
      </c>
      <c r="D463" t="str">
        <f t="shared" si="53"/>
        <v>C34-1</v>
      </c>
      <c r="E463" t="s">
        <v>774</v>
      </c>
      <c r="F463">
        <v>1</v>
      </c>
      <c r="G463" t="s">
        <v>291</v>
      </c>
      <c r="N463" s="97"/>
      <c r="AT463" t="str">
        <f t="shared" si="54"/>
        <v>3.3V</v>
      </c>
      <c r="AU463" t="str">
        <f t="shared" si="55"/>
        <v>--</v>
      </c>
    </row>
    <row r="464" spans="1:47" x14ac:dyDescent="0.25">
      <c r="A464" t="str">
        <f t="shared" si="50"/>
        <v>C34-2</v>
      </c>
      <c r="B464" t="str">
        <f t="shared" si="51"/>
        <v>GND</v>
      </c>
      <c r="C464" t="str">
        <f t="shared" si="52"/>
        <v>C34-GND</v>
      </c>
      <c r="D464" t="str">
        <f t="shared" si="53"/>
        <v>C34-2</v>
      </c>
      <c r="E464" t="s">
        <v>774</v>
      </c>
      <c r="F464">
        <v>2</v>
      </c>
      <c r="G464" t="s">
        <v>324</v>
      </c>
      <c r="N464" s="97"/>
      <c r="AT464" t="str">
        <f t="shared" si="54"/>
        <v>GND</v>
      </c>
      <c r="AU464" t="str">
        <f t="shared" si="55"/>
        <v>--</v>
      </c>
    </row>
    <row r="465" spans="1:47" x14ac:dyDescent="0.25">
      <c r="A465" t="str">
        <f t="shared" si="50"/>
        <v>C47-1</v>
      </c>
      <c r="B465" t="str">
        <f t="shared" si="51"/>
        <v>5V</v>
      </c>
      <c r="C465" t="str">
        <f t="shared" si="52"/>
        <v>C47-5V</v>
      </c>
      <c r="D465" t="str">
        <f t="shared" si="53"/>
        <v>C47-1</v>
      </c>
      <c r="E465" t="s">
        <v>775</v>
      </c>
      <c r="F465">
        <v>1</v>
      </c>
      <c r="G465" t="s">
        <v>293</v>
      </c>
      <c r="N465" s="97"/>
      <c r="AT465" t="str">
        <f t="shared" si="54"/>
        <v>5V</v>
      </c>
      <c r="AU465" t="str">
        <f t="shared" si="55"/>
        <v>--</v>
      </c>
    </row>
    <row r="466" spans="1:47" x14ac:dyDescent="0.25">
      <c r="A466" t="str">
        <f t="shared" si="50"/>
        <v>C47-2</v>
      </c>
      <c r="B466" t="str">
        <f t="shared" si="51"/>
        <v>GND</v>
      </c>
      <c r="C466" t="str">
        <f t="shared" si="52"/>
        <v>C47-GND</v>
      </c>
      <c r="D466" t="str">
        <f t="shared" si="53"/>
        <v>C47-2</v>
      </c>
      <c r="E466" t="s">
        <v>775</v>
      </c>
      <c r="F466">
        <v>2</v>
      </c>
      <c r="G466" t="s">
        <v>324</v>
      </c>
      <c r="N466" s="97"/>
      <c r="AT466" t="str">
        <f t="shared" si="54"/>
        <v>GND</v>
      </c>
      <c r="AU466" t="str">
        <f t="shared" si="55"/>
        <v>--</v>
      </c>
    </row>
    <row r="467" spans="1:47" x14ac:dyDescent="0.25">
      <c r="A467" t="str">
        <f t="shared" si="50"/>
        <v>C101-1</v>
      </c>
      <c r="B467" t="str">
        <f t="shared" si="51"/>
        <v>3.3V</v>
      </c>
      <c r="C467" t="str">
        <f t="shared" si="52"/>
        <v>C101-3.3V</v>
      </c>
      <c r="D467" t="str">
        <f t="shared" si="53"/>
        <v>C101-1</v>
      </c>
      <c r="E467" t="s">
        <v>475</v>
      </c>
      <c r="F467">
        <v>1</v>
      </c>
      <c r="G467" t="s">
        <v>291</v>
      </c>
      <c r="N467" s="97"/>
      <c r="AT467" t="str">
        <f t="shared" si="54"/>
        <v>3.3V</v>
      </c>
      <c r="AU467" t="str">
        <f t="shared" si="55"/>
        <v>--</v>
      </c>
    </row>
    <row r="468" spans="1:47" x14ac:dyDescent="0.25">
      <c r="A468" t="str">
        <f t="shared" si="50"/>
        <v>C101-2</v>
      </c>
      <c r="B468" t="str">
        <f t="shared" si="51"/>
        <v>GND</v>
      </c>
      <c r="C468" t="str">
        <f t="shared" si="52"/>
        <v>C101-GND</v>
      </c>
      <c r="D468" t="str">
        <f t="shared" si="53"/>
        <v>C101-2</v>
      </c>
      <c r="E468" t="s">
        <v>475</v>
      </c>
      <c r="F468">
        <v>2</v>
      </c>
      <c r="G468" t="s">
        <v>324</v>
      </c>
      <c r="N468" s="97"/>
      <c r="AT468" t="str">
        <f t="shared" si="54"/>
        <v>GND</v>
      </c>
      <c r="AU468" t="str">
        <f t="shared" si="55"/>
        <v>--</v>
      </c>
    </row>
    <row r="469" spans="1:47" x14ac:dyDescent="0.25">
      <c r="A469" t="str">
        <f t="shared" si="50"/>
        <v>D1-A</v>
      </c>
      <c r="B469" t="str">
        <f t="shared" si="51"/>
        <v>NetD1_A</v>
      </c>
      <c r="C469" t="str">
        <f t="shared" si="52"/>
        <v>D1-NetD1_A</v>
      </c>
      <c r="D469" t="str">
        <f t="shared" si="53"/>
        <v>D1-A</v>
      </c>
      <c r="E469" t="s">
        <v>300</v>
      </c>
      <c r="F469" t="s">
        <v>476</v>
      </c>
      <c r="G469" t="s">
        <v>373</v>
      </c>
      <c r="N469" s="97"/>
      <c r="AT469" t="str">
        <f t="shared" si="54"/>
        <v>NetD1_A</v>
      </c>
      <c r="AU469" t="str">
        <f t="shared" si="55"/>
        <v>--</v>
      </c>
    </row>
    <row r="470" spans="1:47" x14ac:dyDescent="0.25">
      <c r="A470" t="str">
        <f t="shared" si="50"/>
        <v>D1-K</v>
      </c>
      <c r="B470" t="str">
        <f t="shared" si="51"/>
        <v>GND</v>
      </c>
      <c r="C470" t="str">
        <f t="shared" si="52"/>
        <v>D1-GND</v>
      </c>
      <c r="D470" t="str">
        <f t="shared" si="53"/>
        <v>D1-K</v>
      </c>
      <c r="E470" t="s">
        <v>300</v>
      </c>
      <c r="F470" t="s">
        <v>477</v>
      </c>
      <c r="G470" t="s">
        <v>324</v>
      </c>
      <c r="N470" s="97"/>
      <c r="AT470" t="str">
        <f t="shared" si="54"/>
        <v>GND</v>
      </c>
      <c r="AU470" t="str">
        <f t="shared" si="55"/>
        <v>--</v>
      </c>
    </row>
    <row r="471" spans="1:47" x14ac:dyDescent="0.25">
      <c r="A471" t="str">
        <f t="shared" si="50"/>
        <v>D2-A</v>
      </c>
      <c r="B471" t="str">
        <f t="shared" si="51"/>
        <v>NetD2_A</v>
      </c>
      <c r="C471" t="str">
        <f t="shared" si="52"/>
        <v>D2-NetD2_A</v>
      </c>
      <c r="D471" t="str">
        <f t="shared" si="53"/>
        <v>D2-A</v>
      </c>
      <c r="E471" t="s">
        <v>301</v>
      </c>
      <c r="F471" t="s">
        <v>476</v>
      </c>
      <c r="G471" t="s">
        <v>374</v>
      </c>
      <c r="N471" s="97"/>
      <c r="AT471" t="str">
        <f t="shared" si="54"/>
        <v>LED1</v>
      </c>
      <c r="AU471" t="str">
        <f t="shared" si="55"/>
        <v>R9</v>
      </c>
    </row>
    <row r="472" spans="1:47" x14ac:dyDescent="0.25">
      <c r="A472" t="str">
        <f t="shared" si="50"/>
        <v>D2-K</v>
      </c>
      <c r="B472" t="str">
        <f t="shared" si="51"/>
        <v>GND</v>
      </c>
      <c r="C472" t="str">
        <f t="shared" si="52"/>
        <v>D2-GND</v>
      </c>
      <c r="D472" t="str">
        <f t="shared" si="53"/>
        <v>D2-K</v>
      </c>
      <c r="E472" t="s">
        <v>301</v>
      </c>
      <c r="F472" t="s">
        <v>477</v>
      </c>
      <c r="G472" t="s">
        <v>324</v>
      </c>
      <c r="N472" s="97"/>
      <c r="AT472" t="str">
        <f t="shared" si="54"/>
        <v>GND</v>
      </c>
      <c r="AU472" t="str">
        <f t="shared" si="55"/>
        <v>--</v>
      </c>
    </row>
    <row r="473" spans="1:47" x14ac:dyDescent="0.25">
      <c r="A473" t="str">
        <f t="shared" si="50"/>
        <v>D3-A</v>
      </c>
      <c r="B473" t="str">
        <f t="shared" si="51"/>
        <v>NetD3_A</v>
      </c>
      <c r="C473" t="str">
        <f t="shared" si="52"/>
        <v>D3-NetD3_A</v>
      </c>
      <c r="D473" t="str">
        <f t="shared" si="53"/>
        <v>D3-A</v>
      </c>
      <c r="E473" t="s">
        <v>302</v>
      </c>
      <c r="F473" t="s">
        <v>476</v>
      </c>
      <c r="G473" t="s">
        <v>375</v>
      </c>
      <c r="N473" s="97"/>
      <c r="AT473" t="str">
        <f t="shared" si="54"/>
        <v>LED2</v>
      </c>
      <c r="AU473" t="str">
        <f t="shared" si="55"/>
        <v>R10</v>
      </c>
    </row>
    <row r="474" spans="1:47" x14ac:dyDescent="0.25">
      <c r="A474" t="str">
        <f t="shared" si="50"/>
        <v>D3-K</v>
      </c>
      <c r="B474" t="str">
        <f t="shared" si="51"/>
        <v>GND</v>
      </c>
      <c r="C474" t="str">
        <f t="shared" si="52"/>
        <v>D3-GND</v>
      </c>
      <c r="D474" t="str">
        <f t="shared" si="53"/>
        <v>D3-K</v>
      </c>
      <c r="E474" t="s">
        <v>302</v>
      </c>
      <c r="F474" t="s">
        <v>477</v>
      </c>
      <c r="G474" t="s">
        <v>324</v>
      </c>
      <c r="N474" s="97"/>
      <c r="AT474" t="str">
        <f t="shared" si="54"/>
        <v>GND</v>
      </c>
      <c r="AU474" t="str">
        <f t="shared" si="55"/>
        <v>--</v>
      </c>
    </row>
    <row r="475" spans="1:47" x14ac:dyDescent="0.25">
      <c r="A475" t="str">
        <f t="shared" si="50"/>
        <v>D4-A</v>
      </c>
      <c r="B475" t="str">
        <f t="shared" si="51"/>
        <v>NetD4_A</v>
      </c>
      <c r="C475" t="str">
        <f t="shared" si="52"/>
        <v>D4-NetD4_A</v>
      </c>
      <c r="D475" t="str">
        <f t="shared" si="53"/>
        <v>D4-A</v>
      </c>
      <c r="E475" t="s">
        <v>304</v>
      </c>
      <c r="F475" t="s">
        <v>476</v>
      </c>
      <c r="G475" t="s">
        <v>376</v>
      </c>
      <c r="N475" s="97"/>
      <c r="AT475" t="str">
        <f t="shared" si="54"/>
        <v>LED3</v>
      </c>
      <c r="AU475" t="str">
        <f t="shared" si="55"/>
        <v>R11</v>
      </c>
    </row>
    <row r="476" spans="1:47" x14ac:dyDescent="0.25">
      <c r="A476" t="str">
        <f t="shared" si="50"/>
        <v>D4-K</v>
      </c>
      <c r="B476" t="str">
        <f t="shared" si="51"/>
        <v>GND</v>
      </c>
      <c r="C476" t="str">
        <f t="shared" si="52"/>
        <v>D4-GND</v>
      </c>
      <c r="D476" t="str">
        <f t="shared" si="53"/>
        <v>D4-K</v>
      </c>
      <c r="E476" t="s">
        <v>304</v>
      </c>
      <c r="F476" t="s">
        <v>477</v>
      </c>
      <c r="G476" t="s">
        <v>324</v>
      </c>
      <c r="N476" s="97"/>
      <c r="AT476" t="str">
        <f t="shared" si="54"/>
        <v>GND</v>
      </c>
      <c r="AU476" t="str">
        <f t="shared" si="55"/>
        <v>--</v>
      </c>
    </row>
    <row r="477" spans="1:47" x14ac:dyDescent="0.25">
      <c r="A477" t="str">
        <f t="shared" si="50"/>
        <v>D5-A</v>
      </c>
      <c r="B477" t="str">
        <f t="shared" si="51"/>
        <v>NetD5_A</v>
      </c>
      <c r="C477" t="str">
        <f t="shared" si="52"/>
        <v>D5-NetD5_A</v>
      </c>
      <c r="D477" t="str">
        <f t="shared" si="53"/>
        <v>D5-A</v>
      </c>
      <c r="E477" t="s">
        <v>306</v>
      </c>
      <c r="F477" t="s">
        <v>476</v>
      </c>
      <c r="G477" t="s">
        <v>377</v>
      </c>
      <c r="N477" s="97"/>
      <c r="AT477" t="str">
        <f t="shared" si="54"/>
        <v>LED4</v>
      </c>
      <c r="AU477" t="str">
        <f t="shared" si="55"/>
        <v>R12</v>
      </c>
    </row>
    <row r="478" spans="1:47" x14ac:dyDescent="0.25">
      <c r="A478" t="str">
        <f t="shared" si="50"/>
        <v>D5-K</v>
      </c>
      <c r="B478" t="str">
        <f t="shared" si="51"/>
        <v>GND</v>
      </c>
      <c r="C478" t="str">
        <f t="shared" si="52"/>
        <v>D5-GND</v>
      </c>
      <c r="D478" t="str">
        <f t="shared" si="53"/>
        <v>D5-K</v>
      </c>
      <c r="E478" t="s">
        <v>306</v>
      </c>
      <c r="F478" t="s">
        <v>477</v>
      </c>
      <c r="G478" t="s">
        <v>324</v>
      </c>
      <c r="N478" s="97"/>
      <c r="AT478" t="str">
        <f t="shared" si="54"/>
        <v>GND</v>
      </c>
      <c r="AU478" t="str">
        <f t="shared" si="55"/>
        <v>--</v>
      </c>
    </row>
    <row r="479" spans="1:47" x14ac:dyDescent="0.25">
      <c r="A479" t="str">
        <f t="shared" si="50"/>
        <v>D6-A</v>
      </c>
      <c r="B479" t="str">
        <f t="shared" si="51"/>
        <v>NetD6_A</v>
      </c>
      <c r="C479" t="str">
        <f t="shared" si="52"/>
        <v>D6-NetD6_A</v>
      </c>
      <c r="D479" t="str">
        <f t="shared" si="53"/>
        <v>D6-A</v>
      </c>
      <c r="E479" t="s">
        <v>308</v>
      </c>
      <c r="F479" t="s">
        <v>476</v>
      </c>
      <c r="G479" t="s">
        <v>378</v>
      </c>
      <c r="N479" s="97"/>
      <c r="AT479" t="str">
        <f t="shared" si="54"/>
        <v>LED5</v>
      </c>
      <c r="AU479" t="str">
        <f t="shared" si="55"/>
        <v>R13</v>
      </c>
    </row>
    <row r="480" spans="1:47" x14ac:dyDescent="0.25">
      <c r="A480" t="str">
        <f t="shared" si="50"/>
        <v>D6-K</v>
      </c>
      <c r="B480" t="str">
        <f t="shared" si="51"/>
        <v>GND</v>
      </c>
      <c r="C480" t="str">
        <f t="shared" si="52"/>
        <v>D6-GND</v>
      </c>
      <c r="D480" t="str">
        <f t="shared" si="53"/>
        <v>D6-K</v>
      </c>
      <c r="E480" t="s">
        <v>308</v>
      </c>
      <c r="F480" t="s">
        <v>477</v>
      </c>
      <c r="G480" t="s">
        <v>324</v>
      </c>
      <c r="N480" s="97"/>
      <c r="AT480" t="str">
        <f t="shared" si="54"/>
        <v>GND</v>
      </c>
      <c r="AU480" t="str">
        <f t="shared" si="55"/>
        <v>--</v>
      </c>
    </row>
    <row r="481" spans="1:47" x14ac:dyDescent="0.25">
      <c r="A481" t="str">
        <f t="shared" si="50"/>
        <v>D7-A</v>
      </c>
      <c r="B481" t="str">
        <f t="shared" si="51"/>
        <v>NetD7_A</v>
      </c>
      <c r="C481" t="str">
        <f t="shared" si="52"/>
        <v>D7-NetD7_A</v>
      </c>
      <c r="D481" t="str">
        <f t="shared" si="53"/>
        <v>D7-A</v>
      </c>
      <c r="E481" t="s">
        <v>310</v>
      </c>
      <c r="F481" t="s">
        <v>476</v>
      </c>
      <c r="G481" t="s">
        <v>379</v>
      </c>
      <c r="N481" s="97"/>
      <c r="AT481" t="str">
        <f t="shared" si="54"/>
        <v>LED6</v>
      </c>
      <c r="AU481" t="str">
        <f t="shared" si="55"/>
        <v>R14</v>
      </c>
    </row>
    <row r="482" spans="1:47" x14ac:dyDescent="0.25">
      <c r="A482" t="str">
        <f t="shared" si="50"/>
        <v>D7-K</v>
      </c>
      <c r="B482" t="str">
        <f t="shared" si="51"/>
        <v>GND</v>
      </c>
      <c r="C482" t="str">
        <f t="shared" si="52"/>
        <v>D7-GND</v>
      </c>
      <c r="D482" t="str">
        <f t="shared" si="53"/>
        <v>D7-K</v>
      </c>
      <c r="E482" t="s">
        <v>310</v>
      </c>
      <c r="F482" t="s">
        <v>477</v>
      </c>
      <c r="G482" t="s">
        <v>324</v>
      </c>
      <c r="N482" s="97"/>
      <c r="AT482" t="str">
        <f t="shared" si="54"/>
        <v>GND</v>
      </c>
      <c r="AU482" t="str">
        <f t="shared" si="55"/>
        <v>--</v>
      </c>
    </row>
    <row r="483" spans="1:47" x14ac:dyDescent="0.25">
      <c r="A483" t="str">
        <f t="shared" si="50"/>
        <v>D8-A</v>
      </c>
      <c r="B483" t="str">
        <f t="shared" si="51"/>
        <v>NetD8_A</v>
      </c>
      <c r="C483" t="str">
        <f t="shared" si="52"/>
        <v>D8-NetD8_A</v>
      </c>
      <c r="D483" t="str">
        <f t="shared" si="53"/>
        <v>D8-A</v>
      </c>
      <c r="E483" t="s">
        <v>312</v>
      </c>
      <c r="F483" t="s">
        <v>476</v>
      </c>
      <c r="G483" t="s">
        <v>380</v>
      </c>
      <c r="N483" s="97"/>
      <c r="AT483" t="str">
        <f t="shared" si="54"/>
        <v>LED7</v>
      </c>
      <c r="AU483" t="str">
        <f t="shared" si="55"/>
        <v>R15</v>
      </c>
    </row>
    <row r="484" spans="1:47" x14ac:dyDescent="0.25">
      <c r="A484" t="str">
        <f t="shared" si="50"/>
        <v>D8-K</v>
      </c>
      <c r="B484" t="str">
        <f t="shared" si="51"/>
        <v>GND</v>
      </c>
      <c r="C484" t="str">
        <f t="shared" si="52"/>
        <v>D8-GND</v>
      </c>
      <c r="D484" t="str">
        <f t="shared" si="53"/>
        <v>D8-K</v>
      </c>
      <c r="E484" t="s">
        <v>312</v>
      </c>
      <c r="F484" t="s">
        <v>477</v>
      </c>
      <c r="G484" t="s">
        <v>324</v>
      </c>
      <c r="N484" s="97"/>
      <c r="AT484" t="str">
        <f t="shared" si="54"/>
        <v>GND</v>
      </c>
      <c r="AU484" t="str">
        <f t="shared" si="55"/>
        <v>--</v>
      </c>
    </row>
    <row r="485" spans="1:47" x14ac:dyDescent="0.25">
      <c r="A485" t="str">
        <f t="shared" si="50"/>
        <v>D9-A</v>
      </c>
      <c r="B485" t="str">
        <f t="shared" si="51"/>
        <v>NetD9_A</v>
      </c>
      <c r="C485" t="str">
        <f t="shared" si="52"/>
        <v>D9-NetD9_A</v>
      </c>
      <c r="D485" t="str">
        <f t="shared" si="53"/>
        <v>D9-A</v>
      </c>
      <c r="E485" t="s">
        <v>314</v>
      </c>
      <c r="F485" t="s">
        <v>476</v>
      </c>
      <c r="G485" t="s">
        <v>381</v>
      </c>
      <c r="N485" s="97"/>
      <c r="AT485" t="str">
        <f t="shared" si="54"/>
        <v>LED8</v>
      </c>
      <c r="AU485" t="str">
        <f t="shared" si="55"/>
        <v>R16</v>
      </c>
    </row>
    <row r="486" spans="1:47" x14ac:dyDescent="0.25">
      <c r="A486" t="str">
        <f t="shared" si="50"/>
        <v>D9-K</v>
      </c>
      <c r="B486" t="str">
        <f t="shared" si="51"/>
        <v>GND</v>
      </c>
      <c r="C486" t="str">
        <f t="shared" si="52"/>
        <v>D9-GND</v>
      </c>
      <c r="D486" t="str">
        <f t="shared" si="53"/>
        <v>D9-K</v>
      </c>
      <c r="E486" t="s">
        <v>314</v>
      </c>
      <c r="F486" t="s">
        <v>477</v>
      </c>
      <c r="G486" t="s">
        <v>324</v>
      </c>
      <c r="N486" s="97"/>
      <c r="AT486" t="str">
        <f t="shared" si="54"/>
        <v>GND</v>
      </c>
      <c r="AU486" t="str">
        <f t="shared" si="55"/>
        <v>--</v>
      </c>
    </row>
    <row r="487" spans="1:47" x14ac:dyDescent="0.25">
      <c r="A487" t="str">
        <f t="shared" si="50"/>
        <v>D10-A</v>
      </c>
      <c r="B487" t="str">
        <f t="shared" si="51"/>
        <v>NetD10_A</v>
      </c>
      <c r="C487" t="str">
        <f t="shared" si="52"/>
        <v>D10-NetD10_A</v>
      </c>
      <c r="D487" t="str">
        <f t="shared" si="53"/>
        <v>D10-A</v>
      </c>
      <c r="E487" t="s">
        <v>316</v>
      </c>
      <c r="F487" t="s">
        <v>476</v>
      </c>
      <c r="G487" t="s">
        <v>372</v>
      </c>
      <c r="N487" s="97"/>
      <c r="AT487" t="str">
        <f t="shared" si="54"/>
        <v>NetD10_A</v>
      </c>
      <c r="AU487" t="str">
        <f t="shared" si="55"/>
        <v>--</v>
      </c>
    </row>
    <row r="488" spans="1:47" x14ac:dyDescent="0.25">
      <c r="A488" t="str">
        <f t="shared" si="50"/>
        <v>D10-K</v>
      </c>
      <c r="B488" t="str">
        <f t="shared" si="51"/>
        <v>CONF_DONE</v>
      </c>
      <c r="C488" t="str">
        <f t="shared" si="52"/>
        <v>D10-CONF_DONE</v>
      </c>
      <c r="D488" t="str">
        <f t="shared" si="53"/>
        <v>D10-K</v>
      </c>
      <c r="E488" t="s">
        <v>316</v>
      </c>
      <c r="F488" t="s">
        <v>477</v>
      </c>
      <c r="G488" t="s">
        <v>319</v>
      </c>
      <c r="N488" s="97"/>
      <c r="AT488" t="str">
        <f t="shared" si="54"/>
        <v>CONF_DONE</v>
      </c>
      <c r="AU488" t="str">
        <f t="shared" si="55"/>
        <v>--</v>
      </c>
    </row>
    <row r="489" spans="1:47" x14ac:dyDescent="0.25">
      <c r="A489" t="str">
        <f t="shared" si="50"/>
        <v>H1-1</v>
      </c>
      <c r="B489" t="str">
        <f t="shared" si="51"/>
        <v>NetH1_1</v>
      </c>
      <c r="C489" t="str">
        <f t="shared" si="52"/>
        <v>H1-NetH1_1</v>
      </c>
      <c r="D489" t="str">
        <f t="shared" si="53"/>
        <v>H1-1</v>
      </c>
      <c r="E489" t="s">
        <v>478</v>
      </c>
      <c r="F489">
        <v>1</v>
      </c>
      <c r="G489" t="s">
        <v>479</v>
      </c>
      <c r="N489" s="97"/>
      <c r="AT489" t="str">
        <f t="shared" si="54"/>
        <v>NetH1_1</v>
      </c>
      <c r="AU489" t="str">
        <f t="shared" si="55"/>
        <v>--</v>
      </c>
    </row>
    <row r="490" spans="1:47" x14ac:dyDescent="0.25">
      <c r="A490" t="str">
        <f t="shared" si="50"/>
        <v>H2-1</v>
      </c>
      <c r="B490" t="str">
        <f t="shared" si="51"/>
        <v>NetH2_1</v>
      </c>
      <c r="C490" t="str">
        <f t="shared" si="52"/>
        <v>H2-NetH2_1</v>
      </c>
      <c r="D490" t="str">
        <f t="shared" si="53"/>
        <v>H2-1</v>
      </c>
      <c r="E490" t="s">
        <v>480</v>
      </c>
      <c r="F490">
        <v>1</v>
      </c>
      <c r="G490" t="s">
        <v>481</v>
      </c>
      <c r="N490" s="97"/>
      <c r="AT490" t="str">
        <f t="shared" si="54"/>
        <v>NetH2_1</v>
      </c>
      <c r="AU490" t="str">
        <f t="shared" si="55"/>
        <v>--</v>
      </c>
    </row>
    <row r="491" spans="1:47" x14ac:dyDescent="0.25">
      <c r="A491" t="str">
        <f t="shared" si="50"/>
        <v>H3-1</v>
      </c>
      <c r="B491" t="str">
        <f t="shared" si="51"/>
        <v>NetH3_1</v>
      </c>
      <c r="C491" t="str">
        <f t="shared" si="52"/>
        <v>H3-NetH3_1</v>
      </c>
      <c r="D491" t="str">
        <f t="shared" si="53"/>
        <v>H3-1</v>
      </c>
      <c r="E491" t="s">
        <v>482</v>
      </c>
      <c r="F491">
        <v>1</v>
      </c>
      <c r="G491" t="s">
        <v>483</v>
      </c>
      <c r="N491" s="97"/>
      <c r="AT491" t="str">
        <f t="shared" si="54"/>
        <v>NetH3_1</v>
      </c>
      <c r="AU491" t="str">
        <f t="shared" si="55"/>
        <v>--</v>
      </c>
    </row>
    <row r="492" spans="1:47" x14ac:dyDescent="0.25">
      <c r="A492" t="str">
        <f t="shared" si="50"/>
        <v>H4-1</v>
      </c>
      <c r="B492" t="str">
        <f t="shared" si="51"/>
        <v>NetH4_1</v>
      </c>
      <c r="C492" t="str">
        <f t="shared" si="52"/>
        <v>H4-NetH4_1</v>
      </c>
      <c r="D492" t="str">
        <f t="shared" si="53"/>
        <v>H4-1</v>
      </c>
      <c r="E492" t="s">
        <v>484</v>
      </c>
      <c r="F492">
        <v>1</v>
      </c>
      <c r="G492" t="s">
        <v>485</v>
      </c>
      <c r="N492" s="97"/>
      <c r="AT492" t="str">
        <f t="shared" si="54"/>
        <v>NetH4_1</v>
      </c>
      <c r="AU492" t="str">
        <f t="shared" si="55"/>
        <v>--</v>
      </c>
    </row>
    <row r="493" spans="1:47" x14ac:dyDescent="0.25">
      <c r="A493" t="str">
        <f t="shared" si="50"/>
        <v>L1-1</v>
      </c>
      <c r="B493" t="str">
        <f t="shared" si="51"/>
        <v>NetC1_1</v>
      </c>
      <c r="C493" t="str">
        <f t="shared" si="52"/>
        <v>L1-NetC1_1</v>
      </c>
      <c r="D493" t="str">
        <f t="shared" si="53"/>
        <v>L1-1</v>
      </c>
      <c r="E493" t="s">
        <v>486</v>
      </c>
      <c r="F493">
        <v>1</v>
      </c>
      <c r="G493" t="s">
        <v>370</v>
      </c>
      <c r="N493" s="97"/>
      <c r="AT493" t="str">
        <f t="shared" si="54"/>
        <v>NetC1_1</v>
      </c>
      <c r="AU493" t="str">
        <f t="shared" si="55"/>
        <v>--</v>
      </c>
    </row>
    <row r="494" spans="1:47" x14ac:dyDescent="0.25">
      <c r="A494" t="str">
        <f t="shared" si="50"/>
        <v>L1-2</v>
      </c>
      <c r="B494" t="str">
        <f t="shared" si="51"/>
        <v>3.3V</v>
      </c>
      <c r="C494" t="str">
        <f t="shared" si="52"/>
        <v>L1-3.3V</v>
      </c>
      <c r="D494" t="str">
        <f t="shared" si="53"/>
        <v>L1-2</v>
      </c>
      <c r="E494" t="s">
        <v>486</v>
      </c>
      <c r="F494">
        <v>2</v>
      </c>
      <c r="G494" t="s">
        <v>291</v>
      </c>
      <c r="N494" s="97"/>
      <c r="AT494" t="str">
        <f t="shared" si="54"/>
        <v>3.3V</v>
      </c>
      <c r="AU494" t="str">
        <f t="shared" si="55"/>
        <v>--</v>
      </c>
    </row>
    <row r="495" spans="1:47" x14ac:dyDescent="0.25">
      <c r="A495" t="str">
        <f t="shared" si="50"/>
        <v>L2-1</v>
      </c>
      <c r="B495" t="str">
        <f t="shared" si="51"/>
        <v>NetC19_1</v>
      </c>
      <c r="C495" t="str">
        <f t="shared" si="52"/>
        <v>L2-NetC19_1</v>
      </c>
      <c r="D495" t="str">
        <f t="shared" si="53"/>
        <v>L2-1</v>
      </c>
      <c r="E495" t="s">
        <v>487</v>
      </c>
      <c r="F495">
        <v>1</v>
      </c>
      <c r="G495" t="s">
        <v>369</v>
      </c>
      <c r="N495" s="97"/>
      <c r="AT495" t="str">
        <f t="shared" si="54"/>
        <v>NetC19_1</v>
      </c>
      <c r="AU495" t="str">
        <f t="shared" si="55"/>
        <v>--</v>
      </c>
    </row>
    <row r="496" spans="1:47" x14ac:dyDescent="0.25">
      <c r="A496" t="str">
        <f t="shared" si="50"/>
        <v>L2-2</v>
      </c>
      <c r="B496" t="str">
        <f t="shared" si="51"/>
        <v>3.3V</v>
      </c>
      <c r="C496" t="str">
        <f t="shared" si="52"/>
        <v>L2-3.3V</v>
      </c>
      <c r="D496" t="str">
        <f t="shared" si="53"/>
        <v>L2-2</v>
      </c>
      <c r="E496" t="s">
        <v>487</v>
      </c>
      <c r="F496">
        <v>2</v>
      </c>
      <c r="G496" t="s">
        <v>291</v>
      </c>
      <c r="N496" s="97"/>
      <c r="AT496" t="str">
        <f t="shared" si="54"/>
        <v>3.3V</v>
      </c>
      <c r="AU496" t="str">
        <f t="shared" si="55"/>
        <v>--</v>
      </c>
    </row>
    <row r="497" spans="1:47" x14ac:dyDescent="0.25">
      <c r="A497" t="str">
        <f t="shared" si="50"/>
        <v>R1-1</v>
      </c>
      <c r="B497" t="str">
        <f t="shared" si="51"/>
        <v>GND</v>
      </c>
      <c r="C497" t="str">
        <f t="shared" si="52"/>
        <v>R1-GND</v>
      </c>
      <c r="D497" t="str">
        <f t="shared" si="53"/>
        <v>R1-1</v>
      </c>
      <c r="E497" t="s">
        <v>488</v>
      </c>
      <c r="F497">
        <v>1</v>
      </c>
      <c r="G497" t="s">
        <v>324</v>
      </c>
      <c r="N497" s="97"/>
      <c r="AT497" t="str">
        <f t="shared" si="54"/>
        <v>GND</v>
      </c>
      <c r="AU497" t="str">
        <f t="shared" si="55"/>
        <v>--</v>
      </c>
    </row>
    <row r="498" spans="1:47" x14ac:dyDescent="0.25">
      <c r="A498" t="str">
        <f t="shared" si="50"/>
        <v>R1-2</v>
      </c>
      <c r="B498" t="str">
        <f t="shared" si="51"/>
        <v>NetR1_2</v>
      </c>
      <c r="C498" t="str">
        <f t="shared" si="52"/>
        <v>R1-NetR1_2</v>
      </c>
      <c r="D498" t="str">
        <f t="shared" si="53"/>
        <v>R1-2</v>
      </c>
      <c r="E498" t="s">
        <v>488</v>
      </c>
      <c r="F498">
        <v>2</v>
      </c>
      <c r="G498" t="s">
        <v>385</v>
      </c>
      <c r="N498" s="97"/>
      <c r="AT498" t="str">
        <f t="shared" si="54"/>
        <v>NetR1_2</v>
      </c>
      <c r="AU498" t="str">
        <f t="shared" si="55"/>
        <v>--</v>
      </c>
    </row>
    <row r="499" spans="1:47" x14ac:dyDescent="0.25">
      <c r="A499" t="str">
        <f t="shared" si="50"/>
        <v>R2-1</v>
      </c>
      <c r="B499" t="str">
        <f t="shared" si="51"/>
        <v>3.3V</v>
      </c>
      <c r="C499" t="str">
        <f t="shared" si="52"/>
        <v>R2-3.3V</v>
      </c>
      <c r="D499" t="str">
        <f t="shared" si="53"/>
        <v>R2-1</v>
      </c>
      <c r="E499" t="s">
        <v>489</v>
      </c>
      <c r="F499">
        <v>1</v>
      </c>
      <c r="G499" t="s">
        <v>291</v>
      </c>
      <c r="N499" s="97"/>
      <c r="AT499" t="str">
        <f t="shared" si="54"/>
        <v>3.3V</v>
      </c>
      <c r="AU499" t="str">
        <f t="shared" si="55"/>
        <v>--</v>
      </c>
    </row>
    <row r="500" spans="1:47" x14ac:dyDescent="0.25">
      <c r="A500" t="str">
        <f t="shared" si="50"/>
        <v>R2-2</v>
      </c>
      <c r="B500" t="str">
        <f t="shared" si="51"/>
        <v>NetR2_2</v>
      </c>
      <c r="C500" t="str">
        <f t="shared" si="52"/>
        <v>R2-NetR2_2</v>
      </c>
      <c r="D500" t="str">
        <f t="shared" si="53"/>
        <v>R2-2</v>
      </c>
      <c r="E500" t="s">
        <v>489</v>
      </c>
      <c r="F500">
        <v>2</v>
      </c>
      <c r="G500" t="s">
        <v>390</v>
      </c>
      <c r="N500" s="97"/>
      <c r="AT500" t="str">
        <f t="shared" si="54"/>
        <v>NetR2_2</v>
      </c>
      <c r="AU500" t="str">
        <f t="shared" si="55"/>
        <v>--</v>
      </c>
    </row>
    <row r="501" spans="1:47" x14ac:dyDescent="0.25">
      <c r="A501" t="str">
        <f t="shared" si="50"/>
        <v>R3-1</v>
      </c>
      <c r="B501" t="str">
        <f t="shared" si="51"/>
        <v>DEVCLRn</v>
      </c>
      <c r="C501" t="str">
        <f t="shared" si="52"/>
        <v>R3-DEVCLRn</v>
      </c>
      <c r="D501" t="str">
        <f t="shared" si="53"/>
        <v>R3-1</v>
      </c>
      <c r="E501" t="s">
        <v>490</v>
      </c>
      <c r="F501">
        <v>1</v>
      </c>
      <c r="G501" t="s">
        <v>625</v>
      </c>
      <c r="N501" s="97"/>
      <c r="AT501" t="str">
        <f t="shared" si="54"/>
        <v>DEVCLRn</v>
      </c>
      <c r="AU501" t="str">
        <f t="shared" si="55"/>
        <v>--</v>
      </c>
    </row>
    <row r="502" spans="1:47" x14ac:dyDescent="0.25">
      <c r="A502" t="str">
        <f t="shared" si="50"/>
        <v>R3-2</v>
      </c>
      <c r="B502" t="str">
        <f t="shared" si="51"/>
        <v>3.3V</v>
      </c>
      <c r="C502" t="str">
        <f t="shared" si="52"/>
        <v>R3-3.3V</v>
      </c>
      <c r="D502" t="str">
        <f t="shared" si="53"/>
        <v>R3-2</v>
      </c>
      <c r="E502" t="s">
        <v>490</v>
      </c>
      <c r="F502">
        <v>2</v>
      </c>
      <c r="G502" t="s">
        <v>291</v>
      </c>
      <c r="N502" s="97"/>
      <c r="AT502" t="str">
        <f t="shared" si="54"/>
        <v>3.3V</v>
      </c>
      <c r="AU502" t="str">
        <f t="shared" si="55"/>
        <v>--</v>
      </c>
    </row>
    <row r="503" spans="1:47" x14ac:dyDescent="0.25">
      <c r="A503" t="str">
        <f t="shared" si="50"/>
        <v>R4-1</v>
      </c>
      <c r="B503" t="str">
        <f t="shared" si="51"/>
        <v>NetR4_1</v>
      </c>
      <c r="C503" t="str">
        <f t="shared" si="52"/>
        <v>R4-NetR4_1</v>
      </c>
      <c r="D503" t="str">
        <f t="shared" si="53"/>
        <v>R4-1</v>
      </c>
      <c r="E503" t="s">
        <v>491</v>
      </c>
      <c r="F503">
        <v>1</v>
      </c>
      <c r="G503" t="s">
        <v>392</v>
      </c>
      <c r="N503" s="97"/>
      <c r="AT503" t="str">
        <f t="shared" si="54"/>
        <v>EEDATA</v>
      </c>
      <c r="AU503" t="str">
        <f t="shared" si="55"/>
        <v>R7</v>
      </c>
    </row>
    <row r="504" spans="1:47" x14ac:dyDescent="0.25">
      <c r="A504" t="str">
        <f t="shared" si="50"/>
        <v>R4-2</v>
      </c>
      <c r="B504" t="str">
        <f t="shared" si="51"/>
        <v>3.3V</v>
      </c>
      <c r="C504" t="str">
        <f t="shared" si="52"/>
        <v>R4-3.3V</v>
      </c>
      <c r="D504" t="str">
        <f t="shared" si="53"/>
        <v>R4-2</v>
      </c>
      <c r="E504" t="s">
        <v>491</v>
      </c>
      <c r="F504">
        <v>2</v>
      </c>
      <c r="G504" t="s">
        <v>291</v>
      </c>
      <c r="N504" s="97"/>
      <c r="AT504" t="str">
        <f t="shared" si="54"/>
        <v>3.3V</v>
      </c>
      <c r="AU504" t="str">
        <f t="shared" si="55"/>
        <v>--</v>
      </c>
    </row>
    <row r="505" spans="1:47" x14ac:dyDescent="0.25">
      <c r="A505" t="str">
        <f t="shared" si="50"/>
        <v>R5-1</v>
      </c>
      <c r="B505" t="str">
        <f t="shared" si="51"/>
        <v>nSTATUS</v>
      </c>
      <c r="C505" t="str">
        <f t="shared" si="52"/>
        <v>R5-nSTATUS</v>
      </c>
      <c r="D505" t="str">
        <f t="shared" si="53"/>
        <v>R5-1</v>
      </c>
      <c r="E505" t="s">
        <v>492</v>
      </c>
      <c r="F505">
        <v>1</v>
      </c>
      <c r="G505" t="s">
        <v>795</v>
      </c>
      <c r="N505" s="97"/>
      <c r="AT505" t="str">
        <f t="shared" si="54"/>
        <v>nSTATUS</v>
      </c>
      <c r="AU505" t="str">
        <f t="shared" si="55"/>
        <v>--</v>
      </c>
    </row>
    <row r="506" spans="1:47" x14ac:dyDescent="0.25">
      <c r="A506" t="str">
        <f t="shared" si="50"/>
        <v>R5-2</v>
      </c>
      <c r="B506" t="str">
        <f t="shared" si="51"/>
        <v>3.3V</v>
      </c>
      <c r="C506" t="str">
        <f t="shared" si="52"/>
        <v>R5-3.3V</v>
      </c>
      <c r="D506" t="str">
        <f t="shared" si="53"/>
        <v>R5-2</v>
      </c>
      <c r="E506" t="s">
        <v>492</v>
      </c>
      <c r="F506">
        <v>2</v>
      </c>
      <c r="G506" t="s">
        <v>291</v>
      </c>
      <c r="N506" s="97"/>
      <c r="AT506" t="str">
        <f t="shared" si="54"/>
        <v>3.3V</v>
      </c>
      <c r="AU506" t="str">
        <f t="shared" si="55"/>
        <v>--</v>
      </c>
    </row>
    <row r="507" spans="1:47" x14ac:dyDescent="0.25">
      <c r="A507" t="str">
        <f t="shared" si="50"/>
        <v>R6-1</v>
      </c>
      <c r="B507" t="str">
        <f t="shared" si="51"/>
        <v>5V</v>
      </c>
      <c r="C507" t="str">
        <f t="shared" si="52"/>
        <v>R6-5V</v>
      </c>
      <c r="D507" t="str">
        <f t="shared" si="53"/>
        <v>R6-1</v>
      </c>
      <c r="E507" t="s">
        <v>493</v>
      </c>
      <c r="F507">
        <v>1</v>
      </c>
      <c r="G507" t="s">
        <v>293</v>
      </c>
      <c r="N507" s="97"/>
      <c r="AT507" t="str">
        <f t="shared" si="54"/>
        <v>5V</v>
      </c>
      <c r="AU507" t="str">
        <f t="shared" si="55"/>
        <v>--</v>
      </c>
    </row>
    <row r="508" spans="1:47" x14ac:dyDescent="0.25">
      <c r="A508" t="str">
        <f t="shared" si="50"/>
        <v>R6-2</v>
      </c>
      <c r="B508" t="str">
        <f t="shared" si="51"/>
        <v>NetR6_2</v>
      </c>
      <c r="C508" t="str">
        <f t="shared" si="52"/>
        <v>R6-NetR6_2</v>
      </c>
      <c r="D508" t="str">
        <f t="shared" si="53"/>
        <v>R6-2</v>
      </c>
      <c r="E508" t="s">
        <v>493</v>
      </c>
      <c r="F508">
        <v>2</v>
      </c>
      <c r="G508" t="s">
        <v>393</v>
      </c>
      <c r="N508" s="97"/>
      <c r="AT508" t="str">
        <f t="shared" si="54"/>
        <v>NetR6_2</v>
      </c>
      <c r="AU508" t="str">
        <f t="shared" si="55"/>
        <v>--</v>
      </c>
    </row>
    <row r="509" spans="1:47" x14ac:dyDescent="0.25">
      <c r="A509" t="str">
        <f t="shared" si="50"/>
        <v>R7-1</v>
      </c>
      <c r="B509" t="str">
        <f t="shared" si="51"/>
        <v>EEDATA</v>
      </c>
      <c r="C509" t="str">
        <f t="shared" si="52"/>
        <v>R7-EEDATA</v>
      </c>
      <c r="D509" t="str">
        <f t="shared" si="53"/>
        <v>R7-1</v>
      </c>
      <c r="E509" t="s">
        <v>494</v>
      </c>
      <c r="F509">
        <v>1</v>
      </c>
      <c r="G509" t="s">
        <v>343</v>
      </c>
      <c r="N509" s="97"/>
      <c r="AT509" t="str">
        <f t="shared" si="54"/>
        <v>NetR4_1</v>
      </c>
      <c r="AU509" t="str">
        <f t="shared" si="55"/>
        <v>R7</v>
      </c>
    </row>
    <row r="510" spans="1:47" x14ac:dyDescent="0.25">
      <c r="A510" t="str">
        <f t="shared" si="50"/>
        <v>R7-2</v>
      </c>
      <c r="B510" t="str">
        <f t="shared" si="51"/>
        <v>NetR4_1</v>
      </c>
      <c r="C510" t="str">
        <f t="shared" si="52"/>
        <v>R7-NetR4_1</v>
      </c>
      <c r="D510" t="str">
        <f t="shared" si="53"/>
        <v>R7-2</v>
      </c>
      <c r="E510" t="s">
        <v>494</v>
      </c>
      <c r="F510">
        <v>2</v>
      </c>
      <c r="G510" t="s">
        <v>392</v>
      </c>
      <c r="N510" s="97"/>
      <c r="AT510" t="str">
        <f t="shared" si="54"/>
        <v>EEDATA</v>
      </c>
      <c r="AU510" t="str">
        <f t="shared" si="55"/>
        <v>R7</v>
      </c>
    </row>
    <row r="511" spans="1:47" x14ac:dyDescent="0.25">
      <c r="A511" t="str">
        <f t="shared" si="50"/>
        <v>R8-1</v>
      </c>
      <c r="B511" t="str">
        <f t="shared" si="51"/>
        <v>NetD10_A</v>
      </c>
      <c r="C511" t="str">
        <f t="shared" si="52"/>
        <v>R8-NetD10_A</v>
      </c>
      <c r="D511" t="str">
        <f t="shared" si="53"/>
        <v>R8-1</v>
      </c>
      <c r="E511" t="s">
        <v>495</v>
      </c>
      <c r="F511">
        <v>1</v>
      </c>
      <c r="G511" t="s">
        <v>372</v>
      </c>
      <c r="N511" s="97"/>
      <c r="AT511" t="str">
        <f t="shared" si="54"/>
        <v>NetD10_A</v>
      </c>
      <c r="AU511" t="str">
        <f t="shared" si="55"/>
        <v>--</v>
      </c>
    </row>
    <row r="512" spans="1:47" x14ac:dyDescent="0.25">
      <c r="A512" t="str">
        <f t="shared" si="50"/>
        <v>R8-2</v>
      </c>
      <c r="B512" t="str">
        <f t="shared" si="51"/>
        <v>3.3V</v>
      </c>
      <c r="C512" t="str">
        <f t="shared" si="52"/>
        <v>R8-3.3V</v>
      </c>
      <c r="D512" t="str">
        <f t="shared" si="53"/>
        <v>R8-2</v>
      </c>
      <c r="E512" t="s">
        <v>495</v>
      </c>
      <c r="F512">
        <v>2</v>
      </c>
      <c r="G512" t="s">
        <v>291</v>
      </c>
      <c r="N512" s="97"/>
      <c r="AT512" t="str">
        <f t="shared" si="54"/>
        <v>3.3V</v>
      </c>
      <c r="AU512" t="str">
        <f t="shared" si="55"/>
        <v>--</v>
      </c>
    </row>
    <row r="513" spans="1:47" x14ac:dyDescent="0.25">
      <c r="A513" t="str">
        <f t="shared" si="50"/>
        <v>R9-1</v>
      </c>
      <c r="B513" t="str">
        <f t="shared" si="51"/>
        <v>LED1</v>
      </c>
      <c r="C513" t="str">
        <f t="shared" si="52"/>
        <v>R9-LED1</v>
      </c>
      <c r="D513" t="str">
        <f t="shared" si="53"/>
        <v>R9-1</v>
      </c>
      <c r="E513" t="s">
        <v>496</v>
      </c>
      <c r="F513">
        <v>1</v>
      </c>
      <c r="G513" t="s">
        <v>354</v>
      </c>
      <c r="N513" s="97"/>
      <c r="AT513" t="str">
        <f t="shared" si="54"/>
        <v>NetD2_A</v>
      </c>
      <c r="AU513" t="str">
        <f t="shared" si="55"/>
        <v>R9</v>
      </c>
    </row>
    <row r="514" spans="1:47" x14ac:dyDescent="0.25">
      <c r="A514" t="str">
        <f t="shared" si="50"/>
        <v>R9-2</v>
      </c>
      <c r="B514" t="str">
        <f t="shared" si="51"/>
        <v>NetD2_A</v>
      </c>
      <c r="C514" t="str">
        <f t="shared" si="52"/>
        <v>R9-NetD2_A</v>
      </c>
      <c r="D514" t="str">
        <f t="shared" si="53"/>
        <v>R9-2</v>
      </c>
      <c r="E514" t="s">
        <v>496</v>
      </c>
      <c r="F514">
        <v>2</v>
      </c>
      <c r="G514" t="s">
        <v>374</v>
      </c>
      <c r="N514" s="97"/>
      <c r="AT514" t="str">
        <f t="shared" si="54"/>
        <v>LED1</v>
      </c>
      <c r="AU514" t="str">
        <f t="shared" si="55"/>
        <v>R9</v>
      </c>
    </row>
    <row r="515" spans="1:47" x14ac:dyDescent="0.25">
      <c r="A515" t="str">
        <f t="shared" si="50"/>
        <v>R10-1</v>
      </c>
      <c r="B515" t="str">
        <f t="shared" si="51"/>
        <v>LED2</v>
      </c>
      <c r="C515" t="str">
        <f t="shared" si="52"/>
        <v>R10-LED2</v>
      </c>
      <c r="D515" t="str">
        <f t="shared" si="53"/>
        <v>R10-1</v>
      </c>
      <c r="E515" t="s">
        <v>497</v>
      </c>
      <c r="F515">
        <v>1</v>
      </c>
      <c r="G515" t="s">
        <v>356</v>
      </c>
      <c r="N515" s="97"/>
      <c r="AT515" t="str">
        <f t="shared" si="54"/>
        <v>NetD3_A</v>
      </c>
      <c r="AU515" t="str">
        <f t="shared" si="55"/>
        <v>R10</v>
      </c>
    </row>
    <row r="516" spans="1:47" x14ac:dyDescent="0.25">
      <c r="A516" t="str">
        <f t="shared" si="50"/>
        <v>R10-2</v>
      </c>
      <c r="B516" t="str">
        <f t="shared" si="51"/>
        <v>NetD3_A</v>
      </c>
      <c r="C516" t="str">
        <f t="shared" si="52"/>
        <v>R10-NetD3_A</v>
      </c>
      <c r="D516" t="str">
        <f t="shared" si="53"/>
        <v>R10-2</v>
      </c>
      <c r="E516" t="s">
        <v>497</v>
      </c>
      <c r="F516">
        <v>2</v>
      </c>
      <c r="G516" t="s">
        <v>375</v>
      </c>
      <c r="N516" s="97"/>
      <c r="AT516" t="str">
        <f t="shared" si="54"/>
        <v>LED2</v>
      </c>
      <c r="AU516" t="str">
        <f t="shared" si="55"/>
        <v>R10</v>
      </c>
    </row>
    <row r="517" spans="1:47" x14ac:dyDescent="0.25">
      <c r="A517" t="str">
        <f t="shared" si="50"/>
        <v>R11-1</v>
      </c>
      <c r="B517" t="str">
        <f t="shared" si="51"/>
        <v>LED3</v>
      </c>
      <c r="C517" t="str">
        <f t="shared" si="52"/>
        <v>R11-LED3</v>
      </c>
      <c r="D517" t="str">
        <f t="shared" si="53"/>
        <v>R11-1</v>
      </c>
      <c r="E517" t="s">
        <v>498</v>
      </c>
      <c r="F517">
        <v>1</v>
      </c>
      <c r="G517" t="s">
        <v>358</v>
      </c>
      <c r="N517" s="97"/>
      <c r="AT517" t="str">
        <f t="shared" si="54"/>
        <v>NetD4_A</v>
      </c>
      <c r="AU517" t="str">
        <f t="shared" si="55"/>
        <v>R11</v>
      </c>
    </row>
    <row r="518" spans="1:47" x14ac:dyDescent="0.25">
      <c r="A518" t="str">
        <f t="shared" ref="A518:A581" si="56">$E518&amp;"-"&amp;$F518</f>
        <v>R11-2</v>
      </c>
      <c r="B518" t="str">
        <f t="shared" ref="B518:B581" si="57">IF(OR(E518=$A$2,E518=$B$2,E518=$C$2,E518=$D$2),"--",G518)</f>
        <v>NetD4_A</v>
      </c>
      <c r="C518" t="str">
        <f t="shared" ref="C518:C581" si="58">$E518&amp;"-"&amp;$G518</f>
        <v>R11-NetD4_A</v>
      </c>
      <c r="D518" t="str">
        <f t="shared" ref="D518:D581" si="59">A518</f>
        <v>R11-2</v>
      </c>
      <c r="E518" t="s">
        <v>498</v>
      </c>
      <c r="F518">
        <v>2</v>
      </c>
      <c r="G518" t="s">
        <v>376</v>
      </c>
      <c r="N518" s="97"/>
      <c r="AT518" t="str">
        <f t="shared" ref="AT518:AT581" si="60">IF(IF(COUNTIF($AO$6:$AQ$150,B518)&gt;0,"---","--")="---",VLOOKUP(B518,$AO$6:$AQ$150,3,0),B518)</f>
        <v>LED3</v>
      </c>
      <c r="AU518" t="str">
        <f t="shared" ref="AU518:AU581" si="61">IF(IF(COUNTIF($AO$6:$AQ$150,B518)&gt;0,"---","--")="---",VLOOKUP(B518,$AO$6:$AQ$150,2,0),"--")</f>
        <v>R11</v>
      </c>
    </row>
    <row r="519" spans="1:47" x14ac:dyDescent="0.25">
      <c r="A519" t="str">
        <f t="shared" si="56"/>
        <v>R12-1</v>
      </c>
      <c r="B519" t="str">
        <f t="shared" si="57"/>
        <v>LED4</v>
      </c>
      <c r="C519" t="str">
        <f t="shared" si="58"/>
        <v>R12-LED4</v>
      </c>
      <c r="D519" t="str">
        <f t="shared" si="59"/>
        <v>R12-1</v>
      </c>
      <c r="E519" t="s">
        <v>499</v>
      </c>
      <c r="F519">
        <v>1</v>
      </c>
      <c r="G519" t="s">
        <v>360</v>
      </c>
      <c r="N519" s="97"/>
      <c r="AT519" t="str">
        <f t="shared" si="60"/>
        <v>NetD5_A</v>
      </c>
      <c r="AU519" t="str">
        <f t="shared" si="61"/>
        <v>R12</v>
      </c>
    </row>
    <row r="520" spans="1:47" x14ac:dyDescent="0.25">
      <c r="A520" t="str">
        <f t="shared" si="56"/>
        <v>R12-2</v>
      </c>
      <c r="B520" t="str">
        <f t="shared" si="57"/>
        <v>NetD5_A</v>
      </c>
      <c r="C520" t="str">
        <f t="shared" si="58"/>
        <v>R12-NetD5_A</v>
      </c>
      <c r="D520" t="str">
        <f t="shared" si="59"/>
        <v>R12-2</v>
      </c>
      <c r="E520" t="s">
        <v>499</v>
      </c>
      <c r="F520">
        <v>2</v>
      </c>
      <c r="G520" t="s">
        <v>377</v>
      </c>
      <c r="N520" s="97"/>
      <c r="AT520" t="str">
        <f t="shared" si="60"/>
        <v>LED4</v>
      </c>
      <c r="AU520" t="str">
        <f t="shared" si="61"/>
        <v>R12</v>
      </c>
    </row>
    <row r="521" spans="1:47" x14ac:dyDescent="0.25">
      <c r="A521" t="str">
        <f t="shared" si="56"/>
        <v>R13-1</v>
      </c>
      <c r="B521" t="str">
        <f t="shared" si="57"/>
        <v>LED5</v>
      </c>
      <c r="C521" t="str">
        <f t="shared" si="58"/>
        <v>R13-LED5</v>
      </c>
      <c r="D521" t="str">
        <f t="shared" si="59"/>
        <v>R13-1</v>
      </c>
      <c r="E521" t="s">
        <v>500</v>
      </c>
      <c r="F521">
        <v>1</v>
      </c>
      <c r="G521" t="s">
        <v>362</v>
      </c>
      <c r="N521" s="97"/>
      <c r="AT521" t="str">
        <f t="shared" si="60"/>
        <v>NetD6_A</v>
      </c>
      <c r="AU521" t="str">
        <f t="shared" si="61"/>
        <v>R13</v>
      </c>
    </row>
    <row r="522" spans="1:47" x14ac:dyDescent="0.25">
      <c r="A522" t="str">
        <f t="shared" si="56"/>
        <v>R13-2</v>
      </c>
      <c r="B522" t="str">
        <f t="shared" si="57"/>
        <v>NetD6_A</v>
      </c>
      <c r="C522" t="str">
        <f t="shared" si="58"/>
        <v>R13-NetD6_A</v>
      </c>
      <c r="D522" t="str">
        <f t="shared" si="59"/>
        <v>R13-2</v>
      </c>
      <c r="E522" t="s">
        <v>500</v>
      </c>
      <c r="F522">
        <v>2</v>
      </c>
      <c r="G522" t="s">
        <v>378</v>
      </c>
      <c r="N522" s="97"/>
      <c r="AT522" t="str">
        <f t="shared" si="60"/>
        <v>LED5</v>
      </c>
      <c r="AU522" t="str">
        <f t="shared" si="61"/>
        <v>R13</v>
      </c>
    </row>
    <row r="523" spans="1:47" x14ac:dyDescent="0.25">
      <c r="A523" t="str">
        <f t="shared" si="56"/>
        <v>R14-1</v>
      </c>
      <c r="B523" t="str">
        <f t="shared" si="57"/>
        <v>LED6</v>
      </c>
      <c r="C523" t="str">
        <f t="shared" si="58"/>
        <v>R14-LED6</v>
      </c>
      <c r="D523" t="str">
        <f t="shared" si="59"/>
        <v>R14-1</v>
      </c>
      <c r="E523" t="s">
        <v>501</v>
      </c>
      <c r="F523">
        <v>1</v>
      </c>
      <c r="G523" t="s">
        <v>364</v>
      </c>
      <c r="N523" s="97"/>
      <c r="AT523" t="str">
        <f t="shared" si="60"/>
        <v>NetD7_A</v>
      </c>
      <c r="AU523" t="str">
        <f t="shared" si="61"/>
        <v>R14</v>
      </c>
    </row>
    <row r="524" spans="1:47" x14ac:dyDescent="0.25">
      <c r="A524" t="str">
        <f t="shared" si="56"/>
        <v>R14-2</v>
      </c>
      <c r="B524" t="str">
        <f t="shared" si="57"/>
        <v>NetD7_A</v>
      </c>
      <c r="C524" t="str">
        <f t="shared" si="58"/>
        <v>R14-NetD7_A</v>
      </c>
      <c r="D524" t="str">
        <f t="shared" si="59"/>
        <v>R14-2</v>
      </c>
      <c r="E524" t="s">
        <v>501</v>
      </c>
      <c r="F524">
        <v>2</v>
      </c>
      <c r="G524" t="s">
        <v>379</v>
      </c>
      <c r="N524" s="97"/>
      <c r="AT524" t="str">
        <f t="shared" si="60"/>
        <v>LED6</v>
      </c>
      <c r="AU524" t="str">
        <f t="shared" si="61"/>
        <v>R14</v>
      </c>
    </row>
    <row r="525" spans="1:47" x14ac:dyDescent="0.25">
      <c r="A525" t="str">
        <f t="shared" si="56"/>
        <v>R15-1</v>
      </c>
      <c r="B525" t="str">
        <f t="shared" si="57"/>
        <v>LED7</v>
      </c>
      <c r="C525" t="str">
        <f t="shared" si="58"/>
        <v>R15-LED7</v>
      </c>
      <c r="D525" t="str">
        <f t="shared" si="59"/>
        <v>R15-1</v>
      </c>
      <c r="E525" t="s">
        <v>502</v>
      </c>
      <c r="F525">
        <v>1</v>
      </c>
      <c r="G525" t="s">
        <v>366</v>
      </c>
      <c r="N525" s="97"/>
      <c r="AT525" t="str">
        <f t="shared" si="60"/>
        <v>NetD8_A</v>
      </c>
      <c r="AU525" t="str">
        <f t="shared" si="61"/>
        <v>R15</v>
      </c>
    </row>
    <row r="526" spans="1:47" x14ac:dyDescent="0.25">
      <c r="A526" t="str">
        <f t="shared" si="56"/>
        <v>R15-2</v>
      </c>
      <c r="B526" t="str">
        <f t="shared" si="57"/>
        <v>NetD8_A</v>
      </c>
      <c r="C526" t="str">
        <f t="shared" si="58"/>
        <v>R15-NetD8_A</v>
      </c>
      <c r="D526" t="str">
        <f t="shared" si="59"/>
        <v>R15-2</v>
      </c>
      <c r="E526" t="s">
        <v>502</v>
      </c>
      <c r="F526">
        <v>2</v>
      </c>
      <c r="G526" t="s">
        <v>380</v>
      </c>
      <c r="N526" s="97"/>
      <c r="AT526" t="str">
        <f t="shared" si="60"/>
        <v>LED7</v>
      </c>
      <c r="AU526" t="str">
        <f t="shared" si="61"/>
        <v>R15</v>
      </c>
    </row>
    <row r="527" spans="1:47" x14ac:dyDescent="0.25">
      <c r="A527" t="str">
        <f t="shared" si="56"/>
        <v>R16-1</v>
      </c>
      <c r="B527" t="str">
        <f t="shared" si="57"/>
        <v>LED8</v>
      </c>
      <c r="C527" t="str">
        <f t="shared" si="58"/>
        <v>R16-LED8</v>
      </c>
      <c r="D527" t="str">
        <f t="shared" si="59"/>
        <v>R16-1</v>
      </c>
      <c r="E527" t="s">
        <v>503</v>
      </c>
      <c r="F527">
        <v>1</v>
      </c>
      <c r="G527" t="s">
        <v>368</v>
      </c>
      <c r="N527" s="97"/>
      <c r="AT527" t="str">
        <f t="shared" si="60"/>
        <v>NetD9_A</v>
      </c>
      <c r="AU527" t="str">
        <f t="shared" si="61"/>
        <v>R16</v>
      </c>
    </row>
    <row r="528" spans="1:47" x14ac:dyDescent="0.25">
      <c r="A528" t="str">
        <f t="shared" si="56"/>
        <v>R16-2</v>
      </c>
      <c r="B528" t="str">
        <f t="shared" si="57"/>
        <v>NetD9_A</v>
      </c>
      <c r="C528" t="str">
        <f t="shared" si="58"/>
        <v>R16-NetD9_A</v>
      </c>
      <c r="D528" t="str">
        <f t="shared" si="59"/>
        <v>R16-2</v>
      </c>
      <c r="E528" t="s">
        <v>503</v>
      </c>
      <c r="F528">
        <v>2</v>
      </c>
      <c r="G528" t="s">
        <v>381</v>
      </c>
      <c r="N528" s="97"/>
      <c r="AT528" t="str">
        <f t="shared" si="60"/>
        <v>LED8</v>
      </c>
      <c r="AU528" t="str">
        <f t="shared" si="61"/>
        <v>R16</v>
      </c>
    </row>
    <row r="529" spans="1:47" x14ac:dyDescent="0.25">
      <c r="A529" t="str">
        <f t="shared" si="56"/>
        <v>R17-1</v>
      </c>
      <c r="B529" t="str">
        <f t="shared" si="57"/>
        <v>NetR17_1</v>
      </c>
      <c r="C529" t="str">
        <f t="shared" si="58"/>
        <v>R17-NetR17_1</v>
      </c>
      <c r="D529" t="str">
        <f t="shared" si="59"/>
        <v>R17-1</v>
      </c>
      <c r="E529" t="s">
        <v>504</v>
      </c>
      <c r="F529">
        <v>1</v>
      </c>
      <c r="G529" t="s">
        <v>382</v>
      </c>
      <c r="N529" s="97"/>
      <c r="AT529" t="str">
        <f t="shared" si="60"/>
        <v>CLK12M</v>
      </c>
      <c r="AU529" t="str">
        <f t="shared" si="61"/>
        <v>R17</v>
      </c>
    </row>
    <row r="530" spans="1:47" x14ac:dyDescent="0.25">
      <c r="A530" t="str">
        <f t="shared" si="56"/>
        <v>R17-2</v>
      </c>
      <c r="B530" t="str">
        <f t="shared" si="57"/>
        <v>CLK12M</v>
      </c>
      <c r="C530" t="str">
        <f t="shared" si="58"/>
        <v>R17-CLK12M</v>
      </c>
      <c r="D530" t="str">
        <f t="shared" si="59"/>
        <v>R17-2</v>
      </c>
      <c r="E530" t="s">
        <v>504</v>
      </c>
      <c r="F530">
        <v>2</v>
      </c>
      <c r="G530" t="s">
        <v>315</v>
      </c>
      <c r="N530" s="97"/>
      <c r="AT530" t="str">
        <f t="shared" si="60"/>
        <v>NetR17_1</v>
      </c>
      <c r="AU530" t="str">
        <f t="shared" si="61"/>
        <v>R17</v>
      </c>
    </row>
    <row r="531" spans="1:47" x14ac:dyDescent="0.25">
      <c r="A531" t="str">
        <f t="shared" si="56"/>
        <v>R18-1</v>
      </c>
      <c r="B531" t="str">
        <f t="shared" si="57"/>
        <v>AREF</v>
      </c>
      <c r="C531" t="str">
        <f t="shared" si="58"/>
        <v>R18-AREF</v>
      </c>
      <c r="D531" t="str">
        <f t="shared" si="59"/>
        <v>R18-1</v>
      </c>
      <c r="E531" t="s">
        <v>505</v>
      </c>
      <c r="F531">
        <v>1</v>
      </c>
      <c r="G531" t="s">
        <v>287</v>
      </c>
      <c r="N531" s="97"/>
      <c r="AT531" t="str">
        <f t="shared" si="60"/>
        <v>NetC15_1</v>
      </c>
      <c r="AU531" t="str">
        <f t="shared" si="61"/>
        <v>R18</v>
      </c>
    </row>
    <row r="532" spans="1:47" x14ac:dyDescent="0.25">
      <c r="A532" t="str">
        <f t="shared" si="56"/>
        <v>R18-2</v>
      </c>
      <c r="B532" t="str">
        <f t="shared" si="57"/>
        <v>NetC15_1</v>
      </c>
      <c r="C532" t="str">
        <f t="shared" si="58"/>
        <v>R18-NetC15_1</v>
      </c>
      <c r="D532" t="str">
        <f t="shared" si="59"/>
        <v>R18-2</v>
      </c>
      <c r="E532" t="s">
        <v>505</v>
      </c>
      <c r="F532">
        <v>2</v>
      </c>
      <c r="G532" t="s">
        <v>636</v>
      </c>
      <c r="N532" s="97"/>
      <c r="AT532" t="str">
        <f t="shared" si="60"/>
        <v>AREF</v>
      </c>
      <c r="AU532" t="str">
        <f t="shared" si="61"/>
        <v>R18</v>
      </c>
    </row>
    <row r="533" spans="1:47" x14ac:dyDescent="0.25">
      <c r="A533" t="str">
        <f t="shared" si="56"/>
        <v>R19-1</v>
      </c>
      <c r="B533" t="str">
        <f t="shared" si="57"/>
        <v>NetR17_1</v>
      </c>
      <c r="C533" t="str">
        <f t="shared" si="58"/>
        <v>R19-NetR17_1</v>
      </c>
      <c r="D533" t="str">
        <f t="shared" si="59"/>
        <v>R19-1</v>
      </c>
      <c r="E533" t="s">
        <v>506</v>
      </c>
      <c r="F533">
        <v>1</v>
      </c>
      <c r="G533" t="s">
        <v>382</v>
      </c>
      <c r="N533" s="97"/>
      <c r="AT533" t="str">
        <f t="shared" si="60"/>
        <v>CLK12M</v>
      </c>
      <c r="AU533" t="str">
        <f t="shared" si="61"/>
        <v>R17</v>
      </c>
    </row>
    <row r="534" spans="1:47" x14ac:dyDescent="0.25">
      <c r="A534" t="str">
        <f t="shared" si="56"/>
        <v>R19-2</v>
      </c>
      <c r="B534" t="str">
        <f t="shared" si="57"/>
        <v>NetR19_2</v>
      </c>
      <c r="C534" t="str">
        <f t="shared" si="58"/>
        <v>R19-NetR19_2</v>
      </c>
      <c r="D534" t="str">
        <f t="shared" si="59"/>
        <v>R19-2</v>
      </c>
      <c r="E534" t="s">
        <v>506</v>
      </c>
      <c r="F534">
        <v>2</v>
      </c>
      <c r="G534" t="s">
        <v>384</v>
      </c>
      <c r="N534" s="97"/>
      <c r="AT534" t="str">
        <f t="shared" si="60"/>
        <v>NetR17_1</v>
      </c>
      <c r="AU534" t="str">
        <f t="shared" si="61"/>
        <v>R19</v>
      </c>
    </row>
    <row r="535" spans="1:47" x14ac:dyDescent="0.25">
      <c r="A535" t="str">
        <f t="shared" si="56"/>
        <v>R20-1</v>
      </c>
      <c r="B535" t="str">
        <f t="shared" si="57"/>
        <v>3.3V</v>
      </c>
      <c r="C535" t="str">
        <f t="shared" si="58"/>
        <v>R20-3.3V</v>
      </c>
      <c r="D535" t="str">
        <f t="shared" si="59"/>
        <v>R20-1</v>
      </c>
      <c r="E535" t="s">
        <v>507</v>
      </c>
      <c r="F535">
        <v>1</v>
      </c>
      <c r="G535" t="s">
        <v>291</v>
      </c>
      <c r="N535" s="97"/>
      <c r="AT535" t="str">
        <f t="shared" si="60"/>
        <v>3.3V</v>
      </c>
      <c r="AU535" t="str">
        <f t="shared" si="61"/>
        <v>--</v>
      </c>
    </row>
    <row r="536" spans="1:47" x14ac:dyDescent="0.25">
      <c r="A536" t="str">
        <f t="shared" si="56"/>
        <v>R20-2</v>
      </c>
      <c r="B536" t="str">
        <f t="shared" si="57"/>
        <v>nCONFIG</v>
      </c>
      <c r="C536" t="str">
        <f t="shared" si="58"/>
        <v>R20-nCONFIG</v>
      </c>
      <c r="D536" t="str">
        <f t="shared" si="59"/>
        <v>R20-2</v>
      </c>
      <c r="E536" t="s">
        <v>507</v>
      </c>
      <c r="F536">
        <v>2</v>
      </c>
      <c r="G536" t="s">
        <v>640</v>
      </c>
      <c r="N536" s="97"/>
      <c r="AT536" t="str">
        <f t="shared" si="60"/>
        <v>RESET</v>
      </c>
      <c r="AU536" t="str">
        <f t="shared" si="61"/>
        <v>R26</v>
      </c>
    </row>
    <row r="537" spans="1:47" x14ac:dyDescent="0.25">
      <c r="A537" t="str">
        <f t="shared" si="56"/>
        <v>R21-1</v>
      </c>
      <c r="B537" t="str">
        <f t="shared" si="57"/>
        <v>JTAGEN</v>
      </c>
      <c r="C537" t="str">
        <f t="shared" si="58"/>
        <v>R21-JTAGEN</v>
      </c>
      <c r="D537" t="str">
        <f t="shared" si="59"/>
        <v>R21-1</v>
      </c>
      <c r="E537" t="s">
        <v>776</v>
      </c>
      <c r="F537">
        <v>1</v>
      </c>
      <c r="G537" t="s">
        <v>328</v>
      </c>
      <c r="N537" s="97"/>
      <c r="AT537" t="str">
        <f t="shared" si="60"/>
        <v>NetJ4_2</v>
      </c>
      <c r="AU537" t="str">
        <f t="shared" si="61"/>
        <v>R33</v>
      </c>
    </row>
    <row r="538" spans="1:47" x14ac:dyDescent="0.25">
      <c r="A538" t="str">
        <f t="shared" si="56"/>
        <v>R21-2</v>
      </c>
      <c r="B538" t="str">
        <f t="shared" si="57"/>
        <v>3.3V</v>
      </c>
      <c r="C538" t="str">
        <f t="shared" si="58"/>
        <v>R21-3.3V</v>
      </c>
      <c r="D538" t="str">
        <f t="shared" si="59"/>
        <v>R21-2</v>
      </c>
      <c r="E538" t="s">
        <v>776</v>
      </c>
      <c r="F538">
        <v>2</v>
      </c>
      <c r="G538" t="s">
        <v>291</v>
      </c>
      <c r="N538" s="97"/>
      <c r="AT538" t="str">
        <f t="shared" si="60"/>
        <v>3.3V</v>
      </c>
      <c r="AU538" t="str">
        <f t="shared" si="61"/>
        <v>--</v>
      </c>
    </row>
    <row r="539" spans="1:47" x14ac:dyDescent="0.25">
      <c r="A539" t="str">
        <f t="shared" si="56"/>
        <v>R22-1</v>
      </c>
      <c r="B539" t="str">
        <f t="shared" si="57"/>
        <v>CONF_DONE</v>
      </c>
      <c r="C539" t="str">
        <f t="shared" si="58"/>
        <v>R22-CONF_DONE</v>
      </c>
      <c r="D539" t="str">
        <f t="shared" si="59"/>
        <v>R22-1</v>
      </c>
      <c r="E539" t="s">
        <v>777</v>
      </c>
      <c r="F539">
        <v>1</v>
      </c>
      <c r="G539" t="s">
        <v>319</v>
      </c>
      <c r="N539" s="97"/>
      <c r="AT539" t="str">
        <f t="shared" si="60"/>
        <v>CONF_DONE</v>
      </c>
      <c r="AU539" t="str">
        <f t="shared" si="61"/>
        <v>--</v>
      </c>
    </row>
    <row r="540" spans="1:47" x14ac:dyDescent="0.25">
      <c r="A540" t="str">
        <f t="shared" si="56"/>
        <v>R22-2</v>
      </c>
      <c r="B540" t="str">
        <f t="shared" si="57"/>
        <v>3.3V</v>
      </c>
      <c r="C540" t="str">
        <f t="shared" si="58"/>
        <v>R22-3.3V</v>
      </c>
      <c r="D540" t="str">
        <f t="shared" si="59"/>
        <v>R22-2</v>
      </c>
      <c r="E540" t="s">
        <v>777</v>
      </c>
      <c r="F540">
        <v>2</v>
      </c>
      <c r="G540" t="s">
        <v>291</v>
      </c>
      <c r="N540" s="97"/>
      <c r="AT540" t="str">
        <f t="shared" si="60"/>
        <v>3.3V</v>
      </c>
      <c r="AU540" t="str">
        <f t="shared" si="61"/>
        <v>--</v>
      </c>
    </row>
    <row r="541" spans="1:47" x14ac:dyDescent="0.25">
      <c r="A541" t="str">
        <f t="shared" si="56"/>
        <v>R23-1</v>
      </c>
      <c r="B541" t="str">
        <f t="shared" si="57"/>
        <v>NetD1_A</v>
      </c>
      <c r="C541" t="str">
        <f t="shared" si="58"/>
        <v>R23-NetD1_A</v>
      </c>
      <c r="D541" t="str">
        <f t="shared" si="59"/>
        <v>R23-1</v>
      </c>
      <c r="E541" t="s">
        <v>508</v>
      </c>
      <c r="F541">
        <v>1</v>
      </c>
      <c r="G541" t="s">
        <v>373</v>
      </c>
      <c r="N541" s="97"/>
      <c r="AT541" t="str">
        <f t="shared" si="60"/>
        <v>NetD1_A</v>
      </c>
      <c r="AU541" t="str">
        <f t="shared" si="61"/>
        <v>--</v>
      </c>
    </row>
    <row r="542" spans="1:47" x14ac:dyDescent="0.25">
      <c r="A542" t="str">
        <f t="shared" si="56"/>
        <v>R23-2</v>
      </c>
      <c r="B542" t="str">
        <f t="shared" si="57"/>
        <v>3.3V</v>
      </c>
      <c r="C542" t="str">
        <f t="shared" si="58"/>
        <v>R23-3.3V</v>
      </c>
      <c r="D542" t="str">
        <f t="shared" si="59"/>
        <v>R23-2</v>
      </c>
      <c r="E542" t="s">
        <v>508</v>
      </c>
      <c r="F542">
        <v>2</v>
      </c>
      <c r="G542" t="s">
        <v>291</v>
      </c>
      <c r="N542" s="97"/>
      <c r="AT542" t="str">
        <f t="shared" si="60"/>
        <v>3.3V</v>
      </c>
      <c r="AU542" t="str">
        <f t="shared" si="61"/>
        <v>--</v>
      </c>
    </row>
    <row r="543" spans="1:47" x14ac:dyDescent="0.25">
      <c r="A543" t="str">
        <f t="shared" si="56"/>
        <v>R24-1</v>
      </c>
      <c r="B543" t="str">
        <f t="shared" si="57"/>
        <v>D12</v>
      </c>
      <c r="C543" t="str">
        <f t="shared" si="58"/>
        <v>R24-D12</v>
      </c>
      <c r="D543" t="str">
        <f t="shared" si="59"/>
        <v>R24-1</v>
      </c>
      <c r="E543" t="s">
        <v>509</v>
      </c>
      <c r="F543">
        <v>1</v>
      </c>
      <c r="G543" t="s">
        <v>320</v>
      </c>
      <c r="N543" s="97"/>
      <c r="AT543" t="str">
        <f t="shared" si="60"/>
        <v>D12</v>
      </c>
      <c r="AU543" t="str">
        <f t="shared" si="61"/>
        <v>--</v>
      </c>
    </row>
    <row r="544" spans="1:47" x14ac:dyDescent="0.25">
      <c r="A544" t="str">
        <f t="shared" si="56"/>
        <v>R24-2</v>
      </c>
      <c r="B544" t="str">
        <f t="shared" si="57"/>
        <v>D12_R</v>
      </c>
      <c r="C544" t="str">
        <f t="shared" si="58"/>
        <v>R24-D12_R</v>
      </c>
      <c r="D544" t="str">
        <f t="shared" si="59"/>
        <v>R24-2</v>
      </c>
      <c r="E544" t="s">
        <v>509</v>
      </c>
      <c r="F544">
        <v>2</v>
      </c>
      <c r="G544" t="s">
        <v>327</v>
      </c>
      <c r="N544" s="97"/>
      <c r="AT544" t="str">
        <f t="shared" si="60"/>
        <v>D12_R</v>
      </c>
      <c r="AU544" t="str">
        <f t="shared" si="61"/>
        <v>--</v>
      </c>
    </row>
    <row r="545" spans="1:47" x14ac:dyDescent="0.25">
      <c r="A545" t="str">
        <f t="shared" si="56"/>
        <v>R25-1</v>
      </c>
      <c r="B545" t="str">
        <f t="shared" si="57"/>
        <v>D11</v>
      </c>
      <c r="C545" t="str">
        <f t="shared" si="58"/>
        <v>R25-D11</v>
      </c>
      <c r="D545" t="str">
        <f t="shared" si="59"/>
        <v>R25-1</v>
      </c>
      <c r="E545" t="s">
        <v>510</v>
      </c>
      <c r="F545">
        <v>1</v>
      </c>
      <c r="G545" t="s">
        <v>318</v>
      </c>
      <c r="N545" s="97"/>
      <c r="AT545" t="str">
        <f t="shared" si="60"/>
        <v>D11</v>
      </c>
      <c r="AU545" t="str">
        <f t="shared" si="61"/>
        <v>--</v>
      </c>
    </row>
    <row r="546" spans="1:47" x14ac:dyDescent="0.25">
      <c r="A546" t="str">
        <f t="shared" si="56"/>
        <v>R25-2</v>
      </c>
      <c r="B546" t="str">
        <f t="shared" si="57"/>
        <v>D11_R</v>
      </c>
      <c r="C546" t="str">
        <f t="shared" si="58"/>
        <v>R25-D11_R</v>
      </c>
      <c r="D546" t="str">
        <f t="shared" si="59"/>
        <v>R25-2</v>
      </c>
      <c r="E546" t="s">
        <v>510</v>
      </c>
      <c r="F546">
        <v>2</v>
      </c>
      <c r="G546" t="s">
        <v>325</v>
      </c>
      <c r="N546" s="97"/>
      <c r="AT546" t="str">
        <f t="shared" si="60"/>
        <v>D11_R</v>
      </c>
      <c r="AU546" t="str">
        <f t="shared" si="61"/>
        <v>--</v>
      </c>
    </row>
    <row r="547" spans="1:47" x14ac:dyDescent="0.25">
      <c r="A547" t="str">
        <f t="shared" si="56"/>
        <v>R26-1</v>
      </c>
      <c r="B547" t="str">
        <f t="shared" si="57"/>
        <v>RESET</v>
      </c>
      <c r="C547" t="str">
        <f t="shared" si="58"/>
        <v>R26-RESET</v>
      </c>
      <c r="D547" t="str">
        <f t="shared" si="59"/>
        <v>R26-1</v>
      </c>
      <c r="E547" t="s">
        <v>778</v>
      </c>
      <c r="F547">
        <v>1</v>
      </c>
      <c r="G547" t="s">
        <v>323</v>
      </c>
      <c r="N547" s="97"/>
      <c r="AT547" t="str">
        <f t="shared" si="60"/>
        <v>nCONFIG</v>
      </c>
      <c r="AU547" t="str">
        <f t="shared" si="61"/>
        <v>R26</v>
      </c>
    </row>
    <row r="548" spans="1:47" x14ac:dyDescent="0.25">
      <c r="A548" t="str">
        <f t="shared" si="56"/>
        <v>R26-2</v>
      </c>
      <c r="B548" t="str">
        <f t="shared" si="57"/>
        <v>nCONFIG</v>
      </c>
      <c r="C548" t="str">
        <f t="shared" si="58"/>
        <v>R26-nCONFIG</v>
      </c>
      <c r="D548" t="str">
        <f t="shared" si="59"/>
        <v>R26-2</v>
      </c>
      <c r="E548" t="s">
        <v>778</v>
      </c>
      <c r="F548">
        <v>2</v>
      </c>
      <c r="G548" t="s">
        <v>640</v>
      </c>
      <c r="N548" s="97"/>
      <c r="AT548" t="str">
        <f t="shared" si="60"/>
        <v>RESET</v>
      </c>
      <c r="AU548" t="str">
        <f t="shared" si="61"/>
        <v>R26</v>
      </c>
    </row>
    <row r="549" spans="1:47" x14ac:dyDescent="0.25">
      <c r="A549" t="str">
        <f t="shared" si="56"/>
        <v>R27-1</v>
      </c>
      <c r="B549" t="str">
        <f t="shared" si="57"/>
        <v>NetR27_1</v>
      </c>
      <c r="C549" t="str">
        <f t="shared" si="58"/>
        <v>R27-NetR27_1</v>
      </c>
      <c r="D549" t="str">
        <f t="shared" si="59"/>
        <v>R27-1</v>
      </c>
      <c r="E549" t="s">
        <v>511</v>
      </c>
      <c r="F549">
        <v>1</v>
      </c>
      <c r="G549" t="s">
        <v>386</v>
      </c>
      <c r="N549" s="97"/>
      <c r="AT549" t="str">
        <f t="shared" si="60"/>
        <v>NetR27_1</v>
      </c>
      <c r="AU549" t="str">
        <f t="shared" si="61"/>
        <v>--</v>
      </c>
    </row>
    <row r="550" spans="1:47" x14ac:dyDescent="0.25">
      <c r="A550" t="str">
        <f t="shared" si="56"/>
        <v>R27-2</v>
      </c>
      <c r="B550" t="str">
        <f t="shared" si="57"/>
        <v>NetR27_2</v>
      </c>
      <c r="C550" t="str">
        <f t="shared" si="58"/>
        <v>R27-NetR27_2</v>
      </c>
      <c r="D550" t="str">
        <f t="shared" si="59"/>
        <v>R27-2</v>
      </c>
      <c r="E550" t="s">
        <v>511</v>
      </c>
      <c r="F550">
        <v>2</v>
      </c>
      <c r="G550" t="s">
        <v>387</v>
      </c>
      <c r="N550" s="97"/>
      <c r="AT550" t="str">
        <f t="shared" si="60"/>
        <v>NetR27_2</v>
      </c>
      <c r="AU550" t="str">
        <f t="shared" si="61"/>
        <v>--</v>
      </c>
    </row>
    <row r="551" spans="1:47" x14ac:dyDescent="0.25">
      <c r="A551" t="str">
        <f t="shared" si="56"/>
        <v>R28-1</v>
      </c>
      <c r="B551" t="str">
        <f t="shared" si="57"/>
        <v>USB_VBUS</v>
      </c>
      <c r="C551" t="str">
        <f t="shared" si="58"/>
        <v>R28-USB_VBUS</v>
      </c>
      <c r="D551" t="str">
        <f t="shared" si="59"/>
        <v>R28-1</v>
      </c>
      <c r="E551" t="s">
        <v>512</v>
      </c>
      <c r="F551">
        <v>1</v>
      </c>
      <c r="G551" t="s">
        <v>350</v>
      </c>
      <c r="N551" s="97"/>
      <c r="AT551" t="str">
        <f t="shared" si="60"/>
        <v>USB_VBUS</v>
      </c>
      <c r="AU551" t="str">
        <f t="shared" si="61"/>
        <v>--</v>
      </c>
    </row>
    <row r="552" spans="1:47" x14ac:dyDescent="0.25">
      <c r="A552" t="str">
        <f t="shared" si="56"/>
        <v>R28-2</v>
      </c>
      <c r="B552" t="str">
        <f t="shared" si="57"/>
        <v>NetR28_2</v>
      </c>
      <c r="C552" t="str">
        <f t="shared" si="58"/>
        <v>R28-NetR28_2</v>
      </c>
      <c r="D552" t="str">
        <f t="shared" si="59"/>
        <v>R28-2</v>
      </c>
      <c r="E552" t="s">
        <v>512</v>
      </c>
      <c r="F552">
        <v>2</v>
      </c>
      <c r="G552" t="s">
        <v>388</v>
      </c>
      <c r="N552" s="97"/>
      <c r="AT552" t="str">
        <f t="shared" si="60"/>
        <v>NetR28_2</v>
      </c>
      <c r="AU552" t="str">
        <f t="shared" si="61"/>
        <v>--</v>
      </c>
    </row>
    <row r="553" spans="1:47" x14ac:dyDescent="0.25">
      <c r="A553" t="str">
        <f t="shared" si="56"/>
        <v>R29-1</v>
      </c>
      <c r="B553" t="str">
        <f t="shared" si="57"/>
        <v>NetR29_1</v>
      </c>
      <c r="C553" t="str">
        <f t="shared" si="58"/>
        <v>R29-NetR29_1</v>
      </c>
      <c r="D553" t="str">
        <f t="shared" si="59"/>
        <v>R29-1</v>
      </c>
      <c r="E553" t="s">
        <v>513</v>
      </c>
      <c r="F553">
        <v>1</v>
      </c>
      <c r="G553" t="s">
        <v>389</v>
      </c>
      <c r="N553" s="97"/>
      <c r="AT553" t="str">
        <f t="shared" si="60"/>
        <v>NetR29_1</v>
      </c>
      <c r="AU553" t="str">
        <f t="shared" si="61"/>
        <v>--</v>
      </c>
    </row>
    <row r="554" spans="1:47" x14ac:dyDescent="0.25">
      <c r="A554" t="str">
        <f t="shared" si="56"/>
        <v>R29-2</v>
      </c>
      <c r="B554" t="str">
        <f t="shared" si="57"/>
        <v>NetR28_2</v>
      </c>
      <c r="C554" t="str">
        <f t="shared" si="58"/>
        <v>R29-NetR28_2</v>
      </c>
      <c r="D554" t="str">
        <f t="shared" si="59"/>
        <v>R29-2</v>
      </c>
      <c r="E554" t="s">
        <v>513</v>
      </c>
      <c r="F554">
        <v>2</v>
      </c>
      <c r="G554" t="s">
        <v>388</v>
      </c>
      <c r="N554" s="97"/>
      <c r="AT554" t="str">
        <f t="shared" si="60"/>
        <v>NetR28_2</v>
      </c>
      <c r="AU554" t="str">
        <f t="shared" si="61"/>
        <v>--</v>
      </c>
    </row>
    <row r="555" spans="1:47" x14ac:dyDescent="0.25">
      <c r="A555" t="str">
        <f t="shared" si="56"/>
        <v>R30-1</v>
      </c>
      <c r="B555" t="str">
        <f t="shared" si="57"/>
        <v>NetR29_1</v>
      </c>
      <c r="C555" t="str">
        <f t="shared" si="58"/>
        <v>R30-NetR29_1</v>
      </c>
      <c r="D555" t="str">
        <f t="shared" si="59"/>
        <v>R30-1</v>
      </c>
      <c r="E555" t="s">
        <v>514</v>
      </c>
      <c r="F555">
        <v>1</v>
      </c>
      <c r="G555" t="s">
        <v>389</v>
      </c>
      <c r="N555" s="97"/>
      <c r="AT555" t="str">
        <f t="shared" si="60"/>
        <v>NetR29_1</v>
      </c>
      <c r="AU555" t="str">
        <f t="shared" si="61"/>
        <v>--</v>
      </c>
    </row>
    <row r="556" spans="1:47" x14ac:dyDescent="0.25">
      <c r="A556" t="str">
        <f t="shared" si="56"/>
        <v>R30-2</v>
      </c>
      <c r="B556" t="str">
        <f t="shared" si="57"/>
        <v>NetR30_2</v>
      </c>
      <c r="C556" t="str">
        <f t="shared" si="58"/>
        <v>R30-NetR30_2</v>
      </c>
      <c r="D556" t="str">
        <f t="shared" si="59"/>
        <v>R30-2</v>
      </c>
      <c r="E556" t="s">
        <v>514</v>
      </c>
      <c r="F556">
        <v>2</v>
      </c>
      <c r="G556" t="s">
        <v>391</v>
      </c>
      <c r="N556" s="97"/>
      <c r="AT556" t="str">
        <f t="shared" si="60"/>
        <v>NetR30_2</v>
      </c>
      <c r="AU556" t="str">
        <f t="shared" si="61"/>
        <v>--</v>
      </c>
    </row>
    <row r="557" spans="1:47" x14ac:dyDescent="0.25">
      <c r="A557" t="str">
        <f t="shared" si="56"/>
        <v>R31-1</v>
      </c>
      <c r="B557" t="str">
        <f t="shared" si="57"/>
        <v>VIN</v>
      </c>
      <c r="C557" t="str">
        <f t="shared" si="58"/>
        <v>R31-VIN</v>
      </c>
      <c r="D557" t="str">
        <f t="shared" si="59"/>
        <v>R31-1</v>
      </c>
      <c r="E557" t="s">
        <v>515</v>
      </c>
      <c r="F557">
        <v>1</v>
      </c>
      <c r="G557" t="s">
        <v>326</v>
      </c>
      <c r="N557" s="97"/>
      <c r="AT557" t="str">
        <f t="shared" si="60"/>
        <v>VIN</v>
      </c>
      <c r="AU557" t="str">
        <f t="shared" si="61"/>
        <v>--</v>
      </c>
    </row>
    <row r="558" spans="1:47" x14ac:dyDescent="0.25">
      <c r="A558" t="str">
        <f t="shared" si="56"/>
        <v>R31-2</v>
      </c>
      <c r="B558" t="str">
        <f t="shared" si="57"/>
        <v>NetC7_2</v>
      </c>
      <c r="C558" t="str">
        <f t="shared" si="58"/>
        <v>R31-NetC7_2</v>
      </c>
      <c r="D558" t="str">
        <f t="shared" si="59"/>
        <v>R31-2</v>
      </c>
      <c r="E558" t="s">
        <v>515</v>
      </c>
      <c r="F558">
        <v>2</v>
      </c>
      <c r="G558" t="s">
        <v>371</v>
      </c>
      <c r="N558" s="97"/>
      <c r="AT558" t="str">
        <f t="shared" si="60"/>
        <v>NetC7_2</v>
      </c>
      <c r="AU558" t="str">
        <f t="shared" si="61"/>
        <v>--</v>
      </c>
    </row>
    <row r="559" spans="1:47" x14ac:dyDescent="0.25">
      <c r="A559" t="str">
        <f t="shared" si="56"/>
        <v>R32-1</v>
      </c>
      <c r="B559" t="str">
        <f t="shared" si="57"/>
        <v>NetC7_2</v>
      </c>
      <c r="C559" t="str">
        <f t="shared" si="58"/>
        <v>R32-NetC7_2</v>
      </c>
      <c r="D559" t="str">
        <f t="shared" si="59"/>
        <v>R32-1</v>
      </c>
      <c r="E559" t="s">
        <v>516</v>
      </c>
      <c r="F559">
        <v>1</v>
      </c>
      <c r="G559" t="s">
        <v>371</v>
      </c>
      <c r="N559" s="97"/>
      <c r="AT559" t="str">
        <f t="shared" si="60"/>
        <v>NetC7_2</v>
      </c>
      <c r="AU559" t="str">
        <f t="shared" si="61"/>
        <v>--</v>
      </c>
    </row>
    <row r="560" spans="1:47" x14ac:dyDescent="0.25">
      <c r="A560" t="str">
        <f t="shared" si="56"/>
        <v>R32-2</v>
      </c>
      <c r="B560" t="str">
        <f t="shared" si="57"/>
        <v>GND</v>
      </c>
      <c r="C560" t="str">
        <f t="shared" si="58"/>
        <v>R32-GND</v>
      </c>
      <c r="D560" t="str">
        <f t="shared" si="59"/>
        <v>R32-2</v>
      </c>
      <c r="E560" t="s">
        <v>516</v>
      </c>
      <c r="F560">
        <v>2</v>
      </c>
      <c r="G560" t="s">
        <v>324</v>
      </c>
      <c r="N560" s="97"/>
      <c r="AT560" t="str">
        <f t="shared" si="60"/>
        <v>GND</v>
      </c>
      <c r="AU560" t="str">
        <f t="shared" si="61"/>
        <v>--</v>
      </c>
    </row>
    <row r="561" spans="1:47" x14ac:dyDescent="0.25">
      <c r="A561" t="str">
        <f t="shared" si="56"/>
        <v>R33-1</v>
      </c>
      <c r="B561" t="str">
        <f t="shared" si="57"/>
        <v>JTAGEN</v>
      </c>
      <c r="C561" t="str">
        <f t="shared" si="58"/>
        <v>R33-JTAGEN</v>
      </c>
      <c r="D561" t="str">
        <f t="shared" si="59"/>
        <v>R33-1</v>
      </c>
      <c r="E561" t="s">
        <v>779</v>
      </c>
      <c r="F561">
        <v>1</v>
      </c>
      <c r="G561" t="s">
        <v>328</v>
      </c>
      <c r="N561" s="97"/>
      <c r="AT561" t="str">
        <f t="shared" si="60"/>
        <v>NetJ4_2</v>
      </c>
      <c r="AU561" t="str">
        <f t="shared" si="61"/>
        <v>R33</v>
      </c>
    </row>
    <row r="562" spans="1:47" x14ac:dyDescent="0.25">
      <c r="A562" t="str">
        <f t="shared" si="56"/>
        <v>R33-2</v>
      </c>
      <c r="B562" t="str">
        <f t="shared" si="57"/>
        <v>NetJ4_2</v>
      </c>
      <c r="C562" t="str">
        <f t="shared" si="58"/>
        <v>R33-NetJ4_2</v>
      </c>
      <c r="D562" t="str">
        <f t="shared" si="59"/>
        <v>R33-2</v>
      </c>
      <c r="E562" t="s">
        <v>779</v>
      </c>
      <c r="F562">
        <v>2</v>
      </c>
      <c r="G562" t="s">
        <v>783</v>
      </c>
      <c r="N562" s="97"/>
      <c r="AT562" t="str">
        <f t="shared" si="60"/>
        <v>JTAGEN</v>
      </c>
      <c r="AU562" t="str">
        <f t="shared" si="61"/>
        <v>R33</v>
      </c>
    </row>
    <row r="563" spans="1:47" x14ac:dyDescent="0.25">
      <c r="A563" t="str">
        <f t="shared" si="56"/>
        <v>R34-1</v>
      </c>
      <c r="B563" t="str">
        <f t="shared" si="57"/>
        <v>USER_BTN</v>
      </c>
      <c r="C563" t="str">
        <f t="shared" si="58"/>
        <v>R34-USER_BTN</v>
      </c>
      <c r="D563" t="str">
        <f t="shared" si="59"/>
        <v>R34-1</v>
      </c>
      <c r="E563" t="s">
        <v>780</v>
      </c>
      <c r="F563">
        <v>1</v>
      </c>
      <c r="G563" t="s">
        <v>394</v>
      </c>
      <c r="N563" s="97"/>
      <c r="AT563" t="str">
        <f t="shared" si="60"/>
        <v>USER_BTN</v>
      </c>
      <c r="AU563" t="str">
        <f t="shared" si="61"/>
        <v>--</v>
      </c>
    </row>
    <row r="564" spans="1:47" x14ac:dyDescent="0.25">
      <c r="A564" t="str">
        <f t="shared" si="56"/>
        <v>R34-2</v>
      </c>
      <c r="B564" t="str">
        <f t="shared" si="57"/>
        <v>3.3V</v>
      </c>
      <c r="C564" t="str">
        <f t="shared" si="58"/>
        <v>R34-3.3V</v>
      </c>
      <c r="D564" t="str">
        <f t="shared" si="59"/>
        <v>R34-2</v>
      </c>
      <c r="E564" t="s">
        <v>780</v>
      </c>
      <c r="F564">
        <v>2</v>
      </c>
      <c r="G564" t="s">
        <v>291</v>
      </c>
      <c r="N564" s="97"/>
      <c r="AT564" t="str">
        <f t="shared" si="60"/>
        <v>3.3V</v>
      </c>
      <c r="AU564" t="str">
        <f t="shared" si="61"/>
        <v>--</v>
      </c>
    </row>
    <row r="565" spans="1:47" x14ac:dyDescent="0.25">
      <c r="A565" t="str">
        <f t="shared" si="56"/>
        <v>R35-1</v>
      </c>
      <c r="B565" t="str">
        <f t="shared" si="57"/>
        <v>5V</v>
      </c>
      <c r="C565" t="str">
        <f t="shared" si="58"/>
        <v>R35-5V</v>
      </c>
      <c r="D565" t="str">
        <f t="shared" si="59"/>
        <v>R35-1</v>
      </c>
      <c r="E565" t="s">
        <v>796</v>
      </c>
      <c r="F565">
        <v>1</v>
      </c>
      <c r="G565" t="s">
        <v>293</v>
      </c>
      <c r="N565" s="97"/>
      <c r="AT565" t="str">
        <f t="shared" si="60"/>
        <v>5V</v>
      </c>
      <c r="AU565" t="str">
        <f t="shared" si="61"/>
        <v>--</v>
      </c>
    </row>
    <row r="566" spans="1:47" x14ac:dyDescent="0.25">
      <c r="A566" t="str">
        <f t="shared" si="56"/>
        <v>R35-2</v>
      </c>
      <c r="B566" t="str">
        <f t="shared" si="57"/>
        <v>ADC3</v>
      </c>
      <c r="C566" t="str">
        <f t="shared" si="58"/>
        <v>R35-ADC3</v>
      </c>
      <c r="D566" t="str">
        <f t="shared" si="59"/>
        <v>R35-2</v>
      </c>
      <c r="E566" t="s">
        <v>796</v>
      </c>
      <c r="F566">
        <v>2</v>
      </c>
      <c r="G566" t="s">
        <v>786</v>
      </c>
      <c r="N566" s="97"/>
      <c r="AT566" t="str">
        <f t="shared" si="60"/>
        <v>ADC3</v>
      </c>
      <c r="AU566" t="str">
        <f t="shared" si="61"/>
        <v>--</v>
      </c>
    </row>
    <row r="567" spans="1:47" x14ac:dyDescent="0.25">
      <c r="A567" t="str">
        <f t="shared" si="56"/>
        <v>R37-1</v>
      </c>
      <c r="B567" t="str">
        <f t="shared" si="57"/>
        <v>ADC3</v>
      </c>
      <c r="C567" t="str">
        <f t="shared" si="58"/>
        <v>R37-ADC3</v>
      </c>
      <c r="D567" t="str">
        <f t="shared" si="59"/>
        <v>R37-1</v>
      </c>
      <c r="E567" t="s">
        <v>797</v>
      </c>
      <c r="F567">
        <v>1</v>
      </c>
      <c r="G567" t="s">
        <v>786</v>
      </c>
      <c r="N567" s="97"/>
      <c r="AT567" t="str">
        <f t="shared" si="60"/>
        <v>ADC3</v>
      </c>
      <c r="AU567" t="str">
        <f t="shared" si="61"/>
        <v>--</v>
      </c>
    </row>
    <row r="568" spans="1:47" x14ac:dyDescent="0.25">
      <c r="A568" t="str">
        <f t="shared" si="56"/>
        <v>R37-2</v>
      </c>
      <c r="B568" t="str">
        <f t="shared" si="57"/>
        <v>GND</v>
      </c>
      <c r="C568" t="str">
        <f t="shared" si="58"/>
        <v>R37-GND</v>
      </c>
      <c r="D568" t="str">
        <f t="shared" si="59"/>
        <v>R37-2</v>
      </c>
      <c r="E568" t="s">
        <v>797</v>
      </c>
      <c r="F568">
        <v>2</v>
      </c>
      <c r="G568" t="s">
        <v>324</v>
      </c>
      <c r="N568" s="97"/>
      <c r="AT568" t="str">
        <f t="shared" si="60"/>
        <v>GND</v>
      </c>
      <c r="AU568" t="str">
        <f t="shared" si="61"/>
        <v>--</v>
      </c>
    </row>
    <row r="569" spans="1:47" x14ac:dyDescent="0.25">
      <c r="A569" t="str">
        <f t="shared" si="56"/>
        <v>S1-1</v>
      </c>
      <c r="B569" t="str">
        <f t="shared" si="57"/>
        <v>RESET</v>
      </c>
      <c r="C569" t="str">
        <f t="shared" si="58"/>
        <v>S1-RESET</v>
      </c>
      <c r="D569" t="str">
        <f t="shared" si="59"/>
        <v>S1-1</v>
      </c>
      <c r="E569" t="s">
        <v>355</v>
      </c>
      <c r="F569">
        <v>1</v>
      </c>
      <c r="G569" t="s">
        <v>323</v>
      </c>
      <c r="N569" s="97"/>
      <c r="AT569" t="str">
        <f t="shared" si="60"/>
        <v>nCONFIG</v>
      </c>
      <c r="AU569" t="str">
        <f t="shared" si="61"/>
        <v>R26</v>
      </c>
    </row>
    <row r="570" spans="1:47" x14ac:dyDescent="0.25">
      <c r="A570" t="str">
        <f t="shared" si="56"/>
        <v>S1-2</v>
      </c>
      <c r="B570" t="str">
        <f t="shared" si="57"/>
        <v>GND</v>
      </c>
      <c r="C570" t="str">
        <f t="shared" si="58"/>
        <v>S1-GND</v>
      </c>
      <c r="D570" t="str">
        <f t="shared" si="59"/>
        <v>S1-2</v>
      </c>
      <c r="E570" t="s">
        <v>355</v>
      </c>
      <c r="F570">
        <v>2</v>
      </c>
      <c r="G570" t="s">
        <v>324</v>
      </c>
      <c r="N570" s="97"/>
      <c r="AT570" t="str">
        <f t="shared" si="60"/>
        <v>GND</v>
      </c>
      <c r="AU570" t="str">
        <f t="shared" si="61"/>
        <v>--</v>
      </c>
    </row>
    <row r="571" spans="1:47" x14ac:dyDescent="0.25">
      <c r="A571" t="str">
        <f t="shared" si="56"/>
        <v>S1-3</v>
      </c>
      <c r="B571" t="str">
        <f t="shared" si="57"/>
        <v>NetS1_3</v>
      </c>
      <c r="C571" t="str">
        <f t="shared" si="58"/>
        <v>S1-NetS1_3</v>
      </c>
      <c r="D571" t="str">
        <f t="shared" si="59"/>
        <v>S1-3</v>
      </c>
      <c r="E571" t="s">
        <v>355</v>
      </c>
      <c r="F571">
        <v>3</v>
      </c>
      <c r="G571" t="s">
        <v>781</v>
      </c>
      <c r="N571" s="97"/>
      <c r="AT571" t="str">
        <f t="shared" si="60"/>
        <v>NetS1_3</v>
      </c>
      <c r="AU571" t="str">
        <f t="shared" si="61"/>
        <v>--</v>
      </c>
    </row>
    <row r="572" spans="1:47" x14ac:dyDescent="0.25">
      <c r="A572" t="str">
        <f t="shared" si="56"/>
        <v>S1-4</v>
      </c>
      <c r="B572" t="str">
        <f t="shared" si="57"/>
        <v>GND</v>
      </c>
      <c r="C572" t="str">
        <f t="shared" si="58"/>
        <v>S1-GND</v>
      </c>
      <c r="D572" t="str">
        <f t="shared" si="59"/>
        <v>S1-4</v>
      </c>
      <c r="E572" t="s">
        <v>355</v>
      </c>
      <c r="F572">
        <v>4</v>
      </c>
      <c r="G572" t="s">
        <v>324</v>
      </c>
      <c r="N572" s="97"/>
      <c r="AT572" t="str">
        <f t="shared" si="60"/>
        <v>GND</v>
      </c>
      <c r="AU572" t="str">
        <f t="shared" si="61"/>
        <v>--</v>
      </c>
    </row>
    <row r="573" spans="1:47" x14ac:dyDescent="0.25">
      <c r="A573" t="str">
        <f t="shared" si="56"/>
        <v>S1-5</v>
      </c>
      <c r="B573" t="str">
        <f t="shared" si="57"/>
        <v>RESET</v>
      </c>
      <c r="C573" t="str">
        <f t="shared" si="58"/>
        <v>S1-RESET</v>
      </c>
      <c r="D573" t="str">
        <f t="shared" si="59"/>
        <v>S1-5</v>
      </c>
      <c r="E573" t="s">
        <v>355</v>
      </c>
      <c r="F573">
        <v>5</v>
      </c>
      <c r="G573" t="s">
        <v>323</v>
      </c>
      <c r="N573" s="97"/>
      <c r="AT573" t="str">
        <f t="shared" si="60"/>
        <v>nCONFIG</v>
      </c>
      <c r="AU573" t="str">
        <f t="shared" si="61"/>
        <v>R26</v>
      </c>
    </row>
    <row r="574" spans="1:47" x14ac:dyDescent="0.25">
      <c r="A574" t="str">
        <f t="shared" si="56"/>
        <v>S2-1</v>
      </c>
      <c r="B574" t="str">
        <f t="shared" si="57"/>
        <v>USER_BTN</v>
      </c>
      <c r="C574" t="str">
        <f t="shared" si="58"/>
        <v>S2-USER_BTN</v>
      </c>
      <c r="D574" t="str">
        <f t="shared" si="59"/>
        <v>S2-1</v>
      </c>
      <c r="E574" t="s">
        <v>357</v>
      </c>
      <c r="F574">
        <v>1</v>
      </c>
      <c r="G574" t="s">
        <v>394</v>
      </c>
      <c r="N574" s="97"/>
      <c r="AT574" t="str">
        <f t="shared" si="60"/>
        <v>USER_BTN</v>
      </c>
      <c r="AU574" t="str">
        <f t="shared" si="61"/>
        <v>--</v>
      </c>
    </row>
    <row r="575" spans="1:47" x14ac:dyDescent="0.25">
      <c r="A575" t="str">
        <f t="shared" si="56"/>
        <v>S2-2</v>
      </c>
      <c r="B575" t="str">
        <f t="shared" si="57"/>
        <v>GND</v>
      </c>
      <c r="C575" t="str">
        <f t="shared" si="58"/>
        <v>S2-GND</v>
      </c>
      <c r="D575" t="str">
        <f t="shared" si="59"/>
        <v>S2-2</v>
      </c>
      <c r="E575" t="s">
        <v>357</v>
      </c>
      <c r="F575">
        <v>2</v>
      </c>
      <c r="G575" t="s">
        <v>324</v>
      </c>
      <c r="N575" s="97"/>
      <c r="AT575" t="str">
        <f t="shared" si="60"/>
        <v>GND</v>
      </c>
      <c r="AU575" t="str">
        <f t="shared" si="61"/>
        <v>--</v>
      </c>
    </row>
    <row r="576" spans="1:47" x14ac:dyDescent="0.25">
      <c r="A576" t="str">
        <f t="shared" si="56"/>
        <v>S2-3</v>
      </c>
      <c r="B576" t="str">
        <f t="shared" si="57"/>
        <v>NetS2_3</v>
      </c>
      <c r="C576" t="str">
        <f t="shared" si="58"/>
        <v>S2-NetS2_3</v>
      </c>
      <c r="D576" t="str">
        <f t="shared" si="59"/>
        <v>S2-3</v>
      </c>
      <c r="E576" t="s">
        <v>357</v>
      </c>
      <c r="F576">
        <v>3</v>
      </c>
      <c r="G576" t="s">
        <v>782</v>
      </c>
      <c r="N576" s="97"/>
      <c r="AT576" t="str">
        <f t="shared" si="60"/>
        <v>NetS2_3</v>
      </c>
      <c r="AU576" t="str">
        <f t="shared" si="61"/>
        <v>--</v>
      </c>
    </row>
    <row r="577" spans="1:47" x14ac:dyDescent="0.25">
      <c r="A577" t="str">
        <f t="shared" si="56"/>
        <v>S2-4</v>
      </c>
      <c r="B577" t="str">
        <f t="shared" si="57"/>
        <v>GND</v>
      </c>
      <c r="C577" t="str">
        <f t="shared" si="58"/>
        <v>S2-GND</v>
      </c>
      <c r="D577" t="str">
        <f t="shared" si="59"/>
        <v>S2-4</v>
      </c>
      <c r="E577" t="s">
        <v>357</v>
      </c>
      <c r="F577">
        <v>4</v>
      </c>
      <c r="G577" t="s">
        <v>324</v>
      </c>
      <c r="N577" s="97"/>
      <c r="AT577" t="str">
        <f t="shared" si="60"/>
        <v>GND</v>
      </c>
      <c r="AU577" t="str">
        <f t="shared" si="61"/>
        <v>--</v>
      </c>
    </row>
    <row r="578" spans="1:47" x14ac:dyDescent="0.25">
      <c r="A578" t="str">
        <f t="shared" si="56"/>
        <v>S2-5</v>
      </c>
      <c r="B578" t="str">
        <f t="shared" si="57"/>
        <v>USER_BTN</v>
      </c>
      <c r="C578" t="str">
        <f t="shared" si="58"/>
        <v>S2-USER_BTN</v>
      </c>
      <c r="D578" t="str">
        <f t="shared" si="59"/>
        <v>S2-5</v>
      </c>
      <c r="E578" t="s">
        <v>357</v>
      </c>
      <c r="F578">
        <v>5</v>
      </c>
      <c r="G578" t="s">
        <v>394</v>
      </c>
      <c r="N578" s="97"/>
      <c r="AT578" t="str">
        <f t="shared" si="60"/>
        <v>USER_BTN</v>
      </c>
      <c r="AU578" t="str">
        <f t="shared" si="61"/>
        <v>--</v>
      </c>
    </row>
    <row r="579" spans="1:47" x14ac:dyDescent="0.25">
      <c r="A579" t="str">
        <f t="shared" si="56"/>
        <v>T1-1</v>
      </c>
      <c r="B579" t="str">
        <f t="shared" si="57"/>
        <v>NetR27_2</v>
      </c>
      <c r="C579" t="str">
        <f t="shared" si="58"/>
        <v>T1-NetR27_2</v>
      </c>
      <c r="D579" t="str">
        <f t="shared" si="59"/>
        <v>T1-1</v>
      </c>
      <c r="E579" t="s">
        <v>517</v>
      </c>
      <c r="F579">
        <v>1</v>
      </c>
      <c r="G579" t="s">
        <v>387</v>
      </c>
      <c r="N579" s="97"/>
      <c r="AT579" t="str">
        <f t="shared" si="60"/>
        <v>NetR27_2</v>
      </c>
      <c r="AU579" t="str">
        <f t="shared" si="61"/>
        <v>--</v>
      </c>
    </row>
    <row r="580" spans="1:47" x14ac:dyDescent="0.25">
      <c r="A580" t="str">
        <f t="shared" si="56"/>
        <v>T1-2</v>
      </c>
      <c r="B580" t="str">
        <f t="shared" si="57"/>
        <v>NetR27_1</v>
      </c>
      <c r="C580" t="str">
        <f t="shared" si="58"/>
        <v>T1-NetR27_1</v>
      </c>
      <c r="D580" t="str">
        <f t="shared" si="59"/>
        <v>T1-2</v>
      </c>
      <c r="E580" t="s">
        <v>517</v>
      </c>
      <c r="F580">
        <v>2</v>
      </c>
      <c r="G580" t="s">
        <v>386</v>
      </c>
      <c r="N580" s="97"/>
      <c r="AT580" t="str">
        <f t="shared" si="60"/>
        <v>NetR27_1</v>
      </c>
      <c r="AU580" t="str">
        <f t="shared" si="61"/>
        <v>--</v>
      </c>
    </row>
    <row r="581" spans="1:47" x14ac:dyDescent="0.25">
      <c r="A581" t="str">
        <f t="shared" si="56"/>
        <v>T1-3</v>
      </c>
      <c r="B581" t="str">
        <f t="shared" si="57"/>
        <v>5V</v>
      </c>
      <c r="C581" t="str">
        <f t="shared" si="58"/>
        <v>T1-5V</v>
      </c>
      <c r="D581" t="str">
        <f t="shared" si="59"/>
        <v>T1-3</v>
      </c>
      <c r="E581" t="s">
        <v>517</v>
      </c>
      <c r="F581">
        <v>3</v>
      </c>
      <c r="G581" t="s">
        <v>293</v>
      </c>
      <c r="N581" s="97"/>
      <c r="AT581" t="str">
        <f t="shared" si="60"/>
        <v>5V</v>
      </c>
      <c r="AU581" t="str">
        <f t="shared" si="61"/>
        <v>--</v>
      </c>
    </row>
    <row r="582" spans="1:47" x14ac:dyDescent="0.25">
      <c r="A582" t="str">
        <f t="shared" ref="A582:A600" si="62">$E582&amp;"-"&amp;$F582</f>
        <v>T1-4</v>
      </c>
      <c r="B582" t="str">
        <f t="shared" ref="B582:B600" si="63">IF(OR(E582=$A$2,E582=$B$2,E582=$C$2,E582=$D$2),"--",G582)</f>
        <v>NetR27_2</v>
      </c>
      <c r="C582" t="str">
        <f t="shared" ref="C582:C600" si="64">$E582&amp;"-"&amp;$G582</f>
        <v>T1-NetR27_2</v>
      </c>
      <c r="D582" t="str">
        <f t="shared" ref="D582:D600" si="65">A582</f>
        <v>T1-4</v>
      </c>
      <c r="E582" t="s">
        <v>517</v>
      </c>
      <c r="F582">
        <v>4</v>
      </c>
      <c r="G582" t="s">
        <v>387</v>
      </c>
      <c r="N582" s="97"/>
      <c r="AT582" t="str">
        <f t="shared" ref="AT582:AT600" si="66">IF(IF(COUNTIF($AO$6:$AQ$150,B582)&gt;0,"---","--")="---",VLOOKUP(B582,$AO$6:$AQ$150,3,0),B582)</f>
        <v>NetR27_2</v>
      </c>
      <c r="AU582" t="str">
        <f t="shared" ref="AU582:AU600" si="67">IF(IF(COUNTIF($AO$6:$AQ$150,B582)&gt;0,"---","--")="---",VLOOKUP(B582,$AO$6:$AQ$150,2,0),"--")</f>
        <v>--</v>
      </c>
    </row>
    <row r="583" spans="1:47" x14ac:dyDescent="0.25">
      <c r="A583" t="str">
        <f t="shared" si="62"/>
        <v>T1-5</v>
      </c>
      <c r="B583" t="str">
        <f t="shared" si="63"/>
        <v>NetR27_1</v>
      </c>
      <c r="C583" t="str">
        <f t="shared" si="64"/>
        <v>T1-NetR27_1</v>
      </c>
      <c r="D583" t="str">
        <f t="shared" si="65"/>
        <v>T1-5</v>
      </c>
      <c r="E583" t="s">
        <v>517</v>
      </c>
      <c r="F583">
        <v>5</v>
      </c>
      <c r="G583" t="s">
        <v>386</v>
      </c>
      <c r="N583" s="97"/>
      <c r="AT583" t="str">
        <f t="shared" si="66"/>
        <v>NetR27_1</v>
      </c>
      <c r="AU583" t="str">
        <f t="shared" si="67"/>
        <v>--</v>
      </c>
    </row>
    <row r="584" spans="1:47" x14ac:dyDescent="0.25">
      <c r="A584" t="str">
        <f t="shared" si="62"/>
        <v>T1-6</v>
      </c>
      <c r="B584" t="str">
        <f t="shared" si="63"/>
        <v>USB_VBUS</v>
      </c>
      <c r="C584" t="str">
        <f t="shared" si="64"/>
        <v>T1-USB_VBUS</v>
      </c>
      <c r="D584" t="str">
        <f t="shared" si="65"/>
        <v>T1-6</v>
      </c>
      <c r="E584" t="s">
        <v>517</v>
      </c>
      <c r="F584">
        <v>6</v>
      </c>
      <c r="G584" t="s">
        <v>350</v>
      </c>
      <c r="N584" s="97"/>
      <c r="AT584" t="str">
        <f t="shared" si="66"/>
        <v>USB_VBUS</v>
      </c>
      <c r="AU584" t="str">
        <f t="shared" si="67"/>
        <v>--</v>
      </c>
    </row>
    <row r="585" spans="1:47" x14ac:dyDescent="0.25">
      <c r="A585" t="str">
        <f t="shared" si="62"/>
        <v>T1-7</v>
      </c>
      <c r="B585" t="str">
        <f t="shared" si="63"/>
        <v>USB_VBUS</v>
      </c>
      <c r="C585" t="str">
        <f t="shared" si="64"/>
        <v>T1-USB_VBUS</v>
      </c>
      <c r="D585" t="str">
        <f t="shared" si="65"/>
        <v>T1-7</v>
      </c>
      <c r="E585" t="s">
        <v>517</v>
      </c>
      <c r="F585">
        <v>7</v>
      </c>
      <c r="G585" t="s">
        <v>350</v>
      </c>
      <c r="N585" s="97"/>
      <c r="AT585" t="str">
        <f t="shared" si="66"/>
        <v>USB_VBUS</v>
      </c>
      <c r="AU585" t="str">
        <f t="shared" si="67"/>
        <v>--</v>
      </c>
    </row>
    <row r="586" spans="1:47" x14ac:dyDescent="0.25">
      <c r="A586" t="str">
        <f t="shared" si="62"/>
        <v>T1-8</v>
      </c>
      <c r="B586" t="str">
        <f t="shared" si="63"/>
        <v>5V</v>
      </c>
      <c r="C586" t="str">
        <f t="shared" si="64"/>
        <v>T1-5V</v>
      </c>
      <c r="D586" t="str">
        <f t="shared" si="65"/>
        <v>T1-8</v>
      </c>
      <c r="E586" t="s">
        <v>517</v>
      </c>
      <c r="F586">
        <v>8</v>
      </c>
      <c r="G586" t="s">
        <v>293</v>
      </c>
      <c r="N586" s="97"/>
      <c r="AT586" t="str">
        <f t="shared" si="66"/>
        <v>5V</v>
      </c>
      <c r="AU586" t="str">
        <f t="shared" si="67"/>
        <v>--</v>
      </c>
    </row>
    <row r="587" spans="1:47" x14ac:dyDescent="0.25">
      <c r="A587" t="str">
        <f t="shared" si="62"/>
        <v>T2-1</v>
      </c>
      <c r="B587" t="str">
        <f t="shared" si="63"/>
        <v>NetR30_2</v>
      </c>
      <c r="C587" t="str">
        <f t="shared" si="64"/>
        <v>T2-NetR30_2</v>
      </c>
      <c r="D587" t="str">
        <f t="shared" si="65"/>
        <v>T2-1</v>
      </c>
      <c r="E587" t="s">
        <v>518</v>
      </c>
      <c r="F587">
        <v>1</v>
      </c>
      <c r="G587" t="s">
        <v>391</v>
      </c>
      <c r="N587" s="97"/>
      <c r="AT587" t="str">
        <f t="shared" si="66"/>
        <v>NetR30_2</v>
      </c>
      <c r="AU587" t="str">
        <f t="shared" si="67"/>
        <v>--</v>
      </c>
    </row>
    <row r="588" spans="1:47" x14ac:dyDescent="0.25">
      <c r="A588" t="str">
        <f t="shared" si="62"/>
        <v>T2-2</v>
      </c>
      <c r="B588" t="str">
        <f t="shared" si="63"/>
        <v>NetR29_1</v>
      </c>
      <c r="C588" t="str">
        <f t="shared" si="64"/>
        <v>T2-NetR29_1</v>
      </c>
      <c r="D588" t="str">
        <f t="shared" si="65"/>
        <v>T2-2</v>
      </c>
      <c r="E588" t="s">
        <v>518</v>
      </c>
      <c r="F588">
        <v>2</v>
      </c>
      <c r="G588" t="s">
        <v>389</v>
      </c>
      <c r="N588" s="97"/>
      <c r="AT588" t="str">
        <f t="shared" si="66"/>
        <v>NetR29_1</v>
      </c>
      <c r="AU588" t="str">
        <f t="shared" si="67"/>
        <v>--</v>
      </c>
    </row>
    <row r="589" spans="1:47" x14ac:dyDescent="0.25">
      <c r="A589" t="str">
        <f t="shared" si="62"/>
        <v>T2-3</v>
      </c>
      <c r="B589" t="str">
        <f t="shared" si="63"/>
        <v>5V</v>
      </c>
      <c r="C589" t="str">
        <f t="shared" si="64"/>
        <v>T2-5V</v>
      </c>
      <c r="D589" t="str">
        <f t="shared" si="65"/>
        <v>T2-3</v>
      </c>
      <c r="E589" t="s">
        <v>518</v>
      </c>
      <c r="F589">
        <v>3</v>
      </c>
      <c r="G589" t="s">
        <v>293</v>
      </c>
      <c r="N589" s="97"/>
      <c r="AT589" t="str">
        <f t="shared" si="66"/>
        <v>5V</v>
      </c>
      <c r="AU589" t="str">
        <f t="shared" si="67"/>
        <v>--</v>
      </c>
    </row>
    <row r="590" spans="1:47" x14ac:dyDescent="0.25">
      <c r="A590" t="str">
        <f t="shared" si="62"/>
        <v>T2-4</v>
      </c>
      <c r="B590" t="str">
        <f t="shared" si="63"/>
        <v>NetR30_2</v>
      </c>
      <c r="C590" t="str">
        <f t="shared" si="64"/>
        <v>T2-NetR30_2</v>
      </c>
      <c r="D590" t="str">
        <f t="shared" si="65"/>
        <v>T2-4</v>
      </c>
      <c r="E590" t="s">
        <v>518</v>
      </c>
      <c r="F590">
        <v>4</v>
      </c>
      <c r="G590" t="s">
        <v>391</v>
      </c>
      <c r="N590" s="97"/>
      <c r="AT590" t="str">
        <f t="shared" si="66"/>
        <v>NetR30_2</v>
      </c>
      <c r="AU590" t="str">
        <f t="shared" si="67"/>
        <v>--</v>
      </c>
    </row>
    <row r="591" spans="1:47" x14ac:dyDescent="0.25">
      <c r="A591" t="str">
        <f t="shared" si="62"/>
        <v>T2-5</v>
      </c>
      <c r="B591" t="str">
        <f t="shared" si="63"/>
        <v>NetR29_1</v>
      </c>
      <c r="C591" t="str">
        <f t="shared" si="64"/>
        <v>T2-NetR29_1</v>
      </c>
      <c r="D591" t="str">
        <f t="shared" si="65"/>
        <v>T2-5</v>
      </c>
      <c r="E591" t="s">
        <v>518</v>
      </c>
      <c r="F591">
        <v>5</v>
      </c>
      <c r="G591" t="s">
        <v>389</v>
      </c>
      <c r="N591" s="97"/>
      <c r="AT591" t="str">
        <f t="shared" si="66"/>
        <v>NetR29_1</v>
      </c>
      <c r="AU591" t="str">
        <f t="shared" si="67"/>
        <v>--</v>
      </c>
    </row>
    <row r="592" spans="1:47" x14ac:dyDescent="0.25">
      <c r="A592" t="str">
        <f t="shared" si="62"/>
        <v>T2-6</v>
      </c>
      <c r="B592" t="str">
        <f t="shared" si="63"/>
        <v>VIN</v>
      </c>
      <c r="C592" t="str">
        <f t="shared" si="64"/>
        <v>T2-VIN</v>
      </c>
      <c r="D592" t="str">
        <f t="shared" si="65"/>
        <v>T2-6</v>
      </c>
      <c r="E592" t="s">
        <v>518</v>
      </c>
      <c r="F592">
        <v>6</v>
      </c>
      <c r="G592" t="s">
        <v>326</v>
      </c>
      <c r="N592" s="97"/>
      <c r="AT592" t="str">
        <f t="shared" si="66"/>
        <v>VIN</v>
      </c>
      <c r="AU592" t="str">
        <f t="shared" si="67"/>
        <v>--</v>
      </c>
    </row>
    <row r="593" spans="1:47" x14ac:dyDescent="0.25">
      <c r="A593" t="str">
        <f t="shared" si="62"/>
        <v>T2-7</v>
      </c>
      <c r="B593" t="str">
        <f t="shared" si="63"/>
        <v>VIN</v>
      </c>
      <c r="C593" t="str">
        <f t="shared" si="64"/>
        <v>T2-VIN</v>
      </c>
      <c r="D593" t="str">
        <f t="shared" si="65"/>
        <v>T2-7</v>
      </c>
      <c r="E593" t="s">
        <v>518</v>
      </c>
      <c r="F593">
        <v>7</v>
      </c>
      <c r="G593" t="s">
        <v>326</v>
      </c>
      <c r="N593" s="97"/>
      <c r="AT593" t="str">
        <f t="shared" si="66"/>
        <v>VIN</v>
      </c>
      <c r="AU593" t="str">
        <f t="shared" si="67"/>
        <v>--</v>
      </c>
    </row>
    <row r="594" spans="1:47" x14ac:dyDescent="0.25">
      <c r="A594" t="str">
        <f t="shared" si="62"/>
        <v>T2-8</v>
      </c>
      <c r="B594" t="str">
        <f t="shared" si="63"/>
        <v>5V</v>
      </c>
      <c r="C594" t="str">
        <f t="shared" si="64"/>
        <v>T2-5V</v>
      </c>
      <c r="D594" t="str">
        <f t="shared" si="65"/>
        <v>T2-8</v>
      </c>
      <c r="E594" t="s">
        <v>518</v>
      </c>
      <c r="F594">
        <v>8</v>
      </c>
      <c r="G594" t="s">
        <v>293</v>
      </c>
      <c r="N594" s="97"/>
      <c r="AT594" t="str">
        <f t="shared" si="66"/>
        <v>5V</v>
      </c>
      <c r="AU594" t="str">
        <f t="shared" si="67"/>
        <v>--</v>
      </c>
    </row>
    <row r="595" spans="1:47" x14ac:dyDescent="0.25">
      <c r="A595" t="str">
        <f t="shared" si="62"/>
        <v>T3-1</v>
      </c>
      <c r="B595" t="str">
        <f t="shared" si="63"/>
        <v>GND</v>
      </c>
      <c r="C595" t="str">
        <f t="shared" si="64"/>
        <v>T3-GND</v>
      </c>
      <c r="D595" t="str">
        <f t="shared" si="65"/>
        <v>T3-1</v>
      </c>
      <c r="E595" t="s">
        <v>519</v>
      </c>
      <c r="F595">
        <v>1</v>
      </c>
      <c r="G595" t="s">
        <v>324</v>
      </c>
      <c r="N595" s="97"/>
      <c r="AT595" t="str">
        <f t="shared" si="66"/>
        <v>GND</v>
      </c>
      <c r="AU595" t="str">
        <f t="shared" si="67"/>
        <v>--</v>
      </c>
    </row>
    <row r="596" spans="1:47" x14ac:dyDescent="0.25">
      <c r="A596" t="str">
        <f t="shared" si="62"/>
        <v>T3-2</v>
      </c>
      <c r="B596" t="str">
        <f t="shared" si="63"/>
        <v>NetR28_2</v>
      </c>
      <c r="C596" t="str">
        <f t="shared" si="64"/>
        <v>T3-NetR28_2</v>
      </c>
      <c r="D596" t="str">
        <f t="shared" si="65"/>
        <v>T3-2</v>
      </c>
      <c r="E596" t="s">
        <v>519</v>
      </c>
      <c r="F596">
        <v>2</v>
      </c>
      <c r="G596" t="s">
        <v>388</v>
      </c>
      <c r="N596" s="97"/>
      <c r="AT596" t="str">
        <f t="shared" si="66"/>
        <v>NetR28_2</v>
      </c>
      <c r="AU596" t="str">
        <f t="shared" si="67"/>
        <v>--</v>
      </c>
    </row>
    <row r="597" spans="1:47" x14ac:dyDescent="0.25">
      <c r="A597" t="str">
        <f t="shared" si="62"/>
        <v>T3-3</v>
      </c>
      <c r="B597" t="str">
        <f t="shared" si="63"/>
        <v>NetR29_1</v>
      </c>
      <c r="C597" t="str">
        <f t="shared" si="64"/>
        <v>T3-NetR29_1</v>
      </c>
      <c r="D597" t="str">
        <f t="shared" si="65"/>
        <v>T3-3</v>
      </c>
      <c r="E597" t="s">
        <v>519</v>
      </c>
      <c r="F597">
        <v>3</v>
      </c>
      <c r="G597" t="s">
        <v>389</v>
      </c>
      <c r="N597" s="97"/>
      <c r="AT597" t="str">
        <f t="shared" si="66"/>
        <v>NetR29_1</v>
      </c>
      <c r="AU597" t="str">
        <f t="shared" si="67"/>
        <v>--</v>
      </c>
    </row>
    <row r="598" spans="1:47" x14ac:dyDescent="0.25">
      <c r="A598" t="str">
        <f t="shared" si="62"/>
        <v>T3-4</v>
      </c>
      <c r="B598" t="str">
        <f t="shared" si="63"/>
        <v>GND</v>
      </c>
      <c r="C598" t="str">
        <f t="shared" si="64"/>
        <v>T3-GND</v>
      </c>
      <c r="D598" t="str">
        <f t="shared" si="65"/>
        <v>T3-4</v>
      </c>
      <c r="E598" t="s">
        <v>519</v>
      </c>
      <c r="F598">
        <v>4</v>
      </c>
      <c r="G598" t="s">
        <v>324</v>
      </c>
      <c r="N598" s="97"/>
      <c r="AT598" t="str">
        <f t="shared" si="66"/>
        <v>GND</v>
      </c>
      <c r="AU598" t="str">
        <f t="shared" si="67"/>
        <v>--</v>
      </c>
    </row>
    <row r="599" spans="1:47" x14ac:dyDescent="0.25">
      <c r="A599" t="str">
        <f t="shared" si="62"/>
        <v>T3-5</v>
      </c>
      <c r="B599" t="str">
        <f t="shared" si="63"/>
        <v>NetC7_2</v>
      </c>
      <c r="C599" t="str">
        <f t="shared" si="64"/>
        <v>T3-NetC7_2</v>
      </c>
      <c r="D599" t="str">
        <f t="shared" si="65"/>
        <v>T3-5</v>
      </c>
      <c r="E599" t="s">
        <v>519</v>
      </c>
      <c r="F599">
        <v>5</v>
      </c>
      <c r="G599" t="s">
        <v>371</v>
      </c>
      <c r="N599" s="97"/>
      <c r="AT599" t="str">
        <f t="shared" si="66"/>
        <v>NetC7_2</v>
      </c>
      <c r="AU599" t="str">
        <f t="shared" si="67"/>
        <v>--</v>
      </c>
    </row>
    <row r="600" spans="1:47" x14ac:dyDescent="0.25">
      <c r="A600" t="str">
        <f t="shared" si="62"/>
        <v>T3-6</v>
      </c>
      <c r="B600" t="str">
        <f t="shared" si="63"/>
        <v>NetR27_1</v>
      </c>
      <c r="C600" t="str">
        <f t="shared" si="64"/>
        <v>T3-NetR27_1</v>
      </c>
      <c r="D600" t="str">
        <f t="shared" si="65"/>
        <v>T3-6</v>
      </c>
      <c r="E600" t="s">
        <v>519</v>
      </c>
      <c r="F600">
        <v>6</v>
      </c>
      <c r="G600" t="s">
        <v>386</v>
      </c>
      <c r="N600" s="97"/>
      <c r="AT600" t="str">
        <f t="shared" si="66"/>
        <v>NetR27_1</v>
      </c>
      <c r="AU600" t="str">
        <f t="shared" si="67"/>
        <v>--</v>
      </c>
    </row>
    <row r="601" spans="1:47" x14ac:dyDescent="0.25">
      <c r="N601" s="97"/>
    </row>
    <row r="602" spans="1:47" x14ac:dyDescent="0.25">
      <c r="N602" s="97"/>
    </row>
    <row r="603" spans="1:47" x14ac:dyDescent="0.25">
      <c r="N603" s="97"/>
    </row>
    <row r="604" spans="1:47" x14ac:dyDescent="0.25">
      <c r="N604" s="97"/>
    </row>
    <row r="605" spans="1:47" x14ac:dyDescent="0.25">
      <c r="N605" s="97"/>
    </row>
    <row r="606" spans="1:47" x14ac:dyDescent="0.25">
      <c r="N606" s="97"/>
    </row>
    <row r="607" spans="1:47" x14ac:dyDescent="0.25">
      <c r="N607" s="97"/>
    </row>
    <row r="608" spans="1:47" x14ac:dyDescent="0.25">
      <c r="N608" s="97"/>
    </row>
    <row r="609" spans="14:14" x14ac:dyDescent="0.25">
      <c r="N609" s="97"/>
    </row>
    <row r="610" spans="14:14" x14ac:dyDescent="0.25">
      <c r="N610" s="97"/>
    </row>
    <row r="611" spans="14:14" x14ac:dyDescent="0.25">
      <c r="N611" s="97"/>
    </row>
    <row r="612" spans="14:14" x14ac:dyDescent="0.25">
      <c r="N612" s="97"/>
    </row>
    <row r="613" spans="14:14" x14ac:dyDescent="0.25">
      <c r="N613" s="97"/>
    </row>
    <row r="614" spans="14:14" x14ac:dyDescent="0.25">
      <c r="N614" s="97"/>
    </row>
    <row r="615" spans="14:14" x14ac:dyDescent="0.25">
      <c r="N615" s="97"/>
    </row>
    <row r="616" spans="14:14" x14ac:dyDescent="0.25">
      <c r="N616" s="97"/>
    </row>
    <row r="617" spans="14:14" x14ac:dyDescent="0.25">
      <c r="N617" s="97"/>
    </row>
    <row r="618" spans="14:14" x14ac:dyDescent="0.25">
      <c r="N618" s="97"/>
    </row>
    <row r="619" spans="14:14" x14ac:dyDescent="0.25">
      <c r="N619" s="97"/>
    </row>
    <row r="620" spans="14:14" x14ac:dyDescent="0.25">
      <c r="N620" s="97"/>
    </row>
    <row r="621" spans="14:14" x14ac:dyDescent="0.25">
      <c r="N621" s="97"/>
    </row>
    <row r="622" spans="14:14" x14ac:dyDescent="0.25">
      <c r="N622" s="97"/>
    </row>
    <row r="623" spans="14:14" x14ac:dyDescent="0.25">
      <c r="N623" s="97"/>
    </row>
    <row r="624" spans="14:14" x14ac:dyDescent="0.25">
      <c r="N624" s="97"/>
    </row>
    <row r="625" spans="14:14" x14ac:dyDescent="0.25">
      <c r="N625" s="97"/>
    </row>
    <row r="626" spans="14:14" x14ac:dyDescent="0.25">
      <c r="N626" s="97"/>
    </row>
    <row r="627" spans="14:14" x14ac:dyDescent="0.25">
      <c r="N627" s="97"/>
    </row>
    <row r="628" spans="14:14" x14ac:dyDescent="0.25">
      <c r="N628" s="97"/>
    </row>
    <row r="629" spans="14:14" x14ac:dyDescent="0.25">
      <c r="N629" s="97"/>
    </row>
    <row r="630" spans="14:14" x14ac:dyDescent="0.25">
      <c r="N630" s="97"/>
    </row>
    <row r="631" spans="14:14" x14ac:dyDescent="0.25">
      <c r="N631" s="97"/>
    </row>
    <row r="632" spans="14:14" x14ac:dyDescent="0.25">
      <c r="N632" s="97"/>
    </row>
    <row r="633" spans="14:14" x14ac:dyDescent="0.25">
      <c r="N633" s="97"/>
    </row>
    <row r="634" spans="14:14" x14ac:dyDescent="0.25">
      <c r="N634" s="97"/>
    </row>
    <row r="635" spans="14:14" x14ac:dyDescent="0.25">
      <c r="N635" s="97"/>
    </row>
    <row r="636" spans="14:14" x14ac:dyDescent="0.25">
      <c r="N636" s="97"/>
    </row>
    <row r="637" spans="14:14" x14ac:dyDescent="0.25">
      <c r="N637" s="97"/>
    </row>
    <row r="638" spans="14:14" x14ac:dyDescent="0.25">
      <c r="N638" s="97"/>
    </row>
    <row r="639" spans="14:14" x14ac:dyDescent="0.25">
      <c r="N639" s="97"/>
    </row>
    <row r="640" spans="14:14" x14ac:dyDescent="0.25">
      <c r="N640" s="97"/>
    </row>
    <row r="641" spans="14:14" x14ac:dyDescent="0.25">
      <c r="N641" s="97"/>
    </row>
    <row r="642" spans="14:14" x14ac:dyDescent="0.25">
      <c r="N642" s="97"/>
    </row>
    <row r="643" spans="14:14" x14ac:dyDescent="0.25">
      <c r="N643" s="97"/>
    </row>
    <row r="644" spans="14:14" x14ac:dyDescent="0.25">
      <c r="N644" s="97"/>
    </row>
    <row r="645" spans="14:14" x14ac:dyDescent="0.25">
      <c r="N645" s="97"/>
    </row>
    <row r="646" spans="14:14" x14ac:dyDescent="0.25">
      <c r="N646" s="97"/>
    </row>
    <row r="647" spans="14:14" x14ac:dyDescent="0.25">
      <c r="N647" s="97"/>
    </row>
    <row r="648" spans="14:14" x14ac:dyDescent="0.25">
      <c r="N648" s="97"/>
    </row>
    <row r="649" spans="14:14" x14ac:dyDescent="0.25">
      <c r="N649" s="97"/>
    </row>
    <row r="650" spans="14:14" x14ac:dyDescent="0.25">
      <c r="N650" s="97"/>
    </row>
    <row r="651" spans="14:14" x14ac:dyDescent="0.25">
      <c r="N651" s="97"/>
    </row>
    <row r="652" spans="14:14" x14ac:dyDescent="0.25">
      <c r="N652" s="97"/>
    </row>
    <row r="653" spans="14:14" x14ac:dyDescent="0.25">
      <c r="N653" s="97"/>
    </row>
    <row r="654" spans="14:14" x14ac:dyDescent="0.25">
      <c r="N654" s="97"/>
    </row>
    <row r="655" spans="14:14" x14ac:dyDescent="0.25">
      <c r="N655" s="97"/>
    </row>
    <row r="656" spans="14:14" x14ac:dyDescent="0.25">
      <c r="N656" s="97"/>
    </row>
    <row r="657" spans="14:14" x14ac:dyDescent="0.25">
      <c r="N657" s="97"/>
    </row>
    <row r="658" spans="14:14" x14ac:dyDescent="0.25">
      <c r="N658" s="97"/>
    </row>
    <row r="659" spans="14:14" x14ac:dyDescent="0.25">
      <c r="N659" s="97"/>
    </row>
    <row r="660" spans="14:14" x14ac:dyDescent="0.25">
      <c r="N660" s="97"/>
    </row>
    <row r="661" spans="14:14" x14ac:dyDescent="0.25">
      <c r="N661" s="97"/>
    </row>
    <row r="662" spans="14:14" x14ac:dyDescent="0.25">
      <c r="N662" s="97"/>
    </row>
    <row r="663" spans="14:14" x14ac:dyDescent="0.25">
      <c r="N663" s="97"/>
    </row>
    <row r="664" spans="14:14" x14ac:dyDescent="0.25">
      <c r="N664" s="97"/>
    </row>
    <row r="665" spans="14:14" x14ac:dyDescent="0.25">
      <c r="N665" s="97"/>
    </row>
    <row r="666" spans="14:14" x14ac:dyDescent="0.25">
      <c r="N666" s="97"/>
    </row>
    <row r="667" spans="14:14" x14ac:dyDescent="0.25">
      <c r="N667" s="97"/>
    </row>
    <row r="668" spans="14:14" x14ac:dyDescent="0.25">
      <c r="N668" s="97"/>
    </row>
    <row r="669" spans="14:14" x14ac:dyDescent="0.25">
      <c r="N669" s="97"/>
    </row>
    <row r="670" spans="14:14" x14ac:dyDescent="0.25">
      <c r="N670" s="97"/>
    </row>
    <row r="671" spans="14:14" x14ac:dyDescent="0.25">
      <c r="N671" s="97"/>
    </row>
    <row r="672" spans="14:14" x14ac:dyDescent="0.25">
      <c r="N672" s="97"/>
    </row>
    <row r="673" spans="14:14" x14ac:dyDescent="0.25">
      <c r="N673" s="97"/>
    </row>
    <row r="674" spans="14:14" x14ac:dyDescent="0.25">
      <c r="N674" s="97"/>
    </row>
    <row r="675" spans="14:14" x14ac:dyDescent="0.25">
      <c r="N675" s="97"/>
    </row>
    <row r="676" spans="14:14" x14ac:dyDescent="0.25">
      <c r="N676" s="97"/>
    </row>
    <row r="677" spans="14:14" x14ac:dyDescent="0.25">
      <c r="N677" s="97"/>
    </row>
    <row r="678" spans="14:14" x14ac:dyDescent="0.25">
      <c r="N678" s="97"/>
    </row>
    <row r="679" spans="14:14" x14ac:dyDescent="0.25">
      <c r="N679" s="97"/>
    </row>
    <row r="680" spans="14:14" x14ac:dyDescent="0.25">
      <c r="N680" s="97"/>
    </row>
    <row r="681" spans="14:14" x14ac:dyDescent="0.25">
      <c r="N681" s="97"/>
    </row>
    <row r="682" spans="14:14" x14ac:dyDescent="0.25">
      <c r="N682" s="97"/>
    </row>
    <row r="683" spans="14:14" x14ac:dyDescent="0.25">
      <c r="N683" s="97"/>
    </row>
    <row r="684" spans="14:14" x14ac:dyDescent="0.25">
      <c r="N684" s="97"/>
    </row>
    <row r="685" spans="14:14" x14ac:dyDescent="0.25">
      <c r="N685" s="97"/>
    </row>
    <row r="686" spans="14:14" x14ac:dyDescent="0.25">
      <c r="N686" s="97"/>
    </row>
    <row r="687" spans="14:14" x14ac:dyDescent="0.25">
      <c r="N687" s="97"/>
    </row>
    <row r="688" spans="14:14" x14ac:dyDescent="0.25">
      <c r="N688" s="97"/>
    </row>
    <row r="689" spans="14:14" x14ac:dyDescent="0.25">
      <c r="N689" s="97"/>
    </row>
    <row r="690" spans="14:14" x14ac:dyDescent="0.25">
      <c r="N690" s="97"/>
    </row>
    <row r="691" spans="14:14" x14ac:dyDescent="0.25">
      <c r="N691" s="97"/>
    </row>
    <row r="692" spans="14:14" x14ac:dyDescent="0.25">
      <c r="N692" s="97"/>
    </row>
    <row r="693" spans="14:14" x14ac:dyDescent="0.25">
      <c r="N693" s="97"/>
    </row>
    <row r="694" spans="14:14" x14ac:dyDescent="0.25">
      <c r="N694" s="97"/>
    </row>
    <row r="695" spans="14:14" x14ac:dyDescent="0.25">
      <c r="N695" s="97"/>
    </row>
    <row r="696" spans="14:14" x14ac:dyDescent="0.25">
      <c r="N696" s="97"/>
    </row>
    <row r="697" spans="14:14" x14ac:dyDescent="0.25">
      <c r="N697" s="97"/>
    </row>
    <row r="698" spans="14:14" x14ac:dyDescent="0.25">
      <c r="N698" s="97"/>
    </row>
    <row r="699" spans="14:14" x14ac:dyDescent="0.25">
      <c r="N699" s="97"/>
    </row>
    <row r="700" spans="14:14" x14ac:dyDescent="0.25">
      <c r="N700" s="97"/>
    </row>
    <row r="701" spans="14:14" x14ac:dyDescent="0.25">
      <c r="N701" s="97"/>
    </row>
    <row r="702" spans="14:14" x14ac:dyDescent="0.25">
      <c r="N702" s="97"/>
    </row>
    <row r="703" spans="14:14" x14ac:dyDescent="0.25">
      <c r="N703" s="97"/>
    </row>
    <row r="704" spans="14:14" x14ac:dyDescent="0.25">
      <c r="N704" s="97"/>
    </row>
    <row r="705" spans="14:14" x14ac:dyDescent="0.25">
      <c r="N705" s="97"/>
    </row>
    <row r="706" spans="14:14" x14ac:dyDescent="0.25">
      <c r="N706" s="97"/>
    </row>
    <row r="707" spans="14:14" x14ac:dyDescent="0.25">
      <c r="N707" s="97"/>
    </row>
    <row r="708" spans="14:14" x14ac:dyDescent="0.25">
      <c r="N708" s="97"/>
    </row>
    <row r="709" spans="14:14" x14ac:dyDescent="0.25">
      <c r="N709" s="97"/>
    </row>
    <row r="710" spans="14:14" x14ac:dyDescent="0.25">
      <c r="N710" s="97"/>
    </row>
    <row r="711" spans="14:14" x14ac:dyDescent="0.25">
      <c r="N711" s="97"/>
    </row>
    <row r="712" spans="14:14" x14ac:dyDescent="0.25">
      <c r="N712" s="97"/>
    </row>
    <row r="713" spans="14:14" x14ac:dyDescent="0.25">
      <c r="N713" s="97"/>
    </row>
    <row r="714" spans="14:14" x14ac:dyDescent="0.25">
      <c r="N714" s="97"/>
    </row>
    <row r="715" spans="14:14" x14ac:dyDescent="0.25">
      <c r="N715" s="97"/>
    </row>
    <row r="716" spans="14:14" x14ac:dyDescent="0.25">
      <c r="N716" s="97"/>
    </row>
    <row r="717" spans="14:14" x14ac:dyDescent="0.25">
      <c r="N717" s="97"/>
    </row>
    <row r="718" spans="14:14" x14ac:dyDescent="0.25">
      <c r="N718" s="97"/>
    </row>
    <row r="719" spans="14:14" x14ac:dyDescent="0.25">
      <c r="N719" s="97"/>
    </row>
    <row r="720" spans="14:14" x14ac:dyDescent="0.25">
      <c r="N720" s="97"/>
    </row>
    <row r="721" spans="14:14" x14ac:dyDescent="0.25">
      <c r="N721" s="97"/>
    </row>
    <row r="722" spans="14:14" x14ac:dyDescent="0.25">
      <c r="N722" s="97"/>
    </row>
    <row r="723" spans="14:14" x14ac:dyDescent="0.25">
      <c r="N723" s="97"/>
    </row>
    <row r="724" spans="14:14" x14ac:dyDescent="0.25">
      <c r="N724" s="97"/>
    </row>
    <row r="725" spans="14:14" x14ac:dyDescent="0.25">
      <c r="N725" s="97"/>
    </row>
    <row r="726" spans="14:14" x14ac:dyDescent="0.25">
      <c r="N726" s="97"/>
    </row>
    <row r="727" spans="14:14" x14ac:dyDescent="0.25">
      <c r="N727" s="97"/>
    </row>
    <row r="728" spans="14:14" x14ac:dyDescent="0.25">
      <c r="N728" s="97"/>
    </row>
    <row r="729" spans="14:14" x14ac:dyDescent="0.25">
      <c r="N729" s="97"/>
    </row>
    <row r="730" spans="14:14" x14ac:dyDescent="0.25">
      <c r="N730" s="97"/>
    </row>
    <row r="731" spans="14:14" x14ac:dyDescent="0.25">
      <c r="N731" s="97"/>
    </row>
    <row r="732" spans="14:14" x14ac:dyDescent="0.25">
      <c r="N732" s="97"/>
    </row>
    <row r="733" spans="14:14" x14ac:dyDescent="0.25">
      <c r="N733" s="97"/>
    </row>
    <row r="734" spans="14:14" x14ac:dyDescent="0.25">
      <c r="N734" s="97"/>
    </row>
    <row r="735" spans="14:14" x14ac:dyDescent="0.25">
      <c r="N735" s="97"/>
    </row>
    <row r="736" spans="14:14" x14ac:dyDescent="0.25">
      <c r="N736" s="97"/>
    </row>
    <row r="737" spans="14:14" x14ac:dyDescent="0.25">
      <c r="N737" s="97"/>
    </row>
    <row r="738" spans="14:14" x14ac:dyDescent="0.25">
      <c r="N738" s="97"/>
    </row>
    <row r="739" spans="14:14" x14ac:dyDescent="0.25">
      <c r="N739" s="97"/>
    </row>
    <row r="740" spans="14:14" x14ac:dyDescent="0.25">
      <c r="N740" s="97"/>
    </row>
    <row r="741" spans="14:14" x14ac:dyDescent="0.25">
      <c r="N741" s="97"/>
    </row>
    <row r="742" spans="14:14" x14ac:dyDescent="0.25">
      <c r="N742" s="97"/>
    </row>
    <row r="743" spans="14:14" x14ac:dyDescent="0.25">
      <c r="N743" s="97"/>
    </row>
    <row r="744" spans="14:14" x14ac:dyDescent="0.25">
      <c r="N744" s="97"/>
    </row>
    <row r="745" spans="14:14" x14ac:dyDescent="0.25">
      <c r="N745" s="97"/>
    </row>
    <row r="746" spans="14:14" x14ac:dyDescent="0.25">
      <c r="N746" s="97"/>
    </row>
    <row r="747" spans="14:14" x14ac:dyDescent="0.25">
      <c r="N747" s="97"/>
    </row>
    <row r="748" spans="14:14" x14ac:dyDescent="0.25">
      <c r="N748" s="97"/>
    </row>
    <row r="749" spans="14:14" x14ac:dyDescent="0.25">
      <c r="N749" s="97"/>
    </row>
    <row r="750" spans="14:14" x14ac:dyDescent="0.25">
      <c r="N750" s="97"/>
    </row>
    <row r="751" spans="14:14" x14ac:dyDescent="0.25">
      <c r="N751" s="97"/>
    </row>
    <row r="752" spans="14:14" x14ac:dyDescent="0.25">
      <c r="N752" s="97"/>
    </row>
    <row r="753" spans="14:14" x14ac:dyDescent="0.25">
      <c r="N753" s="97"/>
    </row>
    <row r="754" spans="14:14" x14ac:dyDescent="0.25">
      <c r="N754" s="97"/>
    </row>
    <row r="755" spans="14:14" x14ac:dyDescent="0.25">
      <c r="N755" s="97"/>
    </row>
    <row r="756" spans="14:14" x14ac:dyDescent="0.25">
      <c r="N756" s="97"/>
    </row>
    <row r="757" spans="14:14" x14ac:dyDescent="0.25">
      <c r="N757" s="97"/>
    </row>
    <row r="758" spans="14:14" x14ac:dyDescent="0.25">
      <c r="N758" s="97"/>
    </row>
    <row r="759" spans="14:14" x14ac:dyDescent="0.25">
      <c r="N759" s="97"/>
    </row>
    <row r="760" spans="14:14" x14ac:dyDescent="0.25">
      <c r="N760" s="97"/>
    </row>
    <row r="761" spans="14:14" x14ac:dyDescent="0.25">
      <c r="N761" s="97"/>
    </row>
    <row r="762" spans="14:14" x14ac:dyDescent="0.25">
      <c r="N762" s="97"/>
    </row>
    <row r="763" spans="14:14" x14ac:dyDescent="0.25">
      <c r="N763" s="97"/>
    </row>
    <row r="764" spans="14:14" x14ac:dyDescent="0.25">
      <c r="N764" s="97"/>
    </row>
    <row r="765" spans="14:14" x14ac:dyDescent="0.25">
      <c r="N765" s="97"/>
    </row>
    <row r="766" spans="14:14" x14ac:dyDescent="0.25">
      <c r="N766" s="97"/>
    </row>
    <row r="767" spans="14:14" x14ac:dyDescent="0.25">
      <c r="N767" s="97"/>
    </row>
    <row r="768" spans="14:14" x14ac:dyDescent="0.25">
      <c r="N768" s="97"/>
    </row>
    <row r="769" spans="14:14" x14ac:dyDescent="0.25">
      <c r="N769" s="97"/>
    </row>
    <row r="770" spans="14:14" x14ac:dyDescent="0.25">
      <c r="N770" s="97"/>
    </row>
    <row r="771" spans="14:14" x14ac:dyDescent="0.25">
      <c r="N771" s="97"/>
    </row>
    <row r="772" spans="14:14" x14ac:dyDescent="0.25">
      <c r="N772" s="97"/>
    </row>
    <row r="773" spans="14:14" x14ac:dyDescent="0.25">
      <c r="N773" s="97"/>
    </row>
    <row r="774" spans="14:14" x14ac:dyDescent="0.25">
      <c r="N774" s="97"/>
    </row>
    <row r="775" spans="14:14" x14ac:dyDescent="0.25">
      <c r="N775" s="97"/>
    </row>
    <row r="776" spans="14:14" x14ac:dyDescent="0.25">
      <c r="N776" s="97"/>
    </row>
    <row r="777" spans="14:14" x14ac:dyDescent="0.25">
      <c r="N777" s="97"/>
    </row>
    <row r="778" spans="14:14" x14ac:dyDescent="0.25">
      <c r="N778" s="97"/>
    </row>
    <row r="779" spans="14:14" x14ac:dyDescent="0.25">
      <c r="N779" s="97"/>
    </row>
    <row r="780" spans="14:14" x14ac:dyDescent="0.25">
      <c r="N780" s="97"/>
    </row>
    <row r="781" spans="14:14" x14ac:dyDescent="0.25">
      <c r="N781" s="97"/>
    </row>
    <row r="782" spans="14:14" x14ac:dyDescent="0.25">
      <c r="N782" s="97"/>
    </row>
    <row r="783" spans="14:14" x14ac:dyDescent="0.25">
      <c r="N783" s="97"/>
    </row>
    <row r="784" spans="14:14" x14ac:dyDescent="0.25">
      <c r="N784" s="97"/>
    </row>
    <row r="785" spans="14:14" x14ac:dyDescent="0.25">
      <c r="N785" s="97"/>
    </row>
    <row r="786" spans="14:14" x14ac:dyDescent="0.25">
      <c r="N786" s="97"/>
    </row>
    <row r="787" spans="14:14" x14ac:dyDescent="0.25">
      <c r="N787" s="97"/>
    </row>
    <row r="788" spans="14:14" x14ac:dyDescent="0.25">
      <c r="N788" s="97"/>
    </row>
    <row r="789" spans="14:14" x14ac:dyDescent="0.25">
      <c r="N789" s="97"/>
    </row>
    <row r="790" spans="14:14" x14ac:dyDescent="0.25">
      <c r="N790" s="97"/>
    </row>
    <row r="791" spans="14:14" x14ac:dyDescent="0.25">
      <c r="N791" s="97"/>
    </row>
    <row r="792" spans="14:14" x14ac:dyDescent="0.25">
      <c r="N792" s="97"/>
    </row>
    <row r="793" spans="14:14" x14ac:dyDescent="0.25">
      <c r="N793" s="97"/>
    </row>
    <row r="794" spans="14:14" x14ac:dyDescent="0.25">
      <c r="N794" s="97"/>
    </row>
    <row r="795" spans="14:14" x14ac:dyDescent="0.25">
      <c r="N795" s="97"/>
    </row>
    <row r="796" spans="14:14" x14ac:dyDescent="0.25">
      <c r="N796" s="97"/>
    </row>
    <row r="797" spans="14:14" x14ac:dyDescent="0.25">
      <c r="N797" s="97"/>
    </row>
    <row r="798" spans="14:14" x14ac:dyDescent="0.25">
      <c r="N798" s="97"/>
    </row>
    <row r="799" spans="14:14" x14ac:dyDescent="0.25">
      <c r="N799" s="97"/>
    </row>
    <row r="800" spans="14:14" x14ac:dyDescent="0.25">
      <c r="N800" s="97"/>
    </row>
    <row r="801" spans="14:14" x14ac:dyDescent="0.25">
      <c r="N801" s="97"/>
    </row>
    <row r="802" spans="14:14" x14ac:dyDescent="0.25">
      <c r="N802" s="97"/>
    </row>
    <row r="803" spans="14:14" x14ac:dyDescent="0.25">
      <c r="N803" s="97"/>
    </row>
    <row r="804" spans="14:14" x14ac:dyDescent="0.25">
      <c r="N804" s="97"/>
    </row>
    <row r="805" spans="14:14" x14ac:dyDescent="0.25">
      <c r="N805" s="97"/>
    </row>
    <row r="806" spans="14:14" x14ac:dyDescent="0.25">
      <c r="N806" s="97"/>
    </row>
    <row r="807" spans="14:14" x14ac:dyDescent="0.25">
      <c r="N807" s="97"/>
    </row>
    <row r="808" spans="14:14" x14ac:dyDescent="0.25">
      <c r="N808" s="97"/>
    </row>
    <row r="809" spans="14:14" x14ac:dyDescent="0.25">
      <c r="N809" s="97"/>
    </row>
    <row r="810" spans="14:14" x14ac:dyDescent="0.25">
      <c r="N810" s="97"/>
    </row>
    <row r="811" spans="14:14" x14ac:dyDescent="0.25">
      <c r="N811" s="97"/>
    </row>
    <row r="812" spans="14:14" x14ac:dyDescent="0.25">
      <c r="N812" s="97"/>
    </row>
    <row r="813" spans="14:14" x14ac:dyDescent="0.25">
      <c r="N813" s="97"/>
    </row>
    <row r="814" spans="14:14" x14ac:dyDescent="0.25">
      <c r="N814" s="97"/>
    </row>
    <row r="815" spans="14:14" x14ac:dyDescent="0.25">
      <c r="N815" s="97"/>
    </row>
    <row r="816" spans="14:14" x14ac:dyDescent="0.25">
      <c r="N816" s="97"/>
    </row>
    <row r="817" spans="14:14" x14ac:dyDescent="0.25">
      <c r="N817" s="97"/>
    </row>
    <row r="818" spans="14:14" x14ac:dyDescent="0.25">
      <c r="N818" s="97"/>
    </row>
    <row r="819" spans="14:14" x14ac:dyDescent="0.25">
      <c r="N819" s="97"/>
    </row>
    <row r="820" spans="14:14" x14ac:dyDescent="0.25">
      <c r="N820" s="97"/>
    </row>
    <row r="821" spans="14:14" x14ac:dyDescent="0.25">
      <c r="N821" s="97"/>
    </row>
    <row r="822" spans="14:14" x14ac:dyDescent="0.25">
      <c r="N822" s="97"/>
    </row>
    <row r="823" spans="14:14" x14ac:dyDescent="0.25">
      <c r="N823" s="97"/>
    </row>
    <row r="824" spans="14:14" x14ac:dyDescent="0.25">
      <c r="N824" s="97"/>
    </row>
    <row r="825" spans="14:14" x14ac:dyDescent="0.25">
      <c r="N825" s="97"/>
    </row>
    <row r="826" spans="14:14" x14ac:dyDescent="0.25">
      <c r="N826" s="97"/>
    </row>
    <row r="827" spans="14:14" x14ac:dyDescent="0.25">
      <c r="N827" s="97"/>
    </row>
    <row r="828" spans="14:14" x14ac:dyDescent="0.25">
      <c r="N828" s="97"/>
    </row>
    <row r="829" spans="14:14" x14ac:dyDescent="0.25">
      <c r="N829" s="97"/>
    </row>
    <row r="830" spans="14:14" x14ac:dyDescent="0.25">
      <c r="N830" s="97"/>
    </row>
    <row r="831" spans="14:14" x14ac:dyDescent="0.25">
      <c r="N831" s="97"/>
    </row>
    <row r="832" spans="14:14" x14ac:dyDescent="0.25">
      <c r="N832" s="97"/>
    </row>
    <row r="833" spans="14:14" x14ac:dyDescent="0.25">
      <c r="N833" s="97"/>
    </row>
    <row r="834" spans="14:14" x14ac:dyDescent="0.25">
      <c r="N834" s="97"/>
    </row>
    <row r="835" spans="14:14" x14ac:dyDescent="0.25">
      <c r="N835" s="97"/>
    </row>
    <row r="836" spans="14:14" x14ac:dyDescent="0.25">
      <c r="N836" s="97"/>
    </row>
    <row r="837" spans="14:14" x14ac:dyDescent="0.25">
      <c r="N837" s="97"/>
    </row>
    <row r="838" spans="14:14" x14ac:dyDescent="0.25">
      <c r="N838" s="97"/>
    </row>
    <row r="839" spans="14:14" x14ac:dyDescent="0.25">
      <c r="N839" s="97"/>
    </row>
    <row r="840" spans="14:14" x14ac:dyDescent="0.25">
      <c r="N840" s="97"/>
    </row>
    <row r="841" spans="14:14" x14ac:dyDescent="0.25">
      <c r="N841" s="97"/>
    </row>
    <row r="842" spans="14:14" x14ac:dyDescent="0.25">
      <c r="N842" s="97"/>
    </row>
    <row r="843" spans="14:14" x14ac:dyDescent="0.25">
      <c r="N843" s="97"/>
    </row>
    <row r="844" spans="14:14" x14ac:dyDescent="0.25">
      <c r="N844" s="97"/>
    </row>
    <row r="845" spans="14:14" x14ac:dyDescent="0.25">
      <c r="N845" s="97"/>
    </row>
    <row r="846" spans="14:14" x14ac:dyDescent="0.25">
      <c r="N846" s="97"/>
    </row>
    <row r="847" spans="14:14" x14ac:dyDescent="0.25">
      <c r="N847" s="97"/>
    </row>
    <row r="848" spans="14:14" x14ac:dyDescent="0.25">
      <c r="N848" s="97"/>
    </row>
    <row r="849" spans="14:14" x14ac:dyDescent="0.25">
      <c r="N849" s="97"/>
    </row>
    <row r="850" spans="14:14" x14ac:dyDescent="0.25">
      <c r="N850" s="97"/>
    </row>
    <row r="851" spans="14:14" x14ac:dyDescent="0.25">
      <c r="N851" s="97"/>
    </row>
    <row r="852" spans="14:14" x14ac:dyDescent="0.25">
      <c r="N852" s="97"/>
    </row>
    <row r="853" spans="14:14" x14ac:dyDescent="0.25">
      <c r="N853" s="97"/>
    </row>
    <row r="854" spans="14:14" x14ac:dyDescent="0.25">
      <c r="N854" s="97"/>
    </row>
    <row r="855" spans="14:14" x14ac:dyDescent="0.25">
      <c r="N855" s="97"/>
    </row>
    <row r="856" spans="14:14" x14ac:dyDescent="0.25">
      <c r="N856" s="97"/>
    </row>
    <row r="857" spans="14:14" x14ac:dyDescent="0.25">
      <c r="N857" s="97"/>
    </row>
    <row r="858" spans="14:14" x14ac:dyDescent="0.25">
      <c r="N858" s="97"/>
    </row>
    <row r="859" spans="14:14" x14ac:dyDescent="0.25">
      <c r="N859" s="97"/>
    </row>
    <row r="860" spans="14:14" x14ac:dyDescent="0.25">
      <c r="N860" s="97"/>
    </row>
    <row r="861" spans="14:14" x14ac:dyDescent="0.25">
      <c r="N861" s="97"/>
    </row>
    <row r="862" spans="14:14" x14ac:dyDescent="0.25">
      <c r="N862" s="97"/>
    </row>
    <row r="863" spans="14:14" x14ac:dyDescent="0.25">
      <c r="N863" s="97"/>
    </row>
    <row r="864" spans="14:14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50837-ACDE-4933-BE67-600A90755F08}">
  <sheetPr codeName="Tabelle109"/>
  <dimension ref="A1:AU992"/>
  <sheetViews>
    <sheetView workbookViewId="0">
      <selection activeCell="AQ20" sqref="AQ20:AQ33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VLOOKUP("TEI0001",FPGA_pin!$A1:$B100,2,0)</f>
        <v>U1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291</v>
      </c>
      <c r="M5" t="s">
        <v>289</v>
      </c>
      <c r="N5" s="97">
        <v>131.6266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NetC15_1</v>
      </c>
      <c r="AU5" t="str">
        <f>IF(IF(COUNTIF($AO$6:$AQ$150,B5)&gt;0,"---","--")="---",VLOOKUP(B5,$AO$6:$AQ$150,2,0),"--")</f>
        <v>R18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293</v>
      </c>
      <c r="M6" t="s">
        <v>289</v>
      </c>
      <c r="N6" s="97">
        <v>41.063600000000001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--</v>
      </c>
      <c r="AG6">
        <f>IF(AF6&lt;&gt;"---",VLOOKUP(AE6,L:N,3,0),"---")</f>
        <v>13.0939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R18-1</v>
      </c>
      <c r="AI6" t="str">
        <f>IFERROR(IF(IF(COUNTIF($AO$6:$AQ$150,AE6)&gt;0,"---","--")="---",VLOOKUP(AE6,$AO$6:$AQ$150,2,0),"--"),"---")</f>
        <v>R18</v>
      </c>
      <c r="AJ6" t="str">
        <f>IF(IF(COUNTIF($AO$6:$AQ$150,AE6)&gt;0,"---","--")="---",VLOOKUP(AE6,$AO$6:$AQ$150,3,0),AE6)</f>
        <v>NetC15_1</v>
      </c>
      <c r="AK6">
        <f>COUNTIF(B:B,AE6)</f>
        <v>2</v>
      </c>
      <c r="AL6" t="str">
        <f>IF(
IF(
IFERROR(VLOOKUP(AJ6,$AM$6:$AM$50,1,),1)=1,1,0),
IFERROR(VLOOKUP($F$2&amp;"-"&amp;AJ6,C:G,4,0),
"--"),"---")</f>
        <v>D3</v>
      </c>
      <c r="AM6" t="s">
        <v>324</v>
      </c>
      <c r="AO6" t="s">
        <v>343</v>
      </c>
      <c r="AP6" t="s">
        <v>494</v>
      </c>
      <c r="AQ6" t="s">
        <v>392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572</v>
      </c>
      <c r="M7" t="s">
        <v>289</v>
      </c>
      <c r="N7" s="97">
        <v>7.8804999999999996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B1</v>
      </c>
      <c r="AG7">
        <f t="shared" ref="AG7:AG61" si="9">IF(AF7&lt;&gt;"---",VLOOKUP(AE7,L:N,3,0),"---")</f>
        <v>8.8400999999999996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B1</v>
      </c>
      <c r="AM7" t="s">
        <v>291</v>
      </c>
      <c r="AO7" t="s">
        <v>354</v>
      </c>
      <c r="AP7" t="s">
        <v>496</v>
      </c>
      <c r="AQ7" t="s">
        <v>374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573</v>
      </c>
      <c r="M8" t="s">
        <v>289</v>
      </c>
      <c r="N8" s="97">
        <v>6.9314999999999998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C2</v>
      </c>
      <c r="AG8">
        <f t="shared" si="9"/>
        <v>7.8682999999999996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C2</v>
      </c>
      <c r="AM8" t="s">
        <v>293</v>
      </c>
      <c r="AO8" t="s">
        <v>356</v>
      </c>
      <c r="AP8" t="s">
        <v>497</v>
      </c>
      <c r="AQ8" t="s">
        <v>375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574</v>
      </c>
      <c r="M9" t="s">
        <v>289</v>
      </c>
      <c r="N9" s="97">
        <v>5.3297999999999996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C1</v>
      </c>
      <c r="AG9">
        <f t="shared" si="9"/>
        <v>6.1585999999999999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C1</v>
      </c>
      <c r="AM9" t="s">
        <v>326</v>
      </c>
      <c r="AO9" t="s">
        <v>358</v>
      </c>
      <c r="AP9" t="s">
        <v>498</v>
      </c>
      <c r="AQ9" t="s">
        <v>376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575</v>
      </c>
      <c r="M10" t="s">
        <v>289</v>
      </c>
      <c r="N10" s="97">
        <v>7.6318000000000001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D1</v>
      </c>
      <c r="AG10">
        <f t="shared" si="9"/>
        <v>5.5961999999999996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D1</v>
      </c>
      <c r="AM10" t="s">
        <v>350</v>
      </c>
      <c r="AO10" t="s">
        <v>360</v>
      </c>
      <c r="AP10" t="s">
        <v>499</v>
      </c>
      <c r="AQ10" t="s">
        <v>377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576</v>
      </c>
      <c r="M11" t="s">
        <v>289</v>
      </c>
      <c r="N11" s="97">
        <v>9.3498000000000001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E3</v>
      </c>
      <c r="AG11">
        <f t="shared" si="9"/>
        <v>6.2755000000000001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E3</v>
      </c>
      <c r="AO11" t="s">
        <v>362</v>
      </c>
      <c r="AP11" t="s">
        <v>500</v>
      </c>
      <c r="AQ11" t="s">
        <v>378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577</v>
      </c>
      <c r="M12" t="s">
        <v>289</v>
      </c>
      <c r="N12" s="97">
        <v>8.7645999999999997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E1</v>
      </c>
      <c r="AG12">
        <f t="shared" si="9"/>
        <v>6.0340999999999996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E1</v>
      </c>
      <c r="AO12" t="s">
        <v>364</v>
      </c>
      <c r="AP12" t="s">
        <v>501</v>
      </c>
      <c r="AQ12" t="s">
        <v>379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578</v>
      </c>
      <c r="M13" t="s">
        <v>289</v>
      </c>
      <c r="N13" s="97">
        <v>4.3555000000000001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F1</v>
      </c>
      <c r="AG13">
        <f t="shared" si="9"/>
        <v>7.2793000000000001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F1</v>
      </c>
      <c r="AO13" t="s">
        <v>366</v>
      </c>
      <c r="AP13" t="s">
        <v>502</v>
      </c>
      <c r="AQ13" t="s">
        <v>380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579</v>
      </c>
      <c r="M14" t="s">
        <v>289</v>
      </c>
      <c r="N14" s="97">
        <v>8.8805999999999994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H2</v>
      </c>
      <c r="AG14">
        <f t="shared" si="9"/>
        <v>10.3407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H2</v>
      </c>
      <c r="AO14" t="s">
        <v>368</v>
      </c>
      <c r="AP14" t="s">
        <v>503</v>
      </c>
      <c r="AQ14" t="s">
        <v>381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580</v>
      </c>
      <c r="M15" t="s">
        <v>289</v>
      </c>
      <c r="N15" s="97">
        <v>4.3555000000000001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H3</v>
      </c>
      <c r="AG15">
        <f t="shared" si="9"/>
        <v>12.091200000000001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H3</v>
      </c>
      <c r="AO15" t="s">
        <v>382</v>
      </c>
      <c r="AP15" t="s">
        <v>504</v>
      </c>
      <c r="AQ15" t="s">
        <v>315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581</v>
      </c>
      <c r="M16" t="s">
        <v>289</v>
      </c>
      <c r="N16" s="97">
        <v>5.1555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J1</v>
      </c>
      <c r="AG16">
        <f t="shared" si="9"/>
        <v>11.8508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J1</v>
      </c>
      <c r="AO16" t="s">
        <v>287</v>
      </c>
      <c r="AP16" t="s">
        <v>505</v>
      </c>
      <c r="AQ16" t="s">
        <v>636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582</v>
      </c>
      <c r="M17" t="s">
        <v>289</v>
      </c>
      <c r="N17" s="97">
        <v>5.5113000000000003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J2</v>
      </c>
      <c r="AG17">
        <f t="shared" si="9"/>
        <v>15.0207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J2</v>
      </c>
      <c r="AO17" t="s">
        <v>382</v>
      </c>
      <c r="AP17" t="s">
        <v>506</v>
      </c>
      <c r="AQ17" t="s">
        <v>384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583</v>
      </c>
      <c r="M18" t="s">
        <v>289</v>
      </c>
      <c r="N18" s="97">
        <v>7.0868000000000002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F4</v>
      </c>
      <c r="AG18">
        <f t="shared" si="9"/>
        <v>21.045500000000001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F4</v>
      </c>
      <c r="AO18" t="s">
        <v>323</v>
      </c>
      <c r="AP18" t="s">
        <v>778</v>
      </c>
      <c r="AQ18" t="s">
        <v>640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584</v>
      </c>
      <c r="M19" t="s">
        <v>289</v>
      </c>
      <c r="N19" s="97">
        <v>6.0963000000000003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G4</v>
      </c>
      <c r="AG19">
        <f t="shared" si="9"/>
        <v>23.881599999999999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G4</v>
      </c>
      <c r="AO19" t="s">
        <v>328</v>
      </c>
      <c r="AP19" t="s">
        <v>779</v>
      </c>
      <c r="AQ19" t="s">
        <v>783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585</v>
      </c>
      <c r="M20" t="s">
        <v>289</v>
      </c>
      <c r="N20" s="97">
        <v>6.7798999999999996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392</v>
      </c>
      <c r="AP20" t="s">
        <v>494</v>
      </c>
      <c r="AQ20" t="s">
        <v>343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290</v>
      </c>
      <c r="M21" t="s">
        <v>289</v>
      </c>
      <c r="N21" s="97">
        <v>8.8400999999999996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L12</v>
      </c>
      <c r="AG21">
        <f t="shared" si="9"/>
        <v>21.585100000000001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L12</v>
      </c>
      <c r="AO21" t="s">
        <v>374</v>
      </c>
      <c r="AP21" t="s">
        <v>496</v>
      </c>
      <c r="AQ21" t="s">
        <v>354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292</v>
      </c>
      <c r="M22" t="s">
        <v>289</v>
      </c>
      <c r="N22" s="97">
        <v>7.8682999999999996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J12</v>
      </c>
      <c r="AG22">
        <f t="shared" si="9"/>
        <v>20.1387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J12</v>
      </c>
      <c r="AO22" t="s">
        <v>375</v>
      </c>
      <c r="AP22" t="s">
        <v>497</v>
      </c>
      <c r="AQ22" t="s">
        <v>356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294</v>
      </c>
      <c r="M23" t="s">
        <v>289</v>
      </c>
      <c r="N23" s="97">
        <v>6.1585999999999999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J13</v>
      </c>
      <c r="AG23">
        <f t="shared" si="9"/>
        <v>17.482199999999999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J13</v>
      </c>
      <c r="AO23" t="s">
        <v>376</v>
      </c>
      <c r="AP23" t="s">
        <v>498</v>
      </c>
      <c r="AQ23" t="s">
        <v>358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295</v>
      </c>
      <c r="M24" t="s">
        <v>289</v>
      </c>
      <c r="N24" s="97">
        <v>5.5961999999999996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K10</v>
      </c>
      <c r="AG24">
        <f t="shared" si="9"/>
        <v>16.996700000000001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K10</v>
      </c>
      <c r="AO24" t="s">
        <v>377</v>
      </c>
      <c r="AP24" t="s">
        <v>499</v>
      </c>
      <c r="AQ24" t="s">
        <v>360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296</v>
      </c>
      <c r="M25" t="s">
        <v>289</v>
      </c>
      <c r="N25" s="97">
        <v>6.2755000000000001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K11</v>
      </c>
      <c r="AG25">
        <f t="shared" si="9"/>
        <v>13.915100000000001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K11</v>
      </c>
      <c r="AO25" t="s">
        <v>378</v>
      </c>
      <c r="AP25" t="s">
        <v>500</v>
      </c>
      <c r="AQ25" t="s">
        <v>362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297</v>
      </c>
      <c r="M26" t="s">
        <v>289</v>
      </c>
      <c r="N26" s="97">
        <v>6.0340999999999996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K12</v>
      </c>
      <c r="AG26">
        <f t="shared" si="9"/>
        <v>24.0716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K12</v>
      </c>
      <c r="AO26" t="s">
        <v>379</v>
      </c>
      <c r="AP26" t="s">
        <v>501</v>
      </c>
      <c r="AQ26" t="s">
        <v>364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298</v>
      </c>
      <c r="M27" t="s">
        <v>289</v>
      </c>
      <c r="N27" s="97">
        <v>7.2793000000000001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J10</v>
      </c>
      <c r="AG27">
        <f t="shared" si="9"/>
        <v>22.959299999999999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J10</v>
      </c>
      <c r="AO27" t="s">
        <v>380</v>
      </c>
      <c r="AP27" t="s">
        <v>502</v>
      </c>
      <c r="AQ27" t="s">
        <v>366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287</v>
      </c>
      <c r="M28" t="s">
        <v>289</v>
      </c>
      <c r="N28" s="97">
        <v>13.0939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H10</v>
      </c>
      <c r="AG28">
        <f t="shared" si="9"/>
        <v>10.856199999999999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H10</v>
      </c>
      <c r="AO28" t="s">
        <v>381</v>
      </c>
      <c r="AP28" t="s">
        <v>503</v>
      </c>
      <c r="AQ28" t="s">
        <v>368</v>
      </c>
      <c r="AT28" t="str">
        <f t="shared" si="4"/>
        <v>nCONFIG</v>
      </c>
      <c r="AU28" t="str">
        <f t="shared" si="5"/>
        <v>R26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586</v>
      </c>
      <c r="M29" t="s">
        <v>289</v>
      </c>
      <c r="N29" s="97">
        <v>6.2859999999999996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G12</v>
      </c>
      <c r="AG29">
        <f t="shared" si="9"/>
        <v>9.2888999999999999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G12</v>
      </c>
      <c r="AO29" t="s">
        <v>315</v>
      </c>
      <c r="AP29" t="s">
        <v>504</v>
      </c>
      <c r="AQ29" t="s">
        <v>382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587</v>
      </c>
      <c r="M30" t="s">
        <v>289</v>
      </c>
      <c r="N30" s="97">
        <v>10.3249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39.456699999999998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R26-1</v>
      </c>
      <c r="AI30" t="str">
        <f t="shared" si="10"/>
        <v>R26</v>
      </c>
      <c r="AJ30" t="str">
        <f t="shared" si="11"/>
        <v>nCONFIG</v>
      </c>
      <c r="AK30">
        <f t="shared" si="12"/>
        <v>4</v>
      </c>
      <c r="AL30" t="str">
        <f t="shared" si="13"/>
        <v>E7</v>
      </c>
      <c r="AO30" t="s">
        <v>636</v>
      </c>
      <c r="AP30" t="s">
        <v>505</v>
      </c>
      <c r="AQ30" t="s">
        <v>287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303</v>
      </c>
      <c r="M31" t="s">
        <v>289</v>
      </c>
      <c r="N31" s="97">
        <v>16.247599999999998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101</v>
      </c>
      <c r="AL31" t="str">
        <f t="shared" si="13"/>
        <v>---</v>
      </c>
      <c r="AO31" t="s">
        <v>384</v>
      </c>
      <c r="AP31" t="s">
        <v>506</v>
      </c>
      <c r="AQ31" t="s">
        <v>382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305</v>
      </c>
      <c r="M32" t="s">
        <v>289</v>
      </c>
      <c r="N32" s="97">
        <v>17.079599999999999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85</v>
      </c>
      <c r="AL32" t="str">
        <f t="shared" si="13"/>
        <v>---</v>
      </c>
      <c r="AO32" t="s">
        <v>640</v>
      </c>
      <c r="AP32" t="s">
        <v>778</v>
      </c>
      <c r="AQ32" t="s">
        <v>323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NetJ3_1</v>
      </c>
      <c r="C33" t="str">
        <f t="shared" si="2"/>
        <v>J3-NetJ3_1</v>
      </c>
      <c r="D33" t="str">
        <f t="shared" si="3"/>
        <v>J3-1</v>
      </c>
      <c r="E33" t="s">
        <v>185</v>
      </c>
      <c r="F33">
        <v>1</v>
      </c>
      <c r="G33" t="s">
        <v>588</v>
      </c>
      <c r="L33" t="s">
        <v>307</v>
      </c>
      <c r="M33" t="s">
        <v>289</v>
      </c>
      <c r="N33" s="97">
        <v>16.795500000000001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4</v>
      </c>
      <c r="AL33" t="str">
        <f t="shared" si="13"/>
        <v>---</v>
      </c>
      <c r="AO33" t="s">
        <v>783</v>
      </c>
      <c r="AP33" t="s">
        <v>779</v>
      </c>
      <c r="AQ33" t="s">
        <v>328</v>
      </c>
      <c r="AT33" t="str">
        <f t="shared" si="4"/>
        <v>NetJ3_1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JTAGEN</v>
      </c>
      <c r="C34" t="str">
        <f t="shared" si="2"/>
        <v>J3-JTAGEN</v>
      </c>
      <c r="D34" t="str">
        <f t="shared" si="3"/>
        <v>J3-2</v>
      </c>
      <c r="E34" t="s">
        <v>185</v>
      </c>
      <c r="F34">
        <v>2</v>
      </c>
      <c r="G34" t="s">
        <v>328</v>
      </c>
      <c r="L34" t="s">
        <v>309</v>
      </c>
      <c r="M34" t="s">
        <v>289</v>
      </c>
      <c r="N34" s="97">
        <v>15.8712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8</v>
      </c>
      <c r="AL34" t="str">
        <f t="shared" si="13"/>
        <v>---</v>
      </c>
      <c r="AT34" t="str">
        <f t="shared" si="4"/>
        <v>NetJ4_2</v>
      </c>
      <c r="AU34" t="str">
        <f t="shared" si="5"/>
        <v>R33</v>
      </c>
    </row>
    <row r="35" spans="1:47" x14ac:dyDescent="0.25">
      <c r="A35" t="str">
        <f t="shared" si="0"/>
        <v>J4-1</v>
      </c>
      <c r="B35" t="str">
        <f t="shared" si="1"/>
        <v>GND</v>
      </c>
      <c r="C35" t="str">
        <f t="shared" si="2"/>
        <v>J4-GND</v>
      </c>
      <c r="D35" t="str">
        <f t="shared" si="3"/>
        <v>J4-1</v>
      </c>
      <c r="E35" t="s">
        <v>186</v>
      </c>
      <c r="F35">
        <v>1</v>
      </c>
      <c r="G35" t="s">
        <v>324</v>
      </c>
      <c r="L35" t="s">
        <v>311</v>
      </c>
      <c r="M35" t="s">
        <v>289</v>
      </c>
      <c r="N35" s="97">
        <v>17.220800000000001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T35" t="str">
        <f t="shared" si="4"/>
        <v>GND</v>
      </c>
      <c r="AU35" t="str">
        <f t="shared" si="5"/>
        <v>--</v>
      </c>
    </row>
    <row r="36" spans="1:47" x14ac:dyDescent="0.25">
      <c r="A36" t="str">
        <f t="shared" si="0"/>
        <v>J4-2</v>
      </c>
      <c r="B36" t="str">
        <f t="shared" si="1"/>
        <v>3.3V</v>
      </c>
      <c r="C36" t="str">
        <f t="shared" si="2"/>
        <v>J4-3.3V</v>
      </c>
      <c r="D36" t="str">
        <f t="shared" si="3"/>
        <v>J4-2</v>
      </c>
      <c r="E36" t="s">
        <v>186</v>
      </c>
      <c r="F36">
        <v>2</v>
      </c>
      <c r="G36" t="s">
        <v>291</v>
      </c>
      <c r="L36" t="s">
        <v>313</v>
      </c>
      <c r="M36" t="s">
        <v>289</v>
      </c>
      <c r="N36" s="97">
        <v>16.161200000000001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NetJ3_1</v>
      </c>
      <c r="AF36" t="str">
        <f t="shared" si="8"/>
        <v>--</v>
      </c>
      <c r="AG36">
        <f t="shared" si="9"/>
        <v>2.3409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R33-1</v>
      </c>
      <c r="AI36" t="str">
        <f t="shared" si="10"/>
        <v>--</v>
      </c>
      <c r="AJ36" t="str">
        <f t="shared" si="11"/>
        <v>NetJ3_1</v>
      </c>
      <c r="AK36">
        <f t="shared" si="12"/>
        <v>2</v>
      </c>
      <c r="AL36" t="str">
        <f t="shared" si="13"/>
        <v>--</v>
      </c>
      <c r="AT36" t="str">
        <f t="shared" si="4"/>
        <v>3.3V</v>
      </c>
      <c r="AU36" t="str">
        <f t="shared" si="5"/>
        <v>--</v>
      </c>
    </row>
    <row r="37" spans="1:47" x14ac:dyDescent="0.25">
      <c r="A37" t="str">
        <f t="shared" si="0"/>
        <v>J4-3</v>
      </c>
      <c r="B37" t="str">
        <f t="shared" si="1"/>
        <v>TCK</v>
      </c>
      <c r="C37" t="str">
        <f t="shared" si="2"/>
        <v>J4-TCK</v>
      </c>
      <c r="D37" t="str">
        <f t="shared" si="3"/>
        <v>J4-3</v>
      </c>
      <c r="E37" t="s">
        <v>186</v>
      </c>
      <c r="F37">
        <v>3</v>
      </c>
      <c r="G37" t="s">
        <v>329</v>
      </c>
      <c r="L37" t="s">
        <v>589</v>
      </c>
      <c r="M37" t="s">
        <v>289</v>
      </c>
      <c r="N37" s="97">
        <v>7.0842999999999998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JTAGEN</v>
      </c>
      <c r="AF37" t="str">
        <f t="shared" si="8"/>
        <v>E5</v>
      </c>
      <c r="AG37">
        <f t="shared" si="9"/>
        <v>16.882000000000001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R33</v>
      </c>
      <c r="AJ37" t="str">
        <f t="shared" si="11"/>
        <v>NetJ4_2</v>
      </c>
      <c r="AK37">
        <f t="shared" si="12"/>
        <v>3</v>
      </c>
      <c r="AL37" t="str">
        <f t="shared" si="13"/>
        <v>--</v>
      </c>
      <c r="AT37" t="str">
        <f t="shared" si="4"/>
        <v>TCK</v>
      </c>
      <c r="AU37" t="str">
        <f t="shared" si="5"/>
        <v>--</v>
      </c>
    </row>
    <row r="38" spans="1:47" x14ac:dyDescent="0.25">
      <c r="A38" t="str">
        <f t="shared" si="0"/>
        <v>J4-4</v>
      </c>
      <c r="B38" t="str">
        <f t="shared" si="1"/>
        <v>TDO</v>
      </c>
      <c r="C38" t="str">
        <f t="shared" si="2"/>
        <v>J4-TDO</v>
      </c>
      <c r="D38" t="str">
        <f t="shared" si="3"/>
        <v>J4-4</v>
      </c>
      <c r="E38" t="s">
        <v>186</v>
      </c>
      <c r="F38">
        <v>4</v>
      </c>
      <c r="G38" t="s">
        <v>330</v>
      </c>
      <c r="L38" t="s">
        <v>590</v>
      </c>
      <c r="M38" t="s">
        <v>289</v>
      </c>
      <c r="N38" s="97">
        <v>8.5280000000000005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e">
        <f t="shared" si="7"/>
        <v>#N/A</v>
      </c>
      <c r="AF38" t="str">
        <f t="shared" si="8"/>
        <v>--</v>
      </c>
      <c r="AG38" t="e">
        <f t="shared" si="9"/>
        <v>#N/A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e">
        <f t="shared" si="11"/>
        <v>#N/A</v>
      </c>
      <c r="AK38">
        <f t="shared" si="12"/>
        <v>0</v>
      </c>
      <c r="AL38" t="str">
        <f t="shared" si="13"/>
        <v>--</v>
      </c>
      <c r="AT38" t="str">
        <f t="shared" si="4"/>
        <v>TDO</v>
      </c>
      <c r="AU38" t="str">
        <f t="shared" si="5"/>
        <v>--</v>
      </c>
    </row>
    <row r="39" spans="1:47" x14ac:dyDescent="0.25">
      <c r="A39" t="str">
        <f t="shared" si="0"/>
        <v>J4-5</v>
      </c>
      <c r="B39" t="str">
        <f t="shared" si="1"/>
        <v>TDI</v>
      </c>
      <c r="C39" t="str">
        <f t="shared" si="2"/>
        <v>J4-TDI</v>
      </c>
      <c r="D39" t="str">
        <f t="shared" si="3"/>
        <v>J4-5</v>
      </c>
      <c r="E39" t="s">
        <v>186</v>
      </c>
      <c r="F39">
        <v>5</v>
      </c>
      <c r="G39" t="s">
        <v>331</v>
      </c>
      <c r="L39" t="s">
        <v>591</v>
      </c>
      <c r="M39" t="s">
        <v>289</v>
      </c>
      <c r="N39" s="97">
        <v>8.7988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101</v>
      </c>
      <c r="AL39" t="str">
        <f t="shared" si="13"/>
        <v>---</v>
      </c>
      <c r="AT39" t="str">
        <f t="shared" si="4"/>
        <v>TDI</v>
      </c>
      <c r="AU39" t="str">
        <f t="shared" si="5"/>
        <v>--</v>
      </c>
    </row>
    <row r="40" spans="1:47" x14ac:dyDescent="0.25">
      <c r="A40" t="str">
        <f t="shared" si="0"/>
        <v>J4-6</v>
      </c>
      <c r="B40" t="str">
        <f t="shared" si="1"/>
        <v>TMS</v>
      </c>
      <c r="C40" t="str">
        <f t="shared" si="2"/>
        <v>J4-TMS</v>
      </c>
      <c r="D40" t="str">
        <f t="shared" si="3"/>
        <v>J4-6</v>
      </c>
      <c r="E40" t="s">
        <v>186</v>
      </c>
      <c r="F40">
        <v>6</v>
      </c>
      <c r="G40" t="s">
        <v>332</v>
      </c>
      <c r="L40" t="s">
        <v>315</v>
      </c>
      <c r="M40" t="s">
        <v>289</v>
      </c>
      <c r="N40" s="97">
        <v>18.415900000000001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3.3V</v>
      </c>
      <c r="AF40" t="str">
        <f t="shared" si="8"/>
        <v>---</v>
      </c>
      <c r="AG40" t="str">
        <f t="shared" si="9"/>
        <v>---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str">
        <f t="shared" si="11"/>
        <v>3.3V</v>
      </c>
      <c r="AK40">
        <f t="shared" si="12"/>
        <v>85</v>
      </c>
      <c r="AL40" t="str">
        <f t="shared" si="13"/>
        <v>---</v>
      </c>
      <c r="AT40" t="str">
        <f t="shared" si="4"/>
        <v>TMS</v>
      </c>
      <c r="AU40" t="str">
        <f t="shared" si="5"/>
        <v>--</v>
      </c>
    </row>
    <row r="41" spans="1:47" x14ac:dyDescent="0.25">
      <c r="A41" t="str">
        <f t="shared" si="0"/>
        <v>J6-1</v>
      </c>
      <c r="B41" t="str">
        <f t="shared" si="1"/>
        <v>PIO_01</v>
      </c>
      <c r="C41" t="str">
        <f t="shared" si="2"/>
        <v>J6-PIO_01</v>
      </c>
      <c r="D41" t="str">
        <f t="shared" si="3"/>
        <v>J6-1</v>
      </c>
      <c r="E41" t="s">
        <v>187</v>
      </c>
      <c r="F41">
        <v>1</v>
      </c>
      <c r="G41" t="s">
        <v>333</v>
      </c>
      <c r="L41" t="s">
        <v>317</v>
      </c>
      <c r="M41" t="s">
        <v>289</v>
      </c>
      <c r="N41" s="97">
        <v>17.021599999999999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G2</v>
      </c>
      <c r="AG41">
        <f t="shared" si="9"/>
        <v>51.731400000000001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G2</v>
      </c>
      <c r="AT41" t="str">
        <f t="shared" si="4"/>
        <v>PIO_01</v>
      </c>
      <c r="AU41" t="str">
        <f t="shared" si="5"/>
        <v>--</v>
      </c>
    </row>
    <row r="42" spans="1:47" x14ac:dyDescent="0.25">
      <c r="A42" t="str">
        <f t="shared" si="0"/>
        <v>J6-2</v>
      </c>
      <c r="B42" t="str">
        <f t="shared" si="1"/>
        <v>PIO_02</v>
      </c>
      <c r="C42" t="str">
        <f t="shared" si="2"/>
        <v>J6-PIO_02</v>
      </c>
      <c r="D42" t="str">
        <f t="shared" si="3"/>
        <v>J6-2</v>
      </c>
      <c r="E42" t="s">
        <v>187</v>
      </c>
      <c r="F42">
        <v>2</v>
      </c>
      <c r="G42" t="s">
        <v>334</v>
      </c>
      <c r="L42" t="s">
        <v>319</v>
      </c>
      <c r="M42" t="s">
        <v>289</v>
      </c>
      <c r="N42" s="97">
        <v>39.042200000000001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F6</v>
      </c>
      <c r="AG42">
        <f t="shared" si="9"/>
        <v>48.427199999999999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F6</v>
      </c>
      <c r="AT42" t="str">
        <f t="shared" si="4"/>
        <v>PIO_02</v>
      </c>
      <c r="AU42" t="str">
        <f t="shared" si="5"/>
        <v>--</v>
      </c>
    </row>
    <row r="43" spans="1:47" x14ac:dyDescent="0.25">
      <c r="A43" t="str">
        <f t="shared" si="0"/>
        <v>J6-3</v>
      </c>
      <c r="B43" t="str">
        <f t="shared" si="1"/>
        <v>PIO_03</v>
      </c>
      <c r="C43" t="str">
        <f t="shared" si="2"/>
        <v>J6-PIO_03</v>
      </c>
      <c r="D43" t="str">
        <f t="shared" si="3"/>
        <v>J6-3</v>
      </c>
      <c r="E43" t="s">
        <v>187</v>
      </c>
      <c r="F43">
        <v>3</v>
      </c>
      <c r="G43" t="s">
        <v>335</v>
      </c>
      <c r="L43" t="s">
        <v>592</v>
      </c>
      <c r="M43" t="s">
        <v>289</v>
      </c>
      <c r="N43" s="97">
        <v>7.0946999999999996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F5</v>
      </c>
      <c r="AG43">
        <f t="shared" si="9"/>
        <v>48.159500000000001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F5</v>
      </c>
      <c r="AT43" t="str">
        <f t="shared" si="4"/>
        <v>PIO_03</v>
      </c>
      <c r="AU43" t="str">
        <f t="shared" si="5"/>
        <v>--</v>
      </c>
    </row>
    <row r="44" spans="1:47" x14ac:dyDescent="0.25">
      <c r="A44" t="str">
        <f t="shared" si="0"/>
        <v>J6-4</v>
      </c>
      <c r="B44" t="str">
        <f t="shared" si="1"/>
        <v>PIO_04</v>
      </c>
      <c r="C44" t="str">
        <f t="shared" si="2"/>
        <v>J6-PIO_04</v>
      </c>
      <c r="D44" t="str">
        <f t="shared" si="3"/>
        <v>J6-4</v>
      </c>
      <c r="E44" t="s">
        <v>187</v>
      </c>
      <c r="F44">
        <v>4</v>
      </c>
      <c r="G44" t="s">
        <v>336</v>
      </c>
      <c r="L44" t="s">
        <v>299</v>
      </c>
      <c r="M44" t="s">
        <v>289</v>
      </c>
      <c r="N44" s="97">
        <v>10.3407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G1</v>
      </c>
      <c r="AG44">
        <f t="shared" si="9"/>
        <v>51.831899999999997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G1</v>
      </c>
      <c r="AT44" t="str">
        <f t="shared" si="4"/>
        <v>PIO_04</v>
      </c>
      <c r="AU44" t="str">
        <f t="shared" si="5"/>
        <v>--</v>
      </c>
    </row>
    <row r="45" spans="1:47" x14ac:dyDescent="0.25">
      <c r="A45" t="str">
        <f t="shared" si="0"/>
        <v>J6-5</v>
      </c>
      <c r="B45" t="str">
        <f t="shared" si="1"/>
        <v>GND</v>
      </c>
      <c r="C45" t="str">
        <f t="shared" si="2"/>
        <v>J6-GND</v>
      </c>
      <c r="D45" t="str">
        <f t="shared" si="3"/>
        <v>J6-5</v>
      </c>
      <c r="E45" t="s">
        <v>187</v>
      </c>
      <c r="F45">
        <v>5</v>
      </c>
      <c r="G45" t="s">
        <v>324</v>
      </c>
      <c r="L45" t="s">
        <v>300</v>
      </c>
      <c r="M45" t="s">
        <v>289</v>
      </c>
      <c r="N45" s="97">
        <v>12.091200000000001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M3</v>
      </c>
      <c r="AG45">
        <f t="shared" si="9"/>
        <v>28.121700000000001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M3</v>
      </c>
      <c r="AT45" t="str">
        <f t="shared" si="4"/>
        <v>GND</v>
      </c>
      <c r="AU45" t="str">
        <f t="shared" si="5"/>
        <v>--</v>
      </c>
    </row>
    <row r="46" spans="1:47" x14ac:dyDescent="0.25">
      <c r="A46" t="str">
        <f t="shared" si="0"/>
        <v>J6-6</v>
      </c>
      <c r="B46" t="str">
        <f t="shared" si="1"/>
        <v>3.3V</v>
      </c>
      <c r="C46" t="str">
        <f t="shared" si="2"/>
        <v>J6-3.3V</v>
      </c>
      <c r="D46" t="str">
        <f t="shared" si="3"/>
        <v>J6-6</v>
      </c>
      <c r="E46" t="s">
        <v>187</v>
      </c>
      <c r="F46">
        <v>6</v>
      </c>
      <c r="G46" t="s">
        <v>291</v>
      </c>
      <c r="L46" t="s">
        <v>316</v>
      </c>
      <c r="M46" t="s">
        <v>289</v>
      </c>
      <c r="N46" s="97">
        <v>13.915100000000001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L3</v>
      </c>
      <c r="AG46">
        <f t="shared" si="9"/>
        <v>26.9938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L3</v>
      </c>
      <c r="AT46" t="str">
        <f t="shared" si="4"/>
        <v>3.3V</v>
      </c>
      <c r="AU46" t="str">
        <f t="shared" si="5"/>
        <v>--</v>
      </c>
    </row>
    <row r="47" spans="1:47" x14ac:dyDescent="0.25">
      <c r="A47" t="str">
        <f t="shared" si="0"/>
        <v>J6-7</v>
      </c>
      <c r="B47" t="str">
        <f t="shared" si="1"/>
        <v>PIO_05</v>
      </c>
      <c r="C47" t="str">
        <f t="shared" si="2"/>
        <v>J6-PIO_05</v>
      </c>
      <c r="D47" t="str">
        <f t="shared" si="3"/>
        <v>J6-7</v>
      </c>
      <c r="E47" t="s">
        <v>187</v>
      </c>
      <c r="F47">
        <v>7</v>
      </c>
      <c r="G47" t="s">
        <v>340</v>
      </c>
      <c r="L47" t="s">
        <v>318</v>
      </c>
      <c r="M47" t="s">
        <v>289</v>
      </c>
      <c r="N47" s="97">
        <v>24.0716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M2</v>
      </c>
      <c r="AG47">
        <f t="shared" si="9"/>
        <v>24.0138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M2</v>
      </c>
      <c r="AT47" t="str">
        <f t="shared" si="4"/>
        <v>PIO_05</v>
      </c>
      <c r="AU47" t="str">
        <f t="shared" si="5"/>
        <v>--</v>
      </c>
    </row>
    <row r="48" spans="1:47" x14ac:dyDescent="0.25">
      <c r="A48" t="str">
        <f t="shared" si="0"/>
        <v>J6-8</v>
      </c>
      <c r="B48" t="str">
        <f t="shared" si="1"/>
        <v>PIO_06</v>
      </c>
      <c r="C48" t="str">
        <f t="shared" si="2"/>
        <v>J6-PIO_06</v>
      </c>
      <c r="D48" t="str">
        <f t="shared" si="3"/>
        <v>J6-8</v>
      </c>
      <c r="E48" t="s">
        <v>187</v>
      </c>
      <c r="F48">
        <v>8</v>
      </c>
      <c r="G48" t="s">
        <v>342</v>
      </c>
      <c r="L48" t="s">
        <v>325</v>
      </c>
      <c r="M48" t="s">
        <v>289</v>
      </c>
      <c r="N48" s="97">
        <v>6.7198000000000002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M1</v>
      </c>
      <c r="AG48">
        <f t="shared" si="9"/>
        <v>21.885000000000002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M1</v>
      </c>
      <c r="AT48" t="str">
        <f t="shared" si="4"/>
        <v>PIO_06</v>
      </c>
      <c r="AU48" t="str">
        <f t="shared" si="5"/>
        <v>--</v>
      </c>
    </row>
    <row r="49" spans="1:47" x14ac:dyDescent="0.25">
      <c r="A49" t="str">
        <f t="shared" si="0"/>
        <v>J6-9</v>
      </c>
      <c r="B49" t="str">
        <f t="shared" si="1"/>
        <v>PIO_07</v>
      </c>
      <c r="C49" t="str">
        <f t="shared" si="2"/>
        <v>J6-PIO_07</v>
      </c>
      <c r="D49" t="str">
        <f t="shared" si="3"/>
        <v>J6-9</v>
      </c>
      <c r="E49" t="s">
        <v>187</v>
      </c>
      <c r="F49">
        <v>9</v>
      </c>
      <c r="G49" t="s">
        <v>344</v>
      </c>
      <c r="L49" t="s">
        <v>320</v>
      </c>
      <c r="M49" t="s">
        <v>289</v>
      </c>
      <c r="N49" s="97">
        <v>22.959299999999999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101</v>
      </c>
      <c r="AL49" t="str">
        <f t="shared" si="13"/>
        <v>---</v>
      </c>
      <c r="AT49" t="str">
        <f t="shared" si="4"/>
        <v>PIO_07</v>
      </c>
      <c r="AU49" t="str">
        <f t="shared" si="5"/>
        <v>--</v>
      </c>
    </row>
    <row r="50" spans="1:47" x14ac:dyDescent="0.25">
      <c r="A50" t="str">
        <f t="shared" si="0"/>
        <v>J6-10</v>
      </c>
      <c r="B50" t="str">
        <f t="shared" si="1"/>
        <v>PIO_08</v>
      </c>
      <c r="C50" t="str">
        <f t="shared" si="2"/>
        <v>J6-PIO_08</v>
      </c>
      <c r="D50" t="str">
        <f t="shared" si="3"/>
        <v>J6-10</v>
      </c>
      <c r="E50" t="s">
        <v>187</v>
      </c>
      <c r="F50">
        <v>10</v>
      </c>
      <c r="G50" t="s">
        <v>346</v>
      </c>
      <c r="L50" t="s">
        <v>327</v>
      </c>
      <c r="M50" t="s">
        <v>289</v>
      </c>
      <c r="N50" s="97">
        <v>8.4809000000000001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85</v>
      </c>
      <c r="AL50" t="str">
        <f t="shared" si="13"/>
        <v>---</v>
      </c>
      <c r="AT50" t="str">
        <f t="shared" si="4"/>
        <v>PIO_08</v>
      </c>
      <c r="AU50" t="str">
        <f t="shared" si="5"/>
        <v>--</v>
      </c>
    </row>
    <row r="51" spans="1:47" x14ac:dyDescent="0.25">
      <c r="A51" t="str">
        <f t="shared" si="0"/>
        <v>J6-11</v>
      </c>
      <c r="B51" t="str">
        <f t="shared" si="1"/>
        <v>GND</v>
      </c>
      <c r="C51" t="str">
        <f t="shared" si="2"/>
        <v>J6-GND</v>
      </c>
      <c r="D51" t="str">
        <f t="shared" si="3"/>
        <v>J6-11</v>
      </c>
      <c r="E51" t="s">
        <v>187</v>
      </c>
      <c r="F51">
        <v>11</v>
      </c>
      <c r="G51" t="s">
        <v>324</v>
      </c>
      <c r="L51" t="s">
        <v>321</v>
      </c>
      <c r="M51" t="s">
        <v>289</v>
      </c>
      <c r="N51" s="97">
        <v>10.856199999999999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N3</v>
      </c>
      <c r="AG51">
        <f t="shared" si="9"/>
        <v>29.574400000000001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N3</v>
      </c>
      <c r="AT51" t="str">
        <f t="shared" si="4"/>
        <v>GND</v>
      </c>
      <c r="AU51" t="str">
        <f t="shared" si="5"/>
        <v>--</v>
      </c>
    </row>
    <row r="52" spans="1:47" x14ac:dyDescent="0.25">
      <c r="A52" t="str">
        <f t="shared" si="0"/>
        <v>J6-12</v>
      </c>
      <c r="B52" t="str">
        <f t="shared" si="1"/>
        <v>3.3V</v>
      </c>
      <c r="C52" t="str">
        <f t="shared" si="2"/>
        <v>J6-3.3V</v>
      </c>
      <c r="D52" t="str">
        <f t="shared" si="3"/>
        <v>J6-12</v>
      </c>
      <c r="E52" t="s">
        <v>187</v>
      </c>
      <c r="F52">
        <v>12</v>
      </c>
      <c r="G52" t="s">
        <v>291</v>
      </c>
      <c r="L52" t="s">
        <v>322</v>
      </c>
      <c r="M52" t="s">
        <v>289</v>
      </c>
      <c r="N52" s="97">
        <v>9.2888999999999999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N2</v>
      </c>
      <c r="AG52">
        <f t="shared" si="9"/>
        <v>27.427499999999998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N2</v>
      </c>
      <c r="AT52" t="str">
        <f t="shared" si="4"/>
        <v>3.3V</v>
      </c>
      <c r="AU52" t="str">
        <f t="shared" si="5"/>
        <v>--</v>
      </c>
    </row>
    <row r="53" spans="1:47" x14ac:dyDescent="0.25">
      <c r="A53" t="str">
        <f t="shared" si="0"/>
        <v>J9-1</v>
      </c>
      <c r="B53" t="str">
        <f t="shared" si="1"/>
        <v>USB_VBUS</v>
      </c>
      <c r="C53" t="str">
        <f t="shared" si="2"/>
        <v>J9-USB_VBUS</v>
      </c>
      <c r="D53" t="str">
        <f t="shared" si="3"/>
        <v>J9-1</v>
      </c>
      <c r="E53" t="s">
        <v>188</v>
      </c>
      <c r="F53">
        <v>1</v>
      </c>
      <c r="G53" t="s">
        <v>350</v>
      </c>
      <c r="L53" t="s">
        <v>301</v>
      </c>
      <c r="M53" t="s">
        <v>289</v>
      </c>
      <c r="N53" s="97">
        <v>11.8508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K2</v>
      </c>
      <c r="AG53">
        <f t="shared" si="9"/>
        <v>28.403400000000001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K2</v>
      </c>
      <c r="AT53" t="str">
        <f t="shared" si="4"/>
        <v>USB_VBUS</v>
      </c>
      <c r="AU53" t="str">
        <f t="shared" si="5"/>
        <v>--</v>
      </c>
    </row>
    <row r="54" spans="1:47" x14ac:dyDescent="0.25">
      <c r="A54" t="str">
        <f t="shared" si="0"/>
        <v>J9-2</v>
      </c>
      <c r="B54" t="str">
        <f t="shared" si="1"/>
        <v>D_N</v>
      </c>
      <c r="C54" t="str">
        <f t="shared" si="2"/>
        <v>J9-D_N</v>
      </c>
      <c r="D54" t="str">
        <f t="shared" si="3"/>
        <v>J9-2</v>
      </c>
      <c r="E54" t="s">
        <v>188</v>
      </c>
      <c r="F54">
        <v>2</v>
      </c>
      <c r="G54" t="s">
        <v>337</v>
      </c>
      <c r="L54" t="s">
        <v>302</v>
      </c>
      <c r="M54" t="s">
        <v>289</v>
      </c>
      <c r="N54" s="97">
        <v>15.0207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K1</v>
      </c>
      <c r="AG54">
        <f t="shared" si="9"/>
        <v>25.906099999999999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K1</v>
      </c>
      <c r="AT54" t="str">
        <f t="shared" si="4"/>
        <v>D_N</v>
      </c>
      <c r="AU54" t="str">
        <f t="shared" si="5"/>
        <v>--</v>
      </c>
    </row>
    <row r="55" spans="1:47" x14ac:dyDescent="0.25">
      <c r="A55" t="str">
        <f t="shared" si="0"/>
        <v>J9-3</v>
      </c>
      <c r="B55" t="str">
        <f t="shared" si="1"/>
        <v>D_P</v>
      </c>
      <c r="C55" t="str">
        <f t="shared" si="2"/>
        <v>J9-D_P</v>
      </c>
      <c r="D55" t="str">
        <f t="shared" si="3"/>
        <v>J9-3</v>
      </c>
      <c r="E55" t="s">
        <v>188</v>
      </c>
      <c r="F55">
        <v>3</v>
      </c>
      <c r="G55" t="s">
        <v>338</v>
      </c>
      <c r="L55" t="s">
        <v>304</v>
      </c>
      <c r="M55" t="s">
        <v>289</v>
      </c>
      <c r="N55" s="97">
        <v>21.045500000000001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101</v>
      </c>
      <c r="AL55" t="str">
        <f t="shared" si="13"/>
        <v>---</v>
      </c>
      <c r="AT55" t="str">
        <f t="shared" si="4"/>
        <v>D_P</v>
      </c>
      <c r="AU55" t="str">
        <f t="shared" si="5"/>
        <v>--</v>
      </c>
    </row>
    <row r="56" spans="1:47" x14ac:dyDescent="0.25">
      <c r="A56" t="str">
        <f t="shared" si="0"/>
        <v>J9-4</v>
      </c>
      <c r="B56" t="str">
        <f t="shared" si="1"/>
        <v>NetJ9_4</v>
      </c>
      <c r="C56" t="str">
        <f t="shared" si="2"/>
        <v>J9-NetJ9_4</v>
      </c>
      <c r="D56" t="str">
        <f t="shared" si="3"/>
        <v>J9-4</v>
      </c>
      <c r="E56" t="s">
        <v>188</v>
      </c>
      <c r="F56">
        <v>4</v>
      </c>
      <c r="G56" t="s">
        <v>353</v>
      </c>
      <c r="L56" t="s">
        <v>306</v>
      </c>
      <c r="M56" t="s">
        <v>289</v>
      </c>
      <c r="N56" s="97">
        <v>23.881599999999999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85</v>
      </c>
      <c r="AL56" t="str">
        <f t="shared" si="13"/>
        <v>---</v>
      </c>
      <c r="AT56" t="str">
        <f t="shared" si="4"/>
        <v>NetJ9_4</v>
      </c>
      <c r="AU56" t="str">
        <f t="shared" si="5"/>
        <v>--</v>
      </c>
    </row>
    <row r="57" spans="1:47" x14ac:dyDescent="0.25">
      <c r="A57" t="str">
        <f t="shared" si="0"/>
        <v>J9-5</v>
      </c>
      <c r="B57" t="str">
        <f t="shared" si="1"/>
        <v>GND</v>
      </c>
      <c r="C57" t="str">
        <f t="shared" si="2"/>
        <v>J9-GND</v>
      </c>
      <c r="D57" t="str">
        <f t="shared" si="3"/>
        <v>J9-5</v>
      </c>
      <c r="E57" t="s">
        <v>188</v>
      </c>
      <c r="F57">
        <v>5</v>
      </c>
      <c r="G57" t="s">
        <v>324</v>
      </c>
      <c r="L57" t="s">
        <v>308</v>
      </c>
      <c r="M57" t="s">
        <v>289</v>
      </c>
      <c r="N57" s="97">
        <v>21.585100000000001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str">
        <f t="shared" si="11"/>
        <v>USB_VBUS</v>
      </c>
      <c r="AK57">
        <f t="shared" si="12"/>
        <v>5</v>
      </c>
      <c r="AL57" t="str">
        <f t="shared" si="13"/>
        <v>---</v>
      </c>
      <c r="AT57" t="str">
        <f t="shared" si="4"/>
        <v>GND</v>
      </c>
      <c r="AU57" t="str">
        <f t="shared" si="5"/>
        <v>--</v>
      </c>
    </row>
    <row r="58" spans="1:47" x14ac:dyDescent="0.25">
      <c r="A58" t="str">
        <f t="shared" si="0"/>
        <v>J9-S1</v>
      </c>
      <c r="B58" t="str">
        <f t="shared" si="1"/>
        <v>GND</v>
      </c>
      <c r="C58" t="str">
        <f t="shared" si="2"/>
        <v>J9-GND</v>
      </c>
      <c r="D58" t="str">
        <f t="shared" si="3"/>
        <v>J9-S1</v>
      </c>
      <c r="E58" t="s">
        <v>188</v>
      </c>
      <c r="F58" t="s">
        <v>355</v>
      </c>
      <c r="G58" t="s">
        <v>324</v>
      </c>
      <c r="L58" t="s">
        <v>310</v>
      </c>
      <c r="M58" t="s">
        <v>289</v>
      </c>
      <c r="N58" s="97">
        <v>20.1387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J9-S2</v>
      </c>
      <c r="B59" t="str">
        <f t="shared" si="1"/>
        <v>GND</v>
      </c>
      <c r="C59" t="str">
        <f t="shared" si="2"/>
        <v>J9-GND</v>
      </c>
      <c r="D59" t="str">
        <f t="shared" si="3"/>
        <v>J9-S2</v>
      </c>
      <c r="E59" t="s">
        <v>188</v>
      </c>
      <c r="F59" t="s">
        <v>357</v>
      </c>
      <c r="G59" t="s">
        <v>324</v>
      </c>
      <c r="L59" t="s">
        <v>312</v>
      </c>
      <c r="M59" t="s">
        <v>289</v>
      </c>
      <c r="N59" s="97">
        <v>17.482199999999999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J9-S3</v>
      </c>
      <c r="B60" t="str">
        <f t="shared" si="1"/>
        <v>GND</v>
      </c>
      <c r="C60" t="str">
        <f t="shared" si="2"/>
        <v>J9-GND</v>
      </c>
      <c r="D60" t="str">
        <f t="shared" si="3"/>
        <v>J9-S3</v>
      </c>
      <c r="E60" t="s">
        <v>188</v>
      </c>
      <c r="F60" t="s">
        <v>359</v>
      </c>
      <c r="G60" t="s">
        <v>324</v>
      </c>
      <c r="L60" t="s">
        <v>314</v>
      </c>
      <c r="M60" t="s">
        <v>289</v>
      </c>
      <c r="N60" s="97">
        <v>16.996700000000001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J9-S4</v>
      </c>
      <c r="B61" t="str">
        <f t="shared" si="1"/>
        <v>GND</v>
      </c>
      <c r="C61" t="str">
        <f t="shared" si="2"/>
        <v>J9-GND</v>
      </c>
      <c r="D61" t="str">
        <f t="shared" si="3"/>
        <v>J9-S4</v>
      </c>
      <c r="E61" t="s">
        <v>188</v>
      </c>
      <c r="F61" t="s">
        <v>361</v>
      </c>
      <c r="G61" t="s">
        <v>324</v>
      </c>
      <c r="L61" t="s">
        <v>593</v>
      </c>
      <c r="M61" t="s">
        <v>289</v>
      </c>
      <c r="N61" s="97">
        <v>5.0815000000000001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101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J9-S5</v>
      </c>
      <c r="B62" t="str">
        <f t="shared" si="1"/>
        <v>NetJ9_S5</v>
      </c>
      <c r="C62" t="str">
        <f t="shared" si="2"/>
        <v>J9-NetJ9_S5</v>
      </c>
      <c r="D62" t="str">
        <f t="shared" si="3"/>
        <v>J9-S5</v>
      </c>
      <c r="E62" t="s">
        <v>188</v>
      </c>
      <c r="F62" t="s">
        <v>363</v>
      </c>
      <c r="G62" t="s">
        <v>594</v>
      </c>
      <c r="L62" t="s">
        <v>595</v>
      </c>
      <c r="M62" t="s">
        <v>289</v>
      </c>
      <c r="N62" s="97">
        <v>22.4742</v>
      </c>
      <c r="AT62" t="str">
        <f t="shared" si="4"/>
        <v>NetJ9_S5</v>
      </c>
      <c r="AU62" t="str">
        <f t="shared" si="5"/>
        <v>--</v>
      </c>
    </row>
    <row r="63" spans="1:47" x14ac:dyDescent="0.25">
      <c r="A63" t="str">
        <f t="shared" si="0"/>
        <v>J9-S6</v>
      </c>
      <c r="B63" t="str">
        <f t="shared" si="1"/>
        <v>NetJ9_S6</v>
      </c>
      <c r="C63" t="str">
        <f t="shared" si="2"/>
        <v>J9-NetJ9_S6</v>
      </c>
      <c r="D63" t="str">
        <f t="shared" si="3"/>
        <v>J9-S6</v>
      </c>
      <c r="E63" t="s">
        <v>188</v>
      </c>
      <c r="F63" t="s">
        <v>365</v>
      </c>
      <c r="G63" t="s">
        <v>596</v>
      </c>
      <c r="L63" t="s">
        <v>597</v>
      </c>
      <c r="M63" t="s">
        <v>289</v>
      </c>
      <c r="N63" s="97">
        <v>20.2789</v>
      </c>
      <c r="AT63" t="str">
        <f t="shared" si="4"/>
        <v>NetJ9_S6</v>
      </c>
      <c r="AU63" t="str">
        <f t="shared" si="5"/>
        <v>--</v>
      </c>
    </row>
    <row r="64" spans="1:47" x14ac:dyDescent="0.25">
      <c r="A64" t="str">
        <f t="shared" si="0"/>
        <v>U1-A2</v>
      </c>
      <c r="B64" t="str">
        <f t="shared" si="1"/>
        <v>F_DI</v>
      </c>
      <c r="C64" t="str">
        <f t="shared" si="2"/>
        <v>U1-F_DI</v>
      </c>
      <c r="D64" t="str">
        <f t="shared" si="3"/>
        <v>U1-A2</v>
      </c>
      <c r="E64" t="s">
        <v>367</v>
      </c>
      <c r="F64" t="s">
        <v>578</v>
      </c>
      <c r="G64" t="s">
        <v>598</v>
      </c>
      <c r="L64" t="s">
        <v>599</v>
      </c>
      <c r="M64" t="s">
        <v>289</v>
      </c>
      <c r="N64" s="97">
        <v>16.829999999999998</v>
      </c>
      <c r="AT64" t="str">
        <f t="shared" si="4"/>
        <v>F_DI</v>
      </c>
      <c r="AU64" t="str">
        <f t="shared" si="5"/>
        <v>--</v>
      </c>
    </row>
    <row r="65" spans="1:47" x14ac:dyDescent="0.25">
      <c r="A65" t="str">
        <f t="shared" si="0"/>
        <v>U1-A3</v>
      </c>
      <c r="B65" t="str">
        <f t="shared" si="1"/>
        <v>F_CLK</v>
      </c>
      <c r="C65" t="str">
        <f t="shared" si="2"/>
        <v>U1-F_CLK</v>
      </c>
      <c r="D65" t="str">
        <f t="shared" si="3"/>
        <v>U1-A3</v>
      </c>
      <c r="E65" t="s">
        <v>367</v>
      </c>
      <c r="F65" t="s">
        <v>579</v>
      </c>
      <c r="G65" t="s">
        <v>345</v>
      </c>
      <c r="L65" t="s">
        <v>600</v>
      </c>
      <c r="M65" t="s">
        <v>289</v>
      </c>
      <c r="N65" s="97">
        <v>19.8188</v>
      </c>
      <c r="AT65" t="str">
        <f t="shared" si="4"/>
        <v>F_CLK</v>
      </c>
      <c r="AU65" t="str">
        <f t="shared" si="5"/>
        <v>--</v>
      </c>
    </row>
    <row r="66" spans="1:47" x14ac:dyDescent="0.25">
      <c r="A66" t="str">
        <f t="shared" si="0"/>
        <v>U1-A4</v>
      </c>
      <c r="B66" t="str">
        <f t="shared" si="1"/>
        <v>BDBUS0</v>
      </c>
      <c r="C66" t="str">
        <f t="shared" si="2"/>
        <v>U1-BDBUS0</v>
      </c>
      <c r="D66" t="str">
        <f t="shared" si="3"/>
        <v>U1-A4</v>
      </c>
      <c r="E66" t="s">
        <v>367</v>
      </c>
      <c r="F66" t="s">
        <v>580</v>
      </c>
      <c r="G66" t="s">
        <v>303</v>
      </c>
      <c r="L66" t="s">
        <v>601</v>
      </c>
      <c r="M66" t="s">
        <v>289</v>
      </c>
      <c r="N66" s="97">
        <v>20.276900000000001</v>
      </c>
      <c r="AT66" t="str">
        <f t="shared" si="4"/>
        <v>BDBUS0</v>
      </c>
      <c r="AU66" t="str">
        <f t="shared" si="5"/>
        <v>--</v>
      </c>
    </row>
    <row r="67" spans="1:47" x14ac:dyDescent="0.25">
      <c r="A67" t="str">
        <f t="shared" si="0"/>
        <v>U1-A5</v>
      </c>
      <c r="B67" t="str">
        <f t="shared" si="1"/>
        <v>NetU1_A5</v>
      </c>
      <c r="C67" t="str">
        <f t="shared" si="2"/>
        <v>U1-NetU1_A5</v>
      </c>
      <c r="D67" t="str">
        <f t="shared" si="3"/>
        <v>U1-A5</v>
      </c>
      <c r="E67" t="s">
        <v>367</v>
      </c>
      <c r="F67" t="s">
        <v>581</v>
      </c>
      <c r="G67" t="s">
        <v>602</v>
      </c>
      <c r="L67" t="s">
        <v>603</v>
      </c>
      <c r="M67" t="s">
        <v>289</v>
      </c>
      <c r="N67" s="97">
        <v>22.664899999999999</v>
      </c>
      <c r="AT67" t="str">
        <f t="shared" si="4"/>
        <v>NetU1_A5</v>
      </c>
      <c r="AU67" t="str">
        <f t="shared" si="5"/>
        <v>--</v>
      </c>
    </row>
    <row r="68" spans="1:47" x14ac:dyDescent="0.25">
      <c r="A68" t="str">
        <f t="shared" si="0"/>
        <v>U1-A6</v>
      </c>
      <c r="B68" t="str">
        <f t="shared" si="1"/>
        <v>BDBUS3</v>
      </c>
      <c r="C68" t="str">
        <f t="shared" si="2"/>
        <v>U1-BDBUS3</v>
      </c>
      <c r="D68" t="str">
        <f t="shared" si="3"/>
        <v>U1-A6</v>
      </c>
      <c r="E68" t="s">
        <v>367</v>
      </c>
      <c r="F68" t="s">
        <v>582</v>
      </c>
      <c r="G68" t="s">
        <v>309</v>
      </c>
      <c r="L68" t="s">
        <v>604</v>
      </c>
      <c r="M68" t="s">
        <v>289</v>
      </c>
      <c r="N68" s="97">
        <v>21.586600000000001</v>
      </c>
      <c r="AT68" t="str">
        <f t="shared" si="4"/>
        <v>BDBUS3</v>
      </c>
      <c r="AU68" t="str">
        <f t="shared" si="5"/>
        <v>--</v>
      </c>
    </row>
    <row r="69" spans="1:47" x14ac:dyDescent="0.25">
      <c r="A69" t="str">
        <f t="shared" si="0"/>
        <v>U1-A7</v>
      </c>
      <c r="B69" t="str">
        <f t="shared" si="1"/>
        <v>BDBUS5</v>
      </c>
      <c r="C69" t="str">
        <f t="shared" si="2"/>
        <v>U1-BDBUS5</v>
      </c>
      <c r="D69" t="str">
        <f t="shared" si="3"/>
        <v>U1-A7</v>
      </c>
      <c r="E69" t="s">
        <v>367</v>
      </c>
      <c r="F69" t="s">
        <v>583</v>
      </c>
      <c r="G69" t="s">
        <v>313</v>
      </c>
      <c r="L69" t="s">
        <v>605</v>
      </c>
      <c r="M69" t="s">
        <v>289</v>
      </c>
      <c r="N69" s="97">
        <v>24.343900000000001</v>
      </c>
      <c r="AT69" t="str">
        <f t="shared" si="4"/>
        <v>BDBUS5</v>
      </c>
      <c r="AU69" t="str">
        <f t="shared" si="5"/>
        <v>--</v>
      </c>
    </row>
    <row r="70" spans="1:47" x14ac:dyDescent="0.25">
      <c r="A70" t="str">
        <f t="shared" ref="A70:A133" si="14">$E70&amp;"-"&amp;$F70</f>
        <v>U1-A8</v>
      </c>
      <c r="B70" t="str">
        <f t="shared" ref="B70:B133" si="15">IF(OR(E70=$A$2,E70=$B$2,E70=$C$2,E70=$D$2),"--",G70)</f>
        <v>LED1</v>
      </c>
      <c r="C70" t="str">
        <f t="shared" ref="C70:C133" si="16">$E70&amp;"-"&amp;$G70</f>
        <v>U1-LED1</v>
      </c>
      <c r="D70" t="str">
        <f t="shared" ref="D70:D133" si="17">A70</f>
        <v>U1-A8</v>
      </c>
      <c r="E70" t="s">
        <v>367</v>
      </c>
      <c r="F70" t="s">
        <v>584</v>
      </c>
      <c r="G70" t="s">
        <v>354</v>
      </c>
      <c r="L70" t="s">
        <v>606</v>
      </c>
      <c r="M70" t="s">
        <v>289</v>
      </c>
      <c r="N70" s="97">
        <v>21.930399999999999</v>
      </c>
      <c r="AT70" t="str">
        <f t="shared" ref="AT70:AT133" si="18">IF(IF(COUNTIF($AO$6:$AQ$150,B70)&gt;0,"---","--")="---",VLOOKUP(B70,$AO$6:$AQ$150,3,0),B70)</f>
        <v>NetD2_A</v>
      </c>
      <c r="AU70" t="str">
        <f t="shared" ref="AU70:AU133" si="19">IF(IF(COUNTIF($AO$6:$AQ$150,B70)&gt;0,"---","--")="---",VLOOKUP(B70,$AO$6:$AQ$150,2,0),"--")</f>
        <v>R9</v>
      </c>
    </row>
    <row r="71" spans="1:47" x14ac:dyDescent="0.25">
      <c r="A71" t="str">
        <f t="shared" si="14"/>
        <v>U1-A9</v>
      </c>
      <c r="B71" t="str">
        <f t="shared" si="15"/>
        <v>LED2</v>
      </c>
      <c r="C71" t="str">
        <f t="shared" si="16"/>
        <v>U1-LED2</v>
      </c>
      <c r="D71" t="str">
        <f t="shared" si="17"/>
        <v>U1-A9</v>
      </c>
      <c r="E71" t="s">
        <v>367</v>
      </c>
      <c r="F71" t="s">
        <v>585</v>
      </c>
      <c r="G71" t="s">
        <v>356</v>
      </c>
      <c r="L71" t="s">
        <v>607</v>
      </c>
      <c r="M71" t="s">
        <v>289</v>
      </c>
      <c r="N71" s="97">
        <v>19.057500000000001</v>
      </c>
      <c r="AT71" t="str">
        <f t="shared" si="18"/>
        <v>NetD3_A</v>
      </c>
      <c r="AU71" t="str">
        <f t="shared" si="19"/>
        <v>R10</v>
      </c>
    </row>
    <row r="72" spans="1:47" x14ac:dyDescent="0.25">
      <c r="A72" t="str">
        <f t="shared" si="14"/>
        <v>U1-A10</v>
      </c>
      <c r="B72" t="str">
        <f t="shared" si="15"/>
        <v>LED4</v>
      </c>
      <c r="C72" t="str">
        <f t="shared" si="16"/>
        <v>U1-LED4</v>
      </c>
      <c r="D72" t="str">
        <f t="shared" si="17"/>
        <v>U1-A10</v>
      </c>
      <c r="E72" t="s">
        <v>367</v>
      </c>
      <c r="F72" t="s">
        <v>574</v>
      </c>
      <c r="G72" t="s">
        <v>360</v>
      </c>
      <c r="L72" t="s">
        <v>608</v>
      </c>
      <c r="M72" t="s">
        <v>289</v>
      </c>
      <c r="N72" s="97">
        <v>20.661899999999999</v>
      </c>
      <c r="AT72" t="str">
        <f t="shared" si="18"/>
        <v>NetD5_A</v>
      </c>
      <c r="AU72" t="str">
        <f t="shared" si="19"/>
        <v>R12</v>
      </c>
    </row>
    <row r="73" spans="1:47" x14ac:dyDescent="0.25">
      <c r="A73" t="str">
        <f t="shared" si="14"/>
        <v>U1-A11</v>
      </c>
      <c r="B73" t="str">
        <f t="shared" si="15"/>
        <v>LED3</v>
      </c>
      <c r="C73" t="str">
        <f t="shared" si="16"/>
        <v>U1-LED3</v>
      </c>
      <c r="D73" t="str">
        <f t="shared" si="17"/>
        <v>U1-A11</v>
      </c>
      <c r="E73" t="s">
        <v>367</v>
      </c>
      <c r="F73" t="s">
        <v>575</v>
      </c>
      <c r="G73" t="s">
        <v>358</v>
      </c>
      <c r="L73" t="s">
        <v>609</v>
      </c>
      <c r="M73" t="s">
        <v>289</v>
      </c>
      <c r="N73" s="97">
        <v>18.948699999999999</v>
      </c>
      <c r="AT73" t="str">
        <f t="shared" si="18"/>
        <v>NetD4_A</v>
      </c>
      <c r="AU73" t="str">
        <f t="shared" si="19"/>
        <v>R11</v>
      </c>
    </row>
    <row r="74" spans="1:47" x14ac:dyDescent="0.25">
      <c r="A74" t="str">
        <f t="shared" si="14"/>
        <v>U1-A12</v>
      </c>
      <c r="B74" t="str">
        <f t="shared" si="15"/>
        <v>DQ15</v>
      </c>
      <c r="C74" t="str">
        <f t="shared" si="16"/>
        <v>U1-DQ15</v>
      </c>
      <c r="D74" t="str">
        <f t="shared" si="17"/>
        <v>U1-A12</v>
      </c>
      <c r="E74" t="s">
        <v>367</v>
      </c>
      <c r="F74" t="s">
        <v>576</v>
      </c>
      <c r="G74" t="s">
        <v>605</v>
      </c>
      <c r="L74" t="s">
        <v>610</v>
      </c>
      <c r="M74" t="s">
        <v>289</v>
      </c>
      <c r="N74" s="97">
        <v>17.3826</v>
      </c>
      <c r="AT74" t="str">
        <f t="shared" si="18"/>
        <v>DQ15</v>
      </c>
      <c r="AU74" t="str">
        <f t="shared" si="19"/>
        <v>--</v>
      </c>
    </row>
    <row r="75" spans="1:47" x14ac:dyDescent="0.25">
      <c r="A75" t="str">
        <f t="shared" si="14"/>
        <v>U1-B2</v>
      </c>
      <c r="B75" t="str">
        <f t="shared" si="15"/>
        <v>F_DO</v>
      </c>
      <c r="C75" t="str">
        <f t="shared" si="16"/>
        <v>U1-F_DO</v>
      </c>
      <c r="D75" t="str">
        <f t="shared" si="17"/>
        <v>U1-B2</v>
      </c>
      <c r="E75" t="s">
        <v>367</v>
      </c>
      <c r="F75" t="s">
        <v>611</v>
      </c>
      <c r="G75" t="s">
        <v>612</v>
      </c>
      <c r="L75" t="s">
        <v>613</v>
      </c>
      <c r="M75" t="s">
        <v>289</v>
      </c>
      <c r="N75" s="97">
        <v>15.997199999999999</v>
      </c>
      <c r="AT75" t="str">
        <f t="shared" si="18"/>
        <v>F_DO</v>
      </c>
      <c r="AU75" t="str">
        <f t="shared" si="19"/>
        <v>--</v>
      </c>
    </row>
    <row r="76" spans="1:47" x14ac:dyDescent="0.25">
      <c r="A76" t="str">
        <f t="shared" si="14"/>
        <v>U1-B3</v>
      </c>
      <c r="B76" t="str">
        <f t="shared" si="15"/>
        <v>F_CS</v>
      </c>
      <c r="C76" t="str">
        <f t="shared" si="16"/>
        <v>U1-F_CS</v>
      </c>
      <c r="D76" t="str">
        <f t="shared" si="17"/>
        <v>U1-B3</v>
      </c>
      <c r="E76" t="s">
        <v>367</v>
      </c>
      <c r="F76" t="s">
        <v>614</v>
      </c>
      <c r="G76" t="s">
        <v>347</v>
      </c>
      <c r="L76" t="s">
        <v>615</v>
      </c>
      <c r="M76" t="s">
        <v>289</v>
      </c>
      <c r="N76" s="97">
        <v>15.039199999999999</v>
      </c>
      <c r="AT76" t="str">
        <f t="shared" si="18"/>
        <v>F_CS</v>
      </c>
      <c r="AU76" t="str">
        <f t="shared" si="19"/>
        <v>--</v>
      </c>
    </row>
    <row r="77" spans="1:47" x14ac:dyDescent="0.25">
      <c r="A77" t="str">
        <f t="shared" si="14"/>
        <v>U1-B4</v>
      </c>
      <c r="B77" t="str">
        <f t="shared" si="15"/>
        <v>BDBUS1</v>
      </c>
      <c r="C77" t="str">
        <f t="shared" si="16"/>
        <v>U1-BDBUS1</v>
      </c>
      <c r="D77" t="str">
        <f t="shared" si="17"/>
        <v>U1-B4</v>
      </c>
      <c r="E77" t="s">
        <v>367</v>
      </c>
      <c r="F77" t="s">
        <v>616</v>
      </c>
      <c r="G77" t="s">
        <v>305</v>
      </c>
      <c r="L77" t="s">
        <v>617</v>
      </c>
      <c r="M77" t="s">
        <v>289</v>
      </c>
      <c r="N77" s="97">
        <v>17.924900000000001</v>
      </c>
      <c r="AT77" t="str">
        <f t="shared" si="18"/>
        <v>BDBUS1</v>
      </c>
      <c r="AU77" t="str">
        <f t="shared" si="19"/>
        <v>--</v>
      </c>
    </row>
    <row r="78" spans="1:47" x14ac:dyDescent="0.25">
      <c r="A78" t="str">
        <f t="shared" si="14"/>
        <v>U1-B5</v>
      </c>
      <c r="B78" t="str">
        <f t="shared" si="15"/>
        <v>BDBUS2</v>
      </c>
      <c r="C78" t="str">
        <f t="shared" si="16"/>
        <v>U1-BDBUS2</v>
      </c>
      <c r="D78" t="str">
        <f t="shared" si="17"/>
        <v>U1-B5</v>
      </c>
      <c r="E78" t="s">
        <v>367</v>
      </c>
      <c r="F78" t="s">
        <v>618</v>
      </c>
      <c r="G78" t="s">
        <v>307</v>
      </c>
      <c r="L78" t="s">
        <v>619</v>
      </c>
      <c r="M78" t="s">
        <v>289</v>
      </c>
      <c r="N78" s="97">
        <v>16.851600000000001</v>
      </c>
      <c r="AT78" t="str">
        <f t="shared" si="18"/>
        <v>BDBUS2</v>
      </c>
      <c r="AU78" t="str">
        <f t="shared" si="19"/>
        <v>--</v>
      </c>
    </row>
    <row r="79" spans="1:47" x14ac:dyDescent="0.25">
      <c r="A79" t="str">
        <f t="shared" si="14"/>
        <v>U1-B6</v>
      </c>
      <c r="B79" t="str">
        <f t="shared" si="15"/>
        <v>BDBUS4</v>
      </c>
      <c r="C79" t="str">
        <f t="shared" si="16"/>
        <v>U1-BDBUS4</v>
      </c>
      <c r="D79" t="str">
        <f t="shared" si="17"/>
        <v>U1-B6</v>
      </c>
      <c r="E79" t="s">
        <v>367</v>
      </c>
      <c r="F79" t="s">
        <v>620</v>
      </c>
      <c r="G79" t="s">
        <v>311</v>
      </c>
      <c r="L79" t="s">
        <v>621</v>
      </c>
      <c r="M79" t="s">
        <v>289</v>
      </c>
      <c r="N79" s="97">
        <v>14.7094</v>
      </c>
      <c r="AT79" t="str">
        <f t="shared" si="18"/>
        <v>BDBUS4</v>
      </c>
      <c r="AU79" t="str">
        <f t="shared" si="19"/>
        <v>--</v>
      </c>
    </row>
    <row r="80" spans="1:47" x14ac:dyDescent="0.25">
      <c r="A80" t="str">
        <f t="shared" si="14"/>
        <v>U1-B7</v>
      </c>
      <c r="B80" t="str">
        <f t="shared" si="15"/>
        <v>NetU1_B7</v>
      </c>
      <c r="C80" t="str">
        <f t="shared" si="16"/>
        <v>U1-NetU1_B7</v>
      </c>
      <c r="D80" t="str">
        <f t="shared" si="17"/>
        <v>U1-B7</v>
      </c>
      <c r="E80" t="s">
        <v>367</v>
      </c>
      <c r="F80" t="s">
        <v>622</v>
      </c>
      <c r="G80" t="s">
        <v>623</v>
      </c>
      <c r="L80" t="s">
        <v>337</v>
      </c>
      <c r="M80" t="s">
        <v>289</v>
      </c>
      <c r="N80" s="97">
        <v>4.7196999999999996</v>
      </c>
      <c r="AT80" t="str">
        <f t="shared" si="18"/>
        <v>NetU1_B7</v>
      </c>
      <c r="AU80" t="str">
        <f t="shared" si="19"/>
        <v>--</v>
      </c>
    </row>
    <row r="81" spans="1:47" x14ac:dyDescent="0.25">
      <c r="A81" t="str">
        <f t="shared" si="14"/>
        <v>U1-B9</v>
      </c>
      <c r="B81" t="str">
        <f t="shared" si="15"/>
        <v>DEVCLRn</v>
      </c>
      <c r="C81" t="str">
        <f t="shared" si="16"/>
        <v>U1-DEVCLRn</v>
      </c>
      <c r="D81" t="str">
        <f t="shared" si="17"/>
        <v>U1-B9</v>
      </c>
      <c r="E81" t="s">
        <v>367</v>
      </c>
      <c r="F81" t="s">
        <v>624</v>
      </c>
      <c r="G81" t="s">
        <v>625</v>
      </c>
      <c r="L81" t="s">
        <v>338</v>
      </c>
      <c r="M81" t="s">
        <v>289</v>
      </c>
      <c r="N81" s="97">
        <v>4.7344999999999997</v>
      </c>
      <c r="AT81" t="str">
        <f t="shared" si="18"/>
        <v>DEVCLRn</v>
      </c>
      <c r="AU81" t="str">
        <f t="shared" si="19"/>
        <v>--</v>
      </c>
    </row>
    <row r="82" spans="1:47" x14ac:dyDescent="0.25">
      <c r="A82" t="str">
        <f t="shared" si="14"/>
        <v>U1-B10</v>
      </c>
      <c r="B82" t="str">
        <f t="shared" si="15"/>
        <v>LED5</v>
      </c>
      <c r="C82" t="str">
        <f t="shared" si="16"/>
        <v>U1-LED5</v>
      </c>
      <c r="D82" t="str">
        <f t="shared" si="17"/>
        <v>U1-B10</v>
      </c>
      <c r="E82" t="s">
        <v>367</v>
      </c>
      <c r="F82" t="s">
        <v>626</v>
      </c>
      <c r="G82" t="s">
        <v>362</v>
      </c>
      <c r="L82" t="s">
        <v>339</v>
      </c>
      <c r="M82" t="s">
        <v>289</v>
      </c>
      <c r="N82" s="97">
        <v>2.9685999999999999</v>
      </c>
      <c r="AT82" t="str">
        <f t="shared" si="18"/>
        <v>NetD6_A</v>
      </c>
      <c r="AU82" t="str">
        <f t="shared" si="19"/>
        <v>R13</v>
      </c>
    </row>
    <row r="83" spans="1:47" x14ac:dyDescent="0.25">
      <c r="A83" t="str">
        <f t="shared" si="14"/>
        <v>U1-B11</v>
      </c>
      <c r="B83" t="str">
        <f t="shared" si="15"/>
        <v>NetU1_B11</v>
      </c>
      <c r="C83" t="str">
        <f t="shared" si="16"/>
        <v>U1-NetU1_B11</v>
      </c>
      <c r="D83" t="str">
        <f t="shared" si="17"/>
        <v>U1-B11</v>
      </c>
      <c r="E83" t="s">
        <v>367</v>
      </c>
      <c r="F83" t="s">
        <v>627</v>
      </c>
      <c r="G83" t="s">
        <v>628</v>
      </c>
      <c r="L83" t="s">
        <v>341</v>
      </c>
      <c r="M83" t="s">
        <v>289</v>
      </c>
      <c r="N83" s="97">
        <v>2.6234000000000002</v>
      </c>
      <c r="AT83" t="str">
        <f t="shared" si="18"/>
        <v>NetU1_B11</v>
      </c>
      <c r="AU83" t="str">
        <f t="shared" si="19"/>
        <v>--</v>
      </c>
    </row>
    <row r="84" spans="1:47" x14ac:dyDescent="0.25">
      <c r="A84" t="str">
        <f t="shared" si="14"/>
        <v>U1-B12</v>
      </c>
      <c r="B84" t="str">
        <f t="shared" si="15"/>
        <v>DQ13</v>
      </c>
      <c r="C84" t="str">
        <f t="shared" si="16"/>
        <v>U1-DQ13</v>
      </c>
      <c r="D84" t="str">
        <f t="shared" si="17"/>
        <v>U1-B12</v>
      </c>
      <c r="E84" t="s">
        <v>367</v>
      </c>
      <c r="F84" t="s">
        <v>629</v>
      </c>
      <c r="G84" t="s">
        <v>603</v>
      </c>
      <c r="L84" t="s">
        <v>343</v>
      </c>
      <c r="M84" t="s">
        <v>289</v>
      </c>
      <c r="N84" s="97">
        <v>4.0073999999999996</v>
      </c>
      <c r="AT84" t="str">
        <f t="shared" si="18"/>
        <v>DQ13</v>
      </c>
      <c r="AU84" t="str">
        <f t="shared" si="19"/>
        <v>--</v>
      </c>
    </row>
    <row r="85" spans="1:47" x14ac:dyDescent="0.25">
      <c r="A85" t="str">
        <f t="shared" si="14"/>
        <v>U1-B13</v>
      </c>
      <c r="B85" t="str">
        <f t="shared" si="15"/>
        <v>DQ14</v>
      </c>
      <c r="C85" t="str">
        <f t="shared" si="16"/>
        <v>U1-DQ14</v>
      </c>
      <c r="D85" t="str">
        <f t="shared" si="17"/>
        <v>U1-B13</v>
      </c>
      <c r="E85" t="s">
        <v>367</v>
      </c>
      <c r="F85" t="s">
        <v>630</v>
      </c>
      <c r="G85" t="s">
        <v>604</v>
      </c>
      <c r="L85" t="s">
        <v>345</v>
      </c>
      <c r="M85" t="s">
        <v>289</v>
      </c>
      <c r="N85" s="97">
        <v>4.8592000000000004</v>
      </c>
      <c r="AT85" t="str">
        <f t="shared" si="18"/>
        <v>DQ14</v>
      </c>
      <c r="AU85" t="str">
        <f t="shared" si="19"/>
        <v>--</v>
      </c>
    </row>
    <row r="86" spans="1:47" x14ac:dyDescent="0.25">
      <c r="A86" t="str">
        <f t="shared" si="14"/>
        <v>U1-C4</v>
      </c>
      <c r="B86" t="str">
        <f t="shared" si="15"/>
        <v>NetR5_1</v>
      </c>
      <c r="C86" t="str">
        <f t="shared" si="16"/>
        <v>U1-NetR5_1</v>
      </c>
      <c r="D86" t="str">
        <f t="shared" si="17"/>
        <v>U1-C4</v>
      </c>
      <c r="E86" t="s">
        <v>367</v>
      </c>
      <c r="F86" t="s">
        <v>447</v>
      </c>
      <c r="G86" t="s">
        <v>631</v>
      </c>
      <c r="L86" t="s">
        <v>347</v>
      </c>
      <c r="M86" t="s">
        <v>289</v>
      </c>
      <c r="N86" s="97">
        <v>14.2211</v>
      </c>
      <c r="AT86" t="str">
        <f t="shared" si="18"/>
        <v>NetR5_1</v>
      </c>
      <c r="AU86" t="str">
        <f t="shared" si="19"/>
        <v>--</v>
      </c>
    </row>
    <row r="87" spans="1:47" x14ac:dyDescent="0.25">
      <c r="A87" t="str">
        <f t="shared" si="14"/>
        <v>U1-C5</v>
      </c>
      <c r="B87" t="str">
        <f t="shared" si="15"/>
        <v>CONF_DONE</v>
      </c>
      <c r="C87" t="str">
        <f t="shared" si="16"/>
        <v>U1-CONF_DONE</v>
      </c>
      <c r="D87" t="str">
        <f t="shared" si="17"/>
        <v>U1-C5</v>
      </c>
      <c r="E87" t="s">
        <v>367</v>
      </c>
      <c r="F87" t="s">
        <v>448</v>
      </c>
      <c r="G87" t="s">
        <v>319</v>
      </c>
      <c r="L87" t="s">
        <v>598</v>
      </c>
      <c r="M87" t="s">
        <v>289</v>
      </c>
      <c r="N87" s="97">
        <v>4.6645000000000003</v>
      </c>
      <c r="AT87" t="str">
        <f t="shared" si="18"/>
        <v>CONF_DONE</v>
      </c>
      <c r="AU87" t="str">
        <f t="shared" si="19"/>
        <v>--</v>
      </c>
    </row>
    <row r="88" spans="1:47" x14ac:dyDescent="0.25">
      <c r="A88" t="str">
        <f t="shared" si="14"/>
        <v>U1-C6</v>
      </c>
      <c r="B88" t="str">
        <f t="shared" si="15"/>
        <v>3.3V</v>
      </c>
      <c r="C88" t="str">
        <f t="shared" si="16"/>
        <v>U1-3.3V</v>
      </c>
      <c r="D88" t="str">
        <f t="shared" si="17"/>
        <v>U1-C6</v>
      </c>
      <c r="E88" t="s">
        <v>367</v>
      </c>
      <c r="F88" t="s">
        <v>449</v>
      </c>
      <c r="G88" t="s">
        <v>291</v>
      </c>
      <c r="L88" t="s">
        <v>612</v>
      </c>
      <c r="M88" t="s">
        <v>289</v>
      </c>
      <c r="N88" s="97">
        <v>14.039899999999999</v>
      </c>
      <c r="AT88" t="str">
        <f t="shared" si="18"/>
        <v>3.3V</v>
      </c>
      <c r="AU88" t="str">
        <f t="shared" si="19"/>
        <v>--</v>
      </c>
    </row>
    <row r="89" spans="1:47" x14ac:dyDescent="0.25">
      <c r="A89" t="str">
        <f t="shared" si="14"/>
        <v>U1-C7</v>
      </c>
      <c r="B89" t="str">
        <f t="shared" si="15"/>
        <v>3.3V</v>
      </c>
      <c r="C89" t="str">
        <f t="shared" si="16"/>
        <v>U1-3.3V</v>
      </c>
      <c r="D89" t="str">
        <f t="shared" si="17"/>
        <v>U1-C7</v>
      </c>
      <c r="E89" t="s">
        <v>367</v>
      </c>
      <c r="F89" t="s">
        <v>450</v>
      </c>
      <c r="G89" t="s">
        <v>291</v>
      </c>
      <c r="L89" t="s">
        <v>324</v>
      </c>
      <c r="M89" t="s">
        <v>289</v>
      </c>
      <c r="N89" s="97">
        <v>176.1671</v>
      </c>
      <c r="AT89" t="str">
        <f t="shared" si="18"/>
        <v>3.3V</v>
      </c>
      <c r="AU89" t="str">
        <f t="shared" si="19"/>
        <v>--</v>
      </c>
    </row>
    <row r="90" spans="1:47" x14ac:dyDescent="0.25">
      <c r="A90" t="str">
        <f t="shared" si="14"/>
        <v>U1-C8</v>
      </c>
      <c r="B90" t="str">
        <f t="shared" si="15"/>
        <v>3.3V</v>
      </c>
      <c r="C90" t="str">
        <f t="shared" si="16"/>
        <v>U1-3.3V</v>
      </c>
      <c r="D90" t="str">
        <f t="shared" si="17"/>
        <v>U1-C8</v>
      </c>
      <c r="E90" t="s">
        <v>367</v>
      </c>
      <c r="F90" t="s">
        <v>451</v>
      </c>
      <c r="G90" t="s">
        <v>291</v>
      </c>
      <c r="L90" t="s">
        <v>328</v>
      </c>
      <c r="M90" t="s">
        <v>289</v>
      </c>
      <c r="N90" s="97">
        <v>16.882000000000001</v>
      </c>
      <c r="AT90" t="str">
        <f t="shared" si="18"/>
        <v>3.3V</v>
      </c>
      <c r="AU90" t="str">
        <f t="shared" si="19"/>
        <v>--</v>
      </c>
    </row>
    <row r="91" spans="1:47" x14ac:dyDescent="0.25">
      <c r="A91" t="str">
        <f t="shared" si="14"/>
        <v>U1-C9</v>
      </c>
      <c r="B91" t="str">
        <f t="shared" si="15"/>
        <v>LED6</v>
      </c>
      <c r="C91" t="str">
        <f t="shared" si="16"/>
        <v>U1-LED6</v>
      </c>
      <c r="D91" t="str">
        <f t="shared" si="17"/>
        <v>U1-C9</v>
      </c>
      <c r="E91" t="s">
        <v>367</v>
      </c>
      <c r="F91" t="s">
        <v>452</v>
      </c>
      <c r="G91" t="s">
        <v>364</v>
      </c>
      <c r="L91" t="s">
        <v>354</v>
      </c>
      <c r="M91" t="s">
        <v>289</v>
      </c>
      <c r="N91" s="97">
        <v>28.741900000000001</v>
      </c>
      <c r="AT91" t="str">
        <f t="shared" si="18"/>
        <v>NetD7_A</v>
      </c>
      <c r="AU91" t="str">
        <f t="shared" si="19"/>
        <v>R14</v>
      </c>
    </row>
    <row r="92" spans="1:47" x14ac:dyDescent="0.25">
      <c r="A92" t="str">
        <f t="shared" si="14"/>
        <v>U1-C10</v>
      </c>
      <c r="B92" t="str">
        <f t="shared" si="15"/>
        <v>LED7</v>
      </c>
      <c r="C92" t="str">
        <f t="shared" si="16"/>
        <v>U1-LED7</v>
      </c>
      <c r="D92" t="str">
        <f t="shared" si="17"/>
        <v>U1-C10</v>
      </c>
      <c r="E92" t="s">
        <v>367</v>
      </c>
      <c r="F92" t="s">
        <v>453</v>
      </c>
      <c r="G92" t="s">
        <v>366</v>
      </c>
      <c r="L92" t="s">
        <v>356</v>
      </c>
      <c r="M92" t="s">
        <v>289</v>
      </c>
      <c r="N92" s="97">
        <v>26.693100000000001</v>
      </c>
      <c r="AT92" t="str">
        <f t="shared" si="18"/>
        <v>NetD8_A</v>
      </c>
      <c r="AU92" t="str">
        <f t="shared" si="19"/>
        <v>R15</v>
      </c>
    </row>
    <row r="93" spans="1:47" x14ac:dyDescent="0.25">
      <c r="A93" t="str">
        <f t="shared" si="14"/>
        <v>U1-C11</v>
      </c>
      <c r="B93" t="str">
        <f t="shared" si="15"/>
        <v>NetU1_C11</v>
      </c>
      <c r="C93" t="str">
        <f t="shared" si="16"/>
        <v>U1-NetU1_C11</v>
      </c>
      <c r="D93" t="str">
        <f t="shared" si="17"/>
        <v>U1-C11</v>
      </c>
      <c r="E93" t="s">
        <v>367</v>
      </c>
      <c r="F93" t="s">
        <v>454</v>
      </c>
      <c r="G93" t="s">
        <v>632</v>
      </c>
      <c r="L93" t="s">
        <v>358</v>
      </c>
      <c r="M93" t="s">
        <v>289</v>
      </c>
      <c r="N93" s="97">
        <v>23.822600000000001</v>
      </c>
      <c r="AT93" t="str">
        <f t="shared" si="18"/>
        <v>NetU1_C11</v>
      </c>
      <c r="AU93" t="str">
        <f t="shared" si="19"/>
        <v>--</v>
      </c>
    </row>
    <row r="94" spans="1:47" x14ac:dyDescent="0.25">
      <c r="A94" t="str">
        <f t="shared" si="14"/>
        <v>U1-C12</v>
      </c>
      <c r="B94" t="str">
        <f t="shared" si="15"/>
        <v>DQ12</v>
      </c>
      <c r="C94" t="str">
        <f t="shared" si="16"/>
        <v>U1-DQ12</v>
      </c>
      <c r="D94" t="str">
        <f t="shared" si="17"/>
        <v>U1-C12</v>
      </c>
      <c r="E94" t="s">
        <v>367</v>
      </c>
      <c r="F94" t="s">
        <v>455</v>
      </c>
      <c r="G94" t="s">
        <v>601</v>
      </c>
      <c r="L94" t="s">
        <v>360</v>
      </c>
      <c r="M94" t="s">
        <v>289</v>
      </c>
      <c r="N94" s="97">
        <v>24.4682</v>
      </c>
      <c r="AT94" t="str">
        <f t="shared" si="18"/>
        <v>DQ12</v>
      </c>
      <c r="AU94" t="str">
        <f t="shared" si="19"/>
        <v>--</v>
      </c>
    </row>
    <row r="95" spans="1:47" x14ac:dyDescent="0.25">
      <c r="A95" t="str">
        <f t="shared" si="14"/>
        <v>U1-C13</v>
      </c>
      <c r="B95" t="str">
        <f t="shared" si="15"/>
        <v>NetU1_C13</v>
      </c>
      <c r="C95" t="str">
        <f t="shared" si="16"/>
        <v>U1-NetU1_C13</v>
      </c>
      <c r="D95" t="str">
        <f t="shared" si="17"/>
        <v>U1-C13</v>
      </c>
      <c r="E95" t="s">
        <v>367</v>
      </c>
      <c r="F95" t="s">
        <v>456</v>
      </c>
      <c r="G95" t="s">
        <v>633</v>
      </c>
      <c r="L95" t="s">
        <v>362</v>
      </c>
      <c r="M95" t="s">
        <v>289</v>
      </c>
      <c r="N95" s="97">
        <v>24.299099999999999</v>
      </c>
      <c r="AT95" t="str">
        <f t="shared" si="18"/>
        <v>NetU1_C13</v>
      </c>
      <c r="AU95" t="str">
        <f t="shared" si="19"/>
        <v>--</v>
      </c>
    </row>
    <row r="96" spans="1:47" x14ac:dyDescent="0.25">
      <c r="A96" t="str">
        <f t="shared" si="14"/>
        <v>U1-D6</v>
      </c>
      <c r="B96" t="str">
        <f t="shared" si="15"/>
        <v>NetU1_D6</v>
      </c>
      <c r="C96" t="str">
        <f t="shared" si="16"/>
        <v>U1-NetU1_D6</v>
      </c>
      <c r="D96" t="str">
        <f t="shared" si="17"/>
        <v>U1-D6</v>
      </c>
      <c r="E96" t="s">
        <v>367</v>
      </c>
      <c r="F96" t="s">
        <v>308</v>
      </c>
      <c r="G96" t="s">
        <v>634</v>
      </c>
      <c r="L96" t="s">
        <v>364</v>
      </c>
      <c r="M96" t="s">
        <v>289</v>
      </c>
      <c r="N96" s="97">
        <v>23.8825</v>
      </c>
      <c r="AT96" t="str">
        <f t="shared" si="18"/>
        <v>NetU1_D6</v>
      </c>
      <c r="AU96" t="str">
        <f t="shared" si="19"/>
        <v>--</v>
      </c>
    </row>
    <row r="97" spans="1:47" x14ac:dyDescent="0.25">
      <c r="A97" t="str">
        <f t="shared" si="14"/>
        <v>U1-D7</v>
      </c>
      <c r="B97" t="str">
        <f t="shared" si="15"/>
        <v>GND</v>
      </c>
      <c r="C97" t="str">
        <f t="shared" si="16"/>
        <v>U1-GND</v>
      </c>
      <c r="D97" t="str">
        <f t="shared" si="17"/>
        <v>U1-D7</v>
      </c>
      <c r="E97" t="s">
        <v>367</v>
      </c>
      <c r="F97" t="s">
        <v>310</v>
      </c>
      <c r="G97" t="s">
        <v>324</v>
      </c>
      <c r="L97" t="s">
        <v>366</v>
      </c>
      <c r="M97" t="s">
        <v>289</v>
      </c>
      <c r="N97" s="97">
        <v>22.401299999999999</v>
      </c>
      <c r="AT97" t="str">
        <f t="shared" si="18"/>
        <v>GND</v>
      </c>
      <c r="AU97" t="str">
        <f t="shared" si="19"/>
        <v>--</v>
      </c>
    </row>
    <row r="98" spans="1:47" x14ac:dyDescent="0.25">
      <c r="A98" t="str">
        <f t="shared" si="14"/>
        <v>U1-D8</v>
      </c>
      <c r="B98" t="str">
        <f t="shared" si="15"/>
        <v>LED8</v>
      </c>
      <c r="C98" t="str">
        <f t="shared" si="16"/>
        <v>U1-LED8</v>
      </c>
      <c r="D98" t="str">
        <f t="shared" si="17"/>
        <v>U1-D8</v>
      </c>
      <c r="E98" t="s">
        <v>367</v>
      </c>
      <c r="F98" t="s">
        <v>312</v>
      </c>
      <c r="G98" t="s">
        <v>368</v>
      </c>
      <c r="L98" t="s">
        <v>368</v>
      </c>
      <c r="M98" t="s">
        <v>289</v>
      </c>
      <c r="N98" s="97">
        <v>23.5474</v>
      </c>
      <c r="AT98" t="str">
        <f t="shared" si="18"/>
        <v>NetD9_A</v>
      </c>
      <c r="AU98" t="str">
        <f t="shared" si="19"/>
        <v>R16</v>
      </c>
    </row>
    <row r="99" spans="1:47" x14ac:dyDescent="0.25">
      <c r="A99" t="str">
        <f t="shared" si="14"/>
        <v>U1-D9</v>
      </c>
      <c r="B99" t="str">
        <f t="shared" si="15"/>
        <v>DQ5</v>
      </c>
      <c r="C99" t="str">
        <f t="shared" si="16"/>
        <v>U1-DQ5</v>
      </c>
      <c r="D99" t="str">
        <f t="shared" si="17"/>
        <v>U1-D9</v>
      </c>
      <c r="E99" t="s">
        <v>367</v>
      </c>
      <c r="F99" t="s">
        <v>314</v>
      </c>
      <c r="G99" t="s">
        <v>609</v>
      </c>
      <c r="L99" t="s">
        <v>635</v>
      </c>
      <c r="M99" t="s">
        <v>289</v>
      </c>
      <c r="N99" s="97">
        <v>11.816599999999999</v>
      </c>
      <c r="AT99" t="str">
        <f t="shared" si="18"/>
        <v>DQ5</v>
      </c>
      <c r="AU99" t="str">
        <f t="shared" si="19"/>
        <v>--</v>
      </c>
    </row>
    <row r="100" spans="1:47" x14ac:dyDescent="0.25">
      <c r="A100" t="str">
        <f t="shared" si="14"/>
        <v>U1-D11</v>
      </c>
      <c r="B100" t="str">
        <f t="shared" si="15"/>
        <v>DQ0</v>
      </c>
      <c r="C100" t="str">
        <f t="shared" si="16"/>
        <v>U1-DQ0</v>
      </c>
      <c r="D100" t="str">
        <f t="shared" si="17"/>
        <v>U1-D11</v>
      </c>
      <c r="E100" t="s">
        <v>367</v>
      </c>
      <c r="F100" t="s">
        <v>318</v>
      </c>
      <c r="G100" t="s">
        <v>595</v>
      </c>
      <c r="L100" t="s">
        <v>636</v>
      </c>
      <c r="M100" t="s">
        <v>289</v>
      </c>
      <c r="N100" s="97">
        <v>4.4032999999999998</v>
      </c>
      <c r="AT100" t="str">
        <f t="shared" si="18"/>
        <v>DQ0</v>
      </c>
      <c r="AU100" t="str">
        <f t="shared" si="19"/>
        <v>--</v>
      </c>
    </row>
    <row r="101" spans="1:47" x14ac:dyDescent="0.25">
      <c r="A101" t="str">
        <f t="shared" si="14"/>
        <v>U1-D12</v>
      </c>
      <c r="B101" t="str">
        <f t="shared" si="15"/>
        <v>DQ11</v>
      </c>
      <c r="C101" t="str">
        <f t="shared" si="16"/>
        <v>U1-DQ11</v>
      </c>
      <c r="D101" t="str">
        <f t="shared" si="17"/>
        <v>U1-D12</v>
      </c>
      <c r="E101" t="s">
        <v>367</v>
      </c>
      <c r="F101" t="s">
        <v>320</v>
      </c>
      <c r="G101" t="s">
        <v>600</v>
      </c>
      <c r="L101" t="s">
        <v>369</v>
      </c>
      <c r="M101" t="s">
        <v>289</v>
      </c>
      <c r="N101" s="97">
        <v>4.1604000000000001</v>
      </c>
      <c r="AT101" t="str">
        <f t="shared" si="18"/>
        <v>DQ11</v>
      </c>
      <c r="AU101" t="str">
        <f t="shared" si="19"/>
        <v>--</v>
      </c>
    </row>
    <row r="102" spans="1:47" x14ac:dyDescent="0.25">
      <c r="A102" t="str">
        <f t="shared" si="14"/>
        <v>U1-D13</v>
      </c>
      <c r="B102" t="str">
        <f t="shared" si="15"/>
        <v>NetU1_D13</v>
      </c>
      <c r="C102" t="str">
        <f t="shared" si="16"/>
        <v>U1-NetU1_D13</v>
      </c>
      <c r="D102" t="str">
        <f t="shared" si="17"/>
        <v>U1-D13</v>
      </c>
      <c r="E102" t="s">
        <v>367</v>
      </c>
      <c r="F102" t="s">
        <v>321</v>
      </c>
      <c r="G102" t="s">
        <v>637</v>
      </c>
      <c r="L102" t="s">
        <v>370</v>
      </c>
      <c r="M102" t="s">
        <v>289</v>
      </c>
      <c r="N102" s="97">
        <v>4.0316999999999998</v>
      </c>
      <c r="AT102" t="str">
        <f t="shared" si="18"/>
        <v>NetU1_D13</v>
      </c>
      <c r="AU102" t="str">
        <f t="shared" si="19"/>
        <v>--</v>
      </c>
    </row>
    <row r="103" spans="1:47" x14ac:dyDescent="0.25">
      <c r="A103" t="str">
        <f t="shared" si="14"/>
        <v>U1-E6</v>
      </c>
      <c r="B103" t="str">
        <f t="shared" si="15"/>
        <v>USER_BTN</v>
      </c>
      <c r="C103" t="str">
        <f t="shared" si="16"/>
        <v>U1-USER_BTN</v>
      </c>
      <c r="D103" t="str">
        <f t="shared" si="17"/>
        <v>U1-E6</v>
      </c>
      <c r="E103" t="s">
        <v>367</v>
      </c>
      <c r="F103" t="s">
        <v>638</v>
      </c>
      <c r="G103" t="s">
        <v>394</v>
      </c>
      <c r="L103" t="s">
        <v>371</v>
      </c>
      <c r="M103" t="s">
        <v>289</v>
      </c>
      <c r="N103" s="97">
        <v>5.2251000000000003</v>
      </c>
      <c r="AT103" t="str">
        <f t="shared" si="18"/>
        <v>USER_BTN</v>
      </c>
      <c r="AU103" t="str">
        <f t="shared" si="19"/>
        <v>--</v>
      </c>
    </row>
    <row r="104" spans="1:47" x14ac:dyDescent="0.25">
      <c r="A104" t="str">
        <f t="shared" si="14"/>
        <v>U1-E7</v>
      </c>
      <c r="B104" t="str">
        <f t="shared" si="15"/>
        <v>nCONFIG</v>
      </c>
      <c r="C104" t="str">
        <f t="shared" si="16"/>
        <v>U1-nCONFIG</v>
      </c>
      <c r="D104" t="str">
        <f t="shared" si="17"/>
        <v>U1-E7</v>
      </c>
      <c r="E104" t="s">
        <v>367</v>
      </c>
      <c r="F104" t="s">
        <v>639</v>
      </c>
      <c r="G104" t="s">
        <v>640</v>
      </c>
      <c r="L104" t="s">
        <v>372</v>
      </c>
      <c r="M104" t="s">
        <v>289</v>
      </c>
      <c r="N104" s="97">
        <v>5.0433000000000003</v>
      </c>
      <c r="AT104" t="str">
        <f t="shared" si="18"/>
        <v>RESET</v>
      </c>
      <c r="AU104" t="str">
        <f t="shared" si="19"/>
        <v>R26</v>
      </c>
    </row>
    <row r="105" spans="1:47" x14ac:dyDescent="0.25">
      <c r="A105" t="str">
        <f t="shared" si="14"/>
        <v>U1-E8</v>
      </c>
      <c r="B105" t="str">
        <f t="shared" si="15"/>
        <v>NetU1_E8</v>
      </c>
      <c r="C105" t="str">
        <f t="shared" si="16"/>
        <v>U1-NetU1_E8</v>
      </c>
      <c r="D105" t="str">
        <f t="shared" si="17"/>
        <v>U1-E8</v>
      </c>
      <c r="E105" t="s">
        <v>367</v>
      </c>
      <c r="F105" t="s">
        <v>641</v>
      </c>
      <c r="G105" t="s">
        <v>642</v>
      </c>
      <c r="L105" t="s">
        <v>373</v>
      </c>
      <c r="M105" t="s">
        <v>289</v>
      </c>
      <c r="N105" s="97">
        <v>5.7792000000000003</v>
      </c>
      <c r="AT105" t="str">
        <f t="shared" si="18"/>
        <v>NetU1_E8</v>
      </c>
      <c r="AU105" t="str">
        <f t="shared" si="19"/>
        <v>--</v>
      </c>
    </row>
    <row r="106" spans="1:47" x14ac:dyDescent="0.25">
      <c r="A106" t="str">
        <f t="shared" si="14"/>
        <v>U1-E9</v>
      </c>
      <c r="B106" t="str">
        <f t="shared" si="15"/>
        <v>DQM0</v>
      </c>
      <c r="C106" t="str">
        <f t="shared" si="16"/>
        <v>U1-DQM0</v>
      </c>
      <c r="D106" t="str">
        <f t="shared" si="17"/>
        <v>U1-E9</v>
      </c>
      <c r="E106" t="s">
        <v>367</v>
      </c>
      <c r="F106" t="s">
        <v>643</v>
      </c>
      <c r="G106" t="s">
        <v>619</v>
      </c>
      <c r="L106" t="s">
        <v>374</v>
      </c>
      <c r="M106" t="s">
        <v>289</v>
      </c>
      <c r="N106" s="97">
        <v>0.80759999999999998</v>
      </c>
      <c r="AT106" t="str">
        <f t="shared" si="18"/>
        <v>DQM0</v>
      </c>
      <c r="AU106" t="str">
        <f t="shared" si="19"/>
        <v>--</v>
      </c>
    </row>
    <row r="107" spans="1:47" x14ac:dyDescent="0.25">
      <c r="A107" t="str">
        <f t="shared" si="14"/>
        <v>U1-E10</v>
      </c>
      <c r="B107" t="str">
        <f t="shared" si="15"/>
        <v>DQ4</v>
      </c>
      <c r="C107" t="str">
        <f t="shared" si="16"/>
        <v>U1-DQ4</v>
      </c>
      <c r="D107" t="str">
        <f t="shared" si="17"/>
        <v>U1-E10</v>
      </c>
      <c r="E107" t="s">
        <v>367</v>
      </c>
      <c r="F107" t="s">
        <v>644</v>
      </c>
      <c r="G107" t="s">
        <v>608</v>
      </c>
      <c r="L107" t="s">
        <v>375</v>
      </c>
      <c r="M107" t="s">
        <v>289</v>
      </c>
      <c r="N107" s="97">
        <v>0.879</v>
      </c>
      <c r="AT107" t="str">
        <f t="shared" si="18"/>
        <v>DQ4</v>
      </c>
      <c r="AU107" t="str">
        <f t="shared" si="19"/>
        <v>--</v>
      </c>
    </row>
    <row r="108" spans="1:47" x14ac:dyDescent="0.25">
      <c r="A108" t="str">
        <f t="shared" si="14"/>
        <v>U1-E12</v>
      </c>
      <c r="B108" t="str">
        <f t="shared" si="15"/>
        <v>DQ9</v>
      </c>
      <c r="C108" t="str">
        <f t="shared" si="16"/>
        <v>U1-DQ9</v>
      </c>
      <c r="D108" t="str">
        <f t="shared" si="17"/>
        <v>U1-E12</v>
      </c>
      <c r="E108" t="s">
        <v>367</v>
      </c>
      <c r="F108" t="s">
        <v>645</v>
      </c>
      <c r="G108" t="s">
        <v>617</v>
      </c>
      <c r="L108" t="s">
        <v>376</v>
      </c>
      <c r="M108" t="s">
        <v>289</v>
      </c>
      <c r="N108" s="97">
        <v>0.95040000000000002</v>
      </c>
      <c r="AT108" t="str">
        <f t="shared" si="18"/>
        <v>DQ9</v>
      </c>
      <c r="AU108" t="str">
        <f t="shared" si="19"/>
        <v>--</v>
      </c>
    </row>
    <row r="109" spans="1:47" x14ac:dyDescent="0.25">
      <c r="A109" t="str">
        <f t="shared" si="14"/>
        <v>U1-E13</v>
      </c>
      <c r="B109" t="str">
        <f t="shared" si="15"/>
        <v>DQ10</v>
      </c>
      <c r="C109" t="str">
        <f t="shared" si="16"/>
        <v>U1-DQ10</v>
      </c>
      <c r="D109" t="str">
        <f t="shared" si="17"/>
        <v>U1-E13</v>
      </c>
      <c r="E109" t="s">
        <v>367</v>
      </c>
      <c r="F109" t="s">
        <v>646</v>
      </c>
      <c r="G109" t="s">
        <v>599</v>
      </c>
      <c r="L109" t="s">
        <v>377</v>
      </c>
      <c r="M109" t="s">
        <v>289</v>
      </c>
      <c r="N109" s="97">
        <v>1.0219</v>
      </c>
      <c r="AT109" t="str">
        <f t="shared" si="18"/>
        <v>DQ10</v>
      </c>
      <c r="AU109" t="str">
        <f t="shared" si="19"/>
        <v>--</v>
      </c>
    </row>
    <row r="110" spans="1:47" x14ac:dyDescent="0.25">
      <c r="A110" t="str">
        <f t="shared" si="14"/>
        <v>U1-F8</v>
      </c>
      <c r="B110" t="str">
        <f t="shared" si="15"/>
        <v>DQ7</v>
      </c>
      <c r="C110" t="str">
        <f t="shared" si="16"/>
        <v>U1-DQ7</v>
      </c>
      <c r="D110" t="str">
        <f t="shared" si="17"/>
        <v>U1-F8</v>
      </c>
      <c r="E110" t="s">
        <v>367</v>
      </c>
      <c r="F110" t="s">
        <v>647</v>
      </c>
      <c r="G110" t="s">
        <v>613</v>
      </c>
      <c r="L110" t="s">
        <v>378</v>
      </c>
      <c r="M110" t="s">
        <v>289</v>
      </c>
      <c r="N110" s="97">
        <v>1.0219</v>
      </c>
      <c r="AT110" t="str">
        <f t="shared" si="18"/>
        <v>DQ7</v>
      </c>
      <c r="AU110" t="str">
        <f t="shared" si="19"/>
        <v>--</v>
      </c>
    </row>
    <row r="111" spans="1:47" x14ac:dyDescent="0.25">
      <c r="A111" t="str">
        <f t="shared" si="14"/>
        <v>U1-F9</v>
      </c>
      <c r="B111" t="str">
        <f t="shared" si="15"/>
        <v>DQ3</v>
      </c>
      <c r="C111" t="str">
        <f t="shared" si="16"/>
        <v>U1-DQ3</v>
      </c>
      <c r="D111" t="str">
        <f t="shared" si="17"/>
        <v>U1-F9</v>
      </c>
      <c r="E111" t="s">
        <v>367</v>
      </c>
      <c r="F111" t="s">
        <v>648</v>
      </c>
      <c r="G111" t="s">
        <v>607</v>
      </c>
      <c r="L111" t="s">
        <v>379</v>
      </c>
      <c r="M111" t="s">
        <v>289</v>
      </c>
      <c r="N111" s="97">
        <v>0.95040000000000002</v>
      </c>
      <c r="AT111" t="str">
        <f t="shared" si="18"/>
        <v>DQ3</v>
      </c>
      <c r="AU111" t="str">
        <f t="shared" si="19"/>
        <v>--</v>
      </c>
    </row>
    <row r="112" spans="1:47" x14ac:dyDescent="0.25">
      <c r="A112" t="str">
        <f t="shared" si="14"/>
        <v>U1-F10</v>
      </c>
      <c r="B112" t="str">
        <f t="shared" si="15"/>
        <v>DQ2</v>
      </c>
      <c r="C112" t="str">
        <f t="shared" si="16"/>
        <v>U1-DQ2</v>
      </c>
      <c r="D112" t="str">
        <f t="shared" si="17"/>
        <v>U1-F10</v>
      </c>
      <c r="E112" t="s">
        <v>367</v>
      </c>
      <c r="F112" t="s">
        <v>649</v>
      </c>
      <c r="G112" t="s">
        <v>606</v>
      </c>
      <c r="L112" t="s">
        <v>380</v>
      </c>
      <c r="M112" t="s">
        <v>289</v>
      </c>
      <c r="N112" s="97">
        <v>0.879</v>
      </c>
      <c r="AT112" t="str">
        <f t="shared" si="18"/>
        <v>DQ2</v>
      </c>
      <c r="AU112" t="str">
        <f t="shared" si="19"/>
        <v>--</v>
      </c>
    </row>
    <row r="113" spans="1:47" x14ac:dyDescent="0.25">
      <c r="A113" t="str">
        <f t="shared" si="14"/>
        <v>U1-F11</v>
      </c>
      <c r="B113" t="str">
        <f t="shared" si="15"/>
        <v>3.3V</v>
      </c>
      <c r="C113" t="str">
        <f t="shared" si="16"/>
        <v>U1-3.3V</v>
      </c>
      <c r="D113" t="str">
        <f t="shared" si="17"/>
        <v>U1-F11</v>
      </c>
      <c r="E113" t="s">
        <v>367</v>
      </c>
      <c r="F113" t="s">
        <v>650</v>
      </c>
      <c r="G113" t="s">
        <v>291</v>
      </c>
      <c r="L113" t="s">
        <v>381</v>
      </c>
      <c r="M113" t="s">
        <v>289</v>
      </c>
      <c r="N113" s="97">
        <v>0.80759999999999998</v>
      </c>
      <c r="AT113" t="str">
        <f t="shared" si="18"/>
        <v>3.3V</v>
      </c>
      <c r="AU113" t="str">
        <f t="shared" si="19"/>
        <v>--</v>
      </c>
    </row>
    <row r="114" spans="1:47" x14ac:dyDescent="0.25">
      <c r="A114" t="str">
        <f t="shared" si="14"/>
        <v>U1-F12</v>
      </c>
      <c r="B114" t="str">
        <f t="shared" si="15"/>
        <v>DQM1</v>
      </c>
      <c r="C114" t="str">
        <f t="shared" si="16"/>
        <v>U1-DQM1</v>
      </c>
      <c r="D114" t="str">
        <f t="shared" si="17"/>
        <v>U1-F12</v>
      </c>
      <c r="E114" t="s">
        <v>367</v>
      </c>
      <c r="F114" t="s">
        <v>651</v>
      </c>
      <c r="G114" t="s">
        <v>621</v>
      </c>
      <c r="L114" t="s">
        <v>588</v>
      </c>
      <c r="M114" t="s">
        <v>289</v>
      </c>
      <c r="N114" s="97">
        <v>2.3409</v>
      </c>
      <c r="AT114" t="str">
        <f t="shared" si="18"/>
        <v>DQM1</v>
      </c>
      <c r="AU114" t="str">
        <f t="shared" si="19"/>
        <v>--</v>
      </c>
    </row>
    <row r="115" spans="1:47" x14ac:dyDescent="0.25">
      <c r="A115" t="str">
        <f t="shared" si="14"/>
        <v>U1-F13</v>
      </c>
      <c r="B115" t="str">
        <f t="shared" si="15"/>
        <v>DQ8</v>
      </c>
      <c r="C115" t="str">
        <f t="shared" si="16"/>
        <v>U1-DQ8</v>
      </c>
      <c r="D115" t="str">
        <f t="shared" si="17"/>
        <v>U1-F13</v>
      </c>
      <c r="E115" t="s">
        <v>367</v>
      </c>
      <c r="F115" t="s">
        <v>652</v>
      </c>
      <c r="G115" t="s">
        <v>615</v>
      </c>
      <c r="L115" t="s">
        <v>382</v>
      </c>
      <c r="M115" t="s">
        <v>289</v>
      </c>
      <c r="N115" s="97">
        <v>3.0337999999999998</v>
      </c>
      <c r="AT115" t="str">
        <f t="shared" si="18"/>
        <v>DQ8</v>
      </c>
      <c r="AU115" t="str">
        <f t="shared" si="19"/>
        <v>--</v>
      </c>
    </row>
    <row r="116" spans="1:47" x14ac:dyDescent="0.25">
      <c r="A116" t="str">
        <f t="shared" si="14"/>
        <v>U1-G5</v>
      </c>
      <c r="B116" t="str">
        <f t="shared" si="15"/>
        <v>NetU1_G5</v>
      </c>
      <c r="C116" t="str">
        <f t="shared" si="16"/>
        <v>U1-NetU1_G5</v>
      </c>
      <c r="D116" t="str">
        <f t="shared" si="17"/>
        <v>U1-G5</v>
      </c>
      <c r="E116" t="s">
        <v>367</v>
      </c>
      <c r="F116" t="s">
        <v>653</v>
      </c>
      <c r="G116" t="s">
        <v>654</v>
      </c>
      <c r="L116" t="s">
        <v>384</v>
      </c>
      <c r="M116" t="s">
        <v>289</v>
      </c>
      <c r="N116" s="97">
        <v>17.6251</v>
      </c>
      <c r="AT116" t="str">
        <f t="shared" si="18"/>
        <v>NetU1_G5</v>
      </c>
      <c r="AU116" t="str">
        <f t="shared" si="19"/>
        <v>--</v>
      </c>
    </row>
    <row r="117" spans="1:47" x14ac:dyDescent="0.25">
      <c r="A117" t="str">
        <f t="shared" si="14"/>
        <v>U1-G9</v>
      </c>
      <c r="B117" t="str">
        <f t="shared" si="15"/>
        <v>DQ6</v>
      </c>
      <c r="C117" t="str">
        <f t="shared" si="16"/>
        <v>U1-DQ6</v>
      </c>
      <c r="D117" t="str">
        <f t="shared" si="17"/>
        <v>U1-G9</v>
      </c>
      <c r="E117" t="s">
        <v>367</v>
      </c>
      <c r="F117" t="s">
        <v>655</v>
      </c>
      <c r="G117" t="s">
        <v>610</v>
      </c>
      <c r="L117" t="s">
        <v>385</v>
      </c>
      <c r="M117" t="s">
        <v>289</v>
      </c>
      <c r="N117" s="97">
        <v>1.0940000000000001</v>
      </c>
      <c r="AT117" t="str">
        <f t="shared" si="18"/>
        <v>DQ6</v>
      </c>
      <c r="AU117" t="str">
        <f t="shared" si="19"/>
        <v>--</v>
      </c>
    </row>
    <row r="118" spans="1:47" x14ac:dyDescent="0.25">
      <c r="A118" t="str">
        <f t="shared" si="14"/>
        <v>U1-G10</v>
      </c>
      <c r="B118" t="str">
        <f t="shared" si="15"/>
        <v>DQ1</v>
      </c>
      <c r="C118" t="str">
        <f t="shared" si="16"/>
        <v>U1-DQ1</v>
      </c>
      <c r="D118" t="str">
        <f t="shared" si="17"/>
        <v>U1-G10</v>
      </c>
      <c r="E118" t="s">
        <v>367</v>
      </c>
      <c r="F118" t="s">
        <v>656</v>
      </c>
      <c r="G118" t="s">
        <v>597</v>
      </c>
      <c r="L118" t="s">
        <v>386</v>
      </c>
      <c r="M118" t="s">
        <v>289</v>
      </c>
      <c r="N118" s="97">
        <v>10.750299999999999</v>
      </c>
      <c r="AT118" t="str">
        <f t="shared" si="18"/>
        <v>DQ1</v>
      </c>
      <c r="AU118" t="str">
        <f t="shared" si="19"/>
        <v>--</v>
      </c>
    </row>
    <row r="119" spans="1:47" x14ac:dyDescent="0.25">
      <c r="A119" t="str">
        <f t="shared" si="14"/>
        <v>U1-G11</v>
      </c>
      <c r="B119" t="str">
        <f t="shared" si="15"/>
        <v>3.3V</v>
      </c>
      <c r="C119" t="str">
        <f t="shared" si="16"/>
        <v>U1-3.3V</v>
      </c>
      <c r="D119" t="str">
        <f t="shared" si="17"/>
        <v>U1-G11</v>
      </c>
      <c r="E119" t="s">
        <v>367</v>
      </c>
      <c r="F119" t="s">
        <v>657</v>
      </c>
      <c r="G119" t="s">
        <v>291</v>
      </c>
      <c r="L119" t="s">
        <v>387</v>
      </c>
      <c r="M119" t="s">
        <v>289</v>
      </c>
      <c r="N119" s="97">
        <v>8.0905000000000005</v>
      </c>
      <c r="AT119" t="str">
        <f t="shared" si="18"/>
        <v>3.3V</v>
      </c>
      <c r="AU119" t="str">
        <f t="shared" si="19"/>
        <v>--</v>
      </c>
    </row>
    <row r="120" spans="1:47" x14ac:dyDescent="0.25">
      <c r="A120" t="str">
        <f t="shared" si="14"/>
        <v>U1-G12</v>
      </c>
      <c r="B120" t="str">
        <f t="shared" si="15"/>
        <v>D14</v>
      </c>
      <c r="C120" t="str">
        <f t="shared" si="16"/>
        <v>U1-D14</v>
      </c>
      <c r="D120" t="str">
        <f t="shared" si="17"/>
        <v>U1-G12</v>
      </c>
      <c r="E120" t="s">
        <v>367</v>
      </c>
      <c r="F120" t="s">
        <v>658</v>
      </c>
      <c r="G120" t="s">
        <v>322</v>
      </c>
      <c r="L120" t="s">
        <v>388</v>
      </c>
      <c r="M120" t="s">
        <v>289</v>
      </c>
      <c r="N120" s="97">
        <v>2.1328</v>
      </c>
      <c r="AT120" t="str">
        <f t="shared" si="18"/>
        <v>D14</v>
      </c>
      <c r="AU120" t="str">
        <f t="shared" si="19"/>
        <v>--</v>
      </c>
    </row>
    <row r="121" spans="1:47" x14ac:dyDescent="0.25">
      <c r="A121" t="str">
        <f t="shared" si="14"/>
        <v>U1-G13</v>
      </c>
      <c r="B121" t="str">
        <f t="shared" si="15"/>
        <v>D12_R</v>
      </c>
      <c r="C121" t="str">
        <f t="shared" si="16"/>
        <v>U1-D12_R</v>
      </c>
      <c r="D121" t="str">
        <f t="shared" si="17"/>
        <v>U1-G13</v>
      </c>
      <c r="E121" t="s">
        <v>367</v>
      </c>
      <c r="F121" t="s">
        <v>659</v>
      </c>
      <c r="G121" t="s">
        <v>327</v>
      </c>
      <c r="L121" t="s">
        <v>389</v>
      </c>
      <c r="M121" t="s">
        <v>289</v>
      </c>
      <c r="N121" s="97">
        <v>10.1435</v>
      </c>
      <c r="AT121" t="str">
        <f t="shared" si="18"/>
        <v>D12_R</v>
      </c>
      <c r="AU121" t="str">
        <f t="shared" si="19"/>
        <v>--</v>
      </c>
    </row>
    <row r="122" spans="1:47" x14ac:dyDescent="0.25">
      <c r="A122" t="str">
        <f t="shared" si="14"/>
        <v>U1-H4</v>
      </c>
      <c r="B122" t="str">
        <f t="shared" si="15"/>
        <v>CLK_X</v>
      </c>
      <c r="C122" t="str">
        <f t="shared" si="16"/>
        <v>U1-CLK_X</v>
      </c>
      <c r="D122" t="str">
        <f t="shared" si="17"/>
        <v>U1-H4</v>
      </c>
      <c r="E122" t="s">
        <v>367</v>
      </c>
      <c r="F122" t="s">
        <v>484</v>
      </c>
      <c r="G122" t="s">
        <v>317</v>
      </c>
      <c r="L122" t="s">
        <v>390</v>
      </c>
      <c r="M122" t="s">
        <v>289</v>
      </c>
      <c r="N122" s="97">
        <v>1.8171999999999999</v>
      </c>
      <c r="AT122" t="str">
        <f t="shared" si="18"/>
        <v>CLK_X</v>
      </c>
      <c r="AU122" t="str">
        <f t="shared" si="19"/>
        <v>--</v>
      </c>
    </row>
    <row r="123" spans="1:47" x14ac:dyDescent="0.25">
      <c r="A123" t="str">
        <f t="shared" si="14"/>
        <v>U1-H5</v>
      </c>
      <c r="B123" t="str">
        <f t="shared" si="15"/>
        <v>NetU1_H5</v>
      </c>
      <c r="C123" t="str">
        <f t="shared" si="16"/>
        <v>U1-NetU1_H5</v>
      </c>
      <c r="D123" t="str">
        <f t="shared" si="17"/>
        <v>U1-H5</v>
      </c>
      <c r="E123" t="s">
        <v>367</v>
      </c>
      <c r="F123" t="s">
        <v>660</v>
      </c>
      <c r="G123" t="s">
        <v>661</v>
      </c>
      <c r="L123" t="s">
        <v>391</v>
      </c>
      <c r="M123" t="s">
        <v>289</v>
      </c>
      <c r="N123" s="97">
        <v>8.5683000000000007</v>
      </c>
      <c r="AT123" t="str">
        <f t="shared" si="18"/>
        <v>NetU1_H5</v>
      </c>
      <c r="AU123" t="str">
        <f t="shared" si="19"/>
        <v>--</v>
      </c>
    </row>
    <row r="124" spans="1:47" x14ac:dyDescent="0.25">
      <c r="A124" t="str">
        <f t="shared" si="14"/>
        <v>U1-H6</v>
      </c>
      <c r="B124" t="str">
        <f t="shared" si="15"/>
        <v>CLK12M</v>
      </c>
      <c r="C124" t="str">
        <f t="shared" si="16"/>
        <v>U1-CLK12M</v>
      </c>
      <c r="D124" t="str">
        <f t="shared" si="17"/>
        <v>U1-H6</v>
      </c>
      <c r="E124" t="s">
        <v>367</v>
      </c>
      <c r="F124" t="s">
        <v>662</v>
      </c>
      <c r="G124" t="s">
        <v>315</v>
      </c>
      <c r="L124" t="s">
        <v>392</v>
      </c>
      <c r="M124" t="s">
        <v>289</v>
      </c>
      <c r="N124" s="97">
        <v>4.2274000000000003</v>
      </c>
      <c r="AT124" t="str">
        <f t="shared" si="18"/>
        <v>NetR17_1</v>
      </c>
      <c r="AU124" t="str">
        <f t="shared" si="19"/>
        <v>R17</v>
      </c>
    </row>
    <row r="125" spans="1:47" x14ac:dyDescent="0.25">
      <c r="A125" t="str">
        <f t="shared" si="14"/>
        <v>U1-H8</v>
      </c>
      <c r="B125" t="str">
        <f t="shared" si="15"/>
        <v>NetU1_H8</v>
      </c>
      <c r="C125" t="str">
        <f t="shared" si="16"/>
        <v>U1-NetU1_H8</v>
      </c>
      <c r="D125" t="str">
        <f t="shared" si="17"/>
        <v>U1-H8</v>
      </c>
      <c r="E125" t="s">
        <v>367</v>
      </c>
      <c r="F125" t="s">
        <v>663</v>
      </c>
      <c r="G125" t="s">
        <v>664</v>
      </c>
      <c r="L125" t="s">
        <v>631</v>
      </c>
      <c r="M125" t="s">
        <v>289</v>
      </c>
      <c r="N125" s="97">
        <v>3.1720999999999999</v>
      </c>
      <c r="AT125" t="str">
        <f t="shared" si="18"/>
        <v>NetU1_H8</v>
      </c>
      <c r="AU125" t="str">
        <f t="shared" si="19"/>
        <v>--</v>
      </c>
    </row>
    <row r="126" spans="1:47" x14ac:dyDescent="0.25">
      <c r="A126" t="str">
        <f t="shared" si="14"/>
        <v>U1-H9</v>
      </c>
      <c r="B126" t="str">
        <f t="shared" si="15"/>
        <v>NetU1_H9</v>
      </c>
      <c r="C126" t="str">
        <f t="shared" si="16"/>
        <v>U1-NetU1_H9</v>
      </c>
      <c r="D126" t="str">
        <f t="shared" si="17"/>
        <v>U1-H9</v>
      </c>
      <c r="E126" t="s">
        <v>367</v>
      </c>
      <c r="F126" t="s">
        <v>665</v>
      </c>
      <c r="G126" t="s">
        <v>666</v>
      </c>
      <c r="L126" t="s">
        <v>393</v>
      </c>
      <c r="M126" t="s">
        <v>289</v>
      </c>
      <c r="N126" s="97">
        <v>9.2984000000000009</v>
      </c>
      <c r="AT126" t="str">
        <f t="shared" si="18"/>
        <v>NetU1_H9</v>
      </c>
      <c r="AU126" t="str">
        <f t="shared" si="19"/>
        <v>--</v>
      </c>
    </row>
    <row r="127" spans="1:47" x14ac:dyDescent="0.25">
      <c r="A127" t="str">
        <f t="shared" si="14"/>
        <v>U1-H10</v>
      </c>
      <c r="B127" t="str">
        <f t="shared" si="15"/>
        <v>D13</v>
      </c>
      <c r="C127" t="str">
        <f t="shared" si="16"/>
        <v>U1-D13</v>
      </c>
      <c r="D127" t="str">
        <f t="shared" si="17"/>
        <v>U1-H10</v>
      </c>
      <c r="E127" t="s">
        <v>367</v>
      </c>
      <c r="F127" t="s">
        <v>667</v>
      </c>
      <c r="G127" t="s">
        <v>321</v>
      </c>
      <c r="L127" t="s">
        <v>333</v>
      </c>
      <c r="M127" t="s">
        <v>289</v>
      </c>
      <c r="N127" s="97">
        <v>28.121700000000001</v>
      </c>
      <c r="AT127" t="str">
        <f t="shared" si="18"/>
        <v>D13</v>
      </c>
      <c r="AU127" t="str">
        <f t="shared" si="19"/>
        <v>--</v>
      </c>
    </row>
    <row r="128" spans="1:47" x14ac:dyDescent="0.25">
      <c r="A128" t="str">
        <f t="shared" si="14"/>
        <v>U1-H11</v>
      </c>
      <c r="B128" t="str">
        <f t="shared" si="15"/>
        <v>3.3V</v>
      </c>
      <c r="C128" t="str">
        <f t="shared" si="16"/>
        <v>U1-3.3V</v>
      </c>
      <c r="D128" t="str">
        <f t="shared" si="17"/>
        <v>U1-H11</v>
      </c>
      <c r="E128" t="s">
        <v>367</v>
      </c>
      <c r="F128" t="s">
        <v>668</v>
      </c>
      <c r="G128" t="s">
        <v>291</v>
      </c>
      <c r="L128" t="s">
        <v>334</v>
      </c>
      <c r="M128" t="s">
        <v>289</v>
      </c>
      <c r="N128" s="97">
        <v>26.9938</v>
      </c>
      <c r="AT128" t="str">
        <f t="shared" si="18"/>
        <v>3.3V</v>
      </c>
      <c r="AU128" t="str">
        <f t="shared" si="19"/>
        <v>--</v>
      </c>
    </row>
    <row r="129" spans="1:47" x14ac:dyDescent="0.25">
      <c r="A129" t="str">
        <f t="shared" si="14"/>
        <v>U1-H13</v>
      </c>
      <c r="B129" t="str">
        <f t="shared" si="15"/>
        <v>D11_R</v>
      </c>
      <c r="C129" t="str">
        <f t="shared" si="16"/>
        <v>U1-D11_R</v>
      </c>
      <c r="D129" t="str">
        <f t="shared" si="17"/>
        <v>U1-H13</v>
      </c>
      <c r="E129" t="s">
        <v>367</v>
      </c>
      <c r="F129" t="s">
        <v>669</v>
      </c>
      <c r="G129" t="s">
        <v>325</v>
      </c>
      <c r="L129" t="s">
        <v>335</v>
      </c>
      <c r="M129" t="s">
        <v>289</v>
      </c>
      <c r="N129" s="97">
        <v>24.0138</v>
      </c>
      <c r="AT129" t="str">
        <f t="shared" si="18"/>
        <v>D11_R</v>
      </c>
      <c r="AU129" t="str">
        <f t="shared" si="19"/>
        <v>--</v>
      </c>
    </row>
    <row r="130" spans="1:47" x14ac:dyDescent="0.25">
      <c r="A130" t="str">
        <f t="shared" si="14"/>
        <v>U1-J1</v>
      </c>
      <c r="B130" t="str">
        <f t="shared" si="15"/>
        <v>D2</v>
      </c>
      <c r="C130" t="str">
        <f t="shared" si="16"/>
        <v>U1-D2</v>
      </c>
      <c r="D130" t="str">
        <f t="shared" si="17"/>
        <v>U1-J1</v>
      </c>
      <c r="E130" t="s">
        <v>367</v>
      </c>
      <c r="F130" t="s">
        <v>168</v>
      </c>
      <c r="G130" t="s">
        <v>301</v>
      </c>
      <c r="L130" t="s">
        <v>336</v>
      </c>
      <c r="M130" t="s">
        <v>289</v>
      </c>
      <c r="N130" s="97">
        <v>21.885000000000002</v>
      </c>
      <c r="AT130" t="str">
        <f t="shared" si="18"/>
        <v>D2</v>
      </c>
      <c r="AU130" t="str">
        <f t="shared" si="19"/>
        <v>--</v>
      </c>
    </row>
    <row r="131" spans="1:47" x14ac:dyDescent="0.25">
      <c r="A131" t="str">
        <f t="shared" si="14"/>
        <v>U1-J2</v>
      </c>
      <c r="B131" t="str">
        <f t="shared" si="15"/>
        <v>D3</v>
      </c>
      <c r="C131" t="str">
        <f t="shared" si="16"/>
        <v>U1-D3</v>
      </c>
      <c r="D131" t="str">
        <f t="shared" si="17"/>
        <v>U1-J2</v>
      </c>
      <c r="E131" t="s">
        <v>367</v>
      </c>
      <c r="F131" t="s">
        <v>184</v>
      </c>
      <c r="G131" t="s">
        <v>302</v>
      </c>
      <c r="L131" t="s">
        <v>340</v>
      </c>
      <c r="M131" t="s">
        <v>289</v>
      </c>
      <c r="N131" s="97">
        <v>29.574400000000001</v>
      </c>
      <c r="AT131" t="str">
        <f t="shared" si="18"/>
        <v>D3</v>
      </c>
      <c r="AU131" t="str">
        <f t="shared" si="19"/>
        <v>--</v>
      </c>
    </row>
    <row r="132" spans="1:47" x14ac:dyDescent="0.25">
      <c r="A132" t="str">
        <f t="shared" si="14"/>
        <v>U1-J3</v>
      </c>
      <c r="B132" t="str">
        <f t="shared" si="15"/>
        <v>3.3V</v>
      </c>
      <c r="C132" t="str">
        <f t="shared" si="16"/>
        <v>U1-3.3V</v>
      </c>
      <c r="D132" t="str">
        <f t="shared" si="17"/>
        <v>U1-J3</v>
      </c>
      <c r="E132" t="s">
        <v>367</v>
      </c>
      <c r="F132" t="s">
        <v>185</v>
      </c>
      <c r="G132" t="s">
        <v>291</v>
      </c>
      <c r="L132" t="s">
        <v>342</v>
      </c>
      <c r="M132" t="s">
        <v>289</v>
      </c>
      <c r="N132" s="97">
        <v>27.427499999999998</v>
      </c>
      <c r="AT132" t="str">
        <f t="shared" si="18"/>
        <v>3.3V</v>
      </c>
      <c r="AU132" t="str">
        <f t="shared" si="19"/>
        <v>--</v>
      </c>
    </row>
    <row r="133" spans="1:47" x14ac:dyDescent="0.25">
      <c r="A133" t="str">
        <f t="shared" si="14"/>
        <v>U1-J5</v>
      </c>
      <c r="B133" t="str">
        <f t="shared" si="15"/>
        <v>SEN_INT1</v>
      </c>
      <c r="C133" t="str">
        <f t="shared" si="16"/>
        <v>U1-SEN_INT1</v>
      </c>
      <c r="D133" t="str">
        <f t="shared" si="17"/>
        <v>U1-J5</v>
      </c>
      <c r="E133" t="s">
        <v>367</v>
      </c>
      <c r="F133" t="s">
        <v>670</v>
      </c>
      <c r="G133" t="s">
        <v>671</v>
      </c>
      <c r="L133" t="s">
        <v>344</v>
      </c>
      <c r="M133" t="s">
        <v>289</v>
      </c>
      <c r="N133" s="97">
        <v>28.403400000000001</v>
      </c>
      <c r="AT133" t="str">
        <f t="shared" si="18"/>
        <v>SEN_INT1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U1-J6</v>
      </c>
      <c r="B134" t="str">
        <f t="shared" ref="B134:B197" si="21">IF(OR(E134=$A$2,E134=$B$2,E134=$C$2,E134=$D$2),"--",G134)</f>
        <v>SEN_SPC</v>
      </c>
      <c r="C134" t="str">
        <f t="shared" ref="C134:C197" si="22">$E134&amp;"-"&amp;$G134</f>
        <v>U1-SEN_SPC</v>
      </c>
      <c r="D134" t="str">
        <f t="shared" ref="D134:D197" si="23">A134</f>
        <v>U1-J6</v>
      </c>
      <c r="E134" t="s">
        <v>367</v>
      </c>
      <c r="F134" t="s">
        <v>187</v>
      </c>
      <c r="G134" t="s">
        <v>672</v>
      </c>
      <c r="L134" t="s">
        <v>346</v>
      </c>
      <c r="M134" t="s">
        <v>289</v>
      </c>
      <c r="N134" s="97">
        <v>25.906099999999999</v>
      </c>
      <c r="AT134" t="str">
        <f t="shared" ref="AT134:AT197" si="24">IF(IF(COUNTIF($AO$6:$AQ$150,B134)&gt;0,"---","--")="---",VLOOKUP(B134,$AO$6:$AQ$150,3,0),B134)</f>
        <v>SEN_SPC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U1-J7</v>
      </c>
      <c r="B135" t="str">
        <f t="shared" si="21"/>
        <v>SEN_SDI</v>
      </c>
      <c r="C135" t="str">
        <f t="shared" si="22"/>
        <v>U1-SEN_SDI</v>
      </c>
      <c r="D135" t="str">
        <f t="shared" si="23"/>
        <v>U1-J7</v>
      </c>
      <c r="E135" t="s">
        <v>367</v>
      </c>
      <c r="F135" t="s">
        <v>673</v>
      </c>
      <c r="G135" t="s">
        <v>674</v>
      </c>
      <c r="L135" t="s">
        <v>675</v>
      </c>
      <c r="M135" t="s">
        <v>289</v>
      </c>
      <c r="N135" s="97">
        <v>8.6645000000000003</v>
      </c>
      <c r="AT135" t="str">
        <f t="shared" si="24"/>
        <v>SEN_SDI</v>
      </c>
      <c r="AU135" t="str">
        <f t="shared" si="25"/>
        <v>--</v>
      </c>
    </row>
    <row r="136" spans="1:47" x14ac:dyDescent="0.25">
      <c r="A136" t="str">
        <f t="shared" si="20"/>
        <v>U1-J8</v>
      </c>
      <c r="B136" t="str">
        <f t="shared" si="21"/>
        <v>A3</v>
      </c>
      <c r="C136" t="str">
        <f t="shared" si="22"/>
        <v>U1-A3</v>
      </c>
      <c r="D136" t="str">
        <f t="shared" si="23"/>
        <v>U1-J8</v>
      </c>
      <c r="E136" t="s">
        <v>367</v>
      </c>
      <c r="F136" t="s">
        <v>676</v>
      </c>
      <c r="G136" t="s">
        <v>579</v>
      </c>
      <c r="L136" t="s">
        <v>323</v>
      </c>
      <c r="M136" t="s">
        <v>289</v>
      </c>
      <c r="N136" s="97">
        <v>39.456699999999998</v>
      </c>
      <c r="AT136" t="str">
        <f t="shared" si="24"/>
        <v>A3</v>
      </c>
      <c r="AU136" t="str">
        <f t="shared" si="25"/>
        <v>--</v>
      </c>
    </row>
    <row r="137" spans="1:47" x14ac:dyDescent="0.25">
      <c r="A137" t="str">
        <f t="shared" si="20"/>
        <v>U1-J9</v>
      </c>
      <c r="B137" t="str">
        <f t="shared" si="21"/>
        <v>NetU1_J9</v>
      </c>
      <c r="C137" t="str">
        <f t="shared" si="22"/>
        <v>U1-NetU1_J9</v>
      </c>
      <c r="D137" t="str">
        <f t="shared" si="23"/>
        <v>U1-J9</v>
      </c>
      <c r="E137" t="s">
        <v>367</v>
      </c>
      <c r="F137" t="s">
        <v>188</v>
      </c>
      <c r="G137" t="s">
        <v>677</v>
      </c>
      <c r="L137" t="s">
        <v>678</v>
      </c>
      <c r="M137" t="s">
        <v>289</v>
      </c>
      <c r="N137" s="97">
        <v>9.1980000000000004</v>
      </c>
      <c r="AT137" t="str">
        <f t="shared" si="24"/>
        <v>NetU1_J9</v>
      </c>
      <c r="AU137" t="str">
        <f t="shared" si="25"/>
        <v>--</v>
      </c>
    </row>
    <row r="138" spans="1:47" x14ac:dyDescent="0.25">
      <c r="A138" t="str">
        <f t="shared" si="20"/>
        <v>U1-J10</v>
      </c>
      <c r="B138" t="str">
        <f t="shared" si="21"/>
        <v>D12</v>
      </c>
      <c r="C138" t="str">
        <f t="shared" si="22"/>
        <v>U1-D12</v>
      </c>
      <c r="D138" t="str">
        <f t="shared" si="23"/>
        <v>U1-J10</v>
      </c>
      <c r="E138" t="s">
        <v>367</v>
      </c>
      <c r="F138" t="s">
        <v>679</v>
      </c>
      <c r="G138" t="s">
        <v>320</v>
      </c>
      <c r="L138" t="s">
        <v>671</v>
      </c>
      <c r="M138" t="s">
        <v>289</v>
      </c>
      <c r="N138" s="97">
        <v>13.952999999999999</v>
      </c>
      <c r="AT138" t="str">
        <f t="shared" si="24"/>
        <v>D12</v>
      </c>
      <c r="AU138" t="str">
        <f t="shared" si="25"/>
        <v>--</v>
      </c>
    </row>
    <row r="139" spans="1:47" x14ac:dyDescent="0.25">
      <c r="A139" t="str">
        <f t="shared" si="20"/>
        <v>U1-J11</v>
      </c>
      <c r="B139" t="str">
        <f t="shared" si="21"/>
        <v>3.3V</v>
      </c>
      <c r="C139" t="str">
        <f t="shared" si="22"/>
        <v>U1-3.3V</v>
      </c>
      <c r="D139" t="str">
        <f t="shared" si="23"/>
        <v>U1-J11</v>
      </c>
      <c r="E139" t="s">
        <v>367</v>
      </c>
      <c r="F139" t="s">
        <v>680</v>
      </c>
      <c r="G139" t="s">
        <v>291</v>
      </c>
      <c r="L139" t="s">
        <v>681</v>
      </c>
      <c r="M139" t="s">
        <v>289</v>
      </c>
      <c r="N139" s="97">
        <v>9.0131999999999994</v>
      </c>
      <c r="AT139" t="str">
        <f t="shared" si="24"/>
        <v>3.3V</v>
      </c>
      <c r="AU139" t="str">
        <f t="shared" si="25"/>
        <v>--</v>
      </c>
    </row>
    <row r="140" spans="1:47" x14ac:dyDescent="0.25">
      <c r="A140" t="str">
        <f t="shared" si="20"/>
        <v>U1-J12</v>
      </c>
      <c r="B140" t="str">
        <f t="shared" si="21"/>
        <v>D7</v>
      </c>
      <c r="C140" t="str">
        <f t="shared" si="22"/>
        <v>U1-D7</v>
      </c>
      <c r="D140" t="str">
        <f t="shared" si="23"/>
        <v>U1-J12</v>
      </c>
      <c r="E140" t="s">
        <v>367</v>
      </c>
      <c r="F140" t="s">
        <v>682</v>
      </c>
      <c r="G140" t="s">
        <v>310</v>
      </c>
      <c r="L140" t="s">
        <v>674</v>
      </c>
      <c r="M140" t="s">
        <v>289</v>
      </c>
      <c r="N140" s="97">
        <v>12.221399999999999</v>
      </c>
      <c r="AT140" t="str">
        <f t="shared" si="24"/>
        <v>D7</v>
      </c>
      <c r="AU140" t="str">
        <f t="shared" si="25"/>
        <v>--</v>
      </c>
    </row>
    <row r="141" spans="1:47" x14ac:dyDescent="0.25">
      <c r="A141" t="str">
        <f t="shared" si="20"/>
        <v>U1-J13</v>
      </c>
      <c r="B141" t="str">
        <f t="shared" si="21"/>
        <v>D8</v>
      </c>
      <c r="C141" t="str">
        <f t="shared" si="22"/>
        <v>U1-D8</v>
      </c>
      <c r="D141" t="str">
        <f t="shared" si="23"/>
        <v>U1-J13</v>
      </c>
      <c r="E141" t="s">
        <v>367</v>
      </c>
      <c r="F141" t="s">
        <v>683</v>
      </c>
      <c r="G141" t="s">
        <v>312</v>
      </c>
      <c r="L141" t="s">
        <v>684</v>
      </c>
      <c r="M141" t="s">
        <v>289</v>
      </c>
      <c r="N141" s="97">
        <v>10.0954</v>
      </c>
      <c r="AT141" t="str">
        <f t="shared" si="24"/>
        <v>D8</v>
      </c>
      <c r="AU141" t="str">
        <f t="shared" si="25"/>
        <v>--</v>
      </c>
    </row>
    <row r="142" spans="1:47" x14ac:dyDescent="0.25">
      <c r="A142" t="str">
        <f t="shared" si="20"/>
        <v>U1-K1</v>
      </c>
      <c r="B142" t="str">
        <f t="shared" si="21"/>
        <v>PIO_08</v>
      </c>
      <c r="C142" t="str">
        <f t="shared" si="22"/>
        <v>U1-PIO_08</v>
      </c>
      <c r="D142" t="str">
        <f t="shared" si="23"/>
        <v>U1-K1</v>
      </c>
      <c r="E142" t="s">
        <v>367</v>
      </c>
      <c r="F142" t="s">
        <v>685</v>
      </c>
      <c r="G142" t="s">
        <v>346</v>
      </c>
      <c r="L142" t="s">
        <v>672</v>
      </c>
      <c r="M142" t="s">
        <v>289</v>
      </c>
      <c r="N142" s="97">
        <v>11.332000000000001</v>
      </c>
      <c r="AT142" t="str">
        <f t="shared" si="24"/>
        <v>PIO_08</v>
      </c>
      <c r="AU142" t="str">
        <f t="shared" si="25"/>
        <v>--</v>
      </c>
    </row>
    <row r="143" spans="1:47" x14ac:dyDescent="0.25">
      <c r="A143" t="str">
        <f t="shared" si="20"/>
        <v>U1-K2</v>
      </c>
      <c r="B143" t="str">
        <f t="shared" si="21"/>
        <v>PIO_07</v>
      </c>
      <c r="C143" t="str">
        <f t="shared" si="22"/>
        <v>U1-PIO_07</v>
      </c>
      <c r="D143" t="str">
        <f t="shared" si="23"/>
        <v>U1-K2</v>
      </c>
      <c r="E143" t="s">
        <v>367</v>
      </c>
      <c r="F143" t="s">
        <v>686</v>
      </c>
      <c r="G143" t="s">
        <v>344</v>
      </c>
      <c r="L143" t="s">
        <v>329</v>
      </c>
      <c r="M143" t="s">
        <v>289</v>
      </c>
      <c r="N143" s="97">
        <v>51.731400000000001</v>
      </c>
      <c r="AT143" t="str">
        <f t="shared" si="24"/>
        <v>PIO_07</v>
      </c>
      <c r="AU143" t="str">
        <f t="shared" si="25"/>
        <v>--</v>
      </c>
    </row>
    <row r="144" spans="1:47" x14ac:dyDescent="0.25">
      <c r="A144" t="str">
        <f t="shared" si="20"/>
        <v>U1-K3</v>
      </c>
      <c r="B144" t="str">
        <f t="shared" si="21"/>
        <v>3.3V</v>
      </c>
      <c r="C144" t="str">
        <f t="shared" si="22"/>
        <v>U1-3.3V</v>
      </c>
      <c r="D144" t="str">
        <f t="shared" si="23"/>
        <v>U1-K3</v>
      </c>
      <c r="E144" t="s">
        <v>367</v>
      </c>
      <c r="F144" t="s">
        <v>687</v>
      </c>
      <c r="G144" t="s">
        <v>291</v>
      </c>
      <c r="L144" t="s">
        <v>331</v>
      </c>
      <c r="M144" t="s">
        <v>289</v>
      </c>
      <c r="N144" s="97">
        <v>48.159500000000001</v>
      </c>
      <c r="AT144" t="str">
        <f t="shared" si="24"/>
        <v>3.3V</v>
      </c>
      <c r="AU144" t="str">
        <f t="shared" si="25"/>
        <v>--</v>
      </c>
    </row>
    <row r="145" spans="1:47" x14ac:dyDescent="0.25">
      <c r="A145" t="str">
        <f t="shared" si="20"/>
        <v>U1-K5</v>
      </c>
      <c r="B145" t="str">
        <f t="shared" si="21"/>
        <v>SEN_SDO</v>
      </c>
      <c r="C145" t="str">
        <f t="shared" si="22"/>
        <v>U1-SEN_SDO</v>
      </c>
      <c r="D145" t="str">
        <f t="shared" si="23"/>
        <v>U1-K5</v>
      </c>
      <c r="E145" t="s">
        <v>367</v>
      </c>
      <c r="F145" t="s">
        <v>688</v>
      </c>
      <c r="G145" t="s">
        <v>684</v>
      </c>
      <c r="L145" t="s">
        <v>330</v>
      </c>
      <c r="M145" t="s">
        <v>289</v>
      </c>
      <c r="N145" s="97">
        <v>48.427199999999999</v>
      </c>
      <c r="AT145" t="str">
        <f t="shared" si="24"/>
        <v>SEN_SDO</v>
      </c>
      <c r="AU145" t="str">
        <f t="shared" si="25"/>
        <v>--</v>
      </c>
    </row>
    <row r="146" spans="1:47" x14ac:dyDescent="0.25">
      <c r="A146" t="str">
        <f t="shared" si="20"/>
        <v>U1-K6</v>
      </c>
      <c r="B146" t="str">
        <f t="shared" si="21"/>
        <v>A0</v>
      </c>
      <c r="C146" t="str">
        <f t="shared" si="22"/>
        <v>U1-A0</v>
      </c>
      <c r="D146" t="str">
        <f t="shared" si="23"/>
        <v>U1-K6</v>
      </c>
      <c r="E146" t="s">
        <v>367</v>
      </c>
      <c r="F146" t="s">
        <v>689</v>
      </c>
      <c r="G146" t="s">
        <v>572</v>
      </c>
      <c r="L146" t="s">
        <v>332</v>
      </c>
      <c r="M146" t="s">
        <v>289</v>
      </c>
      <c r="N146" s="97">
        <v>51.831899999999997</v>
      </c>
      <c r="AT146" t="str">
        <f t="shared" si="24"/>
        <v>A0</v>
      </c>
      <c r="AU146" t="str">
        <f t="shared" si="25"/>
        <v>--</v>
      </c>
    </row>
    <row r="147" spans="1:47" x14ac:dyDescent="0.25">
      <c r="A147" t="str">
        <f t="shared" si="20"/>
        <v>U1-K7</v>
      </c>
      <c r="B147" t="str">
        <f t="shared" si="21"/>
        <v>WE</v>
      </c>
      <c r="C147" t="str">
        <f t="shared" si="22"/>
        <v>U1-WE</v>
      </c>
      <c r="D147" t="str">
        <f t="shared" si="23"/>
        <v>U1-K7</v>
      </c>
      <c r="E147" t="s">
        <v>367</v>
      </c>
      <c r="F147" t="s">
        <v>690</v>
      </c>
      <c r="G147" t="s">
        <v>691</v>
      </c>
      <c r="L147" t="s">
        <v>350</v>
      </c>
      <c r="M147" t="s">
        <v>289</v>
      </c>
      <c r="N147" s="97">
        <v>32.576700000000002</v>
      </c>
      <c r="AT147" t="str">
        <f t="shared" si="24"/>
        <v>WE</v>
      </c>
      <c r="AU147" t="str">
        <f t="shared" si="25"/>
        <v>--</v>
      </c>
    </row>
    <row r="148" spans="1:47" x14ac:dyDescent="0.25">
      <c r="A148" t="str">
        <f t="shared" si="20"/>
        <v>U1-K8</v>
      </c>
      <c r="B148" t="str">
        <f t="shared" si="21"/>
        <v>BA1</v>
      </c>
      <c r="C148" t="str">
        <f t="shared" si="22"/>
        <v>U1-BA1</v>
      </c>
      <c r="D148" t="str">
        <f t="shared" si="23"/>
        <v>U1-K8</v>
      </c>
      <c r="E148" t="s">
        <v>367</v>
      </c>
      <c r="F148" t="s">
        <v>692</v>
      </c>
      <c r="G148" t="s">
        <v>587</v>
      </c>
      <c r="L148" t="s">
        <v>394</v>
      </c>
      <c r="M148" t="s">
        <v>289</v>
      </c>
      <c r="N148" s="97">
        <v>35.760899999999999</v>
      </c>
      <c r="AT148" t="str">
        <f t="shared" si="24"/>
        <v>BA1</v>
      </c>
      <c r="AU148" t="str">
        <f t="shared" si="25"/>
        <v>--</v>
      </c>
    </row>
    <row r="149" spans="1:47" x14ac:dyDescent="0.25">
      <c r="A149" t="str">
        <f t="shared" si="20"/>
        <v>U1-K10</v>
      </c>
      <c r="B149" t="str">
        <f t="shared" si="21"/>
        <v>D9</v>
      </c>
      <c r="C149" t="str">
        <f t="shared" si="22"/>
        <v>U1-D9</v>
      </c>
      <c r="D149" t="str">
        <f t="shared" si="23"/>
        <v>U1-K10</v>
      </c>
      <c r="E149" t="s">
        <v>367</v>
      </c>
      <c r="F149" t="s">
        <v>693</v>
      </c>
      <c r="G149" t="s">
        <v>314</v>
      </c>
      <c r="L149" t="s">
        <v>395</v>
      </c>
      <c r="M149" t="s">
        <v>289</v>
      </c>
      <c r="N149" s="97">
        <v>24.015799999999999</v>
      </c>
      <c r="AT149" t="str">
        <f t="shared" si="24"/>
        <v>D9</v>
      </c>
      <c r="AU149" t="str">
        <f t="shared" si="25"/>
        <v>--</v>
      </c>
    </row>
    <row r="150" spans="1:47" x14ac:dyDescent="0.25">
      <c r="A150" t="str">
        <f t="shared" si="20"/>
        <v>U1-K11</v>
      </c>
      <c r="B150" t="str">
        <f t="shared" si="21"/>
        <v>D10</v>
      </c>
      <c r="C150" t="str">
        <f t="shared" si="22"/>
        <v>U1-D10</v>
      </c>
      <c r="D150" t="str">
        <f t="shared" si="23"/>
        <v>U1-K11</v>
      </c>
      <c r="E150" t="s">
        <v>367</v>
      </c>
      <c r="F150" t="s">
        <v>694</v>
      </c>
      <c r="G150" t="s">
        <v>316</v>
      </c>
      <c r="L150" t="s">
        <v>326</v>
      </c>
      <c r="M150" t="s">
        <v>289</v>
      </c>
      <c r="N150" s="97">
        <v>30.089200000000002</v>
      </c>
      <c r="AT150" t="str">
        <f t="shared" si="24"/>
        <v>D10</v>
      </c>
      <c r="AU150" t="str">
        <f t="shared" si="25"/>
        <v>--</v>
      </c>
    </row>
    <row r="151" spans="1:47" x14ac:dyDescent="0.25">
      <c r="A151" t="str">
        <f t="shared" si="20"/>
        <v>U1-K12</v>
      </c>
      <c r="B151" t="str">
        <f t="shared" si="21"/>
        <v>D11</v>
      </c>
      <c r="C151" t="str">
        <f t="shared" si="22"/>
        <v>U1-D11</v>
      </c>
      <c r="D151" t="str">
        <f t="shared" si="23"/>
        <v>U1-K12</v>
      </c>
      <c r="E151" t="s">
        <v>367</v>
      </c>
      <c r="F151" t="s">
        <v>695</v>
      </c>
      <c r="G151" t="s">
        <v>318</v>
      </c>
      <c r="L151" t="s">
        <v>691</v>
      </c>
      <c r="M151" t="s">
        <v>289</v>
      </c>
      <c r="N151" s="97">
        <v>11.338100000000001</v>
      </c>
      <c r="AT151" t="str">
        <f t="shared" si="24"/>
        <v>D11</v>
      </c>
      <c r="AU151" t="str">
        <f t="shared" si="25"/>
        <v>--</v>
      </c>
    </row>
    <row r="152" spans="1:47" x14ac:dyDescent="0.25">
      <c r="A152" t="str">
        <f t="shared" si="20"/>
        <v>U1-K13</v>
      </c>
      <c r="B152" t="str">
        <f t="shared" si="21"/>
        <v>NetU1_K13</v>
      </c>
      <c r="C152" t="str">
        <f t="shared" si="22"/>
        <v>U1-NetU1_K13</v>
      </c>
      <c r="D152" t="str">
        <f t="shared" si="23"/>
        <v>U1-K13</v>
      </c>
      <c r="E152" t="s">
        <v>367</v>
      </c>
      <c r="F152" t="s">
        <v>696</v>
      </c>
      <c r="G152" t="s">
        <v>697</v>
      </c>
      <c r="L152" t="s">
        <v>698</v>
      </c>
      <c r="M152" t="s">
        <v>698</v>
      </c>
      <c r="N152" s="97" t="s">
        <v>698</v>
      </c>
      <c r="AT152" t="str">
        <f t="shared" si="24"/>
        <v>NetU1_K13</v>
      </c>
      <c r="AU152" t="str">
        <f t="shared" si="25"/>
        <v>--</v>
      </c>
    </row>
    <row r="153" spans="1:47" x14ac:dyDescent="0.25">
      <c r="A153" t="str">
        <f t="shared" si="20"/>
        <v>U1-L1</v>
      </c>
      <c r="B153" t="str">
        <f t="shared" si="21"/>
        <v>NetU1_L1</v>
      </c>
      <c r="C153" t="str">
        <f t="shared" si="22"/>
        <v>U1-NetU1_L1</v>
      </c>
      <c r="D153" t="str">
        <f t="shared" si="23"/>
        <v>U1-L1</v>
      </c>
      <c r="E153" t="s">
        <v>367</v>
      </c>
      <c r="F153" t="s">
        <v>486</v>
      </c>
      <c r="G153" t="s">
        <v>699</v>
      </c>
      <c r="N153" s="97"/>
      <c r="AT153" t="str">
        <f t="shared" si="24"/>
        <v>NetU1_L1</v>
      </c>
      <c r="AU153" t="str">
        <f t="shared" si="25"/>
        <v>--</v>
      </c>
    </row>
    <row r="154" spans="1:47" x14ac:dyDescent="0.25">
      <c r="A154" t="str">
        <f t="shared" si="20"/>
        <v>U1-L2</v>
      </c>
      <c r="B154" t="str">
        <f t="shared" si="21"/>
        <v>NetU1_L2</v>
      </c>
      <c r="C154" t="str">
        <f t="shared" si="22"/>
        <v>U1-NetU1_L2</v>
      </c>
      <c r="D154" t="str">
        <f t="shared" si="23"/>
        <v>U1-L2</v>
      </c>
      <c r="E154" t="s">
        <v>367</v>
      </c>
      <c r="F154" t="s">
        <v>487</v>
      </c>
      <c r="G154" t="s">
        <v>700</v>
      </c>
      <c r="N154" s="97"/>
      <c r="AT154" t="str">
        <f t="shared" si="24"/>
        <v>NetU1_L2</v>
      </c>
      <c r="AU154" t="str">
        <f t="shared" si="25"/>
        <v>--</v>
      </c>
    </row>
    <row r="155" spans="1:47" x14ac:dyDescent="0.25">
      <c r="A155" t="str">
        <f t="shared" si="20"/>
        <v>U1-L3</v>
      </c>
      <c r="B155" t="str">
        <f t="shared" si="21"/>
        <v>PIO_02</v>
      </c>
      <c r="C155" t="str">
        <f t="shared" si="22"/>
        <v>U1-PIO_02</v>
      </c>
      <c r="D155" t="str">
        <f t="shared" si="23"/>
        <v>U1-L3</v>
      </c>
      <c r="E155" t="s">
        <v>367</v>
      </c>
      <c r="F155" t="s">
        <v>701</v>
      </c>
      <c r="G155" t="s">
        <v>334</v>
      </c>
      <c r="N155" s="97"/>
      <c r="AT155" t="str">
        <f t="shared" si="24"/>
        <v>PIO_02</v>
      </c>
      <c r="AU155" t="str">
        <f t="shared" si="25"/>
        <v>--</v>
      </c>
    </row>
    <row r="156" spans="1:47" x14ac:dyDescent="0.25">
      <c r="A156" t="str">
        <f t="shared" si="20"/>
        <v>U1-L4</v>
      </c>
      <c r="B156" t="str">
        <f t="shared" si="21"/>
        <v>SEN_INT2</v>
      </c>
      <c r="C156" t="str">
        <f t="shared" si="22"/>
        <v>U1-SEN_INT2</v>
      </c>
      <c r="D156" t="str">
        <f t="shared" si="23"/>
        <v>U1-L4</v>
      </c>
      <c r="E156" t="s">
        <v>367</v>
      </c>
      <c r="F156" t="s">
        <v>702</v>
      </c>
      <c r="G156" t="s">
        <v>681</v>
      </c>
      <c r="N156" s="97"/>
      <c r="AT156" t="str">
        <f t="shared" si="24"/>
        <v>SEN_INT2</v>
      </c>
      <c r="AU156" t="str">
        <f t="shared" si="25"/>
        <v>--</v>
      </c>
    </row>
    <row r="157" spans="1:47" x14ac:dyDescent="0.25">
      <c r="A157" t="str">
        <f t="shared" si="20"/>
        <v>U1-L5</v>
      </c>
      <c r="B157" t="str">
        <f t="shared" si="21"/>
        <v>SEN_CS</v>
      </c>
      <c r="C157" t="str">
        <f t="shared" si="22"/>
        <v>U1-SEN_CS</v>
      </c>
      <c r="D157" t="str">
        <f t="shared" si="23"/>
        <v>U1-L5</v>
      </c>
      <c r="E157" t="s">
        <v>367</v>
      </c>
      <c r="F157" t="s">
        <v>703</v>
      </c>
      <c r="G157" t="s">
        <v>678</v>
      </c>
      <c r="N157" s="97"/>
      <c r="AT157" t="str">
        <f t="shared" si="24"/>
        <v>SEN_CS</v>
      </c>
      <c r="AU157" t="str">
        <f t="shared" si="25"/>
        <v>--</v>
      </c>
    </row>
    <row r="158" spans="1:47" x14ac:dyDescent="0.25">
      <c r="A158" t="str">
        <f t="shared" si="20"/>
        <v>U1-L6</v>
      </c>
      <c r="B158" t="str">
        <f t="shared" si="21"/>
        <v>3.3V</v>
      </c>
      <c r="C158" t="str">
        <f t="shared" si="22"/>
        <v>U1-3.3V</v>
      </c>
      <c r="D158" t="str">
        <f t="shared" si="23"/>
        <v>U1-L6</v>
      </c>
      <c r="E158" t="s">
        <v>367</v>
      </c>
      <c r="F158" t="s">
        <v>704</v>
      </c>
      <c r="G158" t="s">
        <v>291</v>
      </c>
      <c r="N158" s="97"/>
      <c r="AT158" t="str">
        <f t="shared" si="24"/>
        <v>3.3V</v>
      </c>
      <c r="AU158" t="str">
        <f t="shared" si="25"/>
        <v>--</v>
      </c>
    </row>
    <row r="159" spans="1:47" x14ac:dyDescent="0.25">
      <c r="A159" t="str">
        <f t="shared" si="20"/>
        <v>U1-L7</v>
      </c>
      <c r="B159" t="str">
        <f t="shared" si="21"/>
        <v>3.3V</v>
      </c>
      <c r="C159" t="str">
        <f t="shared" si="22"/>
        <v>U1-3.3V</v>
      </c>
      <c r="D159" t="str">
        <f t="shared" si="23"/>
        <v>U1-L7</v>
      </c>
      <c r="E159" t="s">
        <v>367</v>
      </c>
      <c r="F159" t="s">
        <v>705</v>
      </c>
      <c r="G159" t="s">
        <v>291</v>
      </c>
      <c r="N159" s="97"/>
      <c r="AT159" t="str">
        <f t="shared" si="24"/>
        <v>3.3V</v>
      </c>
      <c r="AU159" t="str">
        <f t="shared" si="25"/>
        <v>--</v>
      </c>
    </row>
    <row r="160" spans="1:47" x14ac:dyDescent="0.25">
      <c r="A160" t="str">
        <f t="shared" si="20"/>
        <v>U1-L8</v>
      </c>
      <c r="B160" t="str">
        <f t="shared" si="21"/>
        <v>3.3V</v>
      </c>
      <c r="C160" t="str">
        <f t="shared" si="22"/>
        <v>U1-3.3V</v>
      </c>
      <c r="D160" t="str">
        <f t="shared" si="23"/>
        <v>U1-L8</v>
      </c>
      <c r="E160" t="s">
        <v>367</v>
      </c>
      <c r="F160" t="s">
        <v>706</v>
      </c>
      <c r="G160" t="s">
        <v>291</v>
      </c>
      <c r="N160" s="97"/>
      <c r="AT160" t="str">
        <f t="shared" si="24"/>
        <v>3.3V</v>
      </c>
      <c r="AU160" t="str">
        <f t="shared" si="25"/>
        <v>--</v>
      </c>
    </row>
    <row r="161" spans="1:47" x14ac:dyDescent="0.25">
      <c r="A161" t="str">
        <f t="shared" si="20"/>
        <v>U1-L10</v>
      </c>
      <c r="B161" t="str">
        <f t="shared" si="21"/>
        <v>A7</v>
      </c>
      <c r="C161" t="str">
        <f t="shared" si="22"/>
        <v>U1-A7</v>
      </c>
      <c r="D161" t="str">
        <f t="shared" si="23"/>
        <v>U1-L10</v>
      </c>
      <c r="E161" t="s">
        <v>367</v>
      </c>
      <c r="F161" t="s">
        <v>707</v>
      </c>
      <c r="G161" t="s">
        <v>583</v>
      </c>
      <c r="N161" s="97"/>
      <c r="AT161" t="str">
        <f t="shared" si="24"/>
        <v>A7</v>
      </c>
      <c r="AU161" t="str">
        <f t="shared" si="25"/>
        <v>--</v>
      </c>
    </row>
    <row r="162" spans="1:47" x14ac:dyDescent="0.25">
      <c r="A162" t="str">
        <f t="shared" si="20"/>
        <v>U1-L11</v>
      </c>
      <c r="B162" t="str">
        <f t="shared" si="21"/>
        <v>A12</v>
      </c>
      <c r="C162" t="str">
        <f t="shared" si="22"/>
        <v>U1-A12</v>
      </c>
      <c r="D162" t="str">
        <f t="shared" si="23"/>
        <v>U1-L11</v>
      </c>
      <c r="E162" t="s">
        <v>367</v>
      </c>
      <c r="F162" t="s">
        <v>708</v>
      </c>
      <c r="G162" t="s">
        <v>576</v>
      </c>
      <c r="N162" s="97"/>
      <c r="AT162" t="str">
        <f t="shared" si="24"/>
        <v>A12</v>
      </c>
      <c r="AU162" t="str">
        <f t="shared" si="25"/>
        <v>--</v>
      </c>
    </row>
    <row r="163" spans="1:47" x14ac:dyDescent="0.25">
      <c r="A163" t="str">
        <f t="shared" si="20"/>
        <v>U1-L12</v>
      </c>
      <c r="B163" t="str">
        <f t="shared" si="21"/>
        <v>D6</v>
      </c>
      <c r="C163" t="str">
        <f t="shared" si="22"/>
        <v>U1-D6</v>
      </c>
      <c r="D163" t="str">
        <f t="shared" si="23"/>
        <v>U1-L12</v>
      </c>
      <c r="E163" t="s">
        <v>367</v>
      </c>
      <c r="F163" t="s">
        <v>709</v>
      </c>
      <c r="G163" t="s">
        <v>308</v>
      </c>
      <c r="N163" s="97"/>
      <c r="AT163" t="str">
        <f t="shared" si="24"/>
        <v>D6</v>
      </c>
      <c r="AU163" t="str">
        <f t="shared" si="25"/>
        <v>--</v>
      </c>
    </row>
    <row r="164" spans="1:47" x14ac:dyDescent="0.25">
      <c r="A164" t="str">
        <f t="shared" si="20"/>
        <v>U1-L13</v>
      </c>
      <c r="B164" t="str">
        <f t="shared" si="21"/>
        <v>NetU1_L13</v>
      </c>
      <c r="C164" t="str">
        <f t="shared" si="22"/>
        <v>U1-NetU1_L13</v>
      </c>
      <c r="D164" t="str">
        <f t="shared" si="23"/>
        <v>U1-L13</v>
      </c>
      <c r="E164" t="s">
        <v>367</v>
      </c>
      <c r="F164" t="s">
        <v>710</v>
      </c>
      <c r="G164" t="s">
        <v>711</v>
      </c>
      <c r="N164" s="97"/>
      <c r="AT164" t="str">
        <f t="shared" si="24"/>
        <v>NetU1_L13</v>
      </c>
      <c r="AU164" t="str">
        <f t="shared" si="25"/>
        <v>--</v>
      </c>
    </row>
    <row r="165" spans="1:47" x14ac:dyDescent="0.25">
      <c r="A165" t="str">
        <f t="shared" si="20"/>
        <v>U1-M1</v>
      </c>
      <c r="B165" t="str">
        <f t="shared" si="21"/>
        <v>PIO_04</v>
      </c>
      <c r="C165" t="str">
        <f t="shared" si="22"/>
        <v>U1-PIO_04</v>
      </c>
      <c r="D165" t="str">
        <f t="shared" si="23"/>
        <v>U1-M1</v>
      </c>
      <c r="E165" t="s">
        <v>367</v>
      </c>
      <c r="F165" t="s">
        <v>712</v>
      </c>
      <c r="G165" t="s">
        <v>336</v>
      </c>
      <c r="N165" s="97"/>
      <c r="AT165" t="str">
        <f t="shared" si="24"/>
        <v>PIO_04</v>
      </c>
      <c r="AU165" t="str">
        <f t="shared" si="25"/>
        <v>--</v>
      </c>
    </row>
    <row r="166" spans="1:47" x14ac:dyDescent="0.25">
      <c r="A166" t="str">
        <f t="shared" si="20"/>
        <v>U1-M2</v>
      </c>
      <c r="B166" t="str">
        <f t="shared" si="21"/>
        <v>PIO_03</v>
      </c>
      <c r="C166" t="str">
        <f t="shared" si="22"/>
        <v>U1-PIO_03</v>
      </c>
      <c r="D166" t="str">
        <f t="shared" si="23"/>
        <v>U1-M2</v>
      </c>
      <c r="E166" t="s">
        <v>367</v>
      </c>
      <c r="F166" t="s">
        <v>713</v>
      </c>
      <c r="G166" t="s">
        <v>335</v>
      </c>
      <c r="N166" s="97"/>
      <c r="AT166" t="str">
        <f t="shared" si="24"/>
        <v>PIO_03</v>
      </c>
      <c r="AU166" t="str">
        <f t="shared" si="25"/>
        <v>--</v>
      </c>
    </row>
    <row r="167" spans="1:47" x14ac:dyDescent="0.25">
      <c r="A167" t="str">
        <f t="shared" si="20"/>
        <v>U1-M3</v>
      </c>
      <c r="B167" t="str">
        <f t="shared" si="21"/>
        <v>PIO_01</v>
      </c>
      <c r="C167" t="str">
        <f t="shared" si="22"/>
        <v>U1-PIO_01</v>
      </c>
      <c r="D167" t="str">
        <f t="shared" si="23"/>
        <v>U1-M3</v>
      </c>
      <c r="E167" t="s">
        <v>367</v>
      </c>
      <c r="F167" t="s">
        <v>714</v>
      </c>
      <c r="G167" t="s">
        <v>333</v>
      </c>
      <c r="N167" s="97"/>
      <c r="AT167" t="str">
        <f t="shared" si="24"/>
        <v>PIO_01</v>
      </c>
      <c r="AU167" t="str">
        <f t="shared" si="25"/>
        <v>--</v>
      </c>
    </row>
    <row r="168" spans="1:47" x14ac:dyDescent="0.25">
      <c r="A168" t="str">
        <f t="shared" si="20"/>
        <v>U1-M4</v>
      </c>
      <c r="B168" t="str">
        <f t="shared" si="21"/>
        <v>CS</v>
      </c>
      <c r="C168" t="str">
        <f t="shared" si="22"/>
        <v>U1-CS</v>
      </c>
      <c r="D168" t="str">
        <f t="shared" si="23"/>
        <v>U1-M4</v>
      </c>
      <c r="E168" t="s">
        <v>367</v>
      </c>
      <c r="F168" t="s">
        <v>715</v>
      </c>
      <c r="G168" t="s">
        <v>592</v>
      </c>
      <c r="N168" s="97"/>
      <c r="AT168" t="str">
        <f t="shared" si="24"/>
        <v>CS</v>
      </c>
      <c r="AU168" t="str">
        <f t="shared" si="25"/>
        <v>--</v>
      </c>
    </row>
    <row r="169" spans="1:47" x14ac:dyDescent="0.25">
      <c r="A169" t="str">
        <f t="shared" si="20"/>
        <v>U1-M5</v>
      </c>
      <c r="B169" t="str">
        <f t="shared" si="21"/>
        <v>A1</v>
      </c>
      <c r="C169" t="str">
        <f t="shared" si="22"/>
        <v>U1-A1</v>
      </c>
      <c r="D169" t="str">
        <f t="shared" si="23"/>
        <v>U1-M5</v>
      </c>
      <c r="E169" t="s">
        <v>367</v>
      </c>
      <c r="F169" t="s">
        <v>716</v>
      </c>
      <c r="G169" t="s">
        <v>573</v>
      </c>
      <c r="N169" s="97"/>
      <c r="AT169" t="str">
        <f t="shared" si="24"/>
        <v>A1</v>
      </c>
      <c r="AU169" t="str">
        <f t="shared" si="25"/>
        <v>--</v>
      </c>
    </row>
    <row r="170" spans="1:47" x14ac:dyDescent="0.25">
      <c r="A170" t="str">
        <f t="shared" si="20"/>
        <v>U1-M7</v>
      </c>
      <c r="B170" t="str">
        <f t="shared" si="21"/>
        <v>RAS</v>
      </c>
      <c r="C170" t="str">
        <f t="shared" si="22"/>
        <v>U1-RAS</v>
      </c>
      <c r="D170" t="str">
        <f t="shared" si="23"/>
        <v>U1-M7</v>
      </c>
      <c r="E170" t="s">
        <v>367</v>
      </c>
      <c r="F170" t="s">
        <v>717</v>
      </c>
      <c r="G170" t="s">
        <v>675</v>
      </c>
      <c r="N170" s="97"/>
      <c r="AT170" t="str">
        <f t="shared" si="24"/>
        <v>RAS</v>
      </c>
      <c r="AU170" t="str">
        <f t="shared" si="25"/>
        <v>--</v>
      </c>
    </row>
    <row r="171" spans="1:47" x14ac:dyDescent="0.25">
      <c r="A171" t="str">
        <f t="shared" si="20"/>
        <v>U1-M8</v>
      </c>
      <c r="B171" t="str">
        <f t="shared" si="21"/>
        <v>CKE</v>
      </c>
      <c r="C171" t="str">
        <f t="shared" si="22"/>
        <v>U1-CKE</v>
      </c>
      <c r="D171" t="str">
        <f t="shared" si="23"/>
        <v>U1-M8</v>
      </c>
      <c r="E171" t="s">
        <v>367</v>
      </c>
      <c r="F171" t="s">
        <v>718</v>
      </c>
      <c r="G171" t="s">
        <v>590</v>
      </c>
      <c r="N171" s="97"/>
      <c r="AT171" t="str">
        <f t="shared" si="24"/>
        <v>CKE</v>
      </c>
      <c r="AU171" t="str">
        <f t="shared" si="25"/>
        <v>--</v>
      </c>
    </row>
    <row r="172" spans="1:47" x14ac:dyDescent="0.25">
      <c r="A172" t="str">
        <f t="shared" si="20"/>
        <v>U1-M9</v>
      </c>
      <c r="B172" t="str">
        <f t="shared" si="21"/>
        <v>CLK</v>
      </c>
      <c r="C172" t="str">
        <f t="shared" si="22"/>
        <v>U1-CLK</v>
      </c>
      <c r="D172" t="str">
        <f t="shared" si="23"/>
        <v>U1-M9</v>
      </c>
      <c r="E172" t="s">
        <v>367</v>
      </c>
      <c r="F172" t="s">
        <v>719</v>
      </c>
      <c r="G172" t="s">
        <v>591</v>
      </c>
      <c r="N172" s="97"/>
      <c r="AT172" t="str">
        <f t="shared" si="24"/>
        <v>CLK</v>
      </c>
      <c r="AU172" t="str">
        <f t="shared" si="25"/>
        <v>--</v>
      </c>
    </row>
    <row r="173" spans="1:47" x14ac:dyDescent="0.25">
      <c r="A173" t="str">
        <f t="shared" si="20"/>
        <v>U1-M10</v>
      </c>
      <c r="B173" t="str">
        <f t="shared" si="21"/>
        <v>A11</v>
      </c>
      <c r="C173" t="str">
        <f t="shared" si="22"/>
        <v>U1-A11</v>
      </c>
      <c r="D173" t="str">
        <f t="shared" si="23"/>
        <v>U1-M10</v>
      </c>
      <c r="E173" t="s">
        <v>367</v>
      </c>
      <c r="F173" t="s">
        <v>720</v>
      </c>
      <c r="G173" t="s">
        <v>575</v>
      </c>
      <c r="N173" s="97"/>
      <c r="AT173" t="str">
        <f t="shared" si="24"/>
        <v>A11</v>
      </c>
      <c r="AU173" t="str">
        <f t="shared" si="25"/>
        <v>--</v>
      </c>
    </row>
    <row r="174" spans="1:47" x14ac:dyDescent="0.25">
      <c r="A174" t="str">
        <f t="shared" si="20"/>
        <v>U1-M11</v>
      </c>
      <c r="B174" t="str">
        <f t="shared" si="21"/>
        <v>A5</v>
      </c>
      <c r="C174" t="str">
        <f t="shared" si="22"/>
        <v>U1-A5</v>
      </c>
      <c r="D174" t="str">
        <f t="shared" si="23"/>
        <v>U1-M11</v>
      </c>
      <c r="E174" t="s">
        <v>367</v>
      </c>
      <c r="F174" t="s">
        <v>721</v>
      </c>
      <c r="G174" t="s">
        <v>581</v>
      </c>
      <c r="N174" s="97"/>
      <c r="AT174" t="str">
        <f t="shared" si="24"/>
        <v>A5</v>
      </c>
      <c r="AU174" t="str">
        <f t="shared" si="25"/>
        <v>--</v>
      </c>
    </row>
    <row r="175" spans="1:47" x14ac:dyDescent="0.25">
      <c r="A175" t="str">
        <f t="shared" si="20"/>
        <v>U1-M12</v>
      </c>
      <c r="B175" t="str">
        <f t="shared" si="21"/>
        <v>A13</v>
      </c>
      <c r="C175" t="str">
        <f t="shared" si="22"/>
        <v>U1-A13</v>
      </c>
      <c r="D175" t="str">
        <f t="shared" si="23"/>
        <v>U1-M12</v>
      </c>
      <c r="E175" t="s">
        <v>367</v>
      </c>
      <c r="F175" t="s">
        <v>722</v>
      </c>
      <c r="G175" t="s">
        <v>577</v>
      </c>
      <c r="N175" s="97"/>
      <c r="AT175" t="str">
        <f t="shared" si="24"/>
        <v>A13</v>
      </c>
      <c r="AU175" t="str">
        <f t="shared" si="25"/>
        <v>--</v>
      </c>
    </row>
    <row r="176" spans="1:47" x14ac:dyDescent="0.25">
      <c r="A176" t="str">
        <f t="shared" si="20"/>
        <v>U1-M13</v>
      </c>
      <c r="B176" t="str">
        <f t="shared" si="21"/>
        <v>A8</v>
      </c>
      <c r="C176" t="str">
        <f t="shared" si="22"/>
        <v>U1-A8</v>
      </c>
      <c r="D176" t="str">
        <f t="shared" si="23"/>
        <v>U1-M13</v>
      </c>
      <c r="E176" t="s">
        <v>367</v>
      </c>
      <c r="F176" t="s">
        <v>723</v>
      </c>
      <c r="G176" t="s">
        <v>584</v>
      </c>
      <c r="N176" s="97"/>
      <c r="AT176" t="str">
        <f t="shared" si="24"/>
        <v>A8</v>
      </c>
      <c r="AU176" t="str">
        <f t="shared" si="25"/>
        <v>--</v>
      </c>
    </row>
    <row r="177" spans="1:47" x14ac:dyDescent="0.25">
      <c r="A177" t="str">
        <f t="shared" si="20"/>
        <v>U1-N2</v>
      </c>
      <c r="B177" t="str">
        <f t="shared" si="21"/>
        <v>PIO_06</v>
      </c>
      <c r="C177" t="str">
        <f t="shared" si="22"/>
        <v>U1-PIO_06</v>
      </c>
      <c r="D177" t="str">
        <f t="shared" si="23"/>
        <v>U1-N2</v>
      </c>
      <c r="E177" t="s">
        <v>367</v>
      </c>
      <c r="F177" t="s">
        <v>724</v>
      </c>
      <c r="G177" t="s">
        <v>342</v>
      </c>
      <c r="N177" s="97"/>
      <c r="AT177" t="str">
        <f t="shared" si="24"/>
        <v>PIO_06</v>
      </c>
      <c r="AU177" t="str">
        <f t="shared" si="25"/>
        <v>--</v>
      </c>
    </row>
    <row r="178" spans="1:47" x14ac:dyDescent="0.25">
      <c r="A178" t="str">
        <f t="shared" si="20"/>
        <v>U1-N3</v>
      </c>
      <c r="B178" t="str">
        <f t="shared" si="21"/>
        <v>PIO_05</v>
      </c>
      <c r="C178" t="str">
        <f t="shared" si="22"/>
        <v>U1-PIO_05</v>
      </c>
      <c r="D178" t="str">
        <f t="shared" si="23"/>
        <v>U1-N3</v>
      </c>
      <c r="E178" t="s">
        <v>367</v>
      </c>
      <c r="F178" t="s">
        <v>725</v>
      </c>
      <c r="G178" t="s">
        <v>340</v>
      </c>
      <c r="N178" s="97"/>
      <c r="AT178" t="str">
        <f t="shared" si="24"/>
        <v>PIO_05</v>
      </c>
      <c r="AU178" t="str">
        <f t="shared" si="25"/>
        <v>--</v>
      </c>
    </row>
    <row r="179" spans="1:47" x14ac:dyDescent="0.25">
      <c r="A179" t="str">
        <f t="shared" si="20"/>
        <v>U1-N4</v>
      </c>
      <c r="B179" t="str">
        <f t="shared" si="21"/>
        <v>A10</v>
      </c>
      <c r="C179" t="str">
        <f t="shared" si="22"/>
        <v>U1-A10</v>
      </c>
      <c r="D179" t="str">
        <f t="shared" si="23"/>
        <v>U1-N4</v>
      </c>
      <c r="E179" t="s">
        <v>367</v>
      </c>
      <c r="F179" t="s">
        <v>726</v>
      </c>
      <c r="G179" t="s">
        <v>574</v>
      </c>
      <c r="N179" s="97"/>
      <c r="AT179" t="str">
        <f t="shared" si="24"/>
        <v>A10</v>
      </c>
      <c r="AU179" t="str">
        <f t="shared" si="25"/>
        <v>--</v>
      </c>
    </row>
    <row r="180" spans="1:47" x14ac:dyDescent="0.25">
      <c r="A180" t="str">
        <f t="shared" si="20"/>
        <v>U1-N5</v>
      </c>
      <c r="B180" t="str">
        <f t="shared" si="21"/>
        <v>A2</v>
      </c>
      <c r="C180" t="str">
        <f t="shared" si="22"/>
        <v>U1-A2</v>
      </c>
      <c r="D180" t="str">
        <f t="shared" si="23"/>
        <v>U1-N5</v>
      </c>
      <c r="E180" t="s">
        <v>367</v>
      </c>
      <c r="F180" t="s">
        <v>727</v>
      </c>
      <c r="G180" t="s">
        <v>578</v>
      </c>
      <c r="N180" s="97"/>
      <c r="AT180" t="str">
        <f t="shared" si="24"/>
        <v>A2</v>
      </c>
      <c r="AU180" t="str">
        <f t="shared" si="25"/>
        <v>--</v>
      </c>
    </row>
    <row r="181" spans="1:47" x14ac:dyDescent="0.25">
      <c r="A181" t="str">
        <f t="shared" si="20"/>
        <v>U1-N6</v>
      </c>
      <c r="B181" t="str">
        <f t="shared" si="21"/>
        <v>BA0</v>
      </c>
      <c r="C181" t="str">
        <f t="shared" si="22"/>
        <v>U1-BA0</v>
      </c>
      <c r="D181" t="str">
        <f t="shared" si="23"/>
        <v>U1-N6</v>
      </c>
      <c r="E181" t="s">
        <v>367</v>
      </c>
      <c r="F181" t="s">
        <v>728</v>
      </c>
      <c r="G181" t="s">
        <v>586</v>
      </c>
      <c r="N181" s="97"/>
      <c r="AT181" t="str">
        <f t="shared" si="24"/>
        <v>BA0</v>
      </c>
      <c r="AU181" t="str">
        <f t="shared" si="25"/>
        <v>--</v>
      </c>
    </row>
    <row r="182" spans="1:47" x14ac:dyDescent="0.25">
      <c r="A182" t="str">
        <f t="shared" si="20"/>
        <v>U1-N7</v>
      </c>
      <c r="B182" t="str">
        <f t="shared" si="21"/>
        <v>CAS</v>
      </c>
      <c r="C182" t="str">
        <f t="shared" si="22"/>
        <v>U1-CAS</v>
      </c>
      <c r="D182" t="str">
        <f t="shared" si="23"/>
        <v>U1-N7</v>
      </c>
      <c r="E182" t="s">
        <v>367</v>
      </c>
      <c r="F182" t="s">
        <v>729</v>
      </c>
      <c r="G182" t="s">
        <v>589</v>
      </c>
      <c r="N182" s="97"/>
      <c r="AT182" t="str">
        <f t="shared" si="24"/>
        <v>CAS</v>
      </c>
      <c r="AU182" t="str">
        <f t="shared" si="25"/>
        <v>--</v>
      </c>
    </row>
    <row r="183" spans="1:47" x14ac:dyDescent="0.25">
      <c r="A183" t="str">
        <f t="shared" si="20"/>
        <v>U1-N8</v>
      </c>
      <c r="B183" t="str">
        <f t="shared" si="21"/>
        <v>A9</v>
      </c>
      <c r="C183" t="str">
        <f t="shared" si="22"/>
        <v>U1-A9</v>
      </c>
      <c r="D183" t="str">
        <f t="shared" si="23"/>
        <v>U1-N8</v>
      </c>
      <c r="E183" t="s">
        <v>367</v>
      </c>
      <c r="F183" t="s">
        <v>730</v>
      </c>
      <c r="G183" t="s">
        <v>585</v>
      </c>
      <c r="N183" s="97"/>
      <c r="AT183" t="str">
        <f t="shared" si="24"/>
        <v>A9</v>
      </c>
      <c r="AU183" t="str">
        <f t="shared" si="25"/>
        <v>--</v>
      </c>
    </row>
    <row r="184" spans="1:47" x14ac:dyDescent="0.25">
      <c r="A184" t="str">
        <f t="shared" si="20"/>
        <v>U1-N9</v>
      </c>
      <c r="B184" t="str">
        <f t="shared" si="21"/>
        <v>A6</v>
      </c>
      <c r="C184" t="str">
        <f t="shared" si="22"/>
        <v>U1-A6</v>
      </c>
      <c r="D184" t="str">
        <f t="shared" si="23"/>
        <v>U1-N9</v>
      </c>
      <c r="E184" t="s">
        <v>367</v>
      </c>
      <c r="F184" t="s">
        <v>731</v>
      </c>
      <c r="G184" t="s">
        <v>582</v>
      </c>
      <c r="N184" s="97"/>
      <c r="AT184" t="str">
        <f t="shared" si="24"/>
        <v>A6</v>
      </c>
      <c r="AU184" t="str">
        <f t="shared" si="25"/>
        <v>--</v>
      </c>
    </row>
    <row r="185" spans="1:47" x14ac:dyDescent="0.25">
      <c r="A185" t="str">
        <f t="shared" si="20"/>
        <v>U1-N10</v>
      </c>
      <c r="B185" t="str">
        <f t="shared" si="21"/>
        <v>A4</v>
      </c>
      <c r="C185" t="str">
        <f t="shared" si="22"/>
        <v>U1-A4</v>
      </c>
      <c r="D185" t="str">
        <f t="shared" si="23"/>
        <v>U1-N10</v>
      </c>
      <c r="E185" t="s">
        <v>367</v>
      </c>
      <c r="F185" t="s">
        <v>732</v>
      </c>
      <c r="G185" t="s">
        <v>580</v>
      </c>
      <c r="N185" s="97"/>
      <c r="AT185" t="str">
        <f t="shared" si="24"/>
        <v>A4</v>
      </c>
      <c r="AU185" t="str">
        <f t="shared" si="25"/>
        <v>--</v>
      </c>
    </row>
    <row r="186" spans="1:47" x14ac:dyDescent="0.25">
      <c r="A186" t="str">
        <f t="shared" si="20"/>
        <v>U1-N11</v>
      </c>
      <c r="B186" t="str">
        <f t="shared" si="21"/>
        <v>NetU1_N11</v>
      </c>
      <c r="C186" t="str">
        <f t="shared" si="22"/>
        <v>U1-NetU1_N11</v>
      </c>
      <c r="D186" t="str">
        <f t="shared" si="23"/>
        <v>U1-N11</v>
      </c>
      <c r="E186" t="s">
        <v>367</v>
      </c>
      <c r="F186" t="s">
        <v>733</v>
      </c>
      <c r="G186" t="s">
        <v>734</v>
      </c>
      <c r="N186" s="97"/>
      <c r="AT186" t="str">
        <f t="shared" si="24"/>
        <v>NetU1_N11</v>
      </c>
      <c r="AU186" t="str">
        <f t="shared" si="25"/>
        <v>--</v>
      </c>
    </row>
    <row r="187" spans="1:47" x14ac:dyDescent="0.25">
      <c r="A187" t="str">
        <f t="shared" si="20"/>
        <v>U1-N12</v>
      </c>
      <c r="B187" t="str">
        <f t="shared" si="21"/>
        <v>NetU1_N12</v>
      </c>
      <c r="C187" t="str">
        <f t="shared" si="22"/>
        <v>U1-NetU1_N12</v>
      </c>
      <c r="D187" t="str">
        <f t="shared" si="23"/>
        <v>U1-N12</v>
      </c>
      <c r="E187" t="s">
        <v>367</v>
      </c>
      <c r="F187" t="s">
        <v>735</v>
      </c>
      <c r="G187" t="s">
        <v>736</v>
      </c>
      <c r="N187" s="97"/>
      <c r="AT187" t="str">
        <f t="shared" si="24"/>
        <v>NetU1_N12</v>
      </c>
      <c r="AU187" t="str">
        <f t="shared" si="25"/>
        <v>--</v>
      </c>
    </row>
    <row r="188" spans="1:47" x14ac:dyDescent="0.25">
      <c r="A188" t="str">
        <f t="shared" si="20"/>
        <v>U1-A1</v>
      </c>
      <c r="B188" t="str">
        <f t="shared" si="21"/>
        <v>GND</v>
      </c>
      <c r="C188" t="str">
        <f t="shared" si="22"/>
        <v>U1-GND</v>
      </c>
      <c r="D188" t="str">
        <f t="shared" si="23"/>
        <v>U1-A1</v>
      </c>
      <c r="E188" t="s">
        <v>367</v>
      </c>
      <c r="F188" t="s">
        <v>573</v>
      </c>
      <c r="G188" t="s">
        <v>324</v>
      </c>
      <c r="N188" s="97"/>
      <c r="AT188" t="str">
        <f t="shared" si="24"/>
        <v>GND</v>
      </c>
      <c r="AU188" t="str">
        <f t="shared" si="25"/>
        <v>--</v>
      </c>
    </row>
    <row r="189" spans="1:47" x14ac:dyDescent="0.25">
      <c r="A189" t="str">
        <f t="shared" si="20"/>
        <v>U1-A13</v>
      </c>
      <c r="B189" t="str">
        <f t="shared" si="21"/>
        <v>GND</v>
      </c>
      <c r="C189" t="str">
        <f t="shared" si="22"/>
        <v>U1-GND</v>
      </c>
      <c r="D189" t="str">
        <f t="shared" si="23"/>
        <v>U1-A13</v>
      </c>
      <c r="E189" t="s">
        <v>367</v>
      </c>
      <c r="F189" t="s">
        <v>577</v>
      </c>
      <c r="G189" t="s">
        <v>324</v>
      </c>
      <c r="N189" s="97"/>
      <c r="AT189" t="str">
        <f t="shared" si="24"/>
        <v>GND</v>
      </c>
      <c r="AU189" t="str">
        <f t="shared" si="25"/>
        <v>--</v>
      </c>
    </row>
    <row r="190" spans="1:47" x14ac:dyDescent="0.25">
      <c r="A190" t="str">
        <f t="shared" si="20"/>
        <v>U1-B1</v>
      </c>
      <c r="B190" t="str">
        <f t="shared" si="21"/>
        <v>AIN0</v>
      </c>
      <c r="C190" t="str">
        <f t="shared" si="22"/>
        <v>U1-AIN0</v>
      </c>
      <c r="D190" t="str">
        <f t="shared" si="23"/>
        <v>U1-B1</v>
      </c>
      <c r="E190" t="s">
        <v>367</v>
      </c>
      <c r="F190" t="s">
        <v>737</v>
      </c>
      <c r="G190" t="s">
        <v>290</v>
      </c>
      <c r="N190" s="97"/>
      <c r="AT190" t="str">
        <f t="shared" si="24"/>
        <v>AIN0</v>
      </c>
      <c r="AU190" t="str">
        <f t="shared" si="25"/>
        <v>--</v>
      </c>
    </row>
    <row r="191" spans="1:47" x14ac:dyDescent="0.25">
      <c r="A191" t="str">
        <f t="shared" si="20"/>
        <v>U1-B8</v>
      </c>
      <c r="B191" t="str">
        <f t="shared" si="21"/>
        <v>GND</v>
      </c>
      <c r="C191" t="str">
        <f t="shared" si="22"/>
        <v>U1-GND</v>
      </c>
      <c r="D191" t="str">
        <f t="shared" si="23"/>
        <v>U1-B8</v>
      </c>
      <c r="E191" t="s">
        <v>367</v>
      </c>
      <c r="F191" t="s">
        <v>738</v>
      </c>
      <c r="G191" t="s">
        <v>324</v>
      </c>
      <c r="N191" s="97"/>
      <c r="AT191" t="str">
        <f t="shared" si="24"/>
        <v>GND</v>
      </c>
      <c r="AU191" t="str">
        <f t="shared" si="25"/>
        <v>--</v>
      </c>
    </row>
    <row r="192" spans="1:47" x14ac:dyDescent="0.25">
      <c r="A192" t="str">
        <f t="shared" si="20"/>
        <v>U1-C1</v>
      </c>
      <c r="B192" t="str">
        <f t="shared" si="21"/>
        <v>AIN2</v>
      </c>
      <c r="C192" t="str">
        <f t="shared" si="22"/>
        <v>U1-AIN2</v>
      </c>
      <c r="D192" t="str">
        <f t="shared" si="23"/>
        <v>U1-C1</v>
      </c>
      <c r="E192" t="s">
        <v>367</v>
      </c>
      <c r="F192" t="s">
        <v>444</v>
      </c>
      <c r="G192" t="s">
        <v>294</v>
      </c>
      <c r="N192" s="97"/>
      <c r="AT192" t="str">
        <f t="shared" si="24"/>
        <v>AIN2</v>
      </c>
      <c r="AU192" t="str">
        <f t="shared" si="25"/>
        <v>--</v>
      </c>
    </row>
    <row r="193" spans="1:47" x14ac:dyDescent="0.25">
      <c r="A193" t="str">
        <f t="shared" si="20"/>
        <v>U1-C2</v>
      </c>
      <c r="B193" t="str">
        <f t="shared" si="21"/>
        <v>AIN1</v>
      </c>
      <c r="C193" t="str">
        <f t="shared" si="22"/>
        <v>U1-AIN1</v>
      </c>
      <c r="D193" t="str">
        <f t="shared" si="23"/>
        <v>U1-C2</v>
      </c>
      <c r="E193" t="s">
        <v>367</v>
      </c>
      <c r="F193" t="s">
        <v>445</v>
      </c>
      <c r="G193" t="s">
        <v>292</v>
      </c>
      <c r="N193" s="97"/>
      <c r="AT193" t="str">
        <f t="shared" si="24"/>
        <v>AIN1</v>
      </c>
      <c r="AU193" t="str">
        <f t="shared" si="25"/>
        <v>--</v>
      </c>
    </row>
    <row r="194" spans="1:47" x14ac:dyDescent="0.25">
      <c r="A194" t="str">
        <f t="shared" si="20"/>
        <v>U1-C3</v>
      </c>
      <c r="B194" t="str">
        <f t="shared" si="21"/>
        <v>GND</v>
      </c>
      <c r="C194" t="str">
        <f t="shared" si="22"/>
        <v>U1-GND</v>
      </c>
      <c r="D194" t="str">
        <f t="shared" si="23"/>
        <v>U1-C3</v>
      </c>
      <c r="E194" t="s">
        <v>367</v>
      </c>
      <c r="F194" t="s">
        <v>446</v>
      </c>
      <c r="G194" t="s">
        <v>324</v>
      </c>
      <c r="N194" s="97"/>
      <c r="AT194" t="str">
        <f t="shared" si="24"/>
        <v>GND</v>
      </c>
      <c r="AU194" t="str">
        <f t="shared" si="25"/>
        <v>--</v>
      </c>
    </row>
    <row r="195" spans="1:47" x14ac:dyDescent="0.25">
      <c r="A195" t="str">
        <f t="shared" si="20"/>
        <v>U1-D1</v>
      </c>
      <c r="B195" t="str">
        <f t="shared" si="21"/>
        <v>AIN3</v>
      </c>
      <c r="C195" t="str">
        <f t="shared" si="22"/>
        <v>U1-AIN3</v>
      </c>
      <c r="D195" t="str">
        <f t="shared" si="23"/>
        <v>U1-D1</v>
      </c>
      <c r="E195" t="s">
        <v>367</v>
      </c>
      <c r="F195" t="s">
        <v>300</v>
      </c>
      <c r="G195" t="s">
        <v>295</v>
      </c>
      <c r="N195" s="97"/>
      <c r="AT195" t="str">
        <f t="shared" si="24"/>
        <v>AIN3</v>
      </c>
      <c r="AU195" t="str">
        <f t="shared" si="25"/>
        <v>--</v>
      </c>
    </row>
    <row r="196" spans="1:47" x14ac:dyDescent="0.25">
      <c r="A196" t="str">
        <f t="shared" si="20"/>
        <v>U1-D2</v>
      </c>
      <c r="B196" t="str">
        <f t="shared" si="21"/>
        <v>NetU1_D2</v>
      </c>
      <c r="C196" t="str">
        <f t="shared" si="22"/>
        <v>U1-NetU1_D2</v>
      </c>
      <c r="D196" t="str">
        <f t="shared" si="23"/>
        <v>U1-D2</v>
      </c>
      <c r="E196" t="s">
        <v>367</v>
      </c>
      <c r="F196" t="s">
        <v>301</v>
      </c>
      <c r="G196" t="s">
        <v>739</v>
      </c>
      <c r="N196" s="97"/>
      <c r="AT196" t="str">
        <f t="shared" si="24"/>
        <v>NetU1_D2</v>
      </c>
      <c r="AU196" t="str">
        <f t="shared" si="25"/>
        <v>--</v>
      </c>
    </row>
    <row r="197" spans="1:47" x14ac:dyDescent="0.25">
      <c r="A197" t="str">
        <f t="shared" si="20"/>
        <v>U1-D3</v>
      </c>
      <c r="B197" t="str">
        <f t="shared" si="21"/>
        <v>NetC15_1</v>
      </c>
      <c r="C197" t="str">
        <f t="shared" si="22"/>
        <v>U1-NetC15_1</v>
      </c>
      <c r="D197" t="str">
        <f t="shared" si="23"/>
        <v>U1-D3</v>
      </c>
      <c r="E197" t="s">
        <v>367</v>
      </c>
      <c r="F197" t="s">
        <v>302</v>
      </c>
      <c r="G197" t="s">
        <v>636</v>
      </c>
      <c r="N197" s="97"/>
      <c r="AT197" t="str">
        <f t="shared" si="24"/>
        <v>AREF</v>
      </c>
      <c r="AU197" t="str">
        <f t="shared" si="25"/>
        <v>R18</v>
      </c>
    </row>
    <row r="198" spans="1:47" x14ac:dyDescent="0.25">
      <c r="A198" t="str">
        <f t="shared" ref="A198:A261" si="26">$E198&amp;"-"&amp;$F198</f>
        <v>U1-D4</v>
      </c>
      <c r="B198" t="str">
        <f t="shared" ref="B198:B261" si="27">IF(OR(E198=$A$2,E198=$B$2,E198=$C$2,E198=$D$2),"--",G198)</f>
        <v>3.3V</v>
      </c>
      <c r="C198" t="str">
        <f t="shared" ref="C198:C261" si="28">$E198&amp;"-"&amp;$G198</f>
        <v>U1-3.3V</v>
      </c>
      <c r="D198" t="str">
        <f t="shared" ref="D198:D261" si="29">A198</f>
        <v>U1-D4</v>
      </c>
      <c r="E198" t="s">
        <v>367</v>
      </c>
      <c r="F198" t="s">
        <v>304</v>
      </c>
      <c r="G198" t="s">
        <v>291</v>
      </c>
      <c r="N198" s="97"/>
      <c r="AT198" t="str">
        <f t="shared" ref="AT198:AT261" si="30">IF(IF(COUNTIF($AO$6:$AQ$150,B198)&gt;0,"---","--")="---",VLOOKUP(B198,$AO$6:$AQ$150,3,0),B198)</f>
        <v>3.3V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U1-D5</v>
      </c>
      <c r="B199" t="str">
        <f t="shared" si="27"/>
        <v>GND</v>
      </c>
      <c r="C199" t="str">
        <f t="shared" si="28"/>
        <v>U1-GND</v>
      </c>
      <c r="D199" t="str">
        <f t="shared" si="29"/>
        <v>U1-D5</v>
      </c>
      <c r="E199" t="s">
        <v>367</v>
      </c>
      <c r="F199" t="s">
        <v>306</v>
      </c>
      <c r="G199" t="s">
        <v>324</v>
      </c>
      <c r="N199" s="97"/>
      <c r="AT199" t="str">
        <f t="shared" si="30"/>
        <v>GND</v>
      </c>
      <c r="AU199" t="str">
        <f t="shared" si="31"/>
        <v>--</v>
      </c>
    </row>
    <row r="200" spans="1:47" x14ac:dyDescent="0.25">
      <c r="A200" t="str">
        <f t="shared" si="26"/>
        <v>U1-D10</v>
      </c>
      <c r="B200" t="str">
        <f t="shared" si="27"/>
        <v>3.3V</v>
      </c>
      <c r="C200" t="str">
        <f t="shared" si="28"/>
        <v>U1-3.3V</v>
      </c>
      <c r="D200" t="str">
        <f t="shared" si="29"/>
        <v>U1-D10</v>
      </c>
      <c r="E200" t="s">
        <v>367</v>
      </c>
      <c r="F200" t="s">
        <v>316</v>
      </c>
      <c r="G200" t="s">
        <v>291</v>
      </c>
      <c r="N200" s="97"/>
      <c r="AT200" t="str">
        <f t="shared" si="30"/>
        <v>3.3V</v>
      </c>
      <c r="AU200" t="str">
        <f t="shared" si="31"/>
        <v>--</v>
      </c>
    </row>
    <row r="201" spans="1:47" x14ac:dyDescent="0.25">
      <c r="A201" t="str">
        <f t="shared" si="26"/>
        <v>U1-E1</v>
      </c>
      <c r="B201" t="str">
        <f t="shared" si="27"/>
        <v>AIN5</v>
      </c>
      <c r="C201" t="str">
        <f t="shared" si="28"/>
        <v>U1-AIN5</v>
      </c>
      <c r="D201" t="str">
        <f t="shared" si="29"/>
        <v>U1-E1</v>
      </c>
      <c r="E201" t="s">
        <v>367</v>
      </c>
      <c r="F201" t="s">
        <v>740</v>
      </c>
      <c r="G201" t="s">
        <v>297</v>
      </c>
      <c r="N201" s="97"/>
      <c r="AT201" t="str">
        <f t="shared" si="30"/>
        <v>AIN5</v>
      </c>
      <c r="AU201" t="str">
        <f t="shared" si="31"/>
        <v>--</v>
      </c>
    </row>
    <row r="202" spans="1:47" x14ac:dyDescent="0.25">
      <c r="A202" t="str">
        <f t="shared" si="26"/>
        <v>U1-E2</v>
      </c>
      <c r="B202" t="str">
        <f t="shared" si="27"/>
        <v>GND</v>
      </c>
      <c r="C202" t="str">
        <f t="shared" si="28"/>
        <v>U1-GND</v>
      </c>
      <c r="D202" t="str">
        <f t="shared" si="29"/>
        <v>U1-E2</v>
      </c>
      <c r="E202" t="s">
        <v>367</v>
      </c>
      <c r="F202" t="s">
        <v>741</v>
      </c>
      <c r="G202" t="s">
        <v>324</v>
      </c>
      <c r="N202" s="97"/>
      <c r="AT202" t="str">
        <f t="shared" si="30"/>
        <v>GND</v>
      </c>
      <c r="AU202" t="str">
        <f t="shared" si="31"/>
        <v>--</v>
      </c>
    </row>
    <row r="203" spans="1:47" x14ac:dyDescent="0.25">
      <c r="A203" t="str">
        <f t="shared" si="26"/>
        <v>U1-E3</v>
      </c>
      <c r="B203" t="str">
        <f t="shared" si="27"/>
        <v>AIN4</v>
      </c>
      <c r="C203" t="str">
        <f t="shared" si="28"/>
        <v>U1-AIN4</v>
      </c>
      <c r="D203" t="str">
        <f t="shared" si="29"/>
        <v>U1-E3</v>
      </c>
      <c r="E203" t="s">
        <v>367</v>
      </c>
      <c r="F203" t="s">
        <v>742</v>
      </c>
      <c r="G203" t="s">
        <v>296</v>
      </c>
      <c r="N203" s="97"/>
      <c r="AT203" t="str">
        <f t="shared" si="30"/>
        <v>AIN4</v>
      </c>
      <c r="AU203" t="str">
        <f t="shared" si="31"/>
        <v>--</v>
      </c>
    </row>
    <row r="204" spans="1:47" x14ac:dyDescent="0.25">
      <c r="A204" t="str">
        <f t="shared" si="26"/>
        <v>U1-E4</v>
      </c>
      <c r="B204" t="str">
        <f t="shared" si="27"/>
        <v>NetU1_E4</v>
      </c>
      <c r="C204" t="str">
        <f t="shared" si="28"/>
        <v>U1-NetU1_E4</v>
      </c>
      <c r="D204" t="str">
        <f t="shared" si="29"/>
        <v>U1-E4</v>
      </c>
      <c r="E204" t="s">
        <v>367</v>
      </c>
      <c r="F204" t="s">
        <v>743</v>
      </c>
      <c r="G204" t="s">
        <v>744</v>
      </c>
      <c r="N204" s="97"/>
      <c r="AT204" t="str">
        <f t="shared" si="30"/>
        <v>NetU1_E4</v>
      </c>
      <c r="AU204" t="str">
        <f t="shared" si="31"/>
        <v>--</v>
      </c>
    </row>
    <row r="205" spans="1:47" x14ac:dyDescent="0.25">
      <c r="A205" t="str">
        <f t="shared" si="26"/>
        <v>U1-E5</v>
      </c>
      <c r="B205" t="str">
        <f t="shared" si="27"/>
        <v>JTAGEN</v>
      </c>
      <c r="C205" t="str">
        <f t="shared" si="28"/>
        <v>U1-JTAGEN</v>
      </c>
      <c r="D205" t="str">
        <f t="shared" si="29"/>
        <v>U1-E5</v>
      </c>
      <c r="E205" t="s">
        <v>367</v>
      </c>
      <c r="F205" t="s">
        <v>745</v>
      </c>
      <c r="G205" t="s">
        <v>328</v>
      </c>
      <c r="N205" s="97"/>
      <c r="AT205" t="str">
        <f t="shared" si="30"/>
        <v>NetJ4_2</v>
      </c>
      <c r="AU205" t="str">
        <f t="shared" si="31"/>
        <v>R33</v>
      </c>
    </row>
    <row r="206" spans="1:47" x14ac:dyDescent="0.25">
      <c r="A206" t="str">
        <f t="shared" si="26"/>
        <v>U1-E11</v>
      </c>
      <c r="B206" t="str">
        <f t="shared" si="27"/>
        <v>GND</v>
      </c>
      <c r="C206" t="str">
        <f t="shared" si="28"/>
        <v>U1-GND</v>
      </c>
      <c r="D206" t="str">
        <f t="shared" si="29"/>
        <v>U1-E11</v>
      </c>
      <c r="E206" t="s">
        <v>367</v>
      </c>
      <c r="F206" t="s">
        <v>746</v>
      </c>
      <c r="G206" t="s">
        <v>324</v>
      </c>
      <c r="N206" s="97"/>
      <c r="AT206" t="str">
        <f t="shared" si="30"/>
        <v>GND</v>
      </c>
      <c r="AU206" t="str">
        <f t="shared" si="31"/>
        <v>--</v>
      </c>
    </row>
    <row r="207" spans="1:47" x14ac:dyDescent="0.25">
      <c r="A207" t="str">
        <f t="shared" si="26"/>
        <v>U1-F1</v>
      </c>
      <c r="B207" t="str">
        <f t="shared" si="27"/>
        <v>AIN6</v>
      </c>
      <c r="C207" t="str">
        <f t="shared" si="28"/>
        <v>U1-AIN6</v>
      </c>
      <c r="D207" t="str">
        <f t="shared" si="29"/>
        <v>U1-F1</v>
      </c>
      <c r="E207" t="s">
        <v>367</v>
      </c>
      <c r="F207" t="s">
        <v>747</v>
      </c>
      <c r="G207" t="s">
        <v>298</v>
      </c>
      <c r="N207" s="97"/>
      <c r="AT207" t="str">
        <f t="shared" si="30"/>
        <v>AIN6</v>
      </c>
      <c r="AU207" t="str">
        <f t="shared" si="31"/>
        <v>--</v>
      </c>
    </row>
    <row r="208" spans="1:47" x14ac:dyDescent="0.25">
      <c r="A208" t="str">
        <f t="shared" si="26"/>
        <v>U1-F2</v>
      </c>
      <c r="B208" t="str">
        <f t="shared" si="27"/>
        <v>3.3V</v>
      </c>
      <c r="C208" t="str">
        <f t="shared" si="28"/>
        <v>U1-3.3V</v>
      </c>
      <c r="D208" t="str">
        <f t="shared" si="29"/>
        <v>U1-F2</v>
      </c>
      <c r="E208" t="s">
        <v>367</v>
      </c>
      <c r="F208" t="s">
        <v>748</v>
      </c>
      <c r="G208" t="s">
        <v>291</v>
      </c>
      <c r="N208" s="97"/>
      <c r="AT208" t="str">
        <f t="shared" si="30"/>
        <v>3.3V</v>
      </c>
      <c r="AU208" t="str">
        <f t="shared" si="31"/>
        <v>--</v>
      </c>
    </row>
    <row r="209" spans="1:47" x14ac:dyDescent="0.25">
      <c r="A209" t="str">
        <f t="shared" si="26"/>
        <v>U1-F3</v>
      </c>
      <c r="B209" t="str">
        <f t="shared" si="27"/>
        <v>GND</v>
      </c>
      <c r="C209" t="str">
        <f t="shared" si="28"/>
        <v>U1-GND</v>
      </c>
      <c r="D209" t="str">
        <f t="shared" si="29"/>
        <v>U1-F3</v>
      </c>
      <c r="E209" t="s">
        <v>367</v>
      </c>
      <c r="F209" t="s">
        <v>749</v>
      </c>
      <c r="G209" t="s">
        <v>324</v>
      </c>
      <c r="N209" s="97"/>
      <c r="AT209" t="str">
        <f t="shared" si="30"/>
        <v>GND</v>
      </c>
      <c r="AU209" t="str">
        <f t="shared" si="31"/>
        <v>--</v>
      </c>
    </row>
    <row r="210" spans="1:47" x14ac:dyDescent="0.25">
      <c r="A210" t="str">
        <f t="shared" si="26"/>
        <v>U1-F4</v>
      </c>
      <c r="B210" t="str">
        <f t="shared" si="27"/>
        <v>D4</v>
      </c>
      <c r="C210" t="str">
        <f t="shared" si="28"/>
        <v>U1-D4</v>
      </c>
      <c r="D210" t="str">
        <f t="shared" si="29"/>
        <v>U1-F4</v>
      </c>
      <c r="E210" t="s">
        <v>367</v>
      </c>
      <c r="F210" t="s">
        <v>750</v>
      </c>
      <c r="G210" t="s">
        <v>304</v>
      </c>
      <c r="N210" s="97"/>
      <c r="AT210" t="str">
        <f t="shared" si="30"/>
        <v>D4</v>
      </c>
      <c r="AU210" t="str">
        <f t="shared" si="31"/>
        <v>--</v>
      </c>
    </row>
    <row r="211" spans="1:47" x14ac:dyDescent="0.25">
      <c r="A211" t="str">
        <f t="shared" si="26"/>
        <v>U1-F5</v>
      </c>
      <c r="B211" t="str">
        <f t="shared" si="27"/>
        <v>TDI</v>
      </c>
      <c r="C211" t="str">
        <f t="shared" si="28"/>
        <v>U1-TDI</v>
      </c>
      <c r="D211" t="str">
        <f t="shared" si="29"/>
        <v>U1-F5</v>
      </c>
      <c r="E211" t="s">
        <v>367</v>
      </c>
      <c r="F211" t="s">
        <v>751</v>
      </c>
      <c r="G211" t="s">
        <v>331</v>
      </c>
      <c r="N211" s="97"/>
      <c r="AT211" t="str">
        <f t="shared" si="30"/>
        <v>TDI</v>
      </c>
      <c r="AU211" t="str">
        <f t="shared" si="31"/>
        <v>--</v>
      </c>
    </row>
    <row r="212" spans="1:47" x14ac:dyDescent="0.25">
      <c r="A212" t="str">
        <f t="shared" si="26"/>
        <v>U1-F6</v>
      </c>
      <c r="B212" t="str">
        <f t="shared" si="27"/>
        <v>TDO</v>
      </c>
      <c r="C212" t="str">
        <f t="shared" si="28"/>
        <v>U1-TDO</v>
      </c>
      <c r="D212" t="str">
        <f t="shared" si="29"/>
        <v>U1-F6</v>
      </c>
      <c r="E212" t="s">
        <v>367</v>
      </c>
      <c r="F212" t="s">
        <v>752</v>
      </c>
      <c r="G212" t="s">
        <v>330</v>
      </c>
      <c r="N212" s="97"/>
      <c r="AT212" t="str">
        <f t="shared" si="30"/>
        <v>TDO</v>
      </c>
      <c r="AU212" t="str">
        <f t="shared" si="31"/>
        <v>--</v>
      </c>
    </row>
    <row r="213" spans="1:47" x14ac:dyDescent="0.25">
      <c r="A213" t="str">
        <f t="shared" si="26"/>
        <v>U1-F7</v>
      </c>
      <c r="B213" t="str">
        <f t="shared" si="27"/>
        <v>3.3V</v>
      </c>
      <c r="C213" t="str">
        <f t="shared" si="28"/>
        <v>U1-3.3V</v>
      </c>
      <c r="D213" t="str">
        <f t="shared" si="29"/>
        <v>U1-F7</v>
      </c>
      <c r="E213" t="s">
        <v>367</v>
      </c>
      <c r="F213" t="s">
        <v>753</v>
      </c>
      <c r="G213" t="s">
        <v>291</v>
      </c>
      <c r="N213" s="97"/>
      <c r="AT213" t="str">
        <f t="shared" si="30"/>
        <v>3.3V</v>
      </c>
      <c r="AU213" t="str">
        <f t="shared" si="31"/>
        <v>--</v>
      </c>
    </row>
    <row r="214" spans="1:47" x14ac:dyDescent="0.25">
      <c r="A214" t="str">
        <f t="shared" si="26"/>
        <v>U1-G1</v>
      </c>
      <c r="B214" t="str">
        <f t="shared" si="27"/>
        <v>TMS</v>
      </c>
      <c r="C214" t="str">
        <f t="shared" si="28"/>
        <v>U1-TMS</v>
      </c>
      <c r="D214" t="str">
        <f t="shared" si="29"/>
        <v>U1-G1</v>
      </c>
      <c r="E214" t="s">
        <v>367</v>
      </c>
      <c r="F214" t="s">
        <v>754</v>
      </c>
      <c r="G214" t="s">
        <v>332</v>
      </c>
      <c r="N214" s="97"/>
      <c r="AT214" t="str">
        <f t="shared" si="30"/>
        <v>TMS</v>
      </c>
      <c r="AU214" t="str">
        <f t="shared" si="31"/>
        <v>--</v>
      </c>
    </row>
    <row r="215" spans="1:47" x14ac:dyDescent="0.25">
      <c r="A215" t="str">
        <f t="shared" si="26"/>
        <v>U1-G2</v>
      </c>
      <c r="B215" t="str">
        <f t="shared" si="27"/>
        <v>TCK</v>
      </c>
      <c r="C215" t="str">
        <f t="shared" si="28"/>
        <v>U1-TCK</v>
      </c>
      <c r="D215" t="str">
        <f t="shared" si="29"/>
        <v>U1-G2</v>
      </c>
      <c r="E215" t="s">
        <v>367</v>
      </c>
      <c r="F215" t="s">
        <v>755</v>
      </c>
      <c r="G215" t="s">
        <v>329</v>
      </c>
      <c r="N215" s="97"/>
      <c r="AT215" t="str">
        <f t="shared" si="30"/>
        <v>TCK</v>
      </c>
      <c r="AU215" t="str">
        <f t="shared" si="31"/>
        <v>--</v>
      </c>
    </row>
    <row r="216" spans="1:47" x14ac:dyDescent="0.25">
      <c r="A216" t="str">
        <f t="shared" si="26"/>
        <v>U1-G3</v>
      </c>
      <c r="B216" t="str">
        <f t="shared" si="27"/>
        <v>3.3V</v>
      </c>
      <c r="C216" t="str">
        <f t="shared" si="28"/>
        <v>U1-3.3V</v>
      </c>
      <c r="D216" t="str">
        <f t="shared" si="29"/>
        <v>U1-G3</v>
      </c>
      <c r="E216" t="s">
        <v>367</v>
      </c>
      <c r="F216" t="s">
        <v>756</v>
      </c>
      <c r="G216" t="s">
        <v>291</v>
      </c>
      <c r="N216" s="97"/>
      <c r="AT216" t="str">
        <f t="shared" si="30"/>
        <v>3.3V</v>
      </c>
      <c r="AU216" t="str">
        <f t="shared" si="31"/>
        <v>--</v>
      </c>
    </row>
    <row r="217" spans="1:47" x14ac:dyDescent="0.25">
      <c r="A217" t="str">
        <f t="shared" si="26"/>
        <v>U1-G4</v>
      </c>
      <c r="B217" t="str">
        <f t="shared" si="27"/>
        <v>D5</v>
      </c>
      <c r="C217" t="str">
        <f t="shared" si="28"/>
        <v>U1-D5</v>
      </c>
      <c r="D217" t="str">
        <f t="shared" si="29"/>
        <v>U1-G4</v>
      </c>
      <c r="E217" t="s">
        <v>367</v>
      </c>
      <c r="F217" t="s">
        <v>757</v>
      </c>
      <c r="G217" t="s">
        <v>306</v>
      </c>
      <c r="N217" s="97"/>
      <c r="AT217" t="str">
        <f t="shared" si="30"/>
        <v>D5</v>
      </c>
      <c r="AU217" t="str">
        <f t="shared" si="31"/>
        <v>--</v>
      </c>
    </row>
    <row r="218" spans="1:47" x14ac:dyDescent="0.25">
      <c r="A218" t="str">
        <f t="shared" si="26"/>
        <v>U1-G6</v>
      </c>
      <c r="B218" t="str">
        <f t="shared" si="27"/>
        <v>3.3V</v>
      </c>
      <c r="C218" t="str">
        <f t="shared" si="28"/>
        <v>U1-3.3V</v>
      </c>
      <c r="D218" t="str">
        <f t="shared" si="29"/>
        <v>U1-G6</v>
      </c>
      <c r="E218" t="s">
        <v>367</v>
      </c>
      <c r="F218" t="s">
        <v>758</v>
      </c>
      <c r="G218" t="s">
        <v>291</v>
      </c>
      <c r="N218" s="97"/>
      <c r="AT218" t="str">
        <f t="shared" si="30"/>
        <v>3.3V</v>
      </c>
      <c r="AU218" t="str">
        <f t="shared" si="31"/>
        <v>--</v>
      </c>
    </row>
    <row r="219" spans="1:47" x14ac:dyDescent="0.25">
      <c r="A219" t="str">
        <f t="shared" si="26"/>
        <v>U1-G7</v>
      </c>
      <c r="B219" t="str">
        <f t="shared" si="27"/>
        <v>GND</v>
      </c>
      <c r="C219" t="str">
        <f t="shared" si="28"/>
        <v>U1-GND</v>
      </c>
      <c r="D219" t="str">
        <f t="shared" si="29"/>
        <v>U1-G7</v>
      </c>
      <c r="E219" t="s">
        <v>367</v>
      </c>
      <c r="F219" t="s">
        <v>759</v>
      </c>
      <c r="G219" t="s">
        <v>324</v>
      </c>
      <c r="N219" s="97"/>
      <c r="AT219" t="str">
        <f t="shared" si="30"/>
        <v>GND</v>
      </c>
      <c r="AU219" t="str">
        <f t="shared" si="31"/>
        <v>--</v>
      </c>
    </row>
    <row r="220" spans="1:47" x14ac:dyDescent="0.25">
      <c r="A220" t="str">
        <f t="shared" si="26"/>
        <v>U1-G8</v>
      </c>
      <c r="B220" t="str">
        <f t="shared" si="27"/>
        <v>3.3V</v>
      </c>
      <c r="C220" t="str">
        <f t="shared" si="28"/>
        <v>U1-3.3V</v>
      </c>
      <c r="D220" t="str">
        <f t="shared" si="29"/>
        <v>U1-G8</v>
      </c>
      <c r="E220" t="s">
        <v>367</v>
      </c>
      <c r="F220" t="s">
        <v>760</v>
      </c>
      <c r="G220" t="s">
        <v>291</v>
      </c>
      <c r="N220" s="97"/>
      <c r="AT220" t="str">
        <f t="shared" si="30"/>
        <v>3.3V</v>
      </c>
      <c r="AU220" t="str">
        <f t="shared" si="31"/>
        <v>--</v>
      </c>
    </row>
    <row r="221" spans="1:47" x14ac:dyDescent="0.25">
      <c r="A221" t="str">
        <f t="shared" si="26"/>
        <v>U1-H1</v>
      </c>
      <c r="B221" t="str">
        <f t="shared" si="27"/>
        <v>NetU1_H1</v>
      </c>
      <c r="C221" t="str">
        <f t="shared" si="28"/>
        <v>U1-NetU1_H1</v>
      </c>
      <c r="D221" t="str">
        <f t="shared" si="29"/>
        <v>U1-H1</v>
      </c>
      <c r="E221" t="s">
        <v>367</v>
      </c>
      <c r="F221" t="s">
        <v>478</v>
      </c>
      <c r="G221" t="s">
        <v>761</v>
      </c>
      <c r="N221" s="97"/>
      <c r="AT221" t="str">
        <f t="shared" si="30"/>
        <v>NetU1_H1</v>
      </c>
      <c r="AU221" t="str">
        <f t="shared" si="31"/>
        <v>--</v>
      </c>
    </row>
    <row r="222" spans="1:47" x14ac:dyDescent="0.25">
      <c r="A222" t="str">
        <f t="shared" si="26"/>
        <v>U1-H2</v>
      </c>
      <c r="B222" t="str">
        <f t="shared" si="27"/>
        <v>D0</v>
      </c>
      <c r="C222" t="str">
        <f t="shared" si="28"/>
        <v>U1-D0</v>
      </c>
      <c r="D222" t="str">
        <f t="shared" si="29"/>
        <v>U1-H2</v>
      </c>
      <c r="E222" t="s">
        <v>367</v>
      </c>
      <c r="F222" t="s">
        <v>480</v>
      </c>
      <c r="G222" t="s">
        <v>299</v>
      </c>
      <c r="N222" s="97"/>
      <c r="AT222" t="str">
        <f t="shared" si="30"/>
        <v>D0</v>
      </c>
      <c r="AU222" t="str">
        <f t="shared" si="31"/>
        <v>--</v>
      </c>
    </row>
    <row r="223" spans="1:47" x14ac:dyDescent="0.25">
      <c r="A223" t="str">
        <f t="shared" si="26"/>
        <v>U1-H3</v>
      </c>
      <c r="B223" t="str">
        <f t="shared" si="27"/>
        <v>D1</v>
      </c>
      <c r="C223" t="str">
        <f t="shared" si="28"/>
        <v>U1-D1</v>
      </c>
      <c r="D223" t="str">
        <f t="shared" si="29"/>
        <v>U1-H3</v>
      </c>
      <c r="E223" t="s">
        <v>367</v>
      </c>
      <c r="F223" t="s">
        <v>482</v>
      </c>
      <c r="G223" t="s">
        <v>300</v>
      </c>
      <c r="N223" s="97"/>
      <c r="AT223" t="str">
        <f t="shared" si="30"/>
        <v>D1</v>
      </c>
      <c r="AU223" t="str">
        <f t="shared" si="31"/>
        <v>--</v>
      </c>
    </row>
    <row r="224" spans="1:47" x14ac:dyDescent="0.25">
      <c r="A224" t="str">
        <f t="shared" si="26"/>
        <v>U1-H7</v>
      </c>
      <c r="B224" t="str">
        <f t="shared" si="27"/>
        <v>3.3V</v>
      </c>
      <c r="C224" t="str">
        <f t="shared" si="28"/>
        <v>U1-3.3V</v>
      </c>
      <c r="D224" t="str">
        <f t="shared" si="29"/>
        <v>U1-H7</v>
      </c>
      <c r="E224" t="s">
        <v>367</v>
      </c>
      <c r="F224" t="s">
        <v>762</v>
      </c>
      <c r="G224" t="s">
        <v>291</v>
      </c>
      <c r="N224" s="97"/>
      <c r="AT224" t="str">
        <f t="shared" si="30"/>
        <v>3.3V</v>
      </c>
      <c r="AU224" t="str">
        <f t="shared" si="31"/>
        <v>--</v>
      </c>
    </row>
    <row r="225" spans="1:47" x14ac:dyDescent="0.25">
      <c r="A225" t="str">
        <f t="shared" si="26"/>
        <v>U1-H12</v>
      </c>
      <c r="B225" t="str">
        <f t="shared" si="27"/>
        <v>GND</v>
      </c>
      <c r="C225" t="str">
        <f t="shared" si="28"/>
        <v>U1-GND</v>
      </c>
      <c r="D225" t="str">
        <f t="shared" si="29"/>
        <v>U1-H12</v>
      </c>
      <c r="E225" t="s">
        <v>367</v>
      </c>
      <c r="F225" t="s">
        <v>763</v>
      </c>
      <c r="G225" t="s">
        <v>324</v>
      </c>
      <c r="N225" s="97"/>
      <c r="AT225" t="str">
        <f t="shared" si="30"/>
        <v>GND</v>
      </c>
      <c r="AU225" t="str">
        <f t="shared" si="31"/>
        <v>--</v>
      </c>
    </row>
    <row r="226" spans="1:47" x14ac:dyDescent="0.25">
      <c r="A226" t="str">
        <f t="shared" si="26"/>
        <v>U1-J4</v>
      </c>
      <c r="B226" t="str">
        <f t="shared" si="27"/>
        <v>GND</v>
      </c>
      <c r="C226" t="str">
        <f t="shared" si="28"/>
        <v>U1-GND</v>
      </c>
      <c r="D226" t="str">
        <f t="shared" si="29"/>
        <v>U1-J4</v>
      </c>
      <c r="E226" t="s">
        <v>367</v>
      </c>
      <c r="F226" t="s">
        <v>186</v>
      </c>
      <c r="G226" t="s">
        <v>324</v>
      </c>
      <c r="N226" s="97"/>
      <c r="AT226" t="str">
        <f t="shared" si="30"/>
        <v>GND</v>
      </c>
      <c r="AU226" t="str">
        <f t="shared" si="31"/>
        <v>--</v>
      </c>
    </row>
    <row r="227" spans="1:47" x14ac:dyDescent="0.25">
      <c r="A227" t="str">
        <f t="shared" si="26"/>
        <v>U1-K4</v>
      </c>
      <c r="B227" t="str">
        <f t="shared" si="27"/>
        <v>3.3V</v>
      </c>
      <c r="C227" t="str">
        <f t="shared" si="28"/>
        <v>U1-3.3V</v>
      </c>
      <c r="D227" t="str">
        <f t="shared" si="29"/>
        <v>U1-K4</v>
      </c>
      <c r="E227" t="s">
        <v>367</v>
      </c>
      <c r="F227" t="s">
        <v>764</v>
      </c>
      <c r="G227" t="s">
        <v>291</v>
      </c>
      <c r="N227" s="97"/>
      <c r="AT227" t="str">
        <f t="shared" si="30"/>
        <v>3.3V</v>
      </c>
      <c r="AU227" t="str">
        <f t="shared" si="31"/>
        <v>--</v>
      </c>
    </row>
    <row r="228" spans="1:47" x14ac:dyDescent="0.25">
      <c r="A228" t="str">
        <f t="shared" si="26"/>
        <v>U1-K9</v>
      </c>
      <c r="B228" t="str">
        <f t="shared" si="27"/>
        <v>3.3V</v>
      </c>
      <c r="C228" t="str">
        <f t="shared" si="28"/>
        <v>U1-3.3V</v>
      </c>
      <c r="D228" t="str">
        <f t="shared" si="29"/>
        <v>U1-K9</v>
      </c>
      <c r="E228" t="s">
        <v>367</v>
      </c>
      <c r="F228" t="s">
        <v>765</v>
      </c>
      <c r="G228" t="s">
        <v>291</v>
      </c>
      <c r="N228" s="97"/>
      <c r="AT228" t="str">
        <f t="shared" si="30"/>
        <v>3.3V</v>
      </c>
      <c r="AU228" t="str">
        <f t="shared" si="31"/>
        <v>--</v>
      </c>
    </row>
    <row r="229" spans="1:47" x14ac:dyDescent="0.25">
      <c r="A229" t="str">
        <f t="shared" si="26"/>
        <v>U1-L9</v>
      </c>
      <c r="B229" t="str">
        <f t="shared" si="27"/>
        <v>GND</v>
      </c>
      <c r="C229" t="str">
        <f t="shared" si="28"/>
        <v>U1-GND</v>
      </c>
      <c r="D229" t="str">
        <f t="shared" si="29"/>
        <v>U1-L9</v>
      </c>
      <c r="E229" t="s">
        <v>367</v>
      </c>
      <c r="F229" t="s">
        <v>766</v>
      </c>
      <c r="G229" t="s">
        <v>324</v>
      </c>
      <c r="N229" s="97"/>
      <c r="AT229" t="str">
        <f t="shared" si="30"/>
        <v>GND</v>
      </c>
      <c r="AU229" t="str">
        <f t="shared" si="31"/>
        <v>--</v>
      </c>
    </row>
    <row r="230" spans="1:47" x14ac:dyDescent="0.25">
      <c r="A230" t="str">
        <f t="shared" si="26"/>
        <v>U1-M6</v>
      </c>
      <c r="B230" t="str">
        <f t="shared" si="27"/>
        <v>GND</v>
      </c>
      <c r="C230" t="str">
        <f t="shared" si="28"/>
        <v>U1-GND</v>
      </c>
      <c r="D230" t="str">
        <f t="shared" si="29"/>
        <v>U1-M6</v>
      </c>
      <c r="E230" t="s">
        <v>367</v>
      </c>
      <c r="F230" t="s">
        <v>767</v>
      </c>
      <c r="G230" t="s">
        <v>324</v>
      </c>
      <c r="N230" s="97"/>
      <c r="AT230" t="str">
        <f t="shared" si="30"/>
        <v>GND</v>
      </c>
      <c r="AU230" t="str">
        <f t="shared" si="31"/>
        <v>--</v>
      </c>
    </row>
    <row r="231" spans="1:47" x14ac:dyDescent="0.25">
      <c r="A231" t="str">
        <f t="shared" si="26"/>
        <v>U1-N1</v>
      </c>
      <c r="B231" t="str">
        <f t="shared" si="27"/>
        <v>GND</v>
      </c>
      <c r="C231" t="str">
        <f t="shared" si="28"/>
        <v>U1-GND</v>
      </c>
      <c r="D231" t="str">
        <f t="shared" si="29"/>
        <v>U1-N1</v>
      </c>
      <c r="E231" t="s">
        <v>367</v>
      </c>
      <c r="F231" t="s">
        <v>768</v>
      </c>
      <c r="G231" t="s">
        <v>324</v>
      </c>
      <c r="N231" s="97"/>
      <c r="AT231" t="str">
        <f t="shared" si="30"/>
        <v>GND</v>
      </c>
      <c r="AU231" t="str">
        <f t="shared" si="31"/>
        <v>--</v>
      </c>
    </row>
    <row r="232" spans="1:47" x14ac:dyDescent="0.25">
      <c r="A232" t="str">
        <f t="shared" si="26"/>
        <v>U1-N13</v>
      </c>
      <c r="B232" t="str">
        <f t="shared" si="27"/>
        <v>GND</v>
      </c>
      <c r="C232" t="str">
        <f t="shared" si="28"/>
        <v>U1-GND</v>
      </c>
      <c r="D232" t="str">
        <f t="shared" si="29"/>
        <v>U1-N13</v>
      </c>
      <c r="E232" t="s">
        <v>367</v>
      </c>
      <c r="F232" t="s">
        <v>769</v>
      </c>
      <c r="G232" t="s">
        <v>324</v>
      </c>
      <c r="N232" s="97"/>
      <c r="AT232" t="str">
        <f t="shared" si="30"/>
        <v>GND</v>
      </c>
      <c r="AU232" t="str">
        <f t="shared" si="31"/>
        <v>--</v>
      </c>
    </row>
    <row r="233" spans="1:47" x14ac:dyDescent="0.25">
      <c r="A233" t="str">
        <f t="shared" si="26"/>
        <v>U2-A1</v>
      </c>
      <c r="B233" t="str">
        <f t="shared" si="27"/>
        <v>GND</v>
      </c>
      <c r="C233" t="str">
        <f t="shared" si="28"/>
        <v>U2-GND</v>
      </c>
      <c r="D233" t="str">
        <f t="shared" si="29"/>
        <v>U2-A1</v>
      </c>
      <c r="E233" t="s">
        <v>403</v>
      </c>
      <c r="F233" t="s">
        <v>573</v>
      </c>
      <c r="G233" t="s">
        <v>324</v>
      </c>
      <c r="N233" s="97"/>
      <c r="AT233" t="str">
        <f t="shared" si="30"/>
        <v>GND</v>
      </c>
      <c r="AU233" t="str">
        <f t="shared" si="31"/>
        <v>--</v>
      </c>
    </row>
    <row r="234" spans="1:47" x14ac:dyDescent="0.25">
      <c r="A234" t="str">
        <f t="shared" si="26"/>
        <v>U2-A2</v>
      </c>
      <c r="B234" t="str">
        <f t="shared" si="27"/>
        <v>DQ15</v>
      </c>
      <c r="C234" t="str">
        <f t="shared" si="28"/>
        <v>U2-DQ15</v>
      </c>
      <c r="D234" t="str">
        <f t="shared" si="29"/>
        <v>U2-A2</v>
      </c>
      <c r="E234" t="s">
        <v>403</v>
      </c>
      <c r="F234" t="s">
        <v>578</v>
      </c>
      <c r="G234" t="s">
        <v>605</v>
      </c>
      <c r="N234" s="97"/>
      <c r="AT234" t="str">
        <f t="shared" si="30"/>
        <v>DQ15</v>
      </c>
      <c r="AU234" t="str">
        <f t="shared" si="31"/>
        <v>--</v>
      </c>
    </row>
    <row r="235" spans="1:47" x14ac:dyDescent="0.25">
      <c r="A235" t="str">
        <f t="shared" si="26"/>
        <v>U2-A3</v>
      </c>
      <c r="B235" t="str">
        <f t="shared" si="27"/>
        <v>GND</v>
      </c>
      <c r="C235" t="str">
        <f t="shared" si="28"/>
        <v>U2-GND</v>
      </c>
      <c r="D235" t="str">
        <f t="shared" si="29"/>
        <v>U2-A3</v>
      </c>
      <c r="E235" t="s">
        <v>403</v>
      </c>
      <c r="F235" t="s">
        <v>579</v>
      </c>
      <c r="G235" t="s">
        <v>324</v>
      </c>
      <c r="N235" s="97"/>
      <c r="AT235" t="str">
        <f t="shared" si="30"/>
        <v>GND</v>
      </c>
      <c r="AU235" t="str">
        <f t="shared" si="31"/>
        <v>--</v>
      </c>
    </row>
    <row r="236" spans="1:47" x14ac:dyDescent="0.25">
      <c r="A236" t="str">
        <f t="shared" si="26"/>
        <v>U2-A7</v>
      </c>
      <c r="B236" t="str">
        <f t="shared" si="27"/>
        <v>3.3V</v>
      </c>
      <c r="C236" t="str">
        <f t="shared" si="28"/>
        <v>U2-3.3V</v>
      </c>
      <c r="D236" t="str">
        <f t="shared" si="29"/>
        <v>U2-A7</v>
      </c>
      <c r="E236" t="s">
        <v>403</v>
      </c>
      <c r="F236" t="s">
        <v>583</v>
      </c>
      <c r="G236" t="s">
        <v>291</v>
      </c>
      <c r="N236" s="97"/>
      <c r="AT236" t="str">
        <f t="shared" si="30"/>
        <v>3.3V</v>
      </c>
      <c r="AU236" t="str">
        <f t="shared" si="31"/>
        <v>--</v>
      </c>
    </row>
    <row r="237" spans="1:47" x14ac:dyDescent="0.25">
      <c r="A237" t="str">
        <f t="shared" si="26"/>
        <v>U2-A8</v>
      </c>
      <c r="B237" t="str">
        <f t="shared" si="27"/>
        <v>DQ0</v>
      </c>
      <c r="C237" t="str">
        <f t="shared" si="28"/>
        <v>U2-DQ0</v>
      </c>
      <c r="D237" t="str">
        <f t="shared" si="29"/>
        <v>U2-A8</v>
      </c>
      <c r="E237" t="s">
        <v>403</v>
      </c>
      <c r="F237" t="s">
        <v>584</v>
      </c>
      <c r="G237" t="s">
        <v>595</v>
      </c>
      <c r="N237" s="97"/>
      <c r="AT237" t="str">
        <f t="shared" si="30"/>
        <v>DQ0</v>
      </c>
      <c r="AU237" t="str">
        <f t="shared" si="31"/>
        <v>--</v>
      </c>
    </row>
    <row r="238" spans="1:47" x14ac:dyDescent="0.25">
      <c r="A238" t="str">
        <f t="shared" si="26"/>
        <v>U2-A9</v>
      </c>
      <c r="B238" t="str">
        <f t="shared" si="27"/>
        <v>3.3V</v>
      </c>
      <c r="C238" t="str">
        <f t="shared" si="28"/>
        <v>U2-3.3V</v>
      </c>
      <c r="D238" t="str">
        <f t="shared" si="29"/>
        <v>U2-A9</v>
      </c>
      <c r="E238" t="s">
        <v>403</v>
      </c>
      <c r="F238" t="s">
        <v>585</v>
      </c>
      <c r="G238" t="s">
        <v>291</v>
      </c>
      <c r="N238" s="97"/>
      <c r="AT238" t="str">
        <f t="shared" si="30"/>
        <v>3.3V</v>
      </c>
      <c r="AU238" t="str">
        <f t="shared" si="31"/>
        <v>--</v>
      </c>
    </row>
    <row r="239" spans="1:47" x14ac:dyDescent="0.25">
      <c r="A239" t="str">
        <f t="shared" si="26"/>
        <v>U2-B1</v>
      </c>
      <c r="B239" t="str">
        <f t="shared" si="27"/>
        <v>DQ14</v>
      </c>
      <c r="C239" t="str">
        <f t="shared" si="28"/>
        <v>U2-DQ14</v>
      </c>
      <c r="D239" t="str">
        <f t="shared" si="29"/>
        <v>U2-B1</v>
      </c>
      <c r="E239" t="s">
        <v>403</v>
      </c>
      <c r="F239" t="s">
        <v>737</v>
      </c>
      <c r="G239" t="s">
        <v>604</v>
      </c>
      <c r="N239" s="97"/>
      <c r="AT239" t="str">
        <f t="shared" si="30"/>
        <v>DQ14</v>
      </c>
      <c r="AU239" t="str">
        <f t="shared" si="31"/>
        <v>--</v>
      </c>
    </row>
    <row r="240" spans="1:47" x14ac:dyDescent="0.25">
      <c r="A240" t="str">
        <f t="shared" si="26"/>
        <v>U2-B2</v>
      </c>
      <c r="B240" t="str">
        <f t="shared" si="27"/>
        <v>DQ13</v>
      </c>
      <c r="C240" t="str">
        <f t="shared" si="28"/>
        <v>U2-DQ13</v>
      </c>
      <c r="D240" t="str">
        <f t="shared" si="29"/>
        <v>U2-B2</v>
      </c>
      <c r="E240" t="s">
        <v>403</v>
      </c>
      <c r="F240" t="s">
        <v>611</v>
      </c>
      <c r="G240" t="s">
        <v>603</v>
      </c>
      <c r="N240" s="97"/>
      <c r="AT240" t="str">
        <f t="shared" si="30"/>
        <v>DQ13</v>
      </c>
      <c r="AU240" t="str">
        <f t="shared" si="31"/>
        <v>--</v>
      </c>
    </row>
    <row r="241" spans="1:47" x14ac:dyDescent="0.25">
      <c r="A241" t="str">
        <f t="shared" si="26"/>
        <v>U2-B3</v>
      </c>
      <c r="B241" t="str">
        <f t="shared" si="27"/>
        <v>3.3V</v>
      </c>
      <c r="C241" t="str">
        <f t="shared" si="28"/>
        <v>U2-3.3V</v>
      </c>
      <c r="D241" t="str">
        <f t="shared" si="29"/>
        <v>U2-B3</v>
      </c>
      <c r="E241" t="s">
        <v>403</v>
      </c>
      <c r="F241" t="s">
        <v>614</v>
      </c>
      <c r="G241" t="s">
        <v>291</v>
      </c>
      <c r="N241" s="97"/>
      <c r="AT241" t="str">
        <f t="shared" si="30"/>
        <v>3.3V</v>
      </c>
      <c r="AU241" t="str">
        <f t="shared" si="31"/>
        <v>--</v>
      </c>
    </row>
    <row r="242" spans="1:47" x14ac:dyDescent="0.25">
      <c r="A242" t="str">
        <f t="shared" si="26"/>
        <v>U2-B7</v>
      </c>
      <c r="B242" t="str">
        <f t="shared" si="27"/>
        <v>GND</v>
      </c>
      <c r="C242" t="str">
        <f t="shared" si="28"/>
        <v>U2-GND</v>
      </c>
      <c r="D242" t="str">
        <f t="shared" si="29"/>
        <v>U2-B7</v>
      </c>
      <c r="E242" t="s">
        <v>403</v>
      </c>
      <c r="F242" t="s">
        <v>622</v>
      </c>
      <c r="G242" t="s">
        <v>324</v>
      </c>
      <c r="N242" s="97"/>
      <c r="AT242" t="str">
        <f t="shared" si="30"/>
        <v>GND</v>
      </c>
      <c r="AU242" t="str">
        <f t="shared" si="31"/>
        <v>--</v>
      </c>
    </row>
    <row r="243" spans="1:47" x14ac:dyDescent="0.25">
      <c r="A243" t="str">
        <f t="shared" si="26"/>
        <v>U2-B8</v>
      </c>
      <c r="B243" t="str">
        <f t="shared" si="27"/>
        <v>DQ2</v>
      </c>
      <c r="C243" t="str">
        <f t="shared" si="28"/>
        <v>U2-DQ2</v>
      </c>
      <c r="D243" t="str">
        <f t="shared" si="29"/>
        <v>U2-B8</v>
      </c>
      <c r="E243" t="s">
        <v>403</v>
      </c>
      <c r="F243" t="s">
        <v>738</v>
      </c>
      <c r="G243" t="s">
        <v>606</v>
      </c>
      <c r="N243" s="97"/>
      <c r="AT243" t="str">
        <f t="shared" si="30"/>
        <v>DQ2</v>
      </c>
      <c r="AU243" t="str">
        <f t="shared" si="31"/>
        <v>--</v>
      </c>
    </row>
    <row r="244" spans="1:47" x14ac:dyDescent="0.25">
      <c r="A244" t="str">
        <f t="shared" si="26"/>
        <v>U2-B9</v>
      </c>
      <c r="B244" t="str">
        <f t="shared" si="27"/>
        <v>DQ1</v>
      </c>
      <c r="C244" t="str">
        <f t="shared" si="28"/>
        <v>U2-DQ1</v>
      </c>
      <c r="D244" t="str">
        <f t="shared" si="29"/>
        <v>U2-B9</v>
      </c>
      <c r="E244" t="s">
        <v>403</v>
      </c>
      <c r="F244" t="s">
        <v>624</v>
      </c>
      <c r="G244" t="s">
        <v>597</v>
      </c>
      <c r="N244" s="97"/>
      <c r="AT244" t="str">
        <f t="shared" si="30"/>
        <v>DQ1</v>
      </c>
      <c r="AU244" t="str">
        <f t="shared" si="31"/>
        <v>--</v>
      </c>
    </row>
    <row r="245" spans="1:47" x14ac:dyDescent="0.25">
      <c r="A245" t="str">
        <f t="shared" si="26"/>
        <v>U2-C1</v>
      </c>
      <c r="B245" t="str">
        <f t="shared" si="27"/>
        <v>DQ12</v>
      </c>
      <c r="C245" t="str">
        <f t="shared" si="28"/>
        <v>U2-DQ12</v>
      </c>
      <c r="D245" t="str">
        <f t="shared" si="29"/>
        <v>U2-C1</v>
      </c>
      <c r="E245" t="s">
        <v>403</v>
      </c>
      <c r="F245" t="s">
        <v>444</v>
      </c>
      <c r="G245" t="s">
        <v>601</v>
      </c>
      <c r="N245" s="97"/>
      <c r="AT245" t="str">
        <f t="shared" si="30"/>
        <v>DQ12</v>
      </c>
      <c r="AU245" t="str">
        <f t="shared" si="31"/>
        <v>--</v>
      </c>
    </row>
    <row r="246" spans="1:47" x14ac:dyDescent="0.25">
      <c r="A246" t="str">
        <f t="shared" si="26"/>
        <v>U2-C2</v>
      </c>
      <c r="B246" t="str">
        <f t="shared" si="27"/>
        <v>DQ11</v>
      </c>
      <c r="C246" t="str">
        <f t="shared" si="28"/>
        <v>U2-DQ11</v>
      </c>
      <c r="D246" t="str">
        <f t="shared" si="29"/>
        <v>U2-C2</v>
      </c>
      <c r="E246" t="s">
        <v>403</v>
      </c>
      <c r="F246" t="s">
        <v>445</v>
      </c>
      <c r="G246" t="s">
        <v>600</v>
      </c>
      <c r="N246" s="97"/>
      <c r="AT246" t="str">
        <f t="shared" si="30"/>
        <v>DQ11</v>
      </c>
      <c r="AU246" t="str">
        <f t="shared" si="31"/>
        <v>--</v>
      </c>
    </row>
    <row r="247" spans="1:47" x14ac:dyDescent="0.25">
      <c r="A247" t="str">
        <f t="shared" si="26"/>
        <v>U2-C3</v>
      </c>
      <c r="B247" t="str">
        <f t="shared" si="27"/>
        <v>GND</v>
      </c>
      <c r="C247" t="str">
        <f t="shared" si="28"/>
        <v>U2-GND</v>
      </c>
      <c r="D247" t="str">
        <f t="shared" si="29"/>
        <v>U2-C3</v>
      </c>
      <c r="E247" t="s">
        <v>403</v>
      </c>
      <c r="F247" t="s">
        <v>446</v>
      </c>
      <c r="G247" t="s">
        <v>324</v>
      </c>
      <c r="N247" s="97"/>
      <c r="AT247" t="str">
        <f t="shared" si="30"/>
        <v>GND</v>
      </c>
      <c r="AU247" t="str">
        <f t="shared" si="31"/>
        <v>--</v>
      </c>
    </row>
    <row r="248" spans="1:47" x14ac:dyDescent="0.25">
      <c r="A248" t="str">
        <f t="shared" si="26"/>
        <v>U2-C7</v>
      </c>
      <c r="B248" t="str">
        <f t="shared" si="27"/>
        <v>3.3V</v>
      </c>
      <c r="C248" t="str">
        <f t="shared" si="28"/>
        <v>U2-3.3V</v>
      </c>
      <c r="D248" t="str">
        <f t="shared" si="29"/>
        <v>U2-C7</v>
      </c>
      <c r="E248" t="s">
        <v>403</v>
      </c>
      <c r="F248" t="s">
        <v>450</v>
      </c>
      <c r="G248" t="s">
        <v>291</v>
      </c>
      <c r="N248" s="97"/>
      <c r="AT248" t="str">
        <f t="shared" si="30"/>
        <v>3.3V</v>
      </c>
      <c r="AU248" t="str">
        <f t="shared" si="31"/>
        <v>--</v>
      </c>
    </row>
    <row r="249" spans="1:47" x14ac:dyDescent="0.25">
      <c r="A249" t="str">
        <f t="shared" si="26"/>
        <v>U2-C8</v>
      </c>
      <c r="B249" t="str">
        <f t="shared" si="27"/>
        <v>DQ4</v>
      </c>
      <c r="C249" t="str">
        <f t="shared" si="28"/>
        <v>U2-DQ4</v>
      </c>
      <c r="D249" t="str">
        <f t="shared" si="29"/>
        <v>U2-C8</v>
      </c>
      <c r="E249" t="s">
        <v>403</v>
      </c>
      <c r="F249" t="s">
        <v>451</v>
      </c>
      <c r="G249" t="s">
        <v>608</v>
      </c>
      <c r="N249" s="97"/>
      <c r="AT249" t="str">
        <f t="shared" si="30"/>
        <v>DQ4</v>
      </c>
      <c r="AU249" t="str">
        <f t="shared" si="31"/>
        <v>--</v>
      </c>
    </row>
    <row r="250" spans="1:47" x14ac:dyDescent="0.25">
      <c r="A250" t="str">
        <f t="shared" si="26"/>
        <v>U2-C9</v>
      </c>
      <c r="B250" t="str">
        <f t="shared" si="27"/>
        <v>DQ3</v>
      </c>
      <c r="C250" t="str">
        <f t="shared" si="28"/>
        <v>U2-DQ3</v>
      </c>
      <c r="D250" t="str">
        <f t="shared" si="29"/>
        <v>U2-C9</v>
      </c>
      <c r="E250" t="s">
        <v>403</v>
      </c>
      <c r="F250" t="s">
        <v>452</v>
      </c>
      <c r="G250" t="s">
        <v>607</v>
      </c>
      <c r="N250" s="97"/>
      <c r="AT250" t="str">
        <f t="shared" si="30"/>
        <v>DQ3</v>
      </c>
      <c r="AU250" t="str">
        <f t="shared" si="31"/>
        <v>--</v>
      </c>
    </row>
    <row r="251" spans="1:47" x14ac:dyDescent="0.25">
      <c r="A251" t="str">
        <f t="shared" si="26"/>
        <v>U2-D1</v>
      </c>
      <c r="B251" t="str">
        <f t="shared" si="27"/>
        <v>DQ10</v>
      </c>
      <c r="C251" t="str">
        <f t="shared" si="28"/>
        <v>U2-DQ10</v>
      </c>
      <c r="D251" t="str">
        <f t="shared" si="29"/>
        <v>U2-D1</v>
      </c>
      <c r="E251" t="s">
        <v>403</v>
      </c>
      <c r="F251" t="s">
        <v>300</v>
      </c>
      <c r="G251" t="s">
        <v>599</v>
      </c>
      <c r="N251" s="97"/>
      <c r="AT251" t="str">
        <f t="shared" si="30"/>
        <v>DQ10</v>
      </c>
      <c r="AU251" t="str">
        <f t="shared" si="31"/>
        <v>--</v>
      </c>
    </row>
    <row r="252" spans="1:47" x14ac:dyDescent="0.25">
      <c r="A252" t="str">
        <f t="shared" si="26"/>
        <v>U2-D2</v>
      </c>
      <c r="B252" t="str">
        <f t="shared" si="27"/>
        <v>DQ9</v>
      </c>
      <c r="C252" t="str">
        <f t="shared" si="28"/>
        <v>U2-DQ9</v>
      </c>
      <c r="D252" t="str">
        <f t="shared" si="29"/>
        <v>U2-D2</v>
      </c>
      <c r="E252" t="s">
        <v>403</v>
      </c>
      <c r="F252" t="s">
        <v>301</v>
      </c>
      <c r="G252" t="s">
        <v>617</v>
      </c>
      <c r="N252" s="97"/>
      <c r="AT252" t="str">
        <f t="shared" si="30"/>
        <v>DQ9</v>
      </c>
      <c r="AU252" t="str">
        <f t="shared" si="31"/>
        <v>--</v>
      </c>
    </row>
    <row r="253" spans="1:47" x14ac:dyDescent="0.25">
      <c r="A253" t="str">
        <f t="shared" si="26"/>
        <v>U2-D3</v>
      </c>
      <c r="B253" t="str">
        <f t="shared" si="27"/>
        <v>3.3V</v>
      </c>
      <c r="C253" t="str">
        <f t="shared" si="28"/>
        <v>U2-3.3V</v>
      </c>
      <c r="D253" t="str">
        <f t="shared" si="29"/>
        <v>U2-D3</v>
      </c>
      <c r="E253" t="s">
        <v>403</v>
      </c>
      <c r="F253" t="s">
        <v>302</v>
      </c>
      <c r="G253" t="s">
        <v>291</v>
      </c>
      <c r="N253" s="97"/>
      <c r="AT253" t="str">
        <f t="shared" si="30"/>
        <v>3.3V</v>
      </c>
      <c r="AU253" t="str">
        <f t="shared" si="31"/>
        <v>--</v>
      </c>
    </row>
    <row r="254" spans="1:47" x14ac:dyDescent="0.25">
      <c r="A254" t="str">
        <f t="shared" si="26"/>
        <v>U2-D7</v>
      </c>
      <c r="B254" t="str">
        <f t="shared" si="27"/>
        <v>GND</v>
      </c>
      <c r="C254" t="str">
        <f t="shared" si="28"/>
        <v>U2-GND</v>
      </c>
      <c r="D254" t="str">
        <f t="shared" si="29"/>
        <v>U2-D7</v>
      </c>
      <c r="E254" t="s">
        <v>403</v>
      </c>
      <c r="F254" t="s">
        <v>310</v>
      </c>
      <c r="G254" t="s">
        <v>324</v>
      </c>
      <c r="N254" s="97"/>
      <c r="AT254" t="str">
        <f t="shared" si="30"/>
        <v>GND</v>
      </c>
      <c r="AU254" t="str">
        <f t="shared" si="31"/>
        <v>--</v>
      </c>
    </row>
    <row r="255" spans="1:47" x14ac:dyDescent="0.25">
      <c r="A255" t="str">
        <f t="shared" si="26"/>
        <v>U2-D8</v>
      </c>
      <c r="B255" t="str">
        <f t="shared" si="27"/>
        <v>DQ6</v>
      </c>
      <c r="C255" t="str">
        <f t="shared" si="28"/>
        <v>U2-DQ6</v>
      </c>
      <c r="D255" t="str">
        <f t="shared" si="29"/>
        <v>U2-D8</v>
      </c>
      <c r="E255" t="s">
        <v>403</v>
      </c>
      <c r="F255" t="s">
        <v>312</v>
      </c>
      <c r="G255" t="s">
        <v>610</v>
      </c>
      <c r="N255" s="97"/>
      <c r="AT255" t="str">
        <f t="shared" si="30"/>
        <v>DQ6</v>
      </c>
      <c r="AU255" t="str">
        <f t="shared" si="31"/>
        <v>--</v>
      </c>
    </row>
    <row r="256" spans="1:47" x14ac:dyDescent="0.25">
      <c r="A256" t="str">
        <f t="shared" si="26"/>
        <v>U2-D9</v>
      </c>
      <c r="B256" t="str">
        <f t="shared" si="27"/>
        <v>DQ5</v>
      </c>
      <c r="C256" t="str">
        <f t="shared" si="28"/>
        <v>U2-DQ5</v>
      </c>
      <c r="D256" t="str">
        <f t="shared" si="29"/>
        <v>U2-D9</v>
      </c>
      <c r="E256" t="s">
        <v>403</v>
      </c>
      <c r="F256" t="s">
        <v>314</v>
      </c>
      <c r="G256" t="s">
        <v>609</v>
      </c>
      <c r="N256" s="97"/>
      <c r="AT256" t="str">
        <f t="shared" si="30"/>
        <v>DQ5</v>
      </c>
      <c r="AU256" t="str">
        <f t="shared" si="31"/>
        <v>--</v>
      </c>
    </row>
    <row r="257" spans="1:47" x14ac:dyDescent="0.25">
      <c r="A257" t="str">
        <f t="shared" si="26"/>
        <v>U2-E1</v>
      </c>
      <c r="B257" t="str">
        <f t="shared" si="27"/>
        <v>DQ8</v>
      </c>
      <c r="C257" t="str">
        <f t="shared" si="28"/>
        <v>U2-DQ8</v>
      </c>
      <c r="D257" t="str">
        <f t="shared" si="29"/>
        <v>U2-E1</v>
      </c>
      <c r="E257" t="s">
        <v>403</v>
      </c>
      <c r="F257" t="s">
        <v>740</v>
      </c>
      <c r="G257" t="s">
        <v>615</v>
      </c>
      <c r="N257" s="97"/>
      <c r="AT257" t="str">
        <f t="shared" si="30"/>
        <v>DQ8</v>
      </c>
      <c r="AU257" t="str">
        <f t="shared" si="31"/>
        <v>--</v>
      </c>
    </row>
    <row r="258" spans="1:47" x14ac:dyDescent="0.25">
      <c r="A258" t="str">
        <f t="shared" si="26"/>
        <v>U2-E2</v>
      </c>
      <c r="B258" t="str">
        <f t="shared" si="27"/>
        <v>A13</v>
      </c>
      <c r="C258" t="str">
        <f t="shared" si="28"/>
        <v>U2-A13</v>
      </c>
      <c r="D258" t="str">
        <f t="shared" si="29"/>
        <v>U2-E2</v>
      </c>
      <c r="E258" t="s">
        <v>403</v>
      </c>
      <c r="F258" t="s">
        <v>741</v>
      </c>
      <c r="G258" t="s">
        <v>577</v>
      </c>
      <c r="N258" s="97"/>
      <c r="AT258" t="str">
        <f t="shared" si="30"/>
        <v>A13</v>
      </c>
      <c r="AU258" t="str">
        <f t="shared" si="31"/>
        <v>--</v>
      </c>
    </row>
    <row r="259" spans="1:47" x14ac:dyDescent="0.25">
      <c r="A259" t="str">
        <f t="shared" si="26"/>
        <v>U2-E3</v>
      </c>
      <c r="B259" t="str">
        <f t="shared" si="27"/>
        <v>GND</v>
      </c>
      <c r="C259" t="str">
        <f t="shared" si="28"/>
        <v>U2-GND</v>
      </c>
      <c r="D259" t="str">
        <f t="shared" si="29"/>
        <v>U2-E3</v>
      </c>
      <c r="E259" t="s">
        <v>403</v>
      </c>
      <c r="F259" t="s">
        <v>742</v>
      </c>
      <c r="G259" t="s">
        <v>324</v>
      </c>
      <c r="N259" s="97"/>
      <c r="AT259" t="str">
        <f t="shared" si="30"/>
        <v>GND</v>
      </c>
      <c r="AU259" t="str">
        <f t="shared" si="31"/>
        <v>--</v>
      </c>
    </row>
    <row r="260" spans="1:47" x14ac:dyDescent="0.25">
      <c r="A260" t="str">
        <f t="shared" si="26"/>
        <v>U2-E7</v>
      </c>
      <c r="B260" t="str">
        <f t="shared" si="27"/>
        <v>3.3V</v>
      </c>
      <c r="C260" t="str">
        <f t="shared" si="28"/>
        <v>U2-3.3V</v>
      </c>
      <c r="D260" t="str">
        <f t="shared" si="29"/>
        <v>U2-E7</v>
      </c>
      <c r="E260" t="s">
        <v>403</v>
      </c>
      <c r="F260" t="s">
        <v>639</v>
      </c>
      <c r="G260" t="s">
        <v>291</v>
      </c>
      <c r="N260" s="97"/>
      <c r="AT260" t="str">
        <f t="shared" si="30"/>
        <v>3.3V</v>
      </c>
      <c r="AU260" t="str">
        <f t="shared" si="31"/>
        <v>--</v>
      </c>
    </row>
    <row r="261" spans="1:47" x14ac:dyDescent="0.25">
      <c r="A261" t="str">
        <f t="shared" si="26"/>
        <v>U2-E8</v>
      </c>
      <c r="B261" t="str">
        <f t="shared" si="27"/>
        <v>DQM0</v>
      </c>
      <c r="C261" t="str">
        <f t="shared" si="28"/>
        <v>U2-DQM0</v>
      </c>
      <c r="D261" t="str">
        <f t="shared" si="29"/>
        <v>U2-E8</v>
      </c>
      <c r="E261" t="s">
        <v>403</v>
      </c>
      <c r="F261" t="s">
        <v>641</v>
      </c>
      <c r="G261" t="s">
        <v>619</v>
      </c>
      <c r="N261" s="97"/>
      <c r="AT261" t="str">
        <f t="shared" si="30"/>
        <v>DQM0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U2-E9</v>
      </c>
      <c r="B262" t="str">
        <f t="shared" ref="B262:B325" si="33">IF(OR(E262=$A$2,E262=$B$2,E262=$C$2,E262=$D$2),"--",G262)</f>
        <v>DQ7</v>
      </c>
      <c r="C262" t="str">
        <f t="shared" ref="C262:C325" si="34">$E262&amp;"-"&amp;$G262</f>
        <v>U2-DQ7</v>
      </c>
      <c r="D262" t="str">
        <f t="shared" ref="D262:D325" si="35">A262</f>
        <v>U2-E9</v>
      </c>
      <c r="E262" t="s">
        <v>403</v>
      </c>
      <c r="F262" t="s">
        <v>643</v>
      </c>
      <c r="G262" t="s">
        <v>613</v>
      </c>
      <c r="N262" s="97"/>
      <c r="AT262" t="str">
        <f t="shared" ref="AT262:AT325" si="36">IF(IF(COUNTIF($AO$6:$AQ$150,B262)&gt;0,"---","--")="---",VLOOKUP(B262,$AO$6:$AQ$150,3,0),B262)</f>
        <v>DQ7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U2-F1</v>
      </c>
      <c r="B263" t="str">
        <f t="shared" si="33"/>
        <v>DQM1</v>
      </c>
      <c r="C263" t="str">
        <f t="shared" si="34"/>
        <v>U2-DQM1</v>
      </c>
      <c r="D263" t="str">
        <f t="shared" si="35"/>
        <v>U2-F1</v>
      </c>
      <c r="E263" t="s">
        <v>403</v>
      </c>
      <c r="F263" t="s">
        <v>747</v>
      </c>
      <c r="G263" t="s">
        <v>621</v>
      </c>
      <c r="N263" s="97"/>
      <c r="AT263" t="str">
        <f t="shared" si="36"/>
        <v>DQM1</v>
      </c>
      <c r="AU263" t="str">
        <f t="shared" si="37"/>
        <v>--</v>
      </c>
    </row>
    <row r="264" spans="1:47" x14ac:dyDescent="0.25">
      <c r="A264" t="str">
        <f t="shared" si="32"/>
        <v>U2-F2</v>
      </c>
      <c r="B264" t="str">
        <f t="shared" si="33"/>
        <v>CLK</v>
      </c>
      <c r="C264" t="str">
        <f t="shared" si="34"/>
        <v>U2-CLK</v>
      </c>
      <c r="D264" t="str">
        <f t="shared" si="35"/>
        <v>U2-F2</v>
      </c>
      <c r="E264" t="s">
        <v>403</v>
      </c>
      <c r="F264" t="s">
        <v>748</v>
      </c>
      <c r="G264" t="s">
        <v>591</v>
      </c>
      <c r="N264" s="97"/>
      <c r="AT264" t="str">
        <f t="shared" si="36"/>
        <v>CLK</v>
      </c>
      <c r="AU264" t="str">
        <f t="shared" si="37"/>
        <v>--</v>
      </c>
    </row>
    <row r="265" spans="1:47" x14ac:dyDescent="0.25">
      <c r="A265" t="str">
        <f t="shared" si="32"/>
        <v>U2-F3</v>
      </c>
      <c r="B265" t="str">
        <f t="shared" si="33"/>
        <v>CKE</v>
      </c>
      <c r="C265" t="str">
        <f t="shared" si="34"/>
        <v>U2-CKE</v>
      </c>
      <c r="D265" t="str">
        <f t="shared" si="35"/>
        <v>U2-F3</v>
      </c>
      <c r="E265" t="s">
        <v>403</v>
      </c>
      <c r="F265" t="s">
        <v>749</v>
      </c>
      <c r="G265" t="s">
        <v>590</v>
      </c>
      <c r="N265" s="97"/>
      <c r="AT265" t="str">
        <f t="shared" si="36"/>
        <v>CKE</v>
      </c>
      <c r="AU265" t="str">
        <f t="shared" si="37"/>
        <v>--</v>
      </c>
    </row>
    <row r="266" spans="1:47" x14ac:dyDescent="0.25">
      <c r="A266" t="str">
        <f t="shared" si="32"/>
        <v>U2-F7</v>
      </c>
      <c r="B266" t="str">
        <f t="shared" si="33"/>
        <v>CAS</v>
      </c>
      <c r="C266" t="str">
        <f t="shared" si="34"/>
        <v>U2-CAS</v>
      </c>
      <c r="D266" t="str">
        <f t="shared" si="35"/>
        <v>U2-F7</v>
      </c>
      <c r="E266" t="s">
        <v>403</v>
      </c>
      <c r="F266" t="s">
        <v>753</v>
      </c>
      <c r="G266" t="s">
        <v>589</v>
      </c>
      <c r="N266" s="97"/>
      <c r="AT266" t="str">
        <f t="shared" si="36"/>
        <v>CAS</v>
      </c>
      <c r="AU266" t="str">
        <f t="shared" si="37"/>
        <v>--</v>
      </c>
    </row>
    <row r="267" spans="1:47" x14ac:dyDescent="0.25">
      <c r="A267" t="str">
        <f t="shared" si="32"/>
        <v>U2-F8</v>
      </c>
      <c r="B267" t="str">
        <f t="shared" si="33"/>
        <v>RAS</v>
      </c>
      <c r="C267" t="str">
        <f t="shared" si="34"/>
        <v>U2-RAS</v>
      </c>
      <c r="D267" t="str">
        <f t="shared" si="35"/>
        <v>U2-F8</v>
      </c>
      <c r="E267" t="s">
        <v>403</v>
      </c>
      <c r="F267" t="s">
        <v>647</v>
      </c>
      <c r="G267" t="s">
        <v>675</v>
      </c>
      <c r="N267" s="97"/>
      <c r="AT267" t="str">
        <f t="shared" si="36"/>
        <v>RAS</v>
      </c>
      <c r="AU267" t="str">
        <f t="shared" si="37"/>
        <v>--</v>
      </c>
    </row>
    <row r="268" spans="1:47" x14ac:dyDescent="0.25">
      <c r="A268" t="str">
        <f t="shared" si="32"/>
        <v>U2-F9</v>
      </c>
      <c r="B268" t="str">
        <f t="shared" si="33"/>
        <v>WE</v>
      </c>
      <c r="C268" t="str">
        <f t="shared" si="34"/>
        <v>U2-WE</v>
      </c>
      <c r="D268" t="str">
        <f t="shared" si="35"/>
        <v>U2-F9</v>
      </c>
      <c r="E268" t="s">
        <v>403</v>
      </c>
      <c r="F268" t="s">
        <v>648</v>
      </c>
      <c r="G268" t="s">
        <v>691</v>
      </c>
      <c r="N268" s="97"/>
      <c r="AT268" t="str">
        <f t="shared" si="36"/>
        <v>WE</v>
      </c>
      <c r="AU268" t="str">
        <f t="shared" si="37"/>
        <v>--</v>
      </c>
    </row>
    <row r="269" spans="1:47" x14ac:dyDescent="0.25">
      <c r="A269" t="str">
        <f t="shared" si="32"/>
        <v>U2-G1</v>
      </c>
      <c r="B269" t="str">
        <f t="shared" si="33"/>
        <v>A12</v>
      </c>
      <c r="C269" t="str">
        <f t="shared" si="34"/>
        <v>U2-A12</v>
      </c>
      <c r="D269" t="str">
        <f t="shared" si="35"/>
        <v>U2-G1</v>
      </c>
      <c r="E269" t="s">
        <v>403</v>
      </c>
      <c r="F269" t="s">
        <v>754</v>
      </c>
      <c r="G269" t="s">
        <v>576</v>
      </c>
      <c r="N269" s="97"/>
      <c r="AT269" t="str">
        <f t="shared" si="36"/>
        <v>A12</v>
      </c>
      <c r="AU269" t="str">
        <f t="shared" si="37"/>
        <v>--</v>
      </c>
    </row>
    <row r="270" spans="1:47" x14ac:dyDescent="0.25">
      <c r="A270" t="str">
        <f t="shared" si="32"/>
        <v>U2-G2</v>
      </c>
      <c r="B270" t="str">
        <f t="shared" si="33"/>
        <v>A11</v>
      </c>
      <c r="C270" t="str">
        <f t="shared" si="34"/>
        <v>U2-A11</v>
      </c>
      <c r="D270" t="str">
        <f t="shared" si="35"/>
        <v>U2-G2</v>
      </c>
      <c r="E270" t="s">
        <v>403</v>
      </c>
      <c r="F270" t="s">
        <v>755</v>
      </c>
      <c r="G270" t="s">
        <v>575</v>
      </c>
      <c r="N270" s="97"/>
      <c r="AT270" t="str">
        <f t="shared" si="36"/>
        <v>A11</v>
      </c>
      <c r="AU270" t="str">
        <f t="shared" si="37"/>
        <v>--</v>
      </c>
    </row>
    <row r="271" spans="1:47" x14ac:dyDescent="0.25">
      <c r="A271" t="str">
        <f t="shared" si="32"/>
        <v>U2-G3</v>
      </c>
      <c r="B271" t="str">
        <f t="shared" si="33"/>
        <v>A9</v>
      </c>
      <c r="C271" t="str">
        <f t="shared" si="34"/>
        <v>U2-A9</v>
      </c>
      <c r="D271" t="str">
        <f t="shared" si="35"/>
        <v>U2-G3</v>
      </c>
      <c r="E271" t="s">
        <v>403</v>
      </c>
      <c r="F271" t="s">
        <v>756</v>
      </c>
      <c r="G271" t="s">
        <v>585</v>
      </c>
      <c r="N271" s="97"/>
      <c r="AT271" t="str">
        <f t="shared" si="36"/>
        <v>A9</v>
      </c>
      <c r="AU271" t="str">
        <f t="shared" si="37"/>
        <v>--</v>
      </c>
    </row>
    <row r="272" spans="1:47" x14ac:dyDescent="0.25">
      <c r="A272" t="str">
        <f t="shared" si="32"/>
        <v>U2-G7</v>
      </c>
      <c r="B272" t="str">
        <f t="shared" si="33"/>
        <v>BA0</v>
      </c>
      <c r="C272" t="str">
        <f t="shared" si="34"/>
        <v>U2-BA0</v>
      </c>
      <c r="D272" t="str">
        <f t="shared" si="35"/>
        <v>U2-G7</v>
      </c>
      <c r="E272" t="s">
        <v>403</v>
      </c>
      <c r="F272" t="s">
        <v>759</v>
      </c>
      <c r="G272" t="s">
        <v>586</v>
      </c>
      <c r="N272" s="97"/>
      <c r="AT272" t="str">
        <f t="shared" si="36"/>
        <v>BA0</v>
      </c>
      <c r="AU272" t="str">
        <f t="shared" si="37"/>
        <v>--</v>
      </c>
    </row>
    <row r="273" spans="1:47" x14ac:dyDescent="0.25">
      <c r="A273" t="str">
        <f t="shared" si="32"/>
        <v>U2-G8</v>
      </c>
      <c r="B273" t="str">
        <f t="shared" si="33"/>
        <v>BA1</v>
      </c>
      <c r="C273" t="str">
        <f t="shared" si="34"/>
        <v>U2-BA1</v>
      </c>
      <c r="D273" t="str">
        <f t="shared" si="35"/>
        <v>U2-G8</v>
      </c>
      <c r="E273" t="s">
        <v>403</v>
      </c>
      <c r="F273" t="s">
        <v>760</v>
      </c>
      <c r="G273" t="s">
        <v>587</v>
      </c>
      <c r="N273" s="97"/>
      <c r="AT273" t="str">
        <f t="shared" si="36"/>
        <v>BA1</v>
      </c>
      <c r="AU273" t="str">
        <f t="shared" si="37"/>
        <v>--</v>
      </c>
    </row>
    <row r="274" spans="1:47" x14ac:dyDescent="0.25">
      <c r="A274" t="str">
        <f t="shared" si="32"/>
        <v>U2-G9</v>
      </c>
      <c r="B274" t="str">
        <f t="shared" si="33"/>
        <v>CS</v>
      </c>
      <c r="C274" t="str">
        <f t="shared" si="34"/>
        <v>U2-CS</v>
      </c>
      <c r="D274" t="str">
        <f t="shared" si="35"/>
        <v>U2-G9</v>
      </c>
      <c r="E274" t="s">
        <v>403</v>
      </c>
      <c r="F274" t="s">
        <v>655</v>
      </c>
      <c r="G274" t="s">
        <v>592</v>
      </c>
      <c r="N274" s="97"/>
      <c r="AT274" t="str">
        <f t="shared" si="36"/>
        <v>CS</v>
      </c>
      <c r="AU274" t="str">
        <f t="shared" si="37"/>
        <v>--</v>
      </c>
    </row>
    <row r="275" spans="1:47" x14ac:dyDescent="0.25">
      <c r="A275" t="str">
        <f t="shared" si="32"/>
        <v>U2-H1</v>
      </c>
      <c r="B275" t="str">
        <f t="shared" si="33"/>
        <v>A8</v>
      </c>
      <c r="C275" t="str">
        <f t="shared" si="34"/>
        <v>U2-A8</v>
      </c>
      <c r="D275" t="str">
        <f t="shared" si="35"/>
        <v>U2-H1</v>
      </c>
      <c r="E275" t="s">
        <v>403</v>
      </c>
      <c r="F275" t="s">
        <v>478</v>
      </c>
      <c r="G275" t="s">
        <v>584</v>
      </c>
      <c r="N275" s="97"/>
      <c r="AT275" t="str">
        <f t="shared" si="36"/>
        <v>A8</v>
      </c>
      <c r="AU275" t="str">
        <f t="shared" si="37"/>
        <v>--</v>
      </c>
    </row>
    <row r="276" spans="1:47" x14ac:dyDescent="0.25">
      <c r="A276" t="str">
        <f t="shared" si="32"/>
        <v>U2-H2</v>
      </c>
      <c r="B276" t="str">
        <f t="shared" si="33"/>
        <v>A7</v>
      </c>
      <c r="C276" t="str">
        <f t="shared" si="34"/>
        <v>U2-A7</v>
      </c>
      <c r="D276" t="str">
        <f t="shared" si="35"/>
        <v>U2-H2</v>
      </c>
      <c r="E276" t="s">
        <v>403</v>
      </c>
      <c r="F276" t="s">
        <v>480</v>
      </c>
      <c r="G276" t="s">
        <v>583</v>
      </c>
      <c r="N276" s="97"/>
      <c r="AT276" t="str">
        <f t="shared" si="36"/>
        <v>A7</v>
      </c>
      <c r="AU276" t="str">
        <f t="shared" si="37"/>
        <v>--</v>
      </c>
    </row>
    <row r="277" spans="1:47" x14ac:dyDescent="0.25">
      <c r="A277" t="str">
        <f t="shared" si="32"/>
        <v>U2-H3</v>
      </c>
      <c r="B277" t="str">
        <f t="shared" si="33"/>
        <v>A6</v>
      </c>
      <c r="C277" t="str">
        <f t="shared" si="34"/>
        <v>U2-A6</v>
      </c>
      <c r="D277" t="str">
        <f t="shared" si="35"/>
        <v>U2-H3</v>
      </c>
      <c r="E277" t="s">
        <v>403</v>
      </c>
      <c r="F277" t="s">
        <v>482</v>
      </c>
      <c r="G277" t="s">
        <v>582</v>
      </c>
      <c r="N277" s="97"/>
      <c r="AT277" t="str">
        <f t="shared" si="36"/>
        <v>A6</v>
      </c>
      <c r="AU277" t="str">
        <f t="shared" si="37"/>
        <v>--</v>
      </c>
    </row>
    <row r="278" spans="1:47" x14ac:dyDescent="0.25">
      <c r="A278" t="str">
        <f t="shared" si="32"/>
        <v>U2-H7</v>
      </c>
      <c r="B278" t="str">
        <f t="shared" si="33"/>
        <v>A0</v>
      </c>
      <c r="C278" t="str">
        <f t="shared" si="34"/>
        <v>U2-A0</v>
      </c>
      <c r="D278" t="str">
        <f t="shared" si="35"/>
        <v>U2-H7</v>
      </c>
      <c r="E278" t="s">
        <v>403</v>
      </c>
      <c r="F278" t="s">
        <v>762</v>
      </c>
      <c r="G278" t="s">
        <v>572</v>
      </c>
      <c r="N278" s="97"/>
      <c r="AT278" t="str">
        <f t="shared" si="36"/>
        <v>A0</v>
      </c>
      <c r="AU278" t="str">
        <f t="shared" si="37"/>
        <v>--</v>
      </c>
    </row>
    <row r="279" spans="1:47" x14ac:dyDescent="0.25">
      <c r="A279" t="str">
        <f t="shared" si="32"/>
        <v>U2-H8</v>
      </c>
      <c r="B279" t="str">
        <f t="shared" si="33"/>
        <v>A1</v>
      </c>
      <c r="C279" t="str">
        <f t="shared" si="34"/>
        <v>U2-A1</v>
      </c>
      <c r="D279" t="str">
        <f t="shared" si="35"/>
        <v>U2-H8</v>
      </c>
      <c r="E279" t="s">
        <v>403</v>
      </c>
      <c r="F279" t="s">
        <v>663</v>
      </c>
      <c r="G279" t="s">
        <v>573</v>
      </c>
      <c r="N279" s="97"/>
      <c r="AT279" t="str">
        <f t="shared" si="36"/>
        <v>A1</v>
      </c>
      <c r="AU279" t="str">
        <f t="shared" si="37"/>
        <v>--</v>
      </c>
    </row>
    <row r="280" spans="1:47" x14ac:dyDescent="0.25">
      <c r="A280" t="str">
        <f t="shared" si="32"/>
        <v>U2-H9</v>
      </c>
      <c r="B280" t="str">
        <f t="shared" si="33"/>
        <v>A10</v>
      </c>
      <c r="C280" t="str">
        <f t="shared" si="34"/>
        <v>U2-A10</v>
      </c>
      <c r="D280" t="str">
        <f t="shared" si="35"/>
        <v>U2-H9</v>
      </c>
      <c r="E280" t="s">
        <v>403</v>
      </c>
      <c r="F280" t="s">
        <v>665</v>
      </c>
      <c r="G280" t="s">
        <v>574</v>
      </c>
      <c r="N280" s="97"/>
      <c r="AT280" t="str">
        <f t="shared" si="36"/>
        <v>A10</v>
      </c>
      <c r="AU280" t="str">
        <f t="shared" si="37"/>
        <v>--</v>
      </c>
    </row>
    <row r="281" spans="1:47" x14ac:dyDescent="0.25">
      <c r="A281" t="str">
        <f t="shared" si="32"/>
        <v>U2-J1</v>
      </c>
      <c r="B281" t="str">
        <f t="shared" si="33"/>
        <v>GND</v>
      </c>
      <c r="C281" t="str">
        <f t="shared" si="34"/>
        <v>U2-GND</v>
      </c>
      <c r="D281" t="str">
        <f t="shared" si="35"/>
        <v>U2-J1</v>
      </c>
      <c r="E281" t="s">
        <v>403</v>
      </c>
      <c r="F281" t="s">
        <v>168</v>
      </c>
      <c r="G281" t="s">
        <v>324</v>
      </c>
      <c r="N281" s="97"/>
      <c r="AT281" t="str">
        <f t="shared" si="36"/>
        <v>GND</v>
      </c>
      <c r="AU281" t="str">
        <f t="shared" si="37"/>
        <v>--</v>
      </c>
    </row>
    <row r="282" spans="1:47" x14ac:dyDescent="0.25">
      <c r="A282" t="str">
        <f t="shared" si="32"/>
        <v>U2-J2</v>
      </c>
      <c r="B282" t="str">
        <f t="shared" si="33"/>
        <v>A5</v>
      </c>
      <c r="C282" t="str">
        <f t="shared" si="34"/>
        <v>U2-A5</v>
      </c>
      <c r="D282" t="str">
        <f t="shared" si="35"/>
        <v>U2-J2</v>
      </c>
      <c r="E282" t="s">
        <v>403</v>
      </c>
      <c r="F282" t="s">
        <v>184</v>
      </c>
      <c r="G282" t="s">
        <v>581</v>
      </c>
      <c r="N282" s="97"/>
      <c r="AT282" t="str">
        <f t="shared" si="36"/>
        <v>A5</v>
      </c>
      <c r="AU282" t="str">
        <f t="shared" si="37"/>
        <v>--</v>
      </c>
    </row>
    <row r="283" spans="1:47" x14ac:dyDescent="0.25">
      <c r="A283" t="str">
        <f t="shared" si="32"/>
        <v>U2-J3</v>
      </c>
      <c r="B283" t="str">
        <f t="shared" si="33"/>
        <v>A4</v>
      </c>
      <c r="C283" t="str">
        <f t="shared" si="34"/>
        <v>U2-A4</v>
      </c>
      <c r="D283" t="str">
        <f t="shared" si="35"/>
        <v>U2-J3</v>
      </c>
      <c r="E283" t="s">
        <v>403</v>
      </c>
      <c r="F283" t="s">
        <v>185</v>
      </c>
      <c r="G283" t="s">
        <v>580</v>
      </c>
      <c r="N283" s="97"/>
      <c r="AT283" t="str">
        <f t="shared" si="36"/>
        <v>A4</v>
      </c>
      <c r="AU283" t="str">
        <f t="shared" si="37"/>
        <v>--</v>
      </c>
    </row>
    <row r="284" spans="1:47" x14ac:dyDescent="0.25">
      <c r="A284" t="str">
        <f t="shared" si="32"/>
        <v>U2-J7</v>
      </c>
      <c r="B284" t="str">
        <f t="shared" si="33"/>
        <v>A3</v>
      </c>
      <c r="C284" t="str">
        <f t="shared" si="34"/>
        <v>U2-A3</v>
      </c>
      <c r="D284" t="str">
        <f t="shared" si="35"/>
        <v>U2-J7</v>
      </c>
      <c r="E284" t="s">
        <v>403</v>
      </c>
      <c r="F284" t="s">
        <v>673</v>
      </c>
      <c r="G284" t="s">
        <v>579</v>
      </c>
      <c r="N284" s="97"/>
      <c r="AT284" t="str">
        <f t="shared" si="36"/>
        <v>A3</v>
      </c>
      <c r="AU284" t="str">
        <f t="shared" si="37"/>
        <v>--</v>
      </c>
    </row>
    <row r="285" spans="1:47" x14ac:dyDescent="0.25">
      <c r="A285" t="str">
        <f t="shared" si="32"/>
        <v>U2-J8</v>
      </c>
      <c r="B285" t="str">
        <f t="shared" si="33"/>
        <v>A2</v>
      </c>
      <c r="C285" t="str">
        <f t="shared" si="34"/>
        <v>U2-A2</v>
      </c>
      <c r="D285" t="str">
        <f t="shared" si="35"/>
        <v>U2-J8</v>
      </c>
      <c r="E285" t="s">
        <v>403</v>
      </c>
      <c r="F285" t="s">
        <v>676</v>
      </c>
      <c r="G285" t="s">
        <v>578</v>
      </c>
      <c r="N285" s="97"/>
      <c r="AT285" t="str">
        <f t="shared" si="36"/>
        <v>A2</v>
      </c>
      <c r="AU285" t="str">
        <f t="shared" si="37"/>
        <v>--</v>
      </c>
    </row>
    <row r="286" spans="1:47" x14ac:dyDescent="0.25">
      <c r="A286" t="str">
        <f t="shared" si="32"/>
        <v>U2-J9</v>
      </c>
      <c r="B286" t="str">
        <f t="shared" si="33"/>
        <v>3.3V</v>
      </c>
      <c r="C286" t="str">
        <f t="shared" si="34"/>
        <v>U2-3.3V</v>
      </c>
      <c r="D286" t="str">
        <f t="shared" si="35"/>
        <v>U2-J9</v>
      </c>
      <c r="E286" t="s">
        <v>403</v>
      </c>
      <c r="F286" t="s">
        <v>188</v>
      </c>
      <c r="G286" t="s">
        <v>291</v>
      </c>
      <c r="N286" s="97"/>
      <c r="AT286" t="str">
        <f t="shared" si="36"/>
        <v>3.3V</v>
      </c>
      <c r="AU286" t="str">
        <f t="shared" si="37"/>
        <v>--</v>
      </c>
    </row>
    <row r="287" spans="1:47" x14ac:dyDescent="0.25">
      <c r="A287" t="str">
        <f t="shared" si="32"/>
        <v>U3-1</v>
      </c>
      <c r="B287" t="str">
        <f t="shared" si="33"/>
        <v>EECS</v>
      </c>
      <c r="C287" t="str">
        <f t="shared" si="34"/>
        <v>U3-EECS</v>
      </c>
      <c r="D287" t="str">
        <f t="shared" si="35"/>
        <v>U3-1</v>
      </c>
      <c r="E287" t="s">
        <v>404</v>
      </c>
      <c r="F287">
        <v>1</v>
      </c>
      <c r="G287" t="s">
        <v>341</v>
      </c>
      <c r="N287" s="97"/>
      <c r="AT287" t="str">
        <f t="shared" si="36"/>
        <v>EECS</v>
      </c>
      <c r="AU287" t="str">
        <f t="shared" si="37"/>
        <v>--</v>
      </c>
    </row>
    <row r="288" spans="1:47" x14ac:dyDescent="0.25">
      <c r="A288" t="str">
        <f t="shared" si="32"/>
        <v>U3-2</v>
      </c>
      <c r="B288" t="str">
        <f t="shared" si="33"/>
        <v>VCORE</v>
      </c>
      <c r="C288" t="str">
        <f t="shared" si="34"/>
        <v>U3-VCORE</v>
      </c>
      <c r="D288" t="str">
        <f t="shared" si="35"/>
        <v>U3-2</v>
      </c>
      <c r="E288" t="s">
        <v>404</v>
      </c>
      <c r="F288">
        <v>2</v>
      </c>
      <c r="G288" t="s">
        <v>395</v>
      </c>
      <c r="N288" s="97"/>
      <c r="AT288" t="str">
        <f t="shared" si="36"/>
        <v>VCORE</v>
      </c>
      <c r="AU288" t="str">
        <f t="shared" si="37"/>
        <v>--</v>
      </c>
    </row>
    <row r="289" spans="1:47" x14ac:dyDescent="0.25">
      <c r="A289" t="str">
        <f t="shared" si="32"/>
        <v>U3-3</v>
      </c>
      <c r="B289" t="str">
        <f t="shared" si="33"/>
        <v>NetR19_2</v>
      </c>
      <c r="C289" t="str">
        <f t="shared" si="34"/>
        <v>U3-NetR19_2</v>
      </c>
      <c r="D289" t="str">
        <f t="shared" si="35"/>
        <v>U3-3</v>
      </c>
      <c r="E289" t="s">
        <v>404</v>
      </c>
      <c r="F289">
        <v>3</v>
      </c>
      <c r="G289" t="s">
        <v>384</v>
      </c>
      <c r="N289" s="97"/>
      <c r="AT289" t="str">
        <f t="shared" si="36"/>
        <v>NetR17_1</v>
      </c>
      <c r="AU289" t="str">
        <f t="shared" si="37"/>
        <v>R19</v>
      </c>
    </row>
    <row r="290" spans="1:47" x14ac:dyDescent="0.25">
      <c r="A290" t="str">
        <f t="shared" si="32"/>
        <v>U3-4</v>
      </c>
      <c r="B290" t="str">
        <f t="shared" si="33"/>
        <v>NetU3_4</v>
      </c>
      <c r="C290" t="str">
        <f t="shared" si="34"/>
        <v>U3-NetU3_4</v>
      </c>
      <c r="D290" t="str">
        <f t="shared" si="35"/>
        <v>U3-4</v>
      </c>
      <c r="E290" t="s">
        <v>404</v>
      </c>
      <c r="F290">
        <v>4</v>
      </c>
      <c r="G290" t="s">
        <v>405</v>
      </c>
      <c r="N290" s="97"/>
      <c r="AT290" t="str">
        <f t="shared" si="36"/>
        <v>NetU3_4</v>
      </c>
      <c r="AU290" t="str">
        <f t="shared" si="37"/>
        <v>--</v>
      </c>
    </row>
    <row r="291" spans="1:47" x14ac:dyDescent="0.25">
      <c r="A291" t="str">
        <f t="shared" si="32"/>
        <v>U3-5</v>
      </c>
      <c r="B291" t="str">
        <f t="shared" si="33"/>
        <v>NetC1_1</v>
      </c>
      <c r="C291" t="str">
        <f t="shared" si="34"/>
        <v>U3-NetC1_1</v>
      </c>
      <c r="D291" t="str">
        <f t="shared" si="35"/>
        <v>U3-5</v>
      </c>
      <c r="E291" t="s">
        <v>404</v>
      </c>
      <c r="F291">
        <v>5</v>
      </c>
      <c r="G291" t="s">
        <v>370</v>
      </c>
      <c r="N291" s="97"/>
      <c r="AT291" t="str">
        <f t="shared" si="36"/>
        <v>NetC1_1</v>
      </c>
      <c r="AU291" t="str">
        <f t="shared" si="37"/>
        <v>--</v>
      </c>
    </row>
    <row r="292" spans="1:47" x14ac:dyDescent="0.25">
      <c r="A292" t="str">
        <f t="shared" si="32"/>
        <v>U3-6</v>
      </c>
      <c r="B292" t="str">
        <f t="shared" si="33"/>
        <v>NetR1_2</v>
      </c>
      <c r="C292" t="str">
        <f t="shared" si="34"/>
        <v>U3-NetR1_2</v>
      </c>
      <c r="D292" t="str">
        <f t="shared" si="35"/>
        <v>U3-6</v>
      </c>
      <c r="E292" t="s">
        <v>404</v>
      </c>
      <c r="F292">
        <v>6</v>
      </c>
      <c r="G292" t="s">
        <v>385</v>
      </c>
      <c r="N292" s="97"/>
      <c r="AT292" t="str">
        <f t="shared" si="36"/>
        <v>NetR1_2</v>
      </c>
      <c r="AU292" t="str">
        <f t="shared" si="37"/>
        <v>--</v>
      </c>
    </row>
    <row r="293" spans="1:47" x14ac:dyDescent="0.25">
      <c r="A293" t="str">
        <f t="shared" si="32"/>
        <v>U3-7</v>
      </c>
      <c r="B293" t="str">
        <f t="shared" si="33"/>
        <v>D_N</v>
      </c>
      <c r="C293" t="str">
        <f t="shared" si="34"/>
        <v>U3-D_N</v>
      </c>
      <c r="D293" t="str">
        <f t="shared" si="35"/>
        <v>U3-7</v>
      </c>
      <c r="E293" t="s">
        <v>404</v>
      </c>
      <c r="F293">
        <v>7</v>
      </c>
      <c r="G293" t="s">
        <v>337</v>
      </c>
      <c r="N293" s="97"/>
      <c r="AT293" t="str">
        <f t="shared" si="36"/>
        <v>D_N</v>
      </c>
      <c r="AU293" t="str">
        <f t="shared" si="37"/>
        <v>--</v>
      </c>
    </row>
    <row r="294" spans="1:47" x14ac:dyDescent="0.25">
      <c r="A294" t="str">
        <f t="shared" si="32"/>
        <v>U3-8</v>
      </c>
      <c r="B294" t="str">
        <f t="shared" si="33"/>
        <v>D_P</v>
      </c>
      <c r="C294" t="str">
        <f t="shared" si="34"/>
        <v>U3-D_P</v>
      </c>
      <c r="D294" t="str">
        <f t="shared" si="35"/>
        <v>U3-8</v>
      </c>
      <c r="E294" t="s">
        <v>404</v>
      </c>
      <c r="F294">
        <v>8</v>
      </c>
      <c r="G294" t="s">
        <v>338</v>
      </c>
      <c r="N294" s="97"/>
      <c r="AT294" t="str">
        <f t="shared" si="36"/>
        <v>D_P</v>
      </c>
      <c r="AU294" t="str">
        <f t="shared" si="37"/>
        <v>--</v>
      </c>
    </row>
    <row r="295" spans="1:47" x14ac:dyDescent="0.25">
      <c r="A295" t="str">
        <f t="shared" si="32"/>
        <v>U3-9</v>
      </c>
      <c r="B295" t="str">
        <f t="shared" si="33"/>
        <v>NetC19_1</v>
      </c>
      <c r="C295" t="str">
        <f t="shared" si="34"/>
        <v>U3-NetC19_1</v>
      </c>
      <c r="D295" t="str">
        <f t="shared" si="35"/>
        <v>U3-9</v>
      </c>
      <c r="E295" t="s">
        <v>404</v>
      </c>
      <c r="F295">
        <v>9</v>
      </c>
      <c r="G295" t="s">
        <v>369</v>
      </c>
      <c r="N295" s="97"/>
      <c r="AT295" t="str">
        <f t="shared" si="36"/>
        <v>NetC19_1</v>
      </c>
      <c r="AU295" t="str">
        <f t="shared" si="37"/>
        <v>--</v>
      </c>
    </row>
    <row r="296" spans="1:47" x14ac:dyDescent="0.25">
      <c r="A296" t="str">
        <f t="shared" si="32"/>
        <v>U3-10</v>
      </c>
      <c r="B296" t="str">
        <f t="shared" si="33"/>
        <v>GND</v>
      </c>
      <c r="C296" t="str">
        <f t="shared" si="34"/>
        <v>U3-GND</v>
      </c>
      <c r="D296" t="str">
        <f t="shared" si="35"/>
        <v>U3-10</v>
      </c>
      <c r="E296" t="s">
        <v>404</v>
      </c>
      <c r="F296">
        <v>10</v>
      </c>
      <c r="G296" t="s">
        <v>324</v>
      </c>
      <c r="N296" s="97"/>
      <c r="AT296" t="str">
        <f t="shared" si="36"/>
        <v>GND</v>
      </c>
      <c r="AU296" t="str">
        <f t="shared" si="37"/>
        <v>--</v>
      </c>
    </row>
    <row r="297" spans="1:47" x14ac:dyDescent="0.25">
      <c r="A297" t="str">
        <f t="shared" si="32"/>
        <v>U3-11</v>
      </c>
      <c r="B297" t="str">
        <f t="shared" si="33"/>
        <v>NetR2_2</v>
      </c>
      <c r="C297" t="str">
        <f t="shared" si="34"/>
        <v>U3-NetR2_2</v>
      </c>
      <c r="D297" t="str">
        <f t="shared" si="35"/>
        <v>U3-11</v>
      </c>
      <c r="E297" t="s">
        <v>404</v>
      </c>
      <c r="F297">
        <v>11</v>
      </c>
      <c r="G297" t="s">
        <v>390</v>
      </c>
      <c r="N297" s="97"/>
      <c r="AT297" t="str">
        <f t="shared" si="36"/>
        <v>NetR2_2</v>
      </c>
      <c r="AU297" t="str">
        <f t="shared" si="37"/>
        <v>--</v>
      </c>
    </row>
    <row r="298" spans="1:47" x14ac:dyDescent="0.25">
      <c r="A298" t="str">
        <f t="shared" si="32"/>
        <v>U3-12</v>
      </c>
      <c r="B298" t="str">
        <f t="shared" si="33"/>
        <v>TCK</v>
      </c>
      <c r="C298" t="str">
        <f t="shared" si="34"/>
        <v>U3-TCK</v>
      </c>
      <c r="D298" t="str">
        <f t="shared" si="35"/>
        <v>U3-12</v>
      </c>
      <c r="E298" t="s">
        <v>404</v>
      </c>
      <c r="F298">
        <v>12</v>
      </c>
      <c r="G298" t="s">
        <v>329</v>
      </c>
      <c r="N298" s="97"/>
      <c r="AT298" t="str">
        <f t="shared" si="36"/>
        <v>TCK</v>
      </c>
      <c r="AU298" t="str">
        <f t="shared" si="37"/>
        <v>--</v>
      </c>
    </row>
    <row r="299" spans="1:47" x14ac:dyDescent="0.25">
      <c r="A299" t="str">
        <f t="shared" si="32"/>
        <v>U3-13</v>
      </c>
      <c r="B299" t="str">
        <f t="shared" si="33"/>
        <v>TDI</v>
      </c>
      <c r="C299" t="str">
        <f t="shared" si="34"/>
        <v>U3-TDI</v>
      </c>
      <c r="D299" t="str">
        <f t="shared" si="35"/>
        <v>U3-13</v>
      </c>
      <c r="E299" t="s">
        <v>404</v>
      </c>
      <c r="F299">
        <v>13</v>
      </c>
      <c r="G299" t="s">
        <v>331</v>
      </c>
      <c r="N299" s="97"/>
      <c r="AT299" t="str">
        <f t="shared" si="36"/>
        <v>TDI</v>
      </c>
      <c r="AU299" t="str">
        <f t="shared" si="37"/>
        <v>--</v>
      </c>
    </row>
    <row r="300" spans="1:47" x14ac:dyDescent="0.25">
      <c r="A300" t="str">
        <f t="shared" si="32"/>
        <v>U3-14</v>
      </c>
      <c r="B300" t="str">
        <f t="shared" si="33"/>
        <v>TDO</v>
      </c>
      <c r="C300" t="str">
        <f t="shared" si="34"/>
        <v>U3-TDO</v>
      </c>
      <c r="D300" t="str">
        <f t="shared" si="35"/>
        <v>U3-14</v>
      </c>
      <c r="E300" t="s">
        <v>404</v>
      </c>
      <c r="F300">
        <v>14</v>
      </c>
      <c r="G300" t="s">
        <v>330</v>
      </c>
      <c r="N300" s="97"/>
      <c r="AT300" t="str">
        <f t="shared" si="36"/>
        <v>TDO</v>
      </c>
      <c r="AU300" t="str">
        <f t="shared" si="37"/>
        <v>--</v>
      </c>
    </row>
    <row r="301" spans="1:47" x14ac:dyDescent="0.25">
      <c r="A301" t="str">
        <f t="shared" si="32"/>
        <v>U3-15</v>
      </c>
      <c r="B301" t="str">
        <f t="shared" si="33"/>
        <v>TMS</v>
      </c>
      <c r="C301" t="str">
        <f t="shared" si="34"/>
        <v>U3-TMS</v>
      </c>
      <c r="D301" t="str">
        <f t="shared" si="35"/>
        <v>U3-15</v>
      </c>
      <c r="E301" t="s">
        <v>404</v>
      </c>
      <c r="F301">
        <v>15</v>
      </c>
      <c r="G301" t="s">
        <v>332</v>
      </c>
      <c r="N301" s="97"/>
      <c r="AT301" t="str">
        <f t="shared" si="36"/>
        <v>TMS</v>
      </c>
      <c r="AU301" t="str">
        <f t="shared" si="37"/>
        <v>--</v>
      </c>
    </row>
    <row r="302" spans="1:47" x14ac:dyDescent="0.25">
      <c r="A302" t="str">
        <f t="shared" si="32"/>
        <v>U3-16</v>
      </c>
      <c r="B302" t="str">
        <f t="shared" si="33"/>
        <v>3.3V</v>
      </c>
      <c r="C302" t="str">
        <f t="shared" si="34"/>
        <v>U3-3.3V</v>
      </c>
      <c r="D302" t="str">
        <f t="shared" si="35"/>
        <v>U3-16</v>
      </c>
      <c r="E302" t="s">
        <v>404</v>
      </c>
      <c r="F302">
        <v>16</v>
      </c>
      <c r="G302" t="s">
        <v>291</v>
      </c>
      <c r="N302" s="97"/>
      <c r="AT302" t="str">
        <f t="shared" si="36"/>
        <v>3.3V</v>
      </c>
      <c r="AU302" t="str">
        <f t="shared" si="37"/>
        <v>--</v>
      </c>
    </row>
    <row r="303" spans="1:47" x14ac:dyDescent="0.25">
      <c r="A303" t="str">
        <f t="shared" si="32"/>
        <v>U3-17</v>
      </c>
      <c r="B303" t="str">
        <f t="shared" si="33"/>
        <v>NetU3_17</v>
      </c>
      <c r="C303" t="str">
        <f t="shared" si="34"/>
        <v>U3-NetU3_17</v>
      </c>
      <c r="D303" t="str">
        <f t="shared" si="35"/>
        <v>U3-17</v>
      </c>
      <c r="E303" t="s">
        <v>404</v>
      </c>
      <c r="F303">
        <v>17</v>
      </c>
      <c r="G303" t="s">
        <v>406</v>
      </c>
      <c r="N303" s="97"/>
      <c r="AT303" t="str">
        <f t="shared" si="36"/>
        <v>NetU3_17</v>
      </c>
      <c r="AU303" t="str">
        <f t="shared" si="37"/>
        <v>--</v>
      </c>
    </row>
    <row r="304" spans="1:47" x14ac:dyDescent="0.25">
      <c r="A304" t="str">
        <f t="shared" si="32"/>
        <v>U3-18</v>
      </c>
      <c r="B304" t="str">
        <f t="shared" si="33"/>
        <v>NetU3_18</v>
      </c>
      <c r="C304" t="str">
        <f t="shared" si="34"/>
        <v>U3-NetU3_18</v>
      </c>
      <c r="D304" t="str">
        <f t="shared" si="35"/>
        <v>U3-18</v>
      </c>
      <c r="E304" t="s">
        <v>404</v>
      </c>
      <c r="F304">
        <v>18</v>
      </c>
      <c r="G304" t="s">
        <v>407</v>
      </c>
      <c r="N304" s="97"/>
      <c r="AT304" t="str">
        <f t="shared" si="36"/>
        <v>NetU3_18</v>
      </c>
      <c r="AU304" t="str">
        <f t="shared" si="37"/>
        <v>--</v>
      </c>
    </row>
    <row r="305" spans="1:47" x14ac:dyDescent="0.25">
      <c r="A305" t="str">
        <f t="shared" si="32"/>
        <v>U3-19</v>
      </c>
      <c r="B305" t="str">
        <f t="shared" si="33"/>
        <v>NetU3_19</v>
      </c>
      <c r="C305" t="str">
        <f t="shared" si="34"/>
        <v>U3-NetU3_19</v>
      </c>
      <c r="D305" t="str">
        <f t="shared" si="35"/>
        <v>U3-19</v>
      </c>
      <c r="E305" t="s">
        <v>404</v>
      </c>
      <c r="F305">
        <v>19</v>
      </c>
      <c r="G305" t="s">
        <v>408</v>
      </c>
      <c r="N305" s="97"/>
      <c r="AT305" t="str">
        <f t="shared" si="36"/>
        <v>NetU3_19</v>
      </c>
      <c r="AU305" t="str">
        <f t="shared" si="37"/>
        <v>--</v>
      </c>
    </row>
    <row r="306" spans="1:47" x14ac:dyDescent="0.25">
      <c r="A306" t="str">
        <f t="shared" si="32"/>
        <v>U3-20</v>
      </c>
      <c r="B306" t="str">
        <f t="shared" si="33"/>
        <v>NetU3_20</v>
      </c>
      <c r="C306" t="str">
        <f t="shared" si="34"/>
        <v>U3-NetU3_20</v>
      </c>
      <c r="D306" t="str">
        <f t="shared" si="35"/>
        <v>U3-20</v>
      </c>
      <c r="E306" t="s">
        <v>404</v>
      </c>
      <c r="F306">
        <v>20</v>
      </c>
      <c r="G306" t="s">
        <v>409</v>
      </c>
      <c r="N306" s="97"/>
      <c r="AT306" t="str">
        <f t="shared" si="36"/>
        <v>NetU3_20</v>
      </c>
      <c r="AU306" t="str">
        <f t="shared" si="37"/>
        <v>--</v>
      </c>
    </row>
    <row r="307" spans="1:47" x14ac:dyDescent="0.25">
      <c r="A307" t="str">
        <f t="shared" si="32"/>
        <v>U3-21</v>
      </c>
      <c r="B307" t="str">
        <f t="shared" si="33"/>
        <v>GND</v>
      </c>
      <c r="C307" t="str">
        <f t="shared" si="34"/>
        <v>U3-GND</v>
      </c>
      <c r="D307" t="str">
        <f t="shared" si="35"/>
        <v>U3-21</v>
      </c>
      <c r="E307" t="s">
        <v>404</v>
      </c>
      <c r="F307">
        <v>21</v>
      </c>
      <c r="G307" t="s">
        <v>324</v>
      </c>
      <c r="N307" s="97"/>
      <c r="AT307" t="str">
        <f t="shared" si="36"/>
        <v>GND</v>
      </c>
      <c r="AU307" t="str">
        <f t="shared" si="37"/>
        <v>--</v>
      </c>
    </row>
    <row r="308" spans="1:47" x14ac:dyDescent="0.25">
      <c r="A308" t="str">
        <f t="shared" si="32"/>
        <v>U3-22</v>
      </c>
      <c r="B308" t="str">
        <f t="shared" si="33"/>
        <v>NetU3_22</v>
      </c>
      <c r="C308" t="str">
        <f t="shared" si="34"/>
        <v>U3-NetU3_22</v>
      </c>
      <c r="D308" t="str">
        <f t="shared" si="35"/>
        <v>U3-22</v>
      </c>
      <c r="E308" t="s">
        <v>404</v>
      </c>
      <c r="F308">
        <v>22</v>
      </c>
      <c r="G308" t="s">
        <v>410</v>
      </c>
      <c r="N308" s="97"/>
      <c r="AT308" t="str">
        <f t="shared" si="36"/>
        <v>NetU3_22</v>
      </c>
      <c r="AU308" t="str">
        <f t="shared" si="37"/>
        <v>--</v>
      </c>
    </row>
    <row r="309" spans="1:47" x14ac:dyDescent="0.25">
      <c r="A309" t="str">
        <f t="shared" si="32"/>
        <v>U3-23</v>
      </c>
      <c r="B309" t="str">
        <f t="shared" si="33"/>
        <v>NetU3_23</v>
      </c>
      <c r="C309" t="str">
        <f t="shared" si="34"/>
        <v>U3-NetU3_23</v>
      </c>
      <c r="D309" t="str">
        <f t="shared" si="35"/>
        <v>U3-23</v>
      </c>
      <c r="E309" t="s">
        <v>404</v>
      </c>
      <c r="F309">
        <v>23</v>
      </c>
      <c r="G309" t="s">
        <v>411</v>
      </c>
      <c r="N309" s="97"/>
      <c r="AT309" t="str">
        <f t="shared" si="36"/>
        <v>NetU3_23</v>
      </c>
      <c r="AU309" t="str">
        <f t="shared" si="37"/>
        <v>--</v>
      </c>
    </row>
    <row r="310" spans="1:47" x14ac:dyDescent="0.25">
      <c r="A310" t="str">
        <f t="shared" si="32"/>
        <v>U3-24</v>
      </c>
      <c r="B310" t="str">
        <f t="shared" si="33"/>
        <v>NetU3_24</v>
      </c>
      <c r="C310" t="str">
        <f t="shared" si="34"/>
        <v>U3-NetU3_24</v>
      </c>
      <c r="D310" t="str">
        <f t="shared" si="35"/>
        <v>U3-24</v>
      </c>
      <c r="E310" t="s">
        <v>404</v>
      </c>
      <c r="F310">
        <v>24</v>
      </c>
      <c r="G310" t="s">
        <v>412</v>
      </c>
      <c r="N310" s="97"/>
      <c r="AT310" t="str">
        <f t="shared" si="36"/>
        <v>NetU3_24</v>
      </c>
      <c r="AU310" t="str">
        <f t="shared" si="37"/>
        <v>--</v>
      </c>
    </row>
    <row r="311" spans="1:47" x14ac:dyDescent="0.25">
      <c r="A311" t="str">
        <f t="shared" si="32"/>
        <v>U3-25</v>
      </c>
      <c r="B311" t="str">
        <f t="shared" si="33"/>
        <v>NetU3_25</v>
      </c>
      <c r="C311" t="str">
        <f t="shared" si="34"/>
        <v>U3-NetU3_25</v>
      </c>
      <c r="D311" t="str">
        <f t="shared" si="35"/>
        <v>U3-25</v>
      </c>
      <c r="E311" t="s">
        <v>404</v>
      </c>
      <c r="F311">
        <v>25</v>
      </c>
      <c r="G311" t="s">
        <v>413</v>
      </c>
      <c r="N311" s="97"/>
      <c r="AT311" t="str">
        <f t="shared" si="36"/>
        <v>NetU3_25</v>
      </c>
      <c r="AU311" t="str">
        <f t="shared" si="37"/>
        <v>--</v>
      </c>
    </row>
    <row r="312" spans="1:47" x14ac:dyDescent="0.25">
      <c r="A312" t="str">
        <f t="shared" si="32"/>
        <v>U3-26</v>
      </c>
      <c r="B312" t="str">
        <f t="shared" si="33"/>
        <v>NetU3_26</v>
      </c>
      <c r="C312" t="str">
        <f t="shared" si="34"/>
        <v>U3-NetU3_26</v>
      </c>
      <c r="D312" t="str">
        <f t="shared" si="35"/>
        <v>U3-26</v>
      </c>
      <c r="E312" t="s">
        <v>404</v>
      </c>
      <c r="F312">
        <v>26</v>
      </c>
      <c r="G312" t="s">
        <v>414</v>
      </c>
      <c r="N312" s="97"/>
      <c r="AT312" t="str">
        <f t="shared" si="36"/>
        <v>NetU3_26</v>
      </c>
      <c r="AU312" t="str">
        <f t="shared" si="37"/>
        <v>--</v>
      </c>
    </row>
    <row r="313" spans="1:47" x14ac:dyDescent="0.25">
      <c r="A313" t="str">
        <f t="shared" si="32"/>
        <v>U3-27</v>
      </c>
      <c r="B313" t="str">
        <f t="shared" si="33"/>
        <v>NetU3_27</v>
      </c>
      <c r="C313" t="str">
        <f t="shared" si="34"/>
        <v>U3-NetU3_27</v>
      </c>
      <c r="D313" t="str">
        <f t="shared" si="35"/>
        <v>U3-27</v>
      </c>
      <c r="E313" t="s">
        <v>404</v>
      </c>
      <c r="F313">
        <v>27</v>
      </c>
      <c r="G313" t="s">
        <v>415</v>
      </c>
      <c r="N313" s="97"/>
      <c r="AT313" t="str">
        <f t="shared" si="36"/>
        <v>NetU3_27</v>
      </c>
      <c r="AU313" t="str">
        <f t="shared" si="37"/>
        <v>--</v>
      </c>
    </row>
    <row r="314" spans="1:47" x14ac:dyDescent="0.25">
      <c r="A314" t="str">
        <f t="shared" si="32"/>
        <v>U3-28</v>
      </c>
      <c r="B314" t="str">
        <f t="shared" si="33"/>
        <v>NetU3_28</v>
      </c>
      <c r="C314" t="str">
        <f t="shared" si="34"/>
        <v>U3-NetU3_28</v>
      </c>
      <c r="D314" t="str">
        <f t="shared" si="35"/>
        <v>U3-28</v>
      </c>
      <c r="E314" t="s">
        <v>404</v>
      </c>
      <c r="F314">
        <v>28</v>
      </c>
      <c r="G314" t="s">
        <v>416</v>
      </c>
      <c r="N314" s="97"/>
      <c r="AT314" t="str">
        <f t="shared" si="36"/>
        <v>NetU3_28</v>
      </c>
      <c r="AU314" t="str">
        <f t="shared" si="37"/>
        <v>--</v>
      </c>
    </row>
    <row r="315" spans="1:47" x14ac:dyDescent="0.25">
      <c r="A315" t="str">
        <f t="shared" si="32"/>
        <v>U3-29</v>
      </c>
      <c r="B315" t="str">
        <f t="shared" si="33"/>
        <v>NetU3_29</v>
      </c>
      <c r="C315" t="str">
        <f t="shared" si="34"/>
        <v>U3-NetU3_29</v>
      </c>
      <c r="D315" t="str">
        <f t="shared" si="35"/>
        <v>U3-29</v>
      </c>
      <c r="E315" t="s">
        <v>404</v>
      </c>
      <c r="F315">
        <v>29</v>
      </c>
      <c r="G315" t="s">
        <v>417</v>
      </c>
      <c r="N315" s="97"/>
      <c r="AT315" t="str">
        <f t="shared" si="36"/>
        <v>NetU3_29</v>
      </c>
      <c r="AU315" t="str">
        <f t="shared" si="37"/>
        <v>--</v>
      </c>
    </row>
    <row r="316" spans="1:47" x14ac:dyDescent="0.25">
      <c r="A316" t="str">
        <f t="shared" si="32"/>
        <v>U3-30</v>
      </c>
      <c r="B316" t="str">
        <f t="shared" si="33"/>
        <v>NetU3_30</v>
      </c>
      <c r="C316" t="str">
        <f t="shared" si="34"/>
        <v>U3-NetU3_30</v>
      </c>
      <c r="D316" t="str">
        <f t="shared" si="35"/>
        <v>U3-30</v>
      </c>
      <c r="E316" t="s">
        <v>404</v>
      </c>
      <c r="F316">
        <v>30</v>
      </c>
      <c r="G316" t="s">
        <v>418</v>
      </c>
      <c r="N316" s="97"/>
      <c r="AT316" t="str">
        <f t="shared" si="36"/>
        <v>NetU3_30</v>
      </c>
      <c r="AU316" t="str">
        <f t="shared" si="37"/>
        <v>--</v>
      </c>
    </row>
    <row r="317" spans="1:47" x14ac:dyDescent="0.25">
      <c r="A317" t="str">
        <f t="shared" si="32"/>
        <v>U3-31</v>
      </c>
      <c r="B317" t="str">
        <f t="shared" si="33"/>
        <v>VCORE</v>
      </c>
      <c r="C317" t="str">
        <f t="shared" si="34"/>
        <v>U3-VCORE</v>
      </c>
      <c r="D317" t="str">
        <f t="shared" si="35"/>
        <v>U3-31</v>
      </c>
      <c r="E317" t="s">
        <v>404</v>
      </c>
      <c r="F317">
        <v>31</v>
      </c>
      <c r="G317" t="s">
        <v>395</v>
      </c>
      <c r="N317" s="97"/>
      <c r="AT317" t="str">
        <f t="shared" si="36"/>
        <v>VCORE</v>
      </c>
      <c r="AU317" t="str">
        <f t="shared" si="37"/>
        <v>--</v>
      </c>
    </row>
    <row r="318" spans="1:47" x14ac:dyDescent="0.25">
      <c r="A318" t="str">
        <f t="shared" si="32"/>
        <v>U3-32</v>
      </c>
      <c r="B318" t="str">
        <f t="shared" si="33"/>
        <v>BDBUS0</v>
      </c>
      <c r="C318" t="str">
        <f t="shared" si="34"/>
        <v>U3-BDBUS0</v>
      </c>
      <c r="D318" t="str">
        <f t="shared" si="35"/>
        <v>U3-32</v>
      </c>
      <c r="E318" t="s">
        <v>404</v>
      </c>
      <c r="F318">
        <v>32</v>
      </c>
      <c r="G318" t="s">
        <v>303</v>
      </c>
      <c r="N318" s="97"/>
      <c r="AT318" t="str">
        <f t="shared" si="36"/>
        <v>BDBUS0</v>
      </c>
      <c r="AU318" t="str">
        <f t="shared" si="37"/>
        <v>--</v>
      </c>
    </row>
    <row r="319" spans="1:47" x14ac:dyDescent="0.25">
      <c r="A319" t="str">
        <f t="shared" si="32"/>
        <v>U3-33</v>
      </c>
      <c r="B319" t="str">
        <f t="shared" si="33"/>
        <v>BDBUS1</v>
      </c>
      <c r="C319" t="str">
        <f t="shared" si="34"/>
        <v>U3-BDBUS1</v>
      </c>
      <c r="D319" t="str">
        <f t="shared" si="35"/>
        <v>U3-33</v>
      </c>
      <c r="E319" t="s">
        <v>404</v>
      </c>
      <c r="F319">
        <v>33</v>
      </c>
      <c r="G319" t="s">
        <v>305</v>
      </c>
      <c r="N319" s="97"/>
      <c r="AT319" t="str">
        <f t="shared" si="36"/>
        <v>BDBUS1</v>
      </c>
      <c r="AU319" t="str">
        <f t="shared" si="37"/>
        <v>--</v>
      </c>
    </row>
    <row r="320" spans="1:47" x14ac:dyDescent="0.25">
      <c r="A320" t="str">
        <f t="shared" si="32"/>
        <v>U3-34</v>
      </c>
      <c r="B320" t="str">
        <f t="shared" si="33"/>
        <v>BDBUS2</v>
      </c>
      <c r="C320" t="str">
        <f t="shared" si="34"/>
        <v>U3-BDBUS2</v>
      </c>
      <c r="D320" t="str">
        <f t="shared" si="35"/>
        <v>U3-34</v>
      </c>
      <c r="E320" t="s">
        <v>404</v>
      </c>
      <c r="F320">
        <v>34</v>
      </c>
      <c r="G320" t="s">
        <v>307</v>
      </c>
      <c r="N320" s="97"/>
      <c r="AT320" t="str">
        <f t="shared" si="36"/>
        <v>BDBUS2</v>
      </c>
      <c r="AU320" t="str">
        <f t="shared" si="37"/>
        <v>--</v>
      </c>
    </row>
    <row r="321" spans="1:47" x14ac:dyDescent="0.25">
      <c r="A321" t="str">
        <f t="shared" si="32"/>
        <v>U3-35</v>
      </c>
      <c r="B321" t="str">
        <f t="shared" si="33"/>
        <v>BDBUS3</v>
      </c>
      <c r="C321" t="str">
        <f t="shared" si="34"/>
        <v>U3-BDBUS3</v>
      </c>
      <c r="D321" t="str">
        <f t="shared" si="35"/>
        <v>U3-35</v>
      </c>
      <c r="E321" t="s">
        <v>404</v>
      </c>
      <c r="F321">
        <v>35</v>
      </c>
      <c r="G321" t="s">
        <v>309</v>
      </c>
      <c r="N321" s="97"/>
      <c r="AT321" t="str">
        <f t="shared" si="36"/>
        <v>BDBUS3</v>
      </c>
      <c r="AU321" t="str">
        <f t="shared" si="37"/>
        <v>--</v>
      </c>
    </row>
    <row r="322" spans="1:47" x14ac:dyDescent="0.25">
      <c r="A322" t="str">
        <f t="shared" si="32"/>
        <v>U3-36</v>
      </c>
      <c r="B322" t="str">
        <f t="shared" si="33"/>
        <v>3.3V</v>
      </c>
      <c r="C322" t="str">
        <f t="shared" si="34"/>
        <v>U3-3.3V</v>
      </c>
      <c r="D322" t="str">
        <f t="shared" si="35"/>
        <v>U3-36</v>
      </c>
      <c r="E322" t="s">
        <v>404</v>
      </c>
      <c r="F322">
        <v>36</v>
      </c>
      <c r="G322" t="s">
        <v>291</v>
      </c>
      <c r="N322" s="97"/>
      <c r="AT322" t="str">
        <f t="shared" si="36"/>
        <v>3.3V</v>
      </c>
      <c r="AU322" t="str">
        <f t="shared" si="37"/>
        <v>--</v>
      </c>
    </row>
    <row r="323" spans="1:47" x14ac:dyDescent="0.25">
      <c r="A323" t="str">
        <f t="shared" si="32"/>
        <v>U3-37</v>
      </c>
      <c r="B323" t="str">
        <f t="shared" si="33"/>
        <v>BDBUS4</v>
      </c>
      <c r="C323" t="str">
        <f t="shared" si="34"/>
        <v>U3-BDBUS4</v>
      </c>
      <c r="D323" t="str">
        <f t="shared" si="35"/>
        <v>U3-37</v>
      </c>
      <c r="E323" t="s">
        <v>404</v>
      </c>
      <c r="F323">
        <v>37</v>
      </c>
      <c r="G323" t="s">
        <v>311</v>
      </c>
      <c r="N323" s="97"/>
      <c r="AT323" t="str">
        <f t="shared" si="36"/>
        <v>BDBUS4</v>
      </c>
      <c r="AU323" t="str">
        <f t="shared" si="37"/>
        <v>--</v>
      </c>
    </row>
    <row r="324" spans="1:47" x14ac:dyDescent="0.25">
      <c r="A324" t="str">
        <f t="shared" si="32"/>
        <v>U3-38</v>
      </c>
      <c r="B324" t="str">
        <f t="shared" si="33"/>
        <v>BDBUS5</v>
      </c>
      <c r="C324" t="str">
        <f t="shared" si="34"/>
        <v>U3-BDBUS5</v>
      </c>
      <c r="D324" t="str">
        <f t="shared" si="35"/>
        <v>U3-38</v>
      </c>
      <c r="E324" t="s">
        <v>404</v>
      </c>
      <c r="F324">
        <v>38</v>
      </c>
      <c r="G324" t="s">
        <v>313</v>
      </c>
      <c r="N324" s="97"/>
      <c r="AT324" t="str">
        <f t="shared" si="36"/>
        <v>BDBUS5</v>
      </c>
      <c r="AU324" t="str">
        <f t="shared" si="37"/>
        <v>--</v>
      </c>
    </row>
    <row r="325" spans="1:47" x14ac:dyDescent="0.25">
      <c r="A325" t="str">
        <f t="shared" si="32"/>
        <v>U3-39</v>
      </c>
      <c r="B325" t="str">
        <f t="shared" si="33"/>
        <v>NetU3_39</v>
      </c>
      <c r="C325" t="str">
        <f t="shared" si="34"/>
        <v>U3-NetU3_39</v>
      </c>
      <c r="D325" t="str">
        <f t="shared" si="35"/>
        <v>U3-39</v>
      </c>
      <c r="E325" t="s">
        <v>404</v>
      </c>
      <c r="F325">
        <v>39</v>
      </c>
      <c r="G325" t="s">
        <v>419</v>
      </c>
      <c r="N325" s="97"/>
      <c r="AT325" t="str">
        <f t="shared" si="36"/>
        <v>NetU3_39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U3-40</v>
      </c>
      <c r="B326" t="str">
        <f t="shared" ref="B326:B389" si="39">IF(OR(E326=$A$2,E326=$B$2,E326=$C$2,E326=$D$2),"--",G326)</f>
        <v>NetU3_40</v>
      </c>
      <c r="C326" t="str">
        <f t="shared" ref="C326:C389" si="40">$E326&amp;"-"&amp;$G326</f>
        <v>U3-NetU3_40</v>
      </c>
      <c r="D326" t="str">
        <f t="shared" ref="D326:D389" si="41">A326</f>
        <v>U3-40</v>
      </c>
      <c r="E326" t="s">
        <v>404</v>
      </c>
      <c r="F326">
        <v>40</v>
      </c>
      <c r="G326" t="s">
        <v>420</v>
      </c>
      <c r="N326" s="97"/>
      <c r="AT326" t="str">
        <f t="shared" ref="AT326:AT389" si="42">IF(IF(COUNTIF($AO$6:$AQ$150,B326)&gt;0,"---","--")="---",VLOOKUP(B326,$AO$6:$AQ$150,3,0),B326)</f>
        <v>NetU3_40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U3-41</v>
      </c>
      <c r="B327" t="str">
        <f t="shared" si="39"/>
        <v>GND</v>
      </c>
      <c r="C327" t="str">
        <f t="shared" si="40"/>
        <v>U3-GND</v>
      </c>
      <c r="D327" t="str">
        <f t="shared" si="41"/>
        <v>U3-41</v>
      </c>
      <c r="E327" t="s">
        <v>404</v>
      </c>
      <c r="F327">
        <v>41</v>
      </c>
      <c r="G327" t="s">
        <v>324</v>
      </c>
      <c r="N327" s="97"/>
      <c r="AT327" t="str">
        <f t="shared" si="42"/>
        <v>GND</v>
      </c>
      <c r="AU327" t="str">
        <f t="shared" si="43"/>
        <v>--</v>
      </c>
    </row>
    <row r="328" spans="1:47" x14ac:dyDescent="0.25">
      <c r="A328" t="str">
        <f t="shared" si="38"/>
        <v>U3-42</v>
      </c>
      <c r="B328" t="str">
        <f t="shared" si="39"/>
        <v>NetU3_42</v>
      </c>
      <c r="C328" t="str">
        <f t="shared" si="40"/>
        <v>U3-NetU3_42</v>
      </c>
      <c r="D328" t="str">
        <f t="shared" si="41"/>
        <v>U3-42</v>
      </c>
      <c r="E328" t="s">
        <v>404</v>
      </c>
      <c r="F328">
        <v>42</v>
      </c>
      <c r="G328" t="s">
        <v>421</v>
      </c>
      <c r="N328" s="97"/>
      <c r="AT328" t="str">
        <f t="shared" si="42"/>
        <v>NetU3_42</v>
      </c>
      <c r="AU328" t="str">
        <f t="shared" si="43"/>
        <v>--</v>
      </c>
    </row>
    <row r="329" spans="1:47" x14ac:dyDescent="0.25">
      <c r="A329" t="str">
        <f t="shared" si="38"/>
        <v>U3-43</v>
      </c>
      <c r="B329" t="str">
        <f t="shared" si="39"/>
        <v>VCORE</v>
      </c>
      <c r="C329" t="str">
        <f t="shared" si="40"/>
        <v>U3-VCORE</v>
      </c>
      <c r="D329" t="str">
        <f t="shared" si="41"/>
        <v>U3-43</v>
      </c>
      <c r="E329" t="s">
        <v>404</v>
      </c>
      <c r="F329">
        <v>43</v>
      </c>
      <c r="G329" t="s">
        <v>395</v>
      </c>
      <c r="N329" s="97"/>
      <c r="AT329" t="str">
        <f t="shared" si="42"/>
        <v>VCORE</v>
      </c>
      <c r="AU329" t="str">
        <f t="shared" si="43"/>
        <v>--</v>
      </c>
    </row>
    <row r="330" spans="1:47" x14ac:dyDescent="0.25">
      <c r="A330" t="str">
        <f t="shared" si="38"/>
        <v>U3-44</v>
      </c>
      <c r="B330" t="str">
        <f t="shared" si="39"/>
        <v>3.3V</v>
      </c>
      <c r="C330" t="str">
        <f t="shared" si="40"/>
        <v>U3-3.3V</v>
      </c>
      <c r="D330" t="str">
        <f t="shared" si="41"/>
        <v>U3-44</v>
      </c>
      <c r="E330" t="s">
        <v>404</v>
      </c>
      <c r="F330">
        <v>44</v>
      </c>
      <c r="G330" t="s">
        <v>291</v>
      </c>
      <c r="N330" s="97"/>
      <c r="AT330" t="str">
        <f t="shared" si="42"/>
        <v>3.3V</v>
      </c>
      <c r="AU330" t="str">
        <f t="shared" si="43"/>
        <v>--</v>
      </c>
    </row>
    <row r="331" spans="1:47" x14ac:dyDescent="0.25">
      <c r="A331" t="str">
        <f t="shared" si="38"/>
        <v>U3-45</v>
      </c>
      <c r="B331" t="str">
        <f t="shared" si="39"/>
        <v>GND</v>
      </c>
      <c r="C331" t="str">
        <f t="shared" si="40"/>
        <v>U3-GND</v>
      </c>
      <c r="D331" t="str">
        <f t="shared" si="41"/>
        <v>U3-45</v>
      </c>
      <c r="E331" t="s">
        <v>404</v>
      </c>
      <c r="F331">
        <v>45</v>
      </c>
      <c r="G331" t="s">
        <v>324</v>
      </c>
      <c r="N331" s="97"/>
      <c r="AT331" t="str">
        <f t="shared" si="42"/>
        <v>GND</v>
      </c>
      <c r="AU331" t="str">
        <f t="shared" si="43"/>
        <v>--</v>
      </c>
    </row>
    <row r="332" spans="1:47" x14ac:dyDescent="0.25">
      <c r="A332" t="str">
        <f t="shared" si="38"/>
        <v>U3-46</v>
      </c>
      <c r="B332" t="str">
        <f t="shared" si="39"/>
        <v>NetU3_46</v>
      </c>
      <c r="C332" t="str">
        <f t="shared" si="40"/>
        <v>U3-NetU3_46</v>
      </c>
      <c r="D332" t="str">
        <f t="shared" si="41"/>
        <v>U3-46</v>
      </c>
      <c r="E332" t="s">
        <v>404</v>
      </c>
      <c r="F332">
        <v>46</v>
      </c>
      <c r="G332" t="s">
        <v>422</v>
      </c>
      <c r="N332" s="97"/>
      <c r="AT332" t="str">
        <f t="shared" si="42"/>
        <v>NetU3_46</v>
      </c>
      <c r="AU332" t="str">
        <f t="shared" si="43"/>
        <v>--</v>
      </c>
    </row>
    <row r="333" spans="1:47" x14ac:dyDescent="0.25">
      <c r="A333" t="str">
        <f t="shared" si="38"/>
        <v>U3-47</v>
      </c>
      <c r="B333" t="str">
        <f t="shared" si="39"/>
        <v>NetU3_47</v>
      </c>
      <c r="C333" t="str">
        <f t="shared" si="40"/>
        <v>U3-NetU3_47</v>
      </c>
      <c r="D333" t="str">
        <f t="shared" si="41"/>
        <v>U3-47</v>
      </c>
      <c r="E333" t="s">
        <v>404</v>
      </c>
      <c r="F333">
        <v>47</v>
      </c>
      <c r="G333" t="s">
        <v>423</v>
      </c>
      <c r="N333" s="97"/>
      <c r="AT333" t="str">
        <f t="shared" si="42"/>
        <v>NetU3_47</v>
      </c>
      <c r="AU333" t="str">
        <f t="shared" si="43"/>
        <v>--</v>
      </c>
    </row>
    <row r="334" spans="1:47" x14ac:dyDescent="0.25">
      <c r="A334" t="str">
        <f t="shared" si="38"/>
        <v>U3-48</v>
      </c>
      <c r="B334" t="str">
        <f t="shared" si="39"/>
        <v>NetU3_48</v>
      </c>
      <c r="C334" t="str">
        <f t="shared" si="40"/>
        <v>U3-NetU3_48</v>
      </c>
      <c r="D334" t="str">
        <f t="shared" si="41"/>
        <v>U3-48</v>
      </c>
      <c r="E334" t="s">
        <v>404</v>
      </c>
      <c r="F334">
        <v>48</v>
      </c>
      <c r="G334" t="s">
        <v>424</v>
      </c>
      <c r="N334" s="97"/>
      <c r="AT334" t="str">
        <f t="shared" si="42"/>
        <v>NetU3_48</v>
      </c>
      <c r="AU334" t="str">
        <f t="shared" si="43"/>
        <v>--</v>
      </c>
    </row>
    <row r="335" spans="1:47" x14ac:dyDescent="0.25">
      <c r="A335" t="str">
        <f t="shared" si="38"/>
        <v>U3-49</v>
      </c>
      <c r="B335" t="str">
        <f t="shared" si="39"/>
        <v>NetU3_49</v>
      </c>
      <c r="C335" t="str">
        <f t="shared" si="40"/>
        <v>U3-NetU3_49</v>
      </c>
      <c r="D335" t="str">
        <f t="shared" si="41"/>
        <v>U3-49</v>
      </c>
      <c r="E335" t="s">
        <v>404</v>
      </c>
      <c r="F335">
        <v>49</v>
      </c>
      <c r="G335" t="s">
        <v>425</v>
      </c>
      <c r="N335" s="97"/>
      <c r="AT335" t="str">
        <f t="shared" si="42"/>
        <v>NetU3_49</v>
      </c>
      <c r="AU335" t="str">
        <f t="shared" si="43"/>
        <v>--</v>
      </c>
    </row>
    <row r="336" spans="1:47" x14ac:dyDescent="0.25">
      <c r="A336" t="str">
        <f t="shared" si="38"/>
        <v>U3-50</v>
      </c>
      <c r="B336" t="str">
        <f t="shared" si="39"/>
        <v>3.3V</v>
      </c>
      <c r="C336" t="str">
        <f t="shared" si="40"/>
        <v>U3-3.3V</v>
      </c>
      <c r="D336" t="str">
        <f t="shared" si="41"/>
        <v>U3-50</v>
      </c>
      <c r="E336" t="s">
        <v>404</v>
      </c>
      <c r="F336">
        <v>50</v>
      </c>
      <c r="G336" t="s">
        <v>291</v>
      </c>
      <c r="N336" s="97"/>
      <c r="AT336" t="str">
        <f t="shared" si="42"/>
        <v>3.3V</v>
      </c>
      <c r="AU336" t="str">
        <f t="shared" si="43"/>
        <v>--</v>
      </c>
    </row>
    <row r="337" spans="1:47" x14ac:dyDescent="0.25">
      <c r="A337" t="str">
        <f t="shared" si="38"/>
        <v>U3-51</v>
      </c>
      <c r="B337" t="str">
        <f t="shared" si="39"/>
        <v>NetU3_51</v>
      </c>
      <c r="C337" t="str">
        <f t="shared" si="40"/>
        <v>U3-NetU3_51</v>
      </c>
      <c r="D337" t="str">
        <f t="shared" si="41"/>
        <v>U3-51</v>
      </c>
      <c r="E337" t="s">
        <v>404</v>
      </c>
      <c r="F337">
        <v>51</v>
      </c>
      <c r="G337" t="s">
        <v>426</v>
      </c>
      <c r="N337" s="97"/>
      <c r="AT337" t="str">
        <f t="shared" si="42"/>
        <v>NetU3_51</v>
      </c>
      <c r="AU337" t="str">
        <f t="shared" si="43"/>
        <v>--</v>
      </c>
    </row>
    <row r="338" spans="1:47" x14ac:dyDescent="0.25">
      <c r="A338" t="str">
        <f t="shared" si="38"/>
        <v>U3-52</v>
      </c>
      <c r="B338" t="str">
        <f t="shared" si="39"/>
        <v>NetU3_52</v>
      </c>
      <c r="C338" t="str">
        <f t="shared" si="40"/>
        <v>U3-NetU3_52</v>
      </c>
      <c r="D338" t="str">
        <f t="shared" si="41"/>
        <v>U3-52</v>
      </c>
      <c r="E338" t="s">
        <v>404</v>
      </c>
      <c r="F338">
        <v>52</v>
      </c>
      <c r="G338" t="s">
        <v>427</v>
      </c>
      <c r="N338" s="97"/>
      <c r="AT338" t="str">
        <f t="shared" si="42"/>
        <v>NetU3_52</v>
      </c>
      <c r="AU338" t="str">
        <f t="shared" si="43"/>
        <v>--</v>
      </c>
    </row>
    <row r="339" spans="1:47" x14ac:dyDescent="0.25">
      <c r="A339" t="str">
        <f t="shared" si="38"/>
        <v>U3-53</v>
      </c>
      <c r="B339" t="str">
        <f t="shared" si="39"/>
        <v>NetU3_53</v>
      </c>
      <c r="C339" t="str">
        <f t="shared" si="40"/>
        <v>U3-NetU3_53</v>
      </c>
      <c r="D339" t="str">
        <f t="shared" si="41"/>
        <v>U3-53</v>
      </c>
      <c r="E339" t="s">
        <v>404</v>
      </c>
      <c r="F339">
        <v>53</v>
      </c>
      <c r="G339" t="s">
        <v>428</v>
      </c>
      <c r="N339" s="97"/>
      <c r="AT339" t="str">
        <f t="shared" si="42"/>
        <v>NetU3_53</v>
      </c>
      <c r="AU339" t="str">
        <f t="shared" si="43"/>
        <v>--</v>
      </c>
    </row>
    <row r="340" spans="1:47" x14ac:dyDescent="0.25">
      <c r="A340" t="str">
        <f t="shared" si="38"/>
        <v>U3-54</v>
      </c>
      <c r="B340" t="str">
        <f t="shared" si="39"/>
        <v>NetU3_54</v>
      </c>
      <c r="C340" t="str">
        <f t="shared" si="40"/>
        <v>U3-NetU3_54</v>
      </c>
      <c r="D340" t="str">
        <f t="shared" si="41"/>
        <v>U3-54</v>
      </c>
      <c r="E340" t="s">
        <v>404</v>
      </c>
      <c r="F340">
        <v>54</v>
      </c>
      <c r="G340" t="s">
        <v>429</v>
      </c>
      <c r="N340" s="97"/>
      <c r="AT340" t="str">
        <f t="shared" si="42"/>
        <v>NetU3_54</v>
      </c>
      <c r="AU340" t="str">
        <f t="shared" si="43"/>
        <v>--</v>
      </c>
    </row>
    <row r="341" spans="1:47" x14ac:dyDescent="0.25">
      <c r="A341" t="str">
        <f t="shared" si="38"/>
        <v>U3-55</v>
      </c>
      <c r="B341" t="str">
        <f t="shared" si="39"/>
        <v>EEDATA</v>
      </c>
      <c r="C341" t="str">
        <f t="shared" si="40"/>
        <v>U3-EEDATA</v>
      </c>
      <c r="D341" t="str">
        <f t="shared" si="41"/>
        <v>U3-55</v>
      </c>
      <c r="E341" t="s">
        <v>404</v>
      </c>
      <c r="F341">
        <v>55</v>
      </c>
      <c r="G341" t="s">
        <v>343</v>
      </c>
      <c r="N341" s="97"/>
      <c r="AT341" t="str">
        <f t="shared" si="42"/>
        <v>NetR4_1</v>
      </c>
      <c r="AU341" t="str">
        <f t="shared" si="43"/>
        <v>R7</v>
      </c>
    </row>
    <row r="342" spans="1:47" x14ac:dyDescent="0.25">
      <c r="A342" t="str">
        <f t="shared" si="38"/>
        <v>U3-56</v>
      </c>
      <c r="B342" t="str">
        <f t="shared" si="39"/>
        <v>EECLK</v>
      </c>
      <c r="C342" t="str">
        <f t="shared" si="40"/>
        <v>U3-EECLK</v>
      </c>
      <c r="D342" t="str">
        <f t="shared" si="41"/>
        <v>U3-56</v>
      </c>
      <c r="E342" t="s">
        <v>404</v>
      </c>
      <c r="F342">
        <v>56</v>
      </c>
      <c r="G342" t="s">
        <v>339</v>
      </c>
      <c r="N342" s="97"/>
      <c r="AT342" t="str">
        <f t="shared" si="42"/>
        <v>EECLK</v>
      </c>
      <c r="AU342" t="str">
        <f t="shared" si="43"/>
        <v>--</v>
      </c>
    </row>
    <row r="343" spans="1:47" x14ac:dyDescent="0.25">
      <c r="A343" t="str">
        <f t="shared" si="38"/>
        <v>U3-57</v>
      </c>
      <c r="B343" t="str">
        <f t="shared" si="39"/>
        <v>GND</v>
      </c>
      <c r="C343" t="str">
        <f t="shared" si="40"/>
        <v>U3-GND</v>
      </c>
      <c r="D343" t="str">
        <f t="shared" si="41"/>
        <v>U3-57</v>
      </c>
      <c r="E343" t="s">
        <v>404</v>
      </c>
      <c r="F343">
        <v>57</v>
      </c>
      <c r="G343" t="s">
        <v>324</v>
      </c>
      <c r="N343" s="97"/>
      <c r="AT343" t="str">
        <f t="shared" si="42"/>
        <v>GND</v>
      </c>
      <c r="AU343" t="str">
        <f t="shared" si="43"/>
        <v>--</v>
      </c>
    </row>
    <row r="344" spans="1:47" x14ac:dyDescent="0.25">
      <c r="A344" t="str">
        <f t="shared" si="38"/>
        <v>U4-1</v>
      </c>
      <c r="B344" t="str">
        <f t="shared" si="39"/>
        <v>3.3V</v>
      </c>
      <c r="C344" t="str">
        <f t="shared" si="40"/>
        <v>U4-3.3V</v>
      </c>
      <c r="D344" t="str">
        <f t="shared" si="41"/>
        <v>U4-1</v>
      </c>
      <c r="E344" t="s">
        <v>430</v>
      </c>
      <c r="F344">
        <v>1</v>
      </c>
      <c r="G344" t="s">
        <v>291</v>
      </c>
      <c r="N344" s="97"/>
      <c r="AT344" t="str">
        <f t="shared" si="42"/>
        <v>3.3V</v>
      </c>
      <c r="AU344" t="str">
        <f t="shared" si="43"/>
        <v>--</v>
      </c>
    </row>
    <row r="345" spans="1:47" x14ac:dyDescent="0.25">
      <c r="A345" t="str">
        <f t="shared" si="38"/>
        <v>U4-2</v>
      </c>
      <c r="B345" t="str">
        <f t="shared" si="39"/>
        <v>NetU4_2</v>
      </c>
      <c r="C345" t="str">
        <f t="shared" si="40"/>
        <v>U4-NetU4_2</v>
      </c>
      <c r="D345" t="str">
        <f t="shared" si="41"/>
        <v>U4-2</v>
      </c>
      <c r="E345" t="s">
        <v>430</v>
      </c>
      <c r="F345">
        <v>2</v>
      </c>
      <c r="G345" t="s">
        <v>770</v>
      </c>
      <c r="N345" s="97"/>
      <c r="AT345" t="str">
        <f t="shared" si="42"/>
        <v>NetU4_2</v>
      </c>
      <c r="AU345" t="str">
        <f t="shared" si="43"/>
        <v>--</v>
      </c>
    </row>
    <row r="346" spans="1:47" x14ac:dyDescent="0.25">
      <c r="A346" t="str">
        <f t="shared" si="38"/>
        <v>U4-3</v>
      </c>
      <c r="B346" t="str">
        <f t="shared" si="39"/>
        <v>NetU4_3</v>
      </c>
      <c r="C346" t="str">
        <f t="shared" si="40"/>
        <v>U4-NetU4_3</v>
      </c>
      <c r="D346" t="str">
        <f t="shared" si="41"/>
        <v>U4-3</v>
      </c>
      <c r="E346" t="s">
        <v>430</v>
      </c>
      <c r="F346">
        <v>3</v>
      </c>
      <c r="G346" t="s">
        <v>771</v>
      </c>
      <c r="N346" s="97"/>
      <c r="AT346" t="str">
        <f t="shared" si="42"/>
        <v>NetU4_3</v>
      </c>
      <c r="AU346" t="str">
        <f t="shared" si="43"/>
        <v>--</v>
      </c>
    </row>
    <row r="347" spans="1:47" x14ac:dyDescent="0.25">
      <c r="A347" t="str">
        <f t="shared" si="38"/>
        <v>U4-4</v>
      </c>
      <c r="B347" t="str">
        <f t="shared" si="39"/>
        <v>SEN_SPC</v>
      </c>
      <c r="C347" t="str">
        <f t="shared" si="40"/>
        <v>U4-SEN_SPC</v>
      </c>
      <c r="D347" t="str">
        <f t="shared" si="41"/>
        <v>U4-4</v>
      </c>
      <c r="E347" t="s">
        <v>430</v>
      </c>
      <c r="F347">
        <v>4</v>
      </c>
      <c r="G347" t="s">
        <v>672</v>
      </c>
      <c r="N347" s="97"/>
      <c r="AT347" t="str">
        <f t="shared" si="42"/>
        <v>SEN_SPC</v>
      </c>
      <c r="AU347" t="str">
        <f t="shared" si="43"/>
        <v>--</v>
      </c>
    </row>
    <row r="348" spans="1:47" x14ac:dyDescent="0.25">
      <c r="A348" t="str">
        <f t="shared" si="38"/>
        <v>U4-5</v>
      </c>
      <c r="B348" t="str">
        <f t="shared" si="39"/>
        <v>GND</v>
      </c>
      <c r="C348" t="str">
        <f t="shared" si="40"/>
        <v>U4-GND</v>
      </c>
      <c r="D348" t="str">
        <f t="shared" si="41"/>
        <v>U4-5</v>
      </c>
      <c r="E348" t="s">
        <v>430</v>
      </c>
      <c r="F348">
        <v>5</v>
      </c>
      <c r="G348" t="s">
        <v>324</v>
      </c>
      <c r="N348" s="97"/>
      <c r="AT348" t="str">
        <f t="shared" si="42"/>
        <v>GND</v>
      </c>
      <c r="AU348" t="str">
        <f t="shared" si="43"/>
        <v>--</v>
      </c>
    </row>
    <row r="349" spans="1:47" x14ac:dyDescent="0.25">
      <c r="A349" t="str">
        <f t="shared" si="38"/>
        <v>U4-6</v>
      </c>
      <c r="B349" t="str">
        <f t="shared" si="39"/>
        <v>SEN_SDI</v>
      </c>
      <c r="C349" t="str">
        <f t="shared" si="40"/>
        <v>U4-SEN_SDI</v>
      </c>
      <c r="D349" t="str">
        <f t="shared" si="41"/>
        <v>U4-6</v>
      </c>
      <c r="E349" t="s">
        <v>430</v>
      </c>
      <c r="F349">
        <v>6</v>
      </c>
      <c r="G349" t="s">
        <v>674</v>
      </c>
      <c r="N349" s="97"/>
      <c r="AT349" t="str">
        <f t="shared" si="42"/>
        <v>SEN_SDI</v>
      </c>
      <c r="AU349" t="str">
        <f t="shared" si="43"/>
        <v>--</v>
      </c>
    </row>
    <row r="350" spans="1:47" x14ac:dyDescent="0.25">
      <c r="A350" t="str">
        <f t="shared" si="38"/>
        <v>U4-7</v>
      </c>
      <c r="B350" t="str">
        <f t="shared" si="39"/>
        <v>SEN_SDO</v>
      </c>
      <c r="C350" t="str">
        <f t="shared" si="40"/>
        <v>U4-SEN_SDO</v>
      </c>
      <c r="D350" t="str">
        <f t="shared" si="41"/>
        <v>U4-7</v>
      </c>
      <c r="E350" t="s">
        <v>430</v>
      </c>
      <c r="F350">
        <v>7</v>
      </c>
      <c r="G350" t="s">
        <v>684</v>
      </c>
      <c r="N350" s="97"/>
      <c r="AT350" t="str">
        <f t="shared" si="42"/>
        <v>SEN_SDO</v>
      </c>
      <c r="AU350" t="str">
        <f t="shared" si="43"/>
        <v>--</v>
      </c>
    </row>
    <row r="351" spans="1:47" x14ac:dyDescent="0.25">
      <c r="A351" t="str">
        <f t="shared" si="38"/>
        <v>U4-8</v>
      </c>
      <c r="B351" t="str">
        <f t="shared" si="39"/>
        <v>SEN_CS</v>
      </c>
      <c r="C351" t="str">
        <f t="shared" si="40"/>
        <v>U4-SEN_CS</v>
      </c>
      <c r="D351" t="str">
        <f t="shared" si="41"/>
        <v>U4-8</v>
      </c>
      <c r="E351" t="s">
        <v>430</v>
      </c>
      <c r="F351">
        <v>8</v>
      </c>
      <c r="G351" t="s">
        <v>678</v>
      </c>
      <c r="N351" s="97"/>
      <c r="AT351" t="str">
        <f t="shared" si="42"/>
        <v>SEN_CS</v>
      </c>
      <c r="AU351" t="str">
        <f t="shared" si="43"/>
        <v>--</v>
      </c>
    </row>
    <row r="352" spans="1:47" x14ac:dyDescent="0.25">
      <c r="A352" t="str">
        <f t="shared" si="38"/>
        <v>U4-9</v>
      </c>
      <c r="B352" t="str">
        <f t="shared" si="39"/>
        <v>SEN_INT2</v>
      </c>
      <c r="C352" t="str">
        <f t="shared" si="40"/>
        <v>U4-SEN_INT2</v>
      </c>
      <c r="D352" t="str">
        <f t="shared" si="41"/>
        <v>U4-9</v>
      </c>
      <c r="E352" t="s">
        <v>430</v>
      </c>
      <c r="F352">
        <v>9</v>
      </c>
      <c r="G352" t="s">
        <v>681</v>
      </c>
      <c r="N352" s="97"/>
      <c r="AT352" t="str">
        <f t="shared" si="42"/>
        <v>SEN_INT2</v>
      </c>
      <c r="AU352" t="str">
        <f t="shared" si="43"/>
        <v>--</v>
      </c>
    </row>
    <row r="353" spans="1:47" x14ac:dyDescent="0.25">
      <c r="A353" t="str">
        <f t="shared" si="38"/>
        <v>U4-10</v>
      </c>
      <c r="B353" t="str">
        <f t="shared" si="39"/>
        <v>GND</v>
      </c>
      <c r="C353" t="str">
        <f t="shared" si="40"/>
        <v>U4-GND</v>
      </c>
      <c r="D353" t="str">
        <f t="shared" si="41"/>
        <v>U4-10</v>
      </c>
      <c r="E353" t="s">
        <v>430</v>
      </c>
      <c r="F353">
        <v>10</v>
      </c>
      <c r="G353" t="s">
        <v>324</v>
      </c>
      <c r="N353" s="97"/>
      <c r="AT353" t="str">
        <f t="shared" si="42"/>
        <v>GND</v>
      </c>
      <c r="AU353" t="str">
        <f t="shared" si="43"/>
        <v>--</v>
      </c>
    </row>
    <row r="354" spans="1:47" x14ac:dyDescent="0.25">
      <c r="A354" t="str">
        <f t="shared" si="38"/>
        <v>U4-11</v>
      </c>
      <c r="B354" t="str">
        <f t="shared" si="39"/>
        <v>SEN_INT1</v>
      </c>
      <c r="C354" t="str">
        <f t="shared" si="40"/>
        <v>U4-SEN_INT1</v>
      </c>
      <c r="D354" t="str">
        <f t="shared" si="41"/>
        <v>U4-11</v>
      </c>
      <c r="E354" t="s">
        <v>430</v>
      </c>
      <c r="F354">
        <v>11</v>
      </c>
      <c r="G354" t="s">
        <v>671</v>
      </c>
      <c r="N354" s="97"/>
      <c r="AT354" t="str">
        <f t="shared" si="42"/>
        <v>SEN_INT1</v>
      </c>
      <c r="AU354" t="str">
        <f t="shared" si="43"/>
        <v>--</v>
      </c>
    </row>
    <row r="355" spans="1:47" x14ac:dyDescent="0.25">
      <c r="A355" t="str">
        <f t="shared" si="38"/>
        <v>U4-12</v>
      </c>
      <c r="B355" t="str">
        <f t="shared" si="39"/>
        <v>GND</v>
      </c>
      <c r="C355" t="str">
        <f t="shared" si="40"/>
        <v>U4-GND</v>
      </c>
      <c r="D355" t="str">
        <f t="shared" si="41"/>
        <v>U4-12</v>
      </c>
      <c r="E355" t="s">
        <v>430</v>
      </c>
      <c r="F355">
        <v>12</v>
      </c>
      <c r="G355" t="s">
        <v>324</v>
      </c>
      <c r="N355" s="97"/>
      <c r="AT355" t="str">
        <f t="shared" si="42"/>
        <v>GND</v>
      </c>
      <c r="AU355" t="str">
        <f t="shared" si="43"/>
        <v>--</v>
      </c>
    </row>
    <row r="356" spans="1:47" x14ac:dyDescent="0.25">
      <c r="A356" t="str">
        <f t="shared" si="38"/>
        <v>U4-13</v>
      </c>
      <c r="B356" t="str">
        <f t="shared" si="39"/>
        <v>NetU4_13</v>
      </c>
      <c r="C356" t="str">
        <f t="shared" si="40"/>
        <v>U4-NetU4_13</v>
      </c>
      <c r="D356" t="str">
        <f t="shared" si="41"/>
        <v>U4-13</v>
      </c>
      <c r="E356" t="s">
        <v>430</v>
      </c>
      <c r="F356">
        <v>13</v>
      </c>
      <c r="G356" t="s">
        <v>772</v>
      </c>
      <c r="N356" s="97"/>
      <c r="AT356" t="str">
        <f t="shared" si="42"/>
        <v>NetU4_13</v>
      </c>
      <c r="AU356" t="str">
        <f t="shared" si="43"/>
        <v>--</v>
      </c>
    </row>
    <row r="357" spans="1:47" x14ac:dyDescent="0.25">
      <c r="A357" t="str">
        <f t="shared" si="38"/>
        <v>U4-14</v>
      </c>
      <c r="B357" t="str">
        <f t="shared" si="39"/>
        <v>3.3V</v>
      </c>
      <c r="C357" t="str">
        <f t="shared" si="40"/>
        <v>U4-3.3V</v>
      </c>
      <c r="D357" t="str">
        <f t="shared" si="41"/>
        <v>U4-14</v>
      </c>
      <c r="E357" t="s">
        <v>430</v>
      </c>
      <c r="F357">
        <v>14</v>
      </c>
      <c r="G357" t="s">
        <v>291</v>
      </c>
      <c r="N357" s="97"/>
      <c r="AT357" t="str">
        <f t="shared" si="42"/>
        <v>3.3V</v>
      </c>
      <c r="AU357" t="str">
        <f t="shared" si="43"/>
        <v>--</v>
      </c>
    </row>
    <row r="358" spans="1:47" x14ac:dyDescent="0.25">
      <c r="A358" t="str">
        <f t="shared" si="38"/>
        <v>U4-15</v>
      </c>
      <c r="B358" t="str">
        <f t="shared" si="39"/>
        <v>NetU4_15</v>
      </c>
      <c r="C358" t="str">
        <f t="shared" si="40"/>
        <v>U4-NetU4_15</v>
      </c>
      <c r="D358" t="str">
        <f t="shared" si="41"/>
        <v>U4-15</v>
      </c>
      <c r="E358" t="s">
        <v>430</v>
      </c>
      <c r="F358">
        <v>15</v>
      </c>
      <c r="G358" t="s">
        <v>433</v>
      </c>
      <c r="N358" s="97"/>
      <c r="AT358" t="str">
        <f t="shared" si="42"/>
        <v>NetU4_15</v>
      </c>
      <c r="AU358" t="str">
        <f t="shared" si="43"/>
        <v>--</v>
      </c>
    </row>
    <row r="359" spans="1:47" x14ac:dyDescent="0.25">
      <c r="A359" t="str">
        <f t="shared" si="38"/>
        <v>U4-16</v>
      </c>
      <c r="B359" t="str">
        <f t="shared" si="39"/>
        <v>NetU4_16</v>
      </c>
      <c r="C359" t="str">
        <f t="shared" si="40"/>
        <v>U4-NetU4_16</v>
      </c>
      <c r="D359" t="str">
        <f t="shared" si="41"/>
        <v>U4-16</v>
      </c>
      <c r="E359" t="s">
        <v>430</v>
      </c>
      <c r="F359">
        <v>16</v>
      </c>
      <c r="G359" t="s">
        <v>434</v>
      </c>
      <c r="N359" s="97"/>
      <c r="AT359" t="str">
        <f t="shared" si="42"/>
        <v>NetU4_16</v>
      </c>
      <c r="AU359" t="str">
        <f t="shared" si="43"/>
        <v>--</v>
      </c>
    </row>
    <row r="360" spans="1:47" x14ac:dyDescent="0.25">
      <c r="A360" t="str">
        <f t="shared" si="38"/>
        <v>U5-1</v>
      </c>
      <c r="B360" t="str">
        <f t="shared" si="39"/>
        <v>F_CS</v>
      </c>
      <c r="C360" t="str">
        <f t="shared" si="40"/>
        <v>U5-F_CS</v>
      </c>
      <c r="D360" t="str">
        <f t="shared" si="41"/>
        <v>U5-1</v>
      </c>
      <c r="E360" t="s">
        <v>528</v>
      </c>
      <c r="F360">
        <v>1</v>
      </c>
      <c r="G360" t="s">
        <v>347</v>
      </c>
      <c r="N360" s="97"/>
      <c r="AT360" t="str">
        <f t="shared" si="42"/>
        <v>F_CS</v>
      </c>
      <c r="AU360" t="str">
        <f t="shared" si="43"/>
        <v>--</v>
      </c>
    </row>
    <row r="361" spans="1:47" x14ac:dyDescent="0.25">
      <c r="A361" t="str">
        <f t="shared" si="38"/>
        <v>U5-2</v>
      </c>
      <c r="B361" t="str">
        <f t="shared" si="39"/>
        <v>F_DO</v>
      </c>
      <c r="C361" t="str">
        <f t="shared" si="40"/>
        <v>U5-F_DO</v>
      </c>
      <c r="D361" t="str">
        <f t="shared" si="41"/>
        <v>U5-2</v>
      </c>
      <c r="E361" t="s">
        <v>528</v>
      </c>
      <c r="F361">
        <v>2</v>
      </c>
      <c r="G361" t="s">
        <v>612</v>
      </c>
      <c r="N361" s="97"/>
      <c r="AT361" t="str">
        <f t="shared" si="42"/>
        <v>F_DO</v>
      </c>
      <c r="AU361" t="str">
        <f t="shared" si="43"/>
        <v>--</v>
      </c>
    </row>
    <row r="362" spans="1:47" x14ac:dyDescent="0.25">
      <c r="A362" t="str">
        <f t="shared" si="38"/>
        <v>U5-3</v>
      </c>
      <c r="B362" t="str">
        <f t="shared" si="39"/>
        <v>3.3V</v>
      </c>
      <c r="C362" t="str">
        <f t="shared" si="40"/>
        <v>U5-3.3V</v>
      </c>
      <c r="D362" t="str">
        <f t="shared" si="41"/>
        <v>U5-3</v>
      </c>
      <c r="E362" t="s">
        <v>528</v>
      </c>
      <c r="F362">
        <v>3</v>
      </c>
      <c r="G362" t="s">
        <v>291</v>
      </c>
      <c r="N362" s="97"/>
      <c r="AT362" t="str">
        <f t="shared" si="42"/>
        <v>3.3V</v>
      </c>
      <c r="AU362" t="str">
        <f t="shared" si="43"/>
        <v>--</v>
      </c>
    </row>
    <row r="363" spans="1:47" x14ac:dyDescent="0.25">
      <c r="A363" t="str">
        <f t="shared" si="38"/>
        <v>U5-4</v>
      </c>
      <c r="B363" t="str">
        <f t="shared" si="39"/>
        <v>GND</v>
      </c>
      <c r="C363" t="str">
        <f t="shared" si="40"/>
        <v>U5-GND</v>
      </c>
      <c r="D363" t="str">
        <f t="shared" si="41"/>
        <v>U5-4</v>
      </c>
      <c r="E363" t="s">
        <v>528</v>
      </c>
      <c r="F363">
        <v>4</v>
      </c>
      <c r="G363" t="s">
        <v>324</v>
      </c>
      <c r="N363" s="97"/>
      <c r="AT363" t="str">
        <f t="shared" si="42"/>
        <v>GND</v>
      </c>
      <c r="AU363" t="str">
        <f t="shared" si="43"/>
        <v>--</v>
      </c>
    </row>
    <row r="364" spans="1:47" x14ac:dyDescent="0.25">
      <c r="A364" t="str">
        <f t="shared" si="38"/>
        <v>U5-5</v>
      </c>
      <c r="B364" t="str">
        <f t="shared" si="39"/>
        <v>F_DI</v>
      </c>
      <c r="C364" t="str">
        <f t="shared" si="40"/>
        <v>U5-F_DI</v>
      </c>
      <c r="D364" t="str">
        <f t="shared" si="41"/>
        <v>U5-5</v>
      </c>
      <c r="E364" t="s">
        <v>528</v>
      </c>
      <c r="F364">
        <v>5</v>
      </c>
      <c r="G364" t="s">
        <v>598</v>
      </c>
      <c r="N364" s="97"/>
      <c r="AT364" t="str">
        <f t="shared" si="42"/>
        <v>F_DI</v>
      </c>
      <c r="AU364" t="str">
        <f t="shared" si="43"/>
        <v>--</v>
      </c>
    </row>
    <row r="365" spans="1:47" x14ac:dyDescent="0.25">
      <c r="A365" t="str">
        <f t="shared" si="38"/>
        <v>U5-6</v>
      </c>
      <c r="B365" t="str">
        <f t="shared" si="39"/>
        <v>F_CLK</v>
      </c>
      <c r="C365" t="str">
        <f t="shared" si="40"/>
        <v>U5-F_CLK</v>
      </c>
      <c r="D365" t="str">
        <f t="shared" si="41"/>
        <v>U5-6</v>
      </c>
      <c r="E365" t="s">
        <v>528</v>
      </c>
      <c r="F365">
        <v>6</v>
      </c>
      <c r="G365" t="s">
        <v>345</v>
      </c>
      <c r="N365" s="97"/>
      <c r="AT365" t="str">
        <f t="shared" si="42"/>
        <v>F_CLK</v>
      </c>
      <c r="AU365" t="str">
        <f t="shared" si="43"/>
        <v>--</v>
      </c>
    </row>
    <row r="366" spans="1:47" x14ac:dyDescent="0.25">
      <c r="A366" t="str">
        <f t="shared" si="38"/>
        <v>U5-7</v>
      </c>
      <c r="B366" t="str">
        <f t="shared" si="39"/>
        <v>3.3V</v>
      </c>
      <c r="C366" t="str">
        <f t="shared" si="40"/>
        <v>U5-3.3V</v>
      </c>
      <c r="D366" t="str">
        <f t="shared" si="41"/>
        <v>U5-7</v>
      </c>
      <c r="E366" t="s">
        <v>528</v>
      </c>
      <c r="F366">
        <v>7</v>
      </c>
      <c r="G366" t="s">
        <v>291</v>
      </c>
      <c r="N366" s="97"/>
      <c r="AT366" t="str">
        <f t="shared" si="42"/>
        <v>3.3V</v>
      </c>
      <c r="AU366" t="str">
        <f t="shared" si="43"/>
        <v>--</v>
      </c>
    </row>
    <row r="367" spans="1:47" x14ac:dyDescent="0.25">
      <c r="A367" t="str">
        <f t="shared" si="38"/>
        <v>U5-8</v>
      </c>
      <c r="B367" t="str">
        <f t="shared" si="39"/>
        <v>3.3V</v>
      </c>
      <c r="C367" t="str">
        <f t="shared" si="40"/>
        <v>U5-3.3V</v>
      </c>
      <c r="D367" t="str">
        <f t="shared" si="41"/>
        <v>U5-8</v>
      </c>
      <c r="E367" t="s">
        <v>528</v>
      </c>
      <c r="F367">
        <v>8</v>
      </c>
      <c r="G367" t="s">
        <v>291</v>
      </c>
      <c r="N367" s="97"/>
      <c r="AT367" t="str">
        <f t="shared" si="42"/>
        <v>3.3V</v>
      </c>
      <c r="AU367" t="str">
        <f t="shared" si="43"/>
        <v>--</v>
      </c>
    </row>
    <row r="368" spans="1:47" x14ac:dyDescent="0.25">
      <c r="A368" t="str">
        <f t="shared" si="38"/>
        <v>U6-1</v>
      </c>
      <c r="B368" t="str">
        <f t="shared" si="39"/>
        <v>3.3V</v>
      </c>
      <c r="C368" t="str">
        <f t="shared" si="40"/>
        <v>U6-3.3V</v>
      </c>
      <c r="D368" t="str">
        <f t="shared" si="41"/>
        <v>U6-1</v>
      </c>
      <c r="E368" t="s">
        <v>435</v>
      </c>
      <c r="F368">
        <v>1</v>
      </c>
      <c r="G368" t="s">
        <v>291</v>
      </c>
      <c r="N368" s="97"/>
      <c r="AT368" t="str">
        <f t="shared" si="42"/>
        <v>3.3V</v>
      </c>
      <c r="AU368" t="str">
        <f t="shared" si="43"/>
        <v>--</v>
      </c>
    </row>
    <row r="369" spans="1:47" x14ac:dyDescent="0.25">
      <c r="A369" t="str">
        <f t="shared" si="38"/>
        <v>U6-2</v>
      </c>
      <c r="B369" t="str">
        <f t="shared" si="39"/>
        <v>GND</v>
      </c>
      <c r="C369" t="str">
        <f t="shared" si="40"/>
        <v>U6-GND</v>
      </c>
      <c r="D369" t="str">
        <f t="shared" si="41"/>
        <v>U6-2</v>
      </c>
      <c r="E369" t="s">
        <v>435</v>
      </c>
      <c r="F369">
        <v>2</v>
      </c>
      <c r="G369" t="s">
        <v>324</v>
      </c>
      <c r="N369" s="97"/>
      <c r="AT369" t="str">
        <f t="shared" si="42"/>
        <v>GND</v>
      </c>
      <c r="AU369" t="str">
        <f t="shared" si="43"/>
        <v>--</v>
      </c>
    </row>
    <row r="370" spans="1:47" x14ac:dyDescent="0.25">
      <c r="A370" t="str">
        <f t="shared" si="38"/>
        <v>U6-3</v>
      </c>
      <c r="B370" t="str">
        <f t="shared" si="39"/>
        <v>CLK_X</v>
      </c>
      <c r="C370" t="str">
        <f t="shared" si="40"/>
        <v>U6-CLK_X</v>
      </c>
      <c r="D370" t="str">
        <f t="shared" si="41"/>
        <v>U6-3</v>
      </c>
      <c r="E370" t="s">
        <v>435</v>
      </c>
      <c r="F370">
        <v>3</v>
      </c>
      <c r="G370" t="s">
        <v>317</v>
      </c>
      <c r="N370" s="97"/>
      <c r="AT370" t="str">
        <f t="shared" si="42"/>
        <v>CLK_X</v>
      </c>
      <c r="AU370" t="str">
        <f t="shared" si="43"/>
        <v>--</v>
      </c>
    </row>
    <row r="371" spans="1:47" x14ac:dyDescent="0.25">
      <c r="A371" t="str">
        <f t="shared" si="38"/>
        <v>U6-4</v>
      </c>
      <c r="B371" t="str">
        <f t="shared" si="39"/>
        <v>3.3V</v>
      </c>
      <c r="C371" t="str">
        <f t="shared" si="40"/>
        <v>U6-3.3V</v>
      </c>
      <c r="D371" t="str">
        <f t="shared" si="41"/>
        <v>U6-4</v>
      </c>
      <c r="E371" t="s">
        <v>435</v>
      </c>
      <c r="F371">
        <v>4</v>
      </c>
      <c r="G371" t="s">
        <v>291</v>
      </c>
      <c r="N371" s="97"/>
      <c r="AT371" t="str">
        <f t="shared" si="42"/>
        <v>3.3V</v>
      </c>
      <c r="AU371" t="str">
        <f t="shared" si="43"/>
        <v>--</v>
      </c>
    </row>
    <row r="372" spans="1:47" x14ac:dyDescent="0.25">
      <c r="A372" t="str">
        <f t="shared" si="38"/>
        <v>U7-1</v>
      </c>
      <c r="B372" t="str">
        <f t="shared" si="39"/>
        <v>3.3V</v>
      </c>
      <c r="C372" t="str">
        <f t="shared" si="40"/>
        <v>U7-3.3V</v>
      </c>
      <c r="D372" t="str">
        <f t="shared" si="41"/>
        <v>U7-1</v>
      </c>
      <c r="E372" t="s">
        <v>436</v>
      </c>
      <c r="F372">
        <v>1</v>
      </c>
      <c r="G372" t="s">
        <v>291</v>
      </c>
      <c r="N372" s="97"/>
      <c r="AT372" t="str">
        <f t="shared" si="42"/>
        <v>3.3V</v>
      </c>
      <c r="AU372" t="str">
        <f t="shared" si="43"/>
        <v>--</v>
      </c>
    </row>
    <row r="373" spans="1:47" x14ac:dyDescent="0.25">
      <c r="A373" t="str">
        <f t="shared" si="38"/>
        <v>U7-2</v>
      </c>
      <c r="B373" t="str">
        <f t="shared" si="39"/>
        <v>GND</v>
      </c>
      <c r="C373" t="str">
        <f t="shared" si="40"/>
        <v>U7-GND</v>
      </c>
      <c r="D373" t="str">
        <f t="shared" si="41"/>
        <v>U7-2</v>
      </c>
      <c r="E373" t="s">
        <v>436</v>
      </c>
      <c r="F373">
        <v>2</v>
      </c>
      <c r="G373" t="s">
        <v>324</v>
      </c>
      <c r="N373" s="97"/>
      <c r="AT373" t="str">
        <f t="shared" si="42"/>
        <v>GND</v>
      </c>
      <c r="AU373" t="str">
        <f t="shared" si="43"/>
        <v>--</v>
      </c>
    </row>
    <row r="374" spans="1:47" x14ac:dyDescent="0.25">
      <c r="A374" t="str">
        <f t="shared" si="38"/>
        <v>U7-3</v>
      </c>
      <c r="B374" t="str">
        <f t="shared" si="39"/>
        <v>NetR17_1</v>
      </c>
      <c r="C374" t="str">
        <f t="shared" si="40"/>
        <v>U7-NetR17_1</v>
      </c>
      <c r="D374" t="str">
        <f t="shared" si="41"/>
        <v>U7-3</v>
      </c>
      <c r="E374" t="s">
        <v>436</v>
      </c>
      <c r="F374">
        <v>3</v>
      </c>
      <c r="G374" t="s">
        <v>382</v>
      </c>
      <c r="N374" s="97"/>
      <c r="AT374" t="str">
        <f t="shared" si="42"/>
        <v>CLK12M</v>
      </c>
      <c r="AU374" t="str">
        <f t="shared" si="43"/>
        <v>R17</v>
      </c>
    </row>
    <row r="375" spans="1:47" x14ac:dyDescent="0.25">
      <c r="A375" t="str">
        <f t="shared" si="38"/>
        <v>U7-4</v>
      </c>
      <c r="B375" t="str">
        <f t="shared" si="39"/>
        <v>3.3V</v>
      </c>
      <c r="C375" t="str">
        <f t="shared" si="40"/>
        <v>U7-3.3V</v>
      </c>
      <c r="D375" t="str">
        <f t="shared" si="41"/>
        <v>U7-4</v>
      </c>
      <c r="E375" t="s">
        <v>436</v>
      </c>
      <c r="F375">
        <v>4</v>
      </c>
      <c r="G375" t="s">
        <v>291</v>
      </c>
      <c r="N375" s="97"/>
      <c r="AT375" t="str">
        <f t="shared" si="42"/>
        <v>3.3V</v>
      </c>
      <c r="AU375" t="str">
        <f t="shared" si="43"/>
        <v>--</v>
      </c>
    </row>
    <row r="376" spans="1:47" x14ac:dyDescent="0.25">
      <c r="A376" t="str">
        <f t="shared" si="38"/>
        <v>U8-1</v>
      </c>
      <c r="B376" t="str">
        <f t="shared" si="39"/>
        <v>NetU8_1</v>
      </c>
      <c r="C376" t="str">
        <f t="shared" si="40"/>
        <v>U8-NetU8_1</v>
      </c>
      <c r="D376" t="str">
        <f t="shared" si="41"/>
        <v>U8-1</v>
      </c>
      <c r="E376" t="s">
        <v>437</v>
      </c>
      <c r="F376">
        <v>1</v>
      </c>
      <c r="G376" t="s">
        <v>438</v>
      </c>
      <c r="N376" s="97"/>
      <c r="AT376" t="str">
        <f t="shared" si="42"/>
        <v>NetU8_1</v>
      </c>
      <c r="AU376" t="str">
        <f t="shared" si="43"/>
        <v>--</v>
      </c>
    </row>
    <row r="377" spans="1:47" x14ac:dyDescent="0.25">
      <c r="A377" t="str">
        <f t="shared" si="38"/>
        <v>U8-2</v>
      </c>
      <c r="B377" t="str">
        <f t="shared" si="39"/>
        <v>GND</v>
      </c>
      <c r="C377" t="str">
        <f t="shared" si="40"/>
        <v>U8-GND</v>
      </c>
      <c r="D377" t="str">
        <f t="shared" si="41"/>
        <v>U8-2</v>
      </c>
      <c r="E377" t="s">
        <v>437</v>
      </c>
      <c r="F377">
        <v>2</v>
      </c>
      <c r="G377" t="s">
        <v>324</v>
      </c>
      <c r="N377" s="97"/>
      <c r="AT377" t="str">
        <f t="shared" si="42"/>
        <v>GND</v>
      </c>
      <c r="AU377" t="str">
        <f t="shared" si="43"/>
        <v>--</v>
      </c>
    </row>
    <row r="378" spans="1:47" x14ac:dyDescent="0.25">
      <c r="A378" t="str">
        <f t="shared" si="38"/>
        <v>U8-3</v>
      </c>
      <c r="B378" t="str">
        <f t="shared" si="39"/>
        <v>NetR6_2</v>
      </c>
      <c r="C378" t="str">
        <f t="shared" si="40"/>
        <v>U8-NetR6_2</v>
      </c>
      <c r="D378" t="str">
        <f t="shared" si="41"/>
        <v>U8-3</v>
      </c>
      <c r="E378" t="s">
        <v>437</v>
      </c>
      <c r="F378">
        <v>3</v>
      </c>
      <c r="G378" t="s">
        <v>393</v>
      </c>
      <c r="N378" s="97"/>
      <c r="AT378" t="str">
        <f t="shared" si="42"/>
        <v>NetR6_2</v>
      </c>
      <c r="AU378" t="str">
        <f t="shared" si="43"/>
        <v>--</v>
      </c>
    </row>
    <row r="379" spans="1:47" x14ac:dyDescent="0.25">
      <c r="A379" t="str">
        <f t="shared" si="38"/>
        <v>U8-4</v>
      </c>
      <c r="B379" t="str">
        <f t="shared" si="39"/>
        <v>NetU8_4</v>
      </c>
      <c r="C379" t="str">
        <f t="shared" si="40"/>
        <v>U8-NetU8_4</v>
      </c>
      <c r="D379" t="str">
        <f t="shared" si="41"/>
        <v>U8-4</v>
      </c>
      <c r="E379" t="s">
        <v>437</v>
      </c>
      <c r="F379">
        <v>4</v>
      </c>
      <c r="G379" t="s">
        <v>439</v>
      </c>
      <c r="N379" s="97"/>
      <c r="AT379" t="str">
        <f t="shared" si="42"/>
        <v>NetU8_4</v>
      </c>
      <c r="AU379" t="str">
        <f t="shared" si="43"/>
        <v>--</v>
      </c>
    </row>
    <row r="380" spans="1:47" x14ac:dyDescent="0.25">
      <c r="A380" t="str">
        <f t="shared" si="38"/>
        <v>U8-5</v>
      </c>
      <c r="B380" t="str">
        <f t="shared" si="39"/>
        <v>3.3V</v>
      </c>
      <c r="C380" t="str">
        <f t="shared" si="40"/>
        <v>U8-3.3V</v>
      </c>
      <c r="D380" t="str">
        <f t="shared" si="41"/>
        <v>U8-5</v>
      </c>
      <c r="E380" t="s">
        <v>437</v>
      </c>
      <c r="F380">
        <v>5</v>
      </c>
      <c r="G380" t="s">
        <v>291</v>
      </c>
      <c r="N380" s="97"/>
      <c r="AT380" t="str">
        <f t="shared" si="42"/>
        <v>3.3V</v>
      </c>
      <c r="AU380" t="str">
        <f t="shared" si="43"/>
        <v>--</v>
      </c>
    </row>
    <row r="381" spans="1:47" x14ac:dyDescent="0.25">
      <c r="A381" t="str">
        <f t="shared" si="38"/>
        <v>U8-6</v>
      </c>
      <c r="B381" t="str">
        <f t="shared" si="39"/>
        <v>GND</v>
      </c>
      <c r="C381" t="str">
        <f t="shared" si="40"/>
        <v>U8-GND</v>
      </c>
      <c r="D381" t="str">
        <f t="shared" si="41"/>
        <v>U8-6</v>
      </c>
      <c r="E381" t="s">
        <v>437</v>
      </c>
      <c r="F381">
        <v>6</v>
      </c>
      <c r="G381" t="s">
        <v>324</v>
      </c>
      <c r="N381" s="97"/>
      <c r="AT381" t="str">
        <f t="shared" si="42"/>
        <v>GND</v>
      </c>
      <c r="AU381" t="str">
        <f t="shared" si="43"/>
        <v>--</v>
      </c>
    </row>
    <row r="382" spans="1:47" x14ac:dyDescent="0.25">
      <c r="A382" t="str">
        <f t="shared" si="38"/>
        <v>U8-7</v>
      </c>
      <c r="B382" t="str">
        <f t="shared" si="39"/>
        <v>3.3V</v>
      </c>
      <c r="C382" t="str">
        <f t="shared" si="40"/>
        <v>U8-3.3V</v>
      </c>
      <c r="D382" t="str">
        <f t="shared" si="41"/>
        <v>U8-7</v>
      </c>
      <c r="E382" t="s">
        <v>437</v>
      </c>
      <c r="F382">
        <v>7</v>
      </c>
      <c r="G382" t="s">
        <v>291</v>
      </c>
      <c r="N382" s="97"/>
      <c r="AT382" t="str">
        <f t="shared" si="42"/>
        <v>3.3V</v>
      </c>
      <c r="AU382" t="str">
        <f t="shared" si="43"/>
        <v>--</v>
      </c>
    </row>
    <row r="383" spans="1:47" x14ac:dyDescent="0.25">
      <c r="A383" t="str">
        <f t="shared" si="38"/>
        <v>U8-8</v>
      </c>
      <c r="B383" t="str">
        <f t="shared" si="39"/>
        <v>3.3V</v>
      </c>
      <c r="C383" t="str">
        <f t="shared" si="40"/>
        <v>U8-3.3V</v>
      </c>
      <c r="D383" t="str">
        <f t="shared" si="41"/>
        <v>U8-8</v>
      </c>
      <c r="E383" t="s">
        <v>437</v>
      </c>
      <c r="F383">
        <v>8</v>
      </c>
      <c r="G383" t="s">
        <v>291</v>
      </c>
      <c r="N383" s="97"/>
      <c r="AT383" t="str">
        <f t="shared" si="42"/>
        <v>3.3V</v>
      </c>
      <c r="AU383" t="str">
        <f t="shared" si="43"/>
        <v>--</v>
      </c>
    </row>
    <row r="384" spans="1:47" x14ac:dyDescent="0.25">
      <c r="A384" t="str">
        <f t="shared" si="38"/>
        <v>U8-9</v>
      </c>
      <c r="B384" t="str">
        <f t="shared" si="39"/>
        <v>GND</v>
      </c>
      <c r="C384" t="str">
        <f t="shared" si="40"/>
        <v>U8-GND</v>
      </c>
      <c r="D384" t="str">
        <f t="shared" si="41"/>
        <v>U8-9</v>
      </c>
      <c r="E384" t="s">
        <v>437</v>
      </c>
      <c r="F384">
        <v>9</v>
      </c>
      <c r="G384" t="s">
        <v>324</v>
      </c>
      <c r="N384" s="97"/>
      <c r="AT384" t="str">
        <f t="shared" si="42"/>
        <v>GND</v>
      </c>
      <c r="AU384" t="str">
        <f t="shared" si="43"/>
        <v>--</v>
      </c>
    </row>
    <row r="385" spans="1:47" x14ac:dyDescent="0.25">
      <c r="A385" t="str">
        <f t="shared" si="38"/>
        <v>U8-10</v>
      </c>
      <c r="B385" t="str">
        <f t="shared" si="39"/>
        <v>GND</v>
      </c>
      <c r="C385" t="str">
        <f t="shared" si="40"/>
        <v>U8-GND</v>
      </c>
      <c r="D385" t="str">
        <f t="shared" si="41"/>
        <v>U8-10</v>
      </c>
      <c r="E385" t="s">
        <v>437</v>
      </c>
      <c r="F385">
        <v>10</v>
      </c>
      <c r="G385" t="s">
        <v>324</v>
      </c>
      <c r="N385" s="97"/>
      <c r="AT385" t="str">
        <f t="shared" si="42"/>
        <v>GND</v>
      </c>
      <c r="AU385" t="str">
        <f t="shared" si="43"/>
        <v>--</v>
      </c>
    </row>
    <row r="386" spans="1:47" x14ac:dyDescent="0.25">
      <c r="A386" t="str">
        <f t="shared" si="38"/>
        <v>U8-11</v>
      </c>
      <c r="B386" t="str">
        <f t="shared" si="39"/>
        <v>GND</v>
      </c>
      <c r="C386" t="str">
        <f t="shared" si="40"/>
        <v>U8-GND</v>
      </c>
      <c r="D386" t="str">
        <f t="shared" si="41"/>
        <v>U8-11</v>
      </c>
      <c r="E386" t="s">
        <v>437</v>
      </c>
      <c r="F386">
        <v>11</v>
      </c>
      <c r="G386" t="s">
        <v>324</v>
      </c>
      <c r="N386" s="97"/>
      <c r="AT386" t="str">
        <f t="shared" si="42"/>
        <v>GND</v>
      </c>
      <c r="AU386" t="str">
        <f t="shared" si="43"/>
        <v>--</v>
      </c>
    </row>
    <row r="387" spans="1:47" x14ac:dyDescent="0.25">
      <c r="A387" t="str">
        <f t="shared" si="38"/>
        <v>U8-12</v>
      </c>
      <c r="B387" t="str">
        <f t="shared" si="39"/>
        <v>NetR6_2</v>
      </c>
      <c r="C387" t="str">
        <f t="shared" si="40"/>
        <v>U8-NetR6_2</v>
      </c>
      <c r="D387" t="str">
        <f t="shared" si="41"/>
        <v>U8-12</v>
      </c>
      <c r="E387" t="s">
        <v>437</v>
      </c>
      <c r="F387">
        <v>12</v>
      </c>
      <c r="G387" t="s">
        <v>393</v>
      </c>
      <c r="N387" s="97"/>
      <c r="AT387" t="str">
        <f t="shared" si="42"/>
        <v>NetR6_2</v>
      </c>
      <c r="AU387" t="str">
        <f t="shared" si="43"/>
        <v>--</v>
      </c>
    </row>
    <row r="388" spans="1:47" x14ac:dyDescent="0.25">
      <c r="A388" t="str">
        <f t="shared" si="38"/>
        <v>U8-13</v>
      </c>
      <c r="B388" t="str">
        <f t="shared" si="39"/>
        <v>NetR6_2</v>
      </c>
      <c r="C388" t="str">
        <f t="shared" si="40"/>
        <v>U8-NetR6_2</v>
      </c>
      <c r="D388" t="str">
        <f t="shared" si="41"/>
        <v>U8-13</v>
      </c>
      <c r="E388" t="s">
        <v>437</v>
      </c>
      <c r="F388">
        <v>13</v>
      </c>
      <c r="G388" t="s">
        <v>393</v>
      </c>
      <c r="N388" s="97"/>
      <c r="AT388" t="str">
        <f t="shared" si="42"/>
        <v>NetR6_2</v>
      </c>
      <c r="AU388" t="str">
        <f t="shared" si="43"/>
        <v>--</v>
      </c>
    </row>
    <row r="389" spans="1:47" x14ac:dyDescent="0.25">
      <c r="A389" t="str">
        <f t="shared" si="38"/>
        <v>U8-14</v>
      </c>
      <c r="B389" t="str">
        <f t="shared" si="39"/>
        <v>5V</v>
      </c>
      <c r="C389" t="str">
        <f t="shared" si="40"/>
        <v>U8-5V</v>
      </c>
      <c r="D389" t="str">
        <f t="shared" si="41"/>
        <v>U8-14</v>
      </c>
      <c r="E389" t="s">
        <v>437</v>
      </c>
      <c r="F389">
        <v>14</v>
      </c>
      <c r="G389" t="s">
        <v>293</v>
      </c>
      <c r="N389" s="97"/>
      <c r="AT389" t="str">
        <f t="shared" si="42"/>
        <v>5V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U8-15</v>
      </c>
      <c r="B390" t="str">
        <f t="shared" ref="B390:B453" si="45">IF(OR(E390=$A$2,E390=$B$2,E390=$C$2,E390=$D$2),"--",G390)</f>
        <v>NetU8_15</v>
      </c>
      <c r="C390" t="str">
        <f t="shared" ref="C390:C453" si="46">$E390&amp;"-"&amp;$G390</f>
        <v>U8-NetU8_15</v>
      </c>
      <c r="D390" t="str">
        <f t="shared" ref="D390:D453" si="47">A390</f>
        <v>U8-15</v>
      </c>
      <c r="E390" t="s">
        <v>437</v>
      </c>
      <c r="F390">
        <v>15</v>
      </c>
      <c r="G390" t="s">
        <v>440</v>
      </c>
      <c r="N390" s="97"/>
      <c r="AT390" t="str">
        <f t="shared" ref="AT390:AT453" si="48">IF(IF(COUNTIF($AO$6:$AQ$150,B390)&gt;0,"---","--")="---",VLOOKUP(B390,$AO$6:$AQ$150,3,0),B390)</f>
        <v>NetU8_15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U8-16</v>
      </c>
      <c r="B391" t="str">
        <f t="shared" si="45"/>
        <v>NetU8_16</v>
      </c>
      <c r="C391" t="str">
        <f t="shared" si="46"/>
        <v>U8-NetU8_16</v>
      </c>
      <c r="D391" t="str">
        <f t="shared" si="47"/>
        <v>U8-16</v>
      </c>
      <c r="E391" t="s">
        <v>437</v>
      </c>
      <c r="F391">
        <v>16</v>
      </c>
      <c r="G391" t="s">
        <v>441</v>
      </c>
      <c r="N391" s="97"/>
      <c r="AT391" t="str">
        <f t="shared" si="48"/>
        <v>NetU8_16</v>
      </c>
      <c r="AU391" t="str">
        <f t="shared" si="49"/>
        <v>--</v>
      </c>
    </row>
    <row r="392" spans="1:47" x14ac:dyDescent="0.25">
      <c r="A392" t="str">
        <f t="shared" si="44"/>
        <v>U9-1</v>
      </c>
      <c r="B392" t="str">
        <f t="shared" si="45"/>
        <v>EECS</v>
      </c>
      <c r="C392" t="str">
        <f t="shared" si="46"/>
        <v>U9-EECS</v>
      </c>
      <c r="D392" t="str">
        <f t="shared" si="47"/>
        <v>U9-1</v>
      </c>
      <c r="E392" t="s">
        <v>442</v>
      </c>
      <c r="F392">
        <v>1</v>
      </c>
      <c r="G392" t="s">
        <v>341</v>
      </c>
      <c r="N392" s="97"/>
      <c r="AT392" t="str">
        <f t="shared" si="48"/>
        <v>EECS</v>
      </c>
      <c r="AU392" t="str">
        <f t="shared" si="49"/>
        <v>--</v>
      </c>
    </row>
    <row r="393" spans="1:47" x14ac:dyDescent="0.25">
      <c r="A393" t="str">
        <f t="shared" si="44"/>
        <v>U9-2</v>
      </c>
      <c r="B393" t="str">
        <f t="shared" si="45"/>
        <v>EECLK</v>
      </c>
      <c r="C393" t="str">
        <f t="shared" si="46"/>
        <v>U9-EECLK</v>
      </c>
      <c r="D393" t="str">
        <f t="shared" si="47"/>
        <v>U9-2</v>
      </c>
      <c r="E393" t="s">
        <v>442</v>
      </c>
      <c r="F393">
        <v>2</v>
      </c>
      <c r="G393" t="s">
        <v>339</v>
      </c>
      <c r="N393" s="97"/>
      <c r="AT393" t="str">
        <f t="shared" si="48"/>
        <v>EECLK</v>
      </c>
      <c r="AU393" t="str">
        <f t="shared" si="49"/>
        <v>--</v>
      </c>
    </row>
    <row r="394" spans="1:47" x14ac:dyDescent="0.25">
      <c r="A394" t="str">
        <f t="shared" si="44"/>
        <v>U9-3</v>
      </c>
      <c r="B394" t="str">
        <f t="shared" si="45"/>
        <v>EEDATA</v>
      </c>
      <c r="C394" t="str">
        <f t="shared" si="46"/>
        <v>U9-EEDATA</v>
      </c>
      <c r="D394" t="str">
        <f t="shared" si="47"/>
        <v>U9-3</v>
      </c>
      <c r="E394" t="s">
        <v>442</v>
      </c>
      <c r="F394">
        <v>3</v>
      </c>
      <c r="G394" t="s">
        <v>343</v>
      </c>
      <c r="N394" s="97"/>
      <c r="AT394" t="str">
        <f t="shared" si="48"/>
        <v>NetR4_1</v>
      </c>
      <c r="AU394" t="str">
        <f t="shared" si="49"/>
        <v>R7</v>
      </c>
    </row>
    <row r="395" spans="1:47" x14ac:dyDescent="0.25">
      <c r="A395" t="str">
        <f t="shared" si="44"/>
        <v>U9-4</v>
      </c>
      <c r="B395" t="str">
        <f t="shared" si="45"/>
        <v>NetR4_1</v>
      </c>
      <c r="C395" t="str">
        <f t="shared" si="46"/>
        <v>U9-NetR4_1</v>
      </c>
      <c r="D395" t="str">
        <f t="shared" si="47"/>
        <v>U9-4</v>
      </c>
      <c r="E395" t="s">
        <v>442</v>
      </c>
      <c r="F395">
        <v>4</v>
      </c>
      <c r="G395" t="s">
        <v>392</v>
      </c>
      <c r="N395" s="97"/>
      <c r="AT395" t="str">
        <f t="shared" si="48"/>
        <v>EEDATA</v>
      </c>
      <c r="AU395" t="str">
        <f t="shared" si="49"/>
        <v>R7</v>
      </c>
    </row>
    <row r="396" spans="1:47" x14ac:dyDescent="0.25">
      <c r="A396" t="str">
        <f t="shared" si="44"/>
        <v>U9-5</v>
      </c>
      <c r="B396" t="str">
        <f t="shared" si="45"/>
        <v>GND</v>
      </c>
      <c r="C396" t="str">
        <f t="shared" si="46"/>
        <v>U9-GND</v>
      </c>
      <c r="D396" t="str">
        <f t="shared" si="47"/>
        <v>U9-5</v>
      </c>
      <c r="E396" t="s">
        <v>442</v>
      </c>
      <c r="F396">
        <v>5</v>
      </c>
      <c r="G396" t="s">
        <v>324</v>
      </c>
      <c r="N396" s="97"/>
      <c r="AT396" t="str">
        <f t="shared" si="48"/>
        <v>GND</v>
      </c>
      <c r="AU396" t="str">
        <f t="shared" si="49"/>
        <v>--</v>
      </c>
    </row>
    <row r="397" spans="1:47" x14ac:dyDescent="0.25">
      <c r="A397" t="str">
        <f t="shared" si="44"/>
        <v>U9-6</v>
      </c>
      <c r="B397" t="str">
        <f t="shared" si="45"/>
        <v>3.3V</v>
      </c>
      <c r="C397" t="str">
        <f t="shared" si="46"/>
        <v>U9-3.3V</v>
      </c>
      <c r="D397" t="str">
        <f t="shared" si="47"/>
        <v>U9-6</v>
      </c>
      <c r="E397" t="s">
        <v>442</v>
      </c>
      <c r="F397">
        <v>6</v>
      </c>
      <c r="G397" t="s">
        <v>291</v>
      </c>
      <c r="N397" s="97"/>
      <c r="AT397" t="str">
        <f t="shared" si="48"/>
        <v>3.3V</v>
      </c>
      <c r="AU397" t="str">
        <f t="shared" si="49"/>
        <v>--</v>
      </c>
    </row>
    <row r="398" spans="1:47" x14ac:dyDescent="0.25">
      <c r="A398" t="str">
        <f t="shared" si="44"/>
        <v>U9-7</v>
      </c>
      <c r="B398" t="str">
        <f t="shared" si="45"/>
        <v>NetU9_7</v>
      </c>
      <c r="C398" t="str">
        <f t="shared" si="46"/>
        <v>U9-NetU9_7</v>
      </c>
      <c r="D398" t="str">
        <f t="shared" si="47"/>
        <v>U9-7</v>
      </c>
      <c r="E398" t="s">
        <v>442</v>
      </c>
      <c r="F398">
        <v>7</v>
      </c>
      <c r="G398" t="s">
        <v>443</v>
      </c>
      <c r="N398" s="97"/>
      <c r="AT398" t="str">
        <f t="shared" si="48"/>
        <v>NetU9_7</v>
      </c>
      <c r="AU398" t="str">
        <f t="shared" si="49"/>
        <v>--</v>
      </c>
    </row>
    <row r="399" spans="1:47" x14ac:dyDescent="0.25">
      <c r="A399" t="str">
        <f t="shared" si="44"/>
        <v>U9-8</v>
      </c>
      <c r="B399" t="str">
        <f t="shared" si="45"/>
        <v>3.3V</v>
      </c>
      <c r="C399" t="str">
        <f t="shared" si="46"/>
        <v>U9-3.3V</v>
      </c>
      <c r="D399" t="str">
        <f t="shared" si="47"/>
        <v>U9-8</v>
      </c>
      <c r="E399" t="s">
        <v>442</v>
      </c>
      <c r="F399">
        <v>8</v>
      </c>
      <c r="G399" t="s">
        <v>291</v>
      </c>
      <c r="N399" s="97"/>
      <c r="AT399" t="str">
        <f t="shared" si="48"/>
        <v>3.3V</v>
      </c>
      <c r="AU399" t="str">
        <f t="shared" si="49"/>
        <v>--</v>
      </c>
    </row>
    <row r="400" spans="1:47" x14ac:dyDescent="0.25">
      <c r="A400" t="str">
        <f t="shared" si="44"/>
        <v>C1-1</v>
      </c>
      <c r="B400" t="str">
        <f t="shared" si="45"/>
        <v>NetC1_1</v>
      </c>
      <c r="C400" t="str">
        <f t="shared" si="46"/>
        <v>C1-NetC1_1</v>
      </c>
      <c r="D400" t="str">
        <f t="shared" si="47"/>
        <v>C1-1</v>
      </c>
      <c r="E400" t="s">
        <v>444</v>
      </c>
      <c r="F400">
        <v>1</v>
      </c>
      <c r="G400" t="s">
        <v>370</v>
      </c>
      <c r="N400" s="97"/>
      <c r="AT400" t="str">
        <f t="shared" si="48"/>
        <v>NetC1_1</v>
      </c>
      <c r="AU400" t="str">
        <f t="shared" si="49"/>
        <v>--</v>
      </c>
    </row>
    <row r="401" spans="1:47" x14ac:dyDescent="0.25">
      <c r="A401" t="str">
        <f t="shared" si="44"/>
        <v>C1-2</v>
      </c>
      <c r="B401" t="str">
        <f t="shared" si="45"/>
        <v>GND</v>
      </c>
      <c r="C401" t="str">
        <f t="shared" si="46"/>
        <v>C1-GND</v>
      </c>
      <c r="D401" t="str">
        <f t="shared" si="47"/>
        <v>C1-2</v>
      </c>
      <c r="E401" t="s">
        <v>444</v>
      </c>
      <c r="F401">
        <v>2</v>
      </c>
      <c r="G401" t="s">
        <v>324</v>
      </c>
      <c r="N401" s="97"/>
      <c r="AT401" t="str">
        <f t="shared" si="48"/>
        <v>GND</v>
      </c>
      <c r="AU401" t="str">
        <f t="shared" si="49"/>
        <v>--</v>
      </c>
    </row>
    <row r="402" spans="1:47" x14ac:dyDescent="0.25">
      <c r="A402" t="str">
        <f t="shared" si="44"/>
        <v>C2-1</v>
      </c>
      <c r="B402" t="str">
        <f t="shared" si="45"/>
        <v>3.3V</v>
      </c>
      <c r="C402" t="str">
        <f t="shared" si="46"/>
        <v>C2-3.3V</v>
      </c>
      <c r="D402" t="str">
        <f t="shared" si="47"/>
        <v>C2-1</v>
      </c>
      <c r="E402" t="s">
        <v>445</v>
      </c>
      <c r="F402">
        <v>1</v>
      </c>
      <c r="G402" t="s">
        <v>291</v>
      </c>
      <c r="N402" s="97"/>
      <c r="AT402" t="str">
        <f t="shared" si="48"/>
        <v>3.3V</v>
      </c>
      <c r="AU402" t="str">
        <f t="shared" si="49"/>
        <v>--</v>
      </c>
    </row>
    <row r="403" spans="1:47" x14ac:dyDescent="0.25">
      <c r="A403" t="str">
        <f t="shared" si="44"/>
        <v>C2-2</v>
      </c>
      <c r="B403" t="str">
        <f t="shared" si="45"/>
        <v>GND</v>
      </c>
      <c r="C403" t="str">
        <f t="shared" si="46"/>
        <v>C2-GND</v>
      </c>
      <c r="D403" t="str">
        <f t="shared" si="47"/>
        <v>C2-2</v>
      </c>
      <c r="E403" t="s">
        <v>445</v>
      </c>
      <c r="F403">
        <v>2</v>
      </c>
      <c r="G403" t="s">
        <v>324</v>
      </c>
      <c r="N403" s="97"/>
      <c r="AT403" t="str">
        <f t="shared" si="48"/>
        <v>GND</v>
      </c>
      <c r="AU403" t="str">
        <f t="shared" si="49"/>
        <v>--</v>
      </c>
    </row>
    <row r="404" spans="1:47" x14ac:dyDescent="0.25">
      <c r="A404" t="str">
        <f t="shared" si="44"/>
        <v>C3-1</v>
      </c>
      <c r="B404" t="str">
        <f t="shared" si="45"/>
        <v>3.3V</v>
      </c>
      <c r="C404" t="str">
        <f t="shared" si="46"/>
        <v>C3-3.3V</v>
      </c>
      <c r="D404" t="str">
        <f t="shared" si="47"/>
        <v>C3-1</v>
      </c>
      <c r="E404" t="s">
        <v>446</v>
      </c>
      <c r="F404">
        <v>1</v>
      </c>
      <c r="G404" t="s">
        <v>291</v>
      </c>
      <c r="N404" s="97"/>
      <c r="AT404" t="str">
        <f t="shared" si="48"/>
        <v>3.3V</v>
      </c>
      <c r="AU404" t="str">
        <f t="shared" si="49"/>
        <v>--</v>
      </c>
    </row>
    <row r="405" spans="1:47" x14ac:dyDescent="0.25">
      <c r="A405" t="str">
        <f t="shared" si="44"/>
        <v>C3-2</v>
      </c>
      <c r="B405" t="str">
        <f t="shared" si="45"/>
        <v>GND</v>
      </c>
      <c r="C405" t="str">
        <f t="shared" si="46"/>
        <v>C3-GND</v>
      </c>
      <c r="D405" t="str">
        <f t="shared" si="47"/>
        <v>C3-2</v>
      </c>
      <c r="E405" t="s">
        <v>446</v>
      </c>
      <c r="F405">
        <v>2</v>
      </c>
      <c r="G405" t="s">
        <v>324</v>
      </c>
      <c r="N405" s="97"/>
      <c r="AT405" t="str">
        <f t="shared" si="48"/>
        <v>GND</v>
      </c>
      <c r="AU405" t="str">
        <f t="shared" si="49"/>
        <v>--</v>
      </c>
    </row>
    <row r="406" spans="1:47" x14ac:dyDescent="0.25">
      <c r="A406" t="str">
        <f t="shared" si="44"/>
        <v>C4-1</v>
      </c>
      <c r="B406" t="str">
        <f t="shared" si="45"/>
        <v>3.3V</v>
      </c>
      <c r="C406" t="str">
        <f t="shared" si="46"/>
        <v>C4-3.3V</v>
      </c>
      <c r="D406" t="str">
        <f t="shared" si="47"/>
        <v>C4-1</v>
      </c>
      <c r="E406" t="s">
        <v>447</v>
      </c>
      <c r="F406">
        <v>1</v>
      </c>
      <c r="G406" t="s">
        <v>291</v>
      </c>
      <c r="N406" s="97"/>
      <c r="AT406" t="str">
        <f t="shared" si="48"/>
        <v>3.3V</v>
      </c>
      <c r="AU406" t="str">
        <f t="shared" si="49"/>
        <v>--</v>
      </c>
    </row>
    <row r="407" spans="1:47" x14ac:dyDescent="0.25">
      <c r="A407" t="str">
        <f t="shared" si="44"/>
        <v>C4-2</v>
      </c>
      <c r="B407" t="str">
        <f t="shared" si="45"/>
        <v>GND</v>
      </c>
      <c r="C407" t="str">
        <f t="shared" si="46"/>
        <v>C4-GND</v>
      </c>
      <c r="D407" t="str">
        <f t="shared" si="47"/>
        <v>C4-2</v>
      </c>
      <c r="E407" t="s">
        <v>447</v>
      </c>
      <c r="F407">
        <v>2</v>
      </c>
      <c r="G407" t="s">
        <v>324</v>
      </c>
      <c r="N407" s="97"/>
      <c r="AT407" t="str">
        <f t="shared" si="48"/>
        <v>GND</v>
      </c>
      <c r="AU407" t="str">
        <f t="shared" si="49"/>
        <v>--</v>
      </c>
    </row>
    <row r="408" spans="1:47" x14ac:dyDescent="0.25">
      <c r="A408" t="str">
        <f t="shared" si="44"/>
        <v>C5-1</v>
      </c>
      <c r="B408" t="str">
        <f t="shared" si="45"/>
        <v>VCORE</v>
      </c>
      <c r="C408" t="str">
        <f t="shared" si="46"/>
        <v>C5-VCORE</v>
      </c>
      <c r="D408" t="str">
        <f t="shared" si="47"/>
        <v>C5-1</v>
      </c>
      <c r="E408" t="s">
        <v>448</v>
      </c>
      <c r="F408">
        <v>1</v>
      </c>
      <c r="G408" t="s">
        <v>395</v>
      </c>
      <c r="N408" s="97"/>
      <c r="AT408" t="str">
        <f t="shared" si="48"/>
        <v>VCORE</v>
      </c>
      <c r="AU408" t="str">
        <f t="shared" si="49"/>
        <v>--</v>
      </c>
    </row>
    <row r="409" spans="1:47" x14ac:dyDescent="0.25">
      <c r="A409" t="str">
        <f t="shared" si="44"/>
        <v>C5-2</v>
      </c>
      <c r="B409" t="str">
        <f t="shared" si="45"/>
        <v>GND</v>
      </c>
      <c r="C409" t="str">
        <f t="shared" si="46"/>
        <v>C5-GND</v>
      </c>
      <c r="D409" t="str">
        <f t="shared" si="47"/>
        <v>C5-2</v>
      </c>
      <c r="E409" t="s">
        <v>448</v>
      </c>
      <c r="F409">
        <v>2</v>
      </c>
      <c r="G409" t="s">
        <v>324</v>
      </c>
      <c r="N409" s="97"/>
      <c r="AT409" t="str">
        <f t="shared" si="48"/>
        <v>GND</v>
      </c>
      <c r="AU409" t="str">
        <f t="shared" si="49"/>
        <v>--</v>
      </c>
    </row>
    <row r="410" spans="1:47" x14ac:dyDescent="0.25">
      <c r="A410" t="str">
        <f t="shared" si="44"/>
        <v>C6-1</v>
      </c>
      <c r="B410" t="str">
        <f t="shared" si="45"/>
        <v>VCORE</v>
      </c>
      <c r="C410" t="str">
        <f t="shared" si="46"/>
        <v>C6-VCORE</v>
      </c>
      <c r="D410" t="str">
        <f t="shared" si="47"/>
        <v>C6-1</v>
      </c>
      <c r="E410" t="s">
        <v>449</v>
      </c>
      <c r="F410">
        <v>1</v>
      </c>
      <c r="G410" t="s">
        <v>395</v>
      </c>
      <c r="N410" s="97"/>
      <c r="AT410" t="str">
        <f t="shared" si="48"/>
        <v>VCORE</v>
      </c>
      <c r="AU410" t="str">
        <f t="shared" si="49"/>
        <v>--</v>
      </c>
    </row>
    <row r="411" spans="1:47" x14ac:dyDescent="0.25">
      <c r="A411" t="str">
        <f t="shared" si="44"/>
        <v>C6-2</v>
      </c>
      <c r="B411" t="str">
        <f t="shared" si="45"/>
        <v>GND</v>
      </c>
      <c r="C411" t="str">
        <f t="shared" si="46"/>
        <v>C6-GND</v>
      </c>
      <c r="D411" t="str">
        <f t="shared" si="47"/>
        <v>C6-2</v>
      </c>
      <c r="E411" t="s">
        <v>449</v>
      </c>
      <c r="F411">
        <v>2</v>
      </c>
      <c r="G411" t="s">
        <v>324</v>
      </c>
      <c r="N411" s="97"/>
      <c r="AT411" t="str">
        <f t="shared" si="48"/>
        <v>GND</v>
      </c>
      <c r="AU411" t="str">
        <f t="shared" si="49"/>
        <v>--</v>
      </c>
    </row>
    <row r="412" spans="1:47" x14ac:dyDescent="0.25">
      <c r="A412" t="str">
        <f t="shared" si="44"/>
        <v>C7-1</v>
      </c>
      <c r="B412" t="str">
        <f t="shared" si="45"/>
        <v>GND</v>
      </c>
      <c r="C412" t="str">
        <f t="shared" si="46"/>
        <v>C7-GND</v>
      </c>
      <c r="D412" t="str">
        <f t="shared" si="47"/>
        <v>C7-1</v>
      </c>
      <c r="E412" t="s">
        <v>450</v>
      </c>
      <c r="F412">
        <v>1</v>
      </c>
      <c r="G412" t="s">
        <v>324</v>
      </c>
      <c r="N412" s="97"/>
      <c r="AT412" t="str">
        <f t="shared" si="48"/>
        <v>GND</v>
      </c>
      <c r="AU412" t="str">
        <f t="shared" si="49"/>
        <v>--</v>
      </c>
    </row>
    <row r="413" spans="1:47" x14ac:dyDescent="0.25">
      <c r="A413" t="str">
        <f t="shared" si="44"/>
        <v>C7-2</v>
      </c>
      <c r="B413" t="str">
        <f t="shared" si="45"/>
        <v>NetC7_2</v>
      </c>
      <c r="C413" t="str">
        <f t="shared" si="46"/>
        <v>C7-NetC7_2</v>
      </c>
      <c r="D413" t="str">
        <f t="shared" si="47"/>
        <v>C7-2</v>
      </c>
      <c r="E413" t="s">
        <v>450</v>
      </c>
      <c r="F413">
        <v>2</v>
      </c>
      <c r="G413" t="s">
        <v>371</v>
      </c>
      <c r="N413" s="97"/>
      <c r="AT413" t="str">
        <f t="shared" si="48"/>
        <v>NetC7_2</v>
      </c>
      <c r="AU413" t="str">
        <f t="shared" si="49"/>
        <v>--</v>
      </c>
    </row>
    <row r="414" spans="1:47" x14ac:dyDescent="0.25">
      <c r="A414" t="str">
        <f t="shared" si="44"/>
        <v>C8-1</v>
      </c>
      <c r="B414" t="str">
        <f t="shared" si="45"/>
        <v>3.3V</v>
      </c>
      <c r="C414" t="str">
        <f t="shared" si="46"/>
        <v>C8-3.3V</v>
      </c>
      <c r="D414" t="str">
        <f t="shared" si="47"/>
        <v>C8-1</v>
      </c>
      <c r="E414" t="s">
        <v>451</v>
      </c>
      <c r="F414">
        <v>1</v>
      </c>
      <c r="G414" t="s">
        <v>291</v>
      </c>
      <c r="N414" s="97"/>
      <c r="AT414" t="str">
        <f t="shared" si="48"/>
        <v>3.3V</v>
      </c>
      <c r="AU414" t="str">
        <f t="shared" si="49"/>
        <v>--</v>
      </c>
    </row>
    <row r="415" spans="1:47" x14ac:dyDescent="0.25">
      <c r="A415" t="str">
        <f t="shared" si="44"/>
        <v>C8-2</v>
      </c>
      <c r="B415" t="str">
        <f t="shared" si="45"/>
        <v>GND</v>
      </c>
      <c r="C415" t="str">
        <f t="shared" si="46"/>
        <v>C8-GND</v>
      </c>
      <c r="D415" t="str">
        <f t="shared" si="47"/>
        <v>C8-2</v>
      </c>
      <c r="E415" t="s">
        <v>451</v>
      </c>
      <c r="F415">
        <v>2</v>
      </c>
      <c r="G415" t="s">
        <v>324</v>
      </c>
      <c r="N415" s="97"/>
      <c r="AT415" t="str">
        <f t="shared" si="48"/>
        <v>GND</v>
      </c>
      <c r="AU415" t="str">
        <f t="shared" si="49"/>
        <v>--</v>
      </c>
    </row>
    <row r="416" spans="1:47" x14ac:dyDescent="0.25">
      <c r="A416" t="str">
        <f t="shared" si="44"/>
        <v>C9-1</v>
      </c>
      <c r="B416" t="str">
        <f t="shared" si="45"/>
        <v>3.3V</v>
      </c>
      <c r="C416" t="str">
        <f t="shared" si="46"/>
        <v>C9-3.3V</v>
      </c>
      <c r="D416" t="str">
        <f t="shared" si="47"/>
        <v>C9-1</v>
      </c>
      <c r="E416" t="s">
        <v>452</v>
      </c>
      <c r="F416">
        <v>1</v>
      </c>
      <c r="G416" t="s">
        <v>291</v>
      </c>
      <c r="N416" s="97"/>
      <c r="AT416" t="str">
        <f t="shared" si="48"/>
        <v>3.3V</v>
      </c>
      <c r="AU416" t="str">
        <f t="shared" si="49"/>
        <v>--</v>
      </c>
    </row>
    <row r="417" spans="1:47" x14ac:dyDescent="0.25">
      <c r="A417" t="str">
        <f t="shared" si="44"/>
        <v>C9-2</v>
      </c>
      <c r="B417" t="str">
        <f t="shared" si="45"/>
        <v>GND</v>
      </c>
      <c r="C417" t="str">
        <f t="shared" si="46"/>
        <v>C9-GND</v>
      </c>
      <c r="D417" t="str">
        <f t="shared" si="47"/>
        <v>C9-2</v>
      </c>
      <c r="E417" t="s">
        <v>452</v>
      </c>
      <c r="F417">
        <v>2</v>
      </c>
      <c r="G417" t="s">
        <v>324</v>
      </c>
      <c r="N417" s="97"/>
      <c r="AT417" t="str">
        <f t="shared" si="48"/>
        <v>GND</v>
      </c>
      <c r="AU417" t="str">
        <f t="shared" si="49"/>
        <v>--</v>
      </c>
    </row>
    <row r="418" spans="1:47" x14ac:dyDescent="0.25">
      <c r="A418" t="str">
        <f t="shared" si="44"/>
        <v>C10-1</v>
      </c>
      <c r="B418" t="str">
        <f t="shared" si="45"/>
        <v>3.3V</v>
      </c>
      <c r="C418" t="str">
        <f t="shared" si="46"/>
        <v>C10-3.3V</v>
      </c>
      <c r="D418" t="str">
        <f t="shared" si="47"/>
        <v>C10-1</v>
      </c>
      <c r="E418" t="s">
        <v>453</v>
      </c>
      <c r="F418">
        <v>1</v>
      </c>
      <c r="G418" t="s">
        <v>291</v>
      </c>
      <c r="N418" s="97"/>
      <c r="AT418" t="str">
        <f t="shared" si="48"/>
        <v>3.3V</v>
      </c>
      <c r="AU418" t="str">
        <f t="shared" si="49"/>
        <v>--</v>
      </c>
    </row>
    <row r="419" spans="1:47" x14ac:dyDescent="0.25">
      <c r="A419" t="str">
        <f t="shared" si="44"/>
        <v>C10-2</v>
      </c>
      <c r="B419" t="str">
        <f t="shared" si="45"/>
        <v>GND</v>
      </c>
      <c r="C419" t="str">
        <f t="shared" si="46"/>
        <v>C10-GND</v>
      </c>
      <c r="D419" t="str">
        <f t="shared" si="47"/>
        <v>C10-2</v>
      </c>
      <c r="E419" t="s">
        <v>453</v>
      </c>
      <c r="F419">
        <v>2</v>
      </c>
      <c r="G419" t="s">
        <v>324</v>
      </c>
      <c r="N419" s="97"/>
      <c r="AT419" t="str">
        <f t="shared" si="48"/>
        <v>GND</v>
      </c>
      <c r="AU419" t="str">
        <f t="shared" si="49"/>
        <v>--</v>
      </c>
    </row>
    <row r="420" spans="1:47" x14ac:dyDescent="0.25">
      <c r="A420" t="str">
        <f t="shared" si="44"/>
        <v>C11-1</v>
      </c>
      <c r="B420" t="str">
        <f t="shared" si="45"/>
        <v>GND</v>
      </c>
      <c r="C420" t="str">
        <f t="shared" si="46"/>
        <v>C11-GND</v>
      </c>
      <c r="D420" t="str">
        <f t="shared" si="47"/>
        <v>C11-1</v>
      </c>
      <c r="E420" t="s">
        <v>454</v>
      </c>
      <c r="F420">
        <v>1</v>
      </c>
      <c r="G420" t="s">
        <v>324</v>
      </c>
      <c r="N420" s="97"/>
      <c r="AT420" t="str">
        <f t="shared" si="48"/>
        <v>GND</v>
      </c>
      <c r="AU420" t="str">
        <f t="shared" si="49"/>
        <v>--</v>
      </c>
    </row>
    <row r="421" spans="1:47" x14ac:dyDescent="0.25">
      <c r="A421" t="str">
        <f t="shared" si="44"/>
        <v>C11-2</v>
      </c>
      <c r="B421" t="str">
        <f t="shared" si="45"/>
        <v>3.3V</v>
      </c>
      <c r="C421" t="str">
        <f t="shared" si="46"/>
        <v>C11-3.3V</v>
      </c>
      <c r="D421" t="str">
        <f t="shared" si="47"/>
        <v>C11-2</v>
      </c>
      <c r="E421" t="s">
        <v>454</v>
      </c>
      <c r="F421">
        <v>2</v>
      </c>
      <c r="G421" t="s">
        <v>291</v>
      </c>
      <c r="N421" s="97"/>
      <c r="AT421" t="str">
        <f t="shared" si="48"/>
        <v>3.3V</v>
      </c>
      <c r="AU421" t="str">
        <f t="shared" si="49"/>
        <v>--</v>
      </c>
    </row>
    <row r="422" spans="1:47" x14ac:dyDescent="0.25">
      <c r="A422" t="str">
        <f t="shared" si="44"/>
        <v>C12-1</v>
      </c>
      <c r="B422" t="str">
        <f t="shared" si="45"/>
        <v>GND</v>
      </c>
      <c r="C422" t="str">
        <f t="shared" si="46"/>
        <v>C12-GND</v>
      </c>
      <c r="D422" t="str">
        <f t="shared" si="47"/>
        <v>C12-1</v>
      </c>
      <c r="E422" t="s">
        <v>455</v>
      </c>
      <c r="F422">
        <v>1</v>
      </c>
      <c r="G422" t="s">
        <v>324</v>
      </c>
      <c r="N422" s="97"/>
      <c r="AT422" t="str">
        <f t="shared" si="48"/>
        <v>GND</v>
      </c>
      <c r="AU422" t="str">
        <f t="shared" si="49"/>
        <v>--</v>
      </c>
    </row>
    <row r="423" spans="1:47" x14ac:dyDescent="0.25">
      <c r="A423" t="str">
        <f t="shared" si="44"/>
        <v>C12-2</v>
      </c>
      <c r="B423" t="str">
        <f t="shared" si="45"/>
        <v>VCORE</v>
      </c>
      <c r="C423" t="str">
        <f t="shared" si="46"/>
        <v>C12-VCORE</v>
      </c>
      <c r="D423" t="str">
        <f t="shared" si="47"/>
        <v>C12-2</v>
      </c>
      <c r="E423" t="s">
        <v>455</v>
      </c>
      <c r="F423">
        <v>2</v>
      </c>
      <c r="G423" t="s">
        <v>395</v>
      </c>
      <c r="N423" s="97"/>
      <c r="AT423" t="str">
        <f t="shared" si="48"/>
        <v>VCORE</v>
      </c>
      <c r="AU423" t="str">
        <f t="shared" si="49"/>
        <v>--</v>
      </c>
    </row>
    <row r="424" spans="1:47" x14ac:dyDescent="0.25">
      <c r="A424" t="str">
        <f t="shared" si="44"/>
        <v>C13-1</v>
      </c>
      <c r="B424" t="str">
        <f t="shared" si="45"/>
        <v>GND</v>
      </c>
      <c r="C424" t="str">
        <f t="shared" si="46"/>
        <v>C13-GND</v>
      </c>
      <c r="D424" t="str">
        <f t="shared" si="47"/>
        <v>C13-1</v>
      </c>
      <c r="E424" t="s">
        <v>456</v>
      </c>
      <c r="F424">
        <v>1</v>
      </c>
      <c r="G424" t="s">
        <v>324</v>
      </c>
      <c r="N424" s="97"/>
      <c r="AT424" t="str">
        <f t="shared" si="48"/>
        <v>GND</v>
      </c>
      <c r="AU424" t="str">
        <f t="shared" si="49"/>
        <v>--</v>
      </c>
    </row>
    <row r="425" spans="1:47" x14ac:dyDescent="0.25">
      <c r="A425" t="str">
        <f t="shared" si="44"/>
        <v>C13-2</v>
      </c>
      <c r="B425" t="str">
        <f t="shared" si="45"/>
        <v>USB_VBUS</v>
      </c>
      <c r="C425" t="str">
        <f t="shared" si="46"/>
        <v>C13-USB_VBUS</v>
      </c>
      <c r="D425" t="str">
        <f t="shared" si="47"/>
        <v>C13-2</v>
      </c>
      <c r="E425" t="s">
        <v>456</v>
      </c>
      <c r="F425">
        <v>2</v>
      </c>
      <c r="G425" t="s">
        <v>350</v>
      </c>
      <c r="N425" s="97"/>
      <c r="AT425" t="str">
        <f t="shared" si="48"/>
        <v>USB_VBUS</v>
      </c>
      <c r="AU425" t="str">
        <f t="shared" si="49"/>
        <v>--</v>
      </c>
    </row>
    <row r="426" spans="1:47" x14ac:dyDescent="0.25">
      <c r="A426" t="str">
        <f t="shared" si="44"/>
        <v>C14-1</v>
      </c>
      <c r="B426" t="str">
        <f t="shared" si="45"/>
        <v>3.3V</v>
      </c>
      <c r="C426" t="str">
        <f t="shared" si="46"/>
        <v>C14-3.3V</v>
      </c>
      <c r="D426" t="str">
        <f t="shared" si="47"/>
        <v>C14-1</v>
      </c>
      <c r="E426" t="s">
        <v>457</v>
      </c>
      <c r="F426">
        <v>1</v>
      </c>
      <c r="G426" t="s">
        <v>291</v>
      </c>
      <c r="N426" s="97"/>
      <c r="AT426" t="str">
        <f t="shared" si="48"/>
        <v>3.3V</v>
      </c>
      <c r="AU426" t="str">
        <f t="shared" si="49"/>
        <v>--</v>
      </c>
    </row>
    <row r="427" spans="1:47" x14ac:dyDescent="0.25">
      <c r="A427" t="str">
        <f t="shared" si="44"/>
        <v>C14-2</v>
      </c>
      <c r="B427" t="str">
        <f t="shared" si="45"/>
        <v>GND</v>
      </c>
      <c r="C427" t="str">
        <f t="shared" si="46"/>
        <v>C14-GND</v>
      </c>
      <c r="D427" t="str">
        <f t="shared" si="47"/>
        <v>C14-2</v>
      </c>
      <c r="E427" t="s">
        <v>457</v>
      </c>
      <c r="F427">
        <v>2</v>
      </c>
      <c r="G427" t="s">
        <v>324</v>
      </c>
      <c r="N427" s="97"/>
      <c r="AT427" t="str">
        <f t="shared" si="48"/>
        <v>GND</v>
      </c>
      <c r="AU427" t="str">
        <f t="shared" si="49"/>
        <v>--</v>
      </c>
    </row>
    <row r="428" spans="1:47" x14ac:dyDescent="0.25">
      <c r="A428" t="str">
        <f t="shared" si="44"/>
        <v>C15-1</v>
      </c>
      <c r="B428" t="str">
        <f t="shared" si="45"/>
        <v>NetC15_1</v>
      </c>
      <c r="C428" t="str">
        <f t="shared" si="46"/>
        <v>C15-NetC15_1</v>
      </c>
      <c r="D428" t="str">
        <f t="shared" si="47"/>
        <v>C15-1</v>
      </c>
      <c r="E428" t="s">
        <v>458</v>
      </c>
      <c r="F428">
        <v>1</v>
      </c>
      <c r="G428" t="s">
        <v>636</v>
      </c>
      <c r="N428" s="97"/>
      <c r="AT428" t="str">
        <f t="shared" si="48"/>
        <v>AREF</v>
      </c>
      <c r="AU428" t="str">
        <f t="shared" si="49"/>
        <v>R18</v>
      </c>
    </row>
    <row r="429" spans="1:47" x14ac:dyDescent="0.25">
      <c r="A429" t="str">
        <f t="shared" si="44"/>
        <v>C15-2</v>
      </c>
      <c r="B429" t="str">
        <f t="shared" si="45"/>
        <v>GND</v>
      </c>
      <c r="C429" t="str">
        <f t="shared" si="46"/>
        <v>C15-GND</v>
      </c>
      <c r="D429" t="str">
        <f t="shared" si="47"/>
        <v>C15-2</v>
      </c>
      <c r="E429" t="s">
        <v>458</v>
      </c>
      <c r="F429">
        <v>2</v>
      </c>
      <c r="G429" t="s">
        <v>324</v>
      </c>
      <c r="N429" s="97"/>
      <c r="AT429" t="str">
        <f t="shared" si="48"/>
        <v>GND</v>
      </c>
      <c r="AU429" t="str">
        <f t="shared" si="49"/>
        <v>--</v>
      </c>
    </row>
    <row r="430" spans="1:47" x14ac:dyDescent="0.25">
      <c r="A430" t="str">
        <f t="shared" si="44"/>
        <v>C16-1</v>
      </c>
      <c r="B430" t="str">
        <f t="shared" si="45"/>
        <v>3.3V</v>
      </c>
      <c r="C430" t="str">
        <f t="shared" si="46"/>
        <v>C16-3.3V</v>
      </c>
      <c r="D430" t="str">
        <f t="shared" si="47"/>
        <v>C16-1</v>
      </c>
      <c r="E430" t="s">
        <v>459</v>
      </c>
      <c r="F430">
        <v>1</v>
      </c>
      <c r="G430" t="s">
        <v>291</v>
      </c>
      <c r="N430" s="97"/>
      <c r="AT430" t="str">
        <f t="shared" si="48"/>
        <v>3.3V</v>
      </c>
      <c r="AU430" t="str">
        <f t="shared" si="49"/>
        <v>--</v>
      </c>
    </row>
    <row r="431" spans="1:47" x14ac:dyDescent="0.25">
      <c r="A431" t="str">
        <f t="shared" si="44"/>
        <v>C16-2</v>
      </c>
      <c r="B431" t="str">
        <f t="shared" si="45"/>
        <v>GND</v>
      </c>
      <c r="C431" t="str">
        <f t="shared" si="46"/>
        <v>C16-GND</v>
      </c>
      <c r="D431" t="str">
        <f t="shared" si="47"/>
        <v>C16-2</v>
      </c>
      <c r="E431" t="s">
        <v>459</v>
      </c>
      <c r="F431">
        <v>2</v>
      </c>
      <c r="G431" t="s">
        <v>324</v>
      </c>
      <c r="N431" s="97"/>
      <c r="AT431" t="str">
        <f t="shared" si="48"/>
        <v>GND</v>
      </c>
      <c r="AU431" t="str">
        <f t="shared" si="49"/>
        <v>--</v>
      </c>
    </row>
    <row r="432" spans="1:47" x14ac:dyDescent="0.25">
      <c r="A432" t="str">
        <f t="shared" si="44"/>
        <v>C17-1</v>
      </c>
      <c r="B432" t="str">
        <f t="shared" si="45"/>
        <v>NetC1_1</v>
      </c>
      <c r="C432" t="str">
        <f t="shared" si="46"/>
        <v>C17-NetC1_1</v>
      </c>
      <c r="D432" t="str">
        <f t="shared" si="47"/>
        <v>C17-1</v>
      </c>
      <c r="E432" t="s">
        <v>460</v>
      </c>
      <c r="F432">
        <v>1</v>
      </c>
      <c r="G432" t="s">
        <v>370</v>
      </c>
      <c r="N432" s="97"/>
      <c r="AT432" t="str">
        <f t="shared" si="48"/>
        <v>NetC1_1</v>
      </c>
      <c r="AU432" t="str">
        <f t="shared" si="49"/>
        <v>--</v>
      </c>
    </row>
    <row r="433" spans="1:47" x14ac:dyDescent="0.25">
      <c r="A433" t="str">
        <f t="shared" si="44"/>
        <v>C17-2</v>
      </c>
      <c r="B433" t="str">
        <f t="shared" si="45"/>
        <v>GND</v>
      </c>
      <c r="C433" t="str">
        <f t="shared" si="46"/>
        <v>C17-GND</v>
      </c>
      <c r="D433" t="str">
        <f t="shared" si="47"/>
        <v>C17-2</v>
      </c>
      <c r="E433" t="s">
        <v>460</v>
      </c>
      <c r="F433">
        <v>2</v>
      </c>
      <c r="G433" t="s">
        <v>324</v>
      </c>
      <c r="N433" s="97"/>
      <c r="AT433" t="str">
        <f t="shared" si="48"/>
        <v>GND</v>
      </c>
      <c r="AU433" t="str">
        <f t="shared" si="49"/>
        <v>--</v>
      </c>
    </row>
    <row r="434" spans="1:47" x14ac:dyDescent="0.25">
      <c r="A434" t="str">
        <f t="shared" si="44"/>
        <v>C18-1</v>
      </c>
      <c r="B434" t="str">
        <f t="shared" si="45"/>
        <v>3.3V</v>
      </c>
      <c r="C434" t="str">
        <f t="shared" si="46"/>
        <v>C18-3.3V</v>
      </c>
      <c r="D434" t="str">
        <f t="shared" si="47"/>
        <v>C18-1</v>
      </c>
      <c r="E434" t="s">
        <v>461</v>
      </c>
      <c r="F434">
        <v>1</v>
      </c>
      <c r="G434" t="s">
        <v>291</v>
      </c>
      <c r="N434" s="97"/>
      <c r="AT434" t="str">
        <f t="shared" si="48"/>
        <v>3.3V</v>
      </c>
      <c r="AU434" t="str">
        <f t="shared" si="49"/>
        <v>--</v>
      </c>
    </row>
    <row r="435" spans="1:47" x14ac:dyDescent="0.25">
      <c r="A435" t="str">
        <f t="shared" si="44"/>
        <v>C18-2</v>
      </c>
      <c r="B435" t="str">
        <f t="shared" si="45"/>
        <v>GND</v>
      </c>
      <c r="C435" t="str">
        <f t="shared" si="46"/>
        <v>C18-GND</v>
      </c>
      <c r="D435" t="str">
        <f t="shared" si="47"/>
        <v>C18-2</v>
      </c>
      <c r="E435" t="s">
        <v>461</v>
      </c>
      <c r="F435">
        <v>2</v>
      </c>
      <c r="G435" t="s">
        <v>324</v>
      </c>
      <c r="N435" s="97"/>
      <c r="AT435" t="str">
        <f t="shared" si="48"/>
        <v>GND</v>
      </c>
      <c r="AU435" t="str">
        <f t="shared" si="49"/>
        <v>--</v>
      </c>
    </row>
    <row r="436" spans="1:47" x14ac:dyDescent="0.25">
      <c r="A436" t="str">
        <f t="shared" si="44"/>
        <v>C19-1</v>
      </c>
      <c r="B436" t="str">
        <f t="shared" si="45"/>
        <v>NetC19_1</v>
      </c>
      <c r="C436" t="str">
        <f t="shared" si="46"/>
        <v>C19-NetC19_1</v>
      </c>
      <c r="D436" t="str">
        <f t="shared" si="47"/>
        <v>C19-1</v>
      </c>
      <c r="E436" t="s">
        <v>462</v>
      </c>
      <c r="F436">
        <v>1</v>
      </c>
      <c r="G436" t="s">
        <v>369</v>
      </c>
      <c r="N436" s="97"/>
      <c r="AT436" t="str">
        <f t="shared" si="48"/>
        <v>NetC19_1</v>
      </c>
      <c r="AU436" t="str">
        <f t="shared" si="49"/>
        <v>--</v>
      </c>
    </row>
    <row r="437" spans="1:47" x14ac:dyDescent="0.25">
      <c r="A437" t="str">
        <f t="shared" si="44"/>
        <v>C19-2</v>
      </c>
      <c r="B437" t="str">
        <f t="shared" si="45"/>
        <v>GND</v>
      </c>
      <c r="C437" t="str">
        <f t="shared" si="46"/>
        <v>C19-GND</v>
      </c>
      <c r="D437" t="str">
        <f t="shared" si="47"/>
        <v>C19-2</v>
      </c>
      <c r="E437" t="s">
        <v>462</v>
      </c>
      <c r="F437">
        <v>2</v>
      </c>
      <c r="G437" t="s">
        <v>324</v>
      </c>
      <c r="N437" s="97"/>
      <c r="AT437" t="str">
        <f t="shared" si="48"/>
        <v>GND</v>
      </c>
      <c r="AU437" t="str">
        <f t="shared" si="49"/>
        <v>--</v>
      </c>
    </row>
    <row r="438" spans="1:47" x14ac:dyDescent="0.25">
      <c r="A438" t="str">
        <f t="shared" si="44"/>
        <v>C20-1</v>
      </c>
      <c r="B438" t="str">
        <f t="shared" si="45"/>
        <v>NetC19_1</v>
      </c>
      <c r="C438" t="str">
        <f t="shared" si="46"/>
        <v>C20-NetC19_1</v>
      </c>
      <c r="D438" t="str">
        <f t="shared" si="47"/>
        <v>C20-1</v>
      </c>
      <c r="E438" t="s">
        <v>463</v>
      </c>
      <c r="F438">
        <v>1</v>
      </c>
      <c r="G438" t="s">
        <v>369</v>
      </c>
      <c r="N438" s="97"/>
      <c r="AT438" t="str">
        <f t="shared" si="48"/>
        <v>NetC19_1</v>
      </c>
      <c r="AU438" t="str">
        <f t="shared" si="49"/>
        <v>--</v>
      </c>
    </row>
    <row r="439" spans="1:47" x14ac:dyDescent="0.25">
      <c r="A439" t="str">
        <f t="shared" si="44"/>
        <v>C20-2</v>
      </c>
      <c r="B439" t="str">
        <f t="shared" si="45"/>
        <v>GND</v>
      </c>
      <c r="C439" t="str">
        <f t="shared" si="46"/>
        <v>C20-GND</v>
      </c>
      <c r="D439" t="str">
        <f t="shared" si="47"/>
        <v>C20-2</v>
      </c>
      <c r="E439" t="s">
        <v>463</v>
      </c>
      <c r="F439">
        <v>2</v>
      </c>
      <c r="G439" t="s">
        <v>324</v>
      </c>
      <c r="N439" s="97"/>
      <c r="AT439" t="str">
        <f t="shared" si="48"/>
        <v>GND</v>
      </c>
      <c r="AU439" t="str">
        <f t="shared" si="49"/>
        <v>--</v>
      </c>
    </row>
    <row r="440" spans="1:47" x14ac:dyDescent="0.25">
      <c r="A440" t="str">
        <f t="shared" si="44"/>
        <v>C21-1</v>
      </c>
      <c r="B440" t="str">
        <f t="shared" si="45"/>
        <v>3.3V</v>
      </c>
      <c r="C440" t="str">
        <f t="shared" si="46"/>
        <v>C21-3.3V</v>
      </c>
      <c r="D440" t="str">
        <f t="shared" si="47"/>
        <v>C21-1</v>
      </c>
      <c r="E440" t="s">
        <v>464</v>
      </c>
      <c r="F440">
        <v>1</v>
      </c>
      <c r="G440" t="s">
        <v>291</v>
      </c>
      <c r="N440" s="97"/>
      <c r="AT440" t="str">
        <f t="shared" si="48"/>
        <v>3.3V</v>
      </c>
      <c r="AU440" t="str">
        <f t="shared" si="49"/>
        <v>--</v>
      </c>
    </row>
    <row r="441" spans="1:47" x14ac:dyDescent="0.25">
      <c r="A441" t="str">
        <f t="shared" si="44"/>
        <v>C21-2</v>
      </c>
      <c r="B441" t="str">
        <f t="shared" si="45"/>
        <v>GND</v>
      </c>
      <c r="C441" t="str">
        <f t="shared" si="46"/>
        <v>C21-GND</v>
      </c>
      <c r="D441" t="str">
        <f t="shared" si="47"/>
        <v>C21-2</v>
      </c>
      <c r="E441" t="s">
        <v>464</v>
      </c>
      <c r="F441">
        <v>2</v>
      </c>
      <c r="G441" t="s">
        <v>324</v>
      </c>
      <c r="N441" s="97"/>
      <c r="AT441" t="str">
        <f t="shared" si="48"/>
        <v>GND</v>
      </c>
      <c r="AU441" t="str">
        <f t="shared" si="49"/>
        <v>--</v>
      </c>
    </row>
    <row r="442" spans="1:47" x14ac:dyDescent="0.25">
      <c r="A442" t="str">
        <f t="shared" si="44"/>
        <v>C22-1</v>
      </c>
      <c r="B442" t="str">
        <f t="shared" si="45"/>
        <v>3.3V</v>
      </c>
      <c r="C442" t="str">
        <f t="shared" si="46"/>
        <v>C22-3.3V</v>
      </c>
      <c r="D442" t="str">
        <f t="shared" si="47"/>
        <v>C22-1</v>
      </c>
      <c r="E442" t="s">
        <v>465</v>
      </c>
      <c r="F442">
        <v>1</v>
      </c>
      <c r="G442" t="s">
        <v>291</v>
      </c>
      <c r="N442" s="97"/>
      <c r="AT442" t="str">
        <f t="shared" si="48"/>
        <v>3.3V</v>
      </c>
      <c r="AU442" t="str">
        <f t="shared" si="49"/>
        <v>--</v>
      </c>
    </row>
    <row r="443" spans="1:47" x14ac:dyDescent="0.25">
      <c r="A443" t="str">
        <f t="shared" si="44"/>
        <v>C22-2</v>
      </c>
      <c r="B443" t="str">
        <f t="shared" si="45"/>
        <v>GND</v>
      </c>
      <c r="C443" t="str">
        <f t="shared" si="46"/>
        <v>C22-GND</v>
      </c>
      <c r="D443" t="str">
        <f t="shared" si="47"/>
        <v>C22-2</v>
      </c>
      <c r="E443" t="s">
        <v>465</v>
      </c>
      <c r="F443">
        <v>2</v>
      </c>
      <c r="G443" t="s">
        <v>324</v>
      </c>
      <c r="N443" s="97"/>
      <c r="AT443" t="str">
        <f t="shared" si="48"/>
        <v>GND</v>
      </c>
      <c r="AU443" t="str">
        <f t="shared" si="49"/>
        <v>--</v>
      </c>
    </row>
    <row r="444" spans="1:47" x14ac:dyDescent="0.25">
      <c r="A444" t="str">
        <f t="shared" si="44"/>
        <v>C23-1</v>
      </c>
      <c r="B444" t="str">
        <f t="shared" si="45"/>
        <v>3.3V</v>
      </c>
      <c r="C444" t="str">
        <f t="shared" si="46"/>
        <v>C23-3.3V</v>
      </c>
      <c r="D444" t="str">
        <f t="shared" si="47"/>
        <v>C23-1</v>
      </c>
      <c r="E444" t="s">
        <v>466</v>
      </c>
      <c r="F444">
        <v>1</v>
      </c>
      <c r="G444" t="s">
        <v>291</v>
      </c>
      <c r="N444" s="97"/>
      <c r="AT444" t="str">
        <f t="shared" si="48"/>
        <v>3.3V</v>
      </c>
      <c r="AU444" t="str">
        <f t="shared" si="49"/>
        <v>--</v>
      </c>
    </row>
    <row r="445" spans="1:47" x14ac:dyDescent="0.25">
      <c r="A445" t="str">
        <f t="shared" si="44"/>
        <v>C23-2</v>
      </c>
      <c r="B445" t="str">
        <f t="shared" si="45"/>
        <v>GND</v>
      </c>
      <c r="C445" t="str">
        <f t="shared" si="46"/>
        <v>C23-GND</v>
      </c>
      <c r="D445" t="str">
        <f t="shared" si="47"/>
        <v>C23-2</v>
      </c>
      <c r="E445" t="s">
        <v>466</v>
      </c>
      <c r="F445">
        <v>2</v>
      </c>
      <c r="G445" t="s">
        <v>324</v>
      </c>
      <c r="N445" s="97"/>
      <c r="AT445" t="str">
        <f t="shared" si="48"/>
        <v>GND</v>
      </c>
      <c r="AU445" t="str">
        <f t="shared" si="49"/>
        <v>--</v>
      </c>
    </row>
    <row r="446" spans="1:47" x14ac:dyDescent="0.25">
      <c r="A446" t="str">
        <f t="shared" si="44"/>
        <v>C24-1</v>
      </c>
      <c r="B446" t="str">
        <f t="shared" si="45"/>
        <v>3.3V</v>
      </c>
      <c r="C446" t="str">
        <f t="shared" si="46"/>
        <v>C24-3.3V</v>
      </c>
      <c r="D446" t="str">
        <f t="shared" si="47"/>
        <v>C24-1</v>
      </c>
      <c r="E446" t="s">
        <v>467</v>
      </c>
      <c r="F446">
        <v>1</v>
      </c>
      <c r="G446" t="s">
        <v>291</v>
      </c>
      <c r="N446" s="97"/>
      <c r="AT446" t="str">
        <f t="shared" si="48"/>
        <v>3.3V</v>
      </c>
      <c r="AU446" t="str">
        <f t="shared" si="49"/>
        <v>--</v>
      </c>
    </row>
    <row r="447" spans="1:47" x14ac:dyDescent="0.25">
      <c r="A447" t="str">
        <f t="shared" si="44"/>
        <v>C24-2</v>
      </c>
      <c r="B447" t="str">
        <f t="shared" si="45"/>
        <v>GND</v>
      </c>
      <c r="C447" t="str">
        <f t="shared" si="46"/>
        <v>C24-GND</v>
      </c>
      <c r="D447" t="str">
        <f t="shared" si="47"/>
        <v>C24-2</v>
      </c>
      <c r="E447" t="s">
        <v>467</v>
      </c>
      <c r="F447">
        <v>2</v>
      </c>
      <c r="G447" t="s">
        <v>324</v>
      </c>
      <c r="N447" s="97"/>
      <c r="AT447" t="str">
        <f t="shared" si="48"/>
        <v>GND</v>
      </c>
      <c r="AU447" t="str">
        <f t="shared" si="49"/>
        <v>--</v>
      </c>
    </row>
    <row r="448" spans="1:47" x14ac:dyDescent="0.25">
      <c r="A448" t="str">
        <f t="shared" si="44"/>
        <v>C25-1</v>
      </c>
      <c r="B448" t="str">
        <f t="shared" si="45"/>
        <v>nCONFIG</v>
      </c>
      <c r="C448" t="str">
        <f t="shared" si="46"/>
        <v>C25-nCONFIG</v>
      </c>
      <c r="D448" t="str">
        <f t="shared" si="47"/>
        <v>C25-1</v>
      </c>
      <c r="E448" t="s">
        <v>468</v>
      </c>
      <c r="F448">
        <v>1</v>
      </c>
      <c r="G448" t="s">
        <v>640</v>
      </c>
      <c r="N448" s="97"/>
      <c r="AT448" t="str">
        <f t="shared" si="48"/>
        <v>RESET</v>
      </c>
      <c r="AU448" t="str">
        <f t="shared" si="49"/>
        <v>R26</v>
      </c>
    </row>
    <row r="449" spans="1:47" x14ac:dyDescent="0.25">
      <c r="A449" t="str">
        <f t="shared" si="44"/>
        <v>C25-2</v>
      </c>
      <c r="B449" t="str">
        <f t="shared" si="45"/>
        <v>GND</v>
      </c>
      <c r="C449" t="str">
        <f t="shared" si="46"/>
        <v>C25-GND</v>
      </c>
      <c r="D449" t="str">
        <f t="shared" si="47"/>
        <v>C25-2</v>
      </c>
      <c r="E449" t="s">
        <v>468</v>
      </c>
      <c r="F449">
        <v>2</v>
      </c>
      <c r="G449" t="s">
        <v>324</v>
      </c>
      <c r="N449" s="97"/>
      <c r="AT449" t="str">
        <f t="shared" si="48"/>
        <v>GND</v>
      </c>
      <c r="AU449" t="str">
        <f t="shared" si="49"/>
        <v>--</v>
      </c>
    </row>
    <row r="450" spans="1:47" x14ac:dyDescent="0.25">
      <c r="A450" t="str">
        <f t="shared" si="44"/>
        <v>C26-1</v>
      </c>
      <c r="B450" t="str">
        <f t="shared" si="45"/>
        <v>GND</v>
      </c>
      <c r="C450" t="str">
        <f t="shared" si="46"/>
        <v>C26-GND</v>
      </c>
      <c r="D450" t="str">
        <f t="shared" si="47"/>
        <v>C26-1</v>
      </c>
      <c r="E450" t="s">
        <v>469</v>
      </c>
      <c r="F450">
        <v>1</v>
      </c>
      <c r="G450" t="s">
        <v>324</v>
      </c>
      <c r="N450" s="97"/>
      <c r="AT450" t="str">
        <f t="shared" si="48"/>
        <v>GND</v>
      </c>
      <c r="AU450" t="str">
        <f t="shared" si="49"/>
        <v>--</v>
      </c>
    </row>
    <row r="451" spans="1:47" x14ac:dyDescent="0.25">
      <c r="A451" t="str">
        <f t="shared" si="44"/>
        <v>C26-2</v>
      </c>
      <c r="B451" t="str">
        <f t="shared" si="45"/>
        <v>3.3V</v>
      </c>
      <c r="C451" t="str">
        <f t="shared" si="46"/>
        <v>C26-3.3V</v>
      </c>
      <c r="D451" t="str">
        <f t="shared" si="47"/>
        <v>C26-2</v>
      </c>
      <c r="E451" t="s">
        <v>469</v>
      </c>
      <c r="F451">
        <v>2</v>
      </c>
      <c r="G451" t="s">
        <v>291</v>
      </c>
      <c r="N451" s="97"/>
      <c r="AT451" t="str">
        <f t="shared" si="48"/>
        <v>3.3V</v>
      </c>
      <c r="AU451" t="str">
        <f t="shared" si="49"/>
        <v>--</v>
      </c>
    </row>
    <row r="452" spans="1:47" x14ac:dyDescent="0.25">
      <c r="A452" t="str">
        <f t="shared" si="44"/>
        <v>C27-1</v>
      </c>
      <c r="B452" t="str">
        <f t="shared" si="45"/>
        <v>3.3V</v>
      </c>
      <c r="C452" t="str">
        <f t="shared" si="46"/>
        <v>C27-3.3V</v>
      </c>
      <c r="D452" t="str">
        <f t="shared" si="47"/>
        <v>C27-1</v>
      </c>
      <c r="E452" t="s">
        <v>470</v>
      </c>
      <c r="F452">
        <v>1</v>
      </c>
      <c r="G452" t="s">
        <v>291</v>
      </c>
      <c r="N452" s="97"/>
      <c r="AT452" t="str">
        <f t="shared" si="48"/>
        <v>3.3V</v>
      </c>
      <c r="AU452" t="str">
        <f t="shared" si="49"/>
        <v>--</v>
      </c>
    </row>
    <row r="453" spans="1:47" x14ac:dyDescent="0.25">
      <c r="A453" t="str">
        <f t="shared" si="44"/>
        <v>C27-2</v>
      </c>
      <c r="B453" t="str">
        <f t="shared" si="45"/>
        <v>GND</v>
      </c>
      <c r="C453" t="str">
        <f t="shared" si="46"/>
        <v>C27-GND</v>
      </c>
      <c r="D453" t="str">
        <f t="shared" si="47"/>
        <v>C27-2</v>
      </c>
      <c r="E453" t="s">
        <v>470</v>
      </c>
      <c r="F453">
        <v>2</v>
      </c>
      <c r="G453" t="s">
        <v>324</v>
      </c>
      <c r="N453" s="97"/>
      <c r="AT453" t="str">
        <f t="shared" si="48"/>
        <v>GND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C28-1</v>
      </c>
      <c r="B454" t="str">
        <f t="shared" ref="B454:B517" si="51">IF(OR(E454=$A$2,E454=$B$2,E454=$C$2,E454=$D$2),"--",G454)</f>
        <v>3.3V</v>
      </c>
      <c r="C454" t="str">
        <f t="shared" ref="C454:C517" si="52">$E454&amp;"-"&amp;$G454</f>
        <v>C28-3.3V</v>
      </c>
      <c r="D454" t="str">
        <f t="shared" ref="D454:D517" si="53">A454</f>
        <v>C28-1</v>
      </c>
      <c r="E454" t="s">
        <v>471</v>
      </c>
      <c r="F454">
        <v>1</v>
      </c>
      <c r="G454" t="s">
        <v>291</v>
      </c>
      <c r="N454" s="97"/>
      <c r="AT454" t="str">
        <f t="shared" ref="AT454:AT517" si="54">IF(IF(COUNTIF($AO$6:$AQ$150,B454)&gt;0,"---","--")="---",VLOOKUP(B454,$AO$6:$AQ$150,3,0),B454)</f>
        <v>3.3V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C28-2</v>
      </c>
      <c r="B455" t="str">
        <f t="shared" si="51"/>
        <v>GND</v>
      </c>
      <c r="C455" t="str">
        <f t="shared" si="52"/>
        <v>C28-GND</v>
      </c>
      <c r="D455" t="str">
        <f t="shared" si="53"/>
        <v>C28-2</v>
      </c>
      <c r="E455" t="s">
        <v>471</v>
      </c>
      <c r="F455">
        <v>2</v>
      </c>
      <c r="G455" t="s">
        <v>324</v>
      </c>
      <c r="N455" s="97"/>
      <c r="AT455" t="str">
        <f t="shared" si="54"/>
        <v>GND</v>
      </c>
      <c r="AU455" t="str">
        <f t="shared" si="55"/>
        <v>--</v>
      </c>
    </row>
    <row r="456" spans="1:47" x14ac:dyDescent="0.25">
      <c r="A456" t="str">
        <f t="shared" si="50"/>
        <v>C29-1</v>
      </c>
      <c r="B456" t="str">
        <f t="shared" si="51"/>
        <v>3.3V</v>
      </c>
      <c r="C456" t="str">
        <f t="shared" si="52"/>
        <v>C29-3.3V</v>
      </c>
      <c r="D456" t="str">
        <f t="shared" si="53"/>
        <v>C29-1</v>
      </c>
      <c r="E456" t="s">
        <v>472</v>
      </c>
      <c r="F456">
        <v>1</v>
      </c>
      <c r="G456" t="s">
        <v>291</v>
      </c>
      <c r="N456" s="97"/>
      <c r="AT456" t="str">
        <f t="shared" si="54"/>
        <v>3.3V</v>
      </c>
      <c r="AU456" t="str">
        <f t="shared" si="55"/>
        <v>--</v>
      </c>
    </row>
    <row r="457" spans="1:47" x14ac:dyDescent="0.25">
      <c r="A457" t="str">
        <f t="shared" si="50"/>
        <v>C29-2</v>
      </c>
      <c r="B457" t="str">
        <f t="shared" si="51"/>
        <v>GND</v>
      </c>
      <c r="C457" t="str">
        <f t="shared" si="52"/>
        <v>C29-GND</v>
      </c>
      <c r="D457" t="str">
        <f t="shared" si="53"/>
        <v>C29-2</v>
      </c>
      <c r="E457" t="s">
        <v>472</v>
      </c>
      <c r="F457">
        <v>2</v>
      </c>
      <c r="G457" t="s">
        <v>324</v>
      </c>
      <c r="N457" s="97"/>
      <c r="AT457" t="str">
        <f t="shared" si="54"/>
        <v>GND</v>
      </c>
      <c r="AU457" t="str">
        <f t="shared" si="55"/>
        <v>--</v>
      </c>
    </row>
    <row r="458" spans="1:47" x14ac:dyDescent="0.25">
      <c r="A458" t="str">
        <f t="shared" si="50"/>
        <v>C30-1</v>
      </c>
      <c r="B458" t="str">
        <f t="shared" si="51"/>
        <v>3.3V</v>
      </c>
      <c r="C458" t="str">
        <f t="shared" si="52"/>
        <v>C30-3.3V</v>
      </c>
      <c r="D458" t="str">
        <f t="shared" si="53"/>
        <v>C30-1</v>
      </c>
      <c r="E458" t="s">
        <v>473</v>
      </c>
      <c r="F458">
        <v>1</v>
      </c>
      <c r="G458" t="s">
        <v>291</v>
      </c>
      <c r="N458" s="97"/>
      <c r="AT458" t="str">
        <f t="shared" si="54"/>
        <v>3.3V</v>
      </c>
      <c r="AU458" t="str">
        <f t="shared" si="55"/>
        <v>--</v>
      </c>
    </row>
    <row r="459" spans="1:47" x14ac:dyDescent="0.25">
      <c r="A459" t="str">
        <f t="shared" si="50"/>
        <v>C30-2</v>
      </c>
      <c r="B459" t="str">
        <f t="shared" si="51"/>
        <v>GND</v>
      </c>
      <c r="C459" t="str">
        <f t="shared" si="52"/>
        <v>C30-GND</v>
      </c>
      <c r="D459" t="str">
        <f t="shared" si="53"/>
        <v>C30-2</v>
      </c>
      <c r="E459" t="s">
        <v>473</v>
      </c>
      <c r="F459">
        <v>2</v>
      </c>
      <c r="G459" t="s">
        <v>324</v>
      </c>
      <c r="N459" s="97"/>
      <c r="AT459" t="str">
        <f t="shared" si="54"/>
        <v>GND</v>
      </c>
      <c r="AU459" t="str">
        <f t="shared" si="55"/>
        <v>--</v>
      </c>
    </row>
    <row r="460" spans="1:47" x14ac:dyDescent="0.25">
      <c r="A460" t="str">
        <f t="shared" si="50"/>
        <v>C32-1</v>
      </c>
      <c r="B460" t="str">
        <f t="shared" si="51"/>
        <v>3.3V</v>
      </c>
      <c r="C460" t="str">
        <f t="shared" si="52"/>
        <v>C32-3.3V</v>
      </c>
      <c r="D460" t="str">
        <f t="shared" si="53"/>
        <v>C32-1</v>
      </c>
      <c r="E460" t="s">
        <v>773</v>
      </c>
      <c r="F460">
        <v>1</v>
      </c>
      <c r="G460" t="s">
        <v>291</v>
      </c>
      <c r="N460" s="97"/>
      <c r="AT460" t="str">
        <f t="shared" si="54"/>
        <v>3.3V</v>
      </c>
      <c r="AU460" t="str">
        <f t="shared" si="55"/>
        <v>--</v>
      </c>
    </row>
    <row r="461" spans="1:47" x14ac:dyDescent="0.25">
      <c r="A461" t="str">
        <f t="shared" si="50"/>
        <v>C32-2</v>
      </c>
      <c r="B461" t="str">
        <f t="shared" si="51"/>
        <v>GND</v>
      </c>
      <c r="C461" t="str">
        <f t="shared" si="52"/>
        <v>C32-GND</v>
      </c>
      <c r="D461" t="str">
        <f t="shared" si="53"/>
        <v>C32-2</v>
      </c>
      <c r="E461" t="s">
        <v>773</v>
      </c>
      <c r="F461">
        <v>2</v>
      </c>
      <c r="G461" t="s">
        <v>324</v>
      </c>
      <c r="N461" s="97"/>
      <c r="AT461" t="str">
        <f t="shared" si="54"/>
        <v>GND</v>
      </c>
      <c r="AU461" t="str">
        <f t="shared" si="55"/>
        <v>--</v>
      </c>
    </row>
    <row r="462" spans="1:47" x14ac:dyDescent="0.25">
      <c r="A462" t="str">
        <f t="shared" si="50"/>
        <v>C34-1</v>
      </c>
      <c r="B462" t="str">
        <f t="shared" si="51"/>
        <v>3.3V</v>
      </c>
      <c r="C462" t="str">
        <f t="shared" si="52"/>
        <v>C34-3.3V</v>
      </c>
      <c r="D462" t="str">
        <f t="shared" si="53"/>
        <v>C34-1</v>
      </c>
      <c r="E462" t="s">
        <v>774</v>
      </c>
      <c r="F462">
        <v>1</v>
      </c>
      <c r="G462" t="s">
        <v>291</v>
      </c>
      <c r="N462" s="97"/>
      <c r="AT462" t="str">
        <f t="shared" si="54"/>
        <v>3.3V</v>
      </c>
      <c r="AU462" t="str">
        <f t="shared" si="55"/>
        <v>--</v>
      </c>
    </row>
    <row r="463" spans="1:47" x14ac:dyDescent="0.25">
      <c r="A463" t="str">
        <f t="shared" si="50"/>
        <v>C34-2</v>
      </c>
      <c r="B463" t="str">
        <f t="shared" si="51"/>
        <v>GND</v>
      </c>
      <c r="C463" t="str">
        <f t="shared" si="52"/>
        <v>C34-GND</v>
      </c>
      <c r="D463" t="str">
        <f t="shared" si="53"/>
        <v>C34-2</v>
      </c>
      <c r="E463" t="s">
        <v>774</v>
      </c>
      <c r="F463">
        <v>2</v>
      </c>
      <c r="G463" t="s">
        <v>324</v>
      </c>
      <c r="N463" s="97"/>
      <c r="AT463" t="str">
        <f t="shared" si="54"/>
        <v>GND</v>
      </c>
      <c r="AU463" t="str">
        <f t="shared" si="55"/>
        <v>--</v>
      </c>
    </row>
    <row r="464" spans="1:47" x14ac:dyDescent="0.25">
      <c r="A464" t="str">
        <f t="shared" si="50"/>
        <v>C47-1</v>
      </c>
      <c r="B464" t="str">
        <f t="shared" si="51"/>
        <v>5V</v>
      </c>
      <c r="C464" t="str">
        <f t="shared" si="52"/>
        <v>C47-5V</v>
      </c>
      <c r="D464" t="str">
        <f t="shared" si="53"/>
        <v>C47-1</v>
      </c>
      <c r="E464" t="s">
        <v>775</v>
      </c>
      <c r="F464">
        <v>1</v>
      </c>
      <c r="G464" t="s">
        <v>293</v>
      </c>
      <c r="N464" s="97"/>
      <c r="AT464" t="str">
        <f t="shared" si="54"/>
        <v>5V</v>
      </c>
      <c r="AU464" t="str">
        <f t="shared" si="55"/>
        <v>--</v>
      </c>
    </row>
    <row r="465" spans="1:47" x14ac:dyDescent="0.25">
      <c r="A465" t="str">
        <f t="shared" si="50"/>
        <v>C47-2</v>
      </c>
      <c r="B465" t="str">
        <f t="shared" si="51"/>
        <v>GND</v>
      </c>
      <c r="C465" t="str">
        <f t="shared" si="52"/>
        <v>C47-GND</v>
      </c>
      <c r="D465" t="str">
        <f t="shared" si="53"/>
        <v>C47-2</v>
      </c>
      <c r="E465" t="s">
        <v>775</v>
      </c>
      <c r="F465">
        <v>2</v>
      </c>
      <c r="G465" t="s">
        <v>324</v>
      </c>
      <c r="N465" s="97"/>
      <c r="AT465" t="str">
        <f t="shared" si="54"/>
        <v>GND</v>
      </c>
      <c r="AU465" t="str">
        <f t="shared" si="55"/>
        <v>--</v>
      </c>
    </row>
    <row r="466" spans="1:47" x14ac:dyDescent="0.25">
      <c r="A466" t="str">
        <f t="shared" si="50"/>
        <v>C101-1</v>
      </c>
      <c r="B466" t="str">
        <f t="shared" si="51"/>
        <v>3.3V</v>
      </c>
      <c r="C466" t="str">
        <f t="shared" si="52"/>
        <v>C101-3.3V</v>
      </c>
      <c r="D466" t="str">
        <f t="shared" si="53"/>
        <v>C101-1</v>
      </c>
      <c r="E466" t="s">
        <v>475</v>
      </c>
      <c r="F466">
        <v>1</v>
      </c>
      <c r="G466" t="s">
        <v>291</v>
      </c>
      <c r="N466" s="97"/>
      <c r="AT466" t="str">
        <f t="shared" si="54"/>
        <v>3.3V</v>
      </c>
      <c r="AU466" t="str">
        <f t="shared" si="55"/>
        <v>--</v>
      </c>
    </row>
    <row r="467" spans="1:47" x14ac:dyDescent="0.25">
      <c r="A467" t="str">
        <f t="shared" si="50"/>
        <v>C101-2</v>
      </c>
      <c r="B467" t="str">
        <f t="shared" si="51"/>
        <v>GND</v>
      </c>
      <c r="C467" t="str">
        <f t="shared" si="52"/>
        <v>C101-GND</v>
      </c>
      <c r="D467" t="str">
        <f t="shared" si="53"/>
        <v>C101-2</v>
      </c>
      <c r="E467" t="s">
        <v>475</v>
      </c>
      <c r="F467">
        <v>2</v>
      </c>
      <c r="G467" t="s">
        <v>324</v>
      </c>
      <c r="N467" s="97"/>
      <c r="AT467" t="str">
        <f t="shared" si="54"/>
        <v>GND</v>
      </c>
      <c r="AU467" t="str">
        <f t="shared" si="55"/>
        <v>--</v>
      </c>
    </row>
    <row r="468" spans="1:47" x14ac:dyDescent="0.25">
      <c r="A468" t="str">
        <f t="shared" si="50"/>
        <v>D1-A</v>
      </c>
      <c r="B468" t="str">
        <f t="shared" si="51"/>
        <v>NetD1_A</v>
      </c>
      <c r="C468" t="str">
        <f t="shared" si="52"/>
        <v>D1-NetD1_A</v>
      </c>
      <c r="D468" t="str">
        <f t="shared" si="53"/>
        <v>D1-A</v>
      </c>
      <c r="E468" t="s">
        <v>300</v>
      </c>
      <c r="F468" t="s">
        <v>476</v>
      </c>
      <c r="G468" t="s">
        <v>373</v>
      </c>
      <c r="N468" s="97"/>
      <c r="AT468" t="str">
        <f t="shared" si="54"/>
        <v>NetD1_A</v>
      </c>
      <c r="AU468" t="str">
        <f t="shared" si="55"/>
        <v>--</v>
      </c>
    </row>
    <row r="469" spans="1:47" x14ac:dyDescent="0.25">
      <c r="A469" t="str">
        <f t="shared" si="50"/>
        <v>D1-K</v>
      </c>
      <c r="B469" t="str">
        <f t="shared" si="51"/>
        <v>GND</v>
      </c>
      <c r="C469" t="str">
        <f t="shared" si="52"/>
        <v>D1-GND</v>
      </c>
      <c r="D469" t="str">
        <f t="shared" si="53"/>
        <v>D1-K</v>
      </c>
      <c r="E469" t="s">
        <v>300</v>
      </c>
      <c r="F469" t="s">
        <v>477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D2-A</v>
      </c>
      <c r="B470" t="str">
        <f t="shared" si="51"/>
        <v>NetD2_A</v>
      </c>
      <c r="C470" t="str">
        <f t="shared" si="52"/>
        <v>D2-NetD2_A</v>
      </c>
      <c r="D470" t="str">
        <f t="shared" si="53"/>
        <v>D2-A</v>
      </c>
      <c r="E470" t="s">
        <v>301</v>
      </c>
      <c r="F470" t="s">
        <v>476</v>
      </c>
      <c r="G470" t="s">
        <v>374</v>
      </c>
      <c r="N470" s="97"/>
      <c r="AT470" t="str">
        <f t="shared" si="54"/>
        <v>LED1</v>
      </c>
      <c r="AU470" t="str">
        <f t="shared" si="55"/>
        <v>R9</v>
      </c>
    </row>
    <row r="471" spans="1:47" x14ac:dyDescent="0.25">
      <c r="A471" t="str">
        <f t="shared" si="50"/>
        <v>D2-K</v>
      </c>
      <c r="B471" t="str">
        <f t="shared" si="51"/>
        <v>GND</v>
      </c>
      <c r="C471" t="str">
        <f t="shared" si="52"/>
        <v>D2-GND</v>
      </c>
      <c r="D471" t="str">
        <f t="shared" si="53"/>
        <v>D2-K</v>
      </c>
      <c r="E471" t="s">
        <v>301</v>
      </c>
      <c r="F471" t="s">
        <v>477</v>
      </c>
      <c r="G471" t="s">
        <v>324</v>
      </c>
      <c r="N471" s="97"/>
      <c r="AT471" t="str">
        <f t="shared" si="54"/>
        <v>GND</v>
      </c>
      <c r="AU471" t="str">
        <f t="shared" si="55"/>
        <v>--</v>
      </c>
    </row>
    <row r="472" spans="1:47" x14ac:dyDescent="0.25">
      <c r="A472" t="str">
        <f t="shared" si="50"/>
        <v>D3-A</v>
      </c>
      <c r="B472" t="str">
        <f t="shared" si="51"/>
        <v>NetD3_A</v>
      </c>
      <c r="C472" t="str">
        <f t="shared" si="52"/>
        <v>D3-NetD3_A</v>
      </c>
      <c r="D472" t="str">
        <f t="shared" si="53"/>
        <v>D3-A</v>
      </c>
      <c r="E472" t="s">
        <v>302</v>
      </c>
      <c r="F472" t="s">
        <v>476</v>
      </c>
      <c r="G472" t="s">
        <v>375</v>
      </c>
      <c r="N472" s="97"/>
      <c r="AT472" t="str">
        <f t="shared" si="54"/>
        <v>LED2</v>
      </c>
      <c r="AU472" t="str">
        <f t="shared" si="55"/>
        <v>R10</v>
      </c>
    </row>
    <row r="473" spans="1:47" x14ac:dyDescent="0.25">
      <c r="A473" t="str">
        <f t="shared" si="50"/>
        <v>D3-K</v>
      </c>
      <c r="B473" t="str">
        <f t="shared" si="51"/>
        <v>GND</v>
      </c>
      <c r="C473" t="str">
        <f t="shared" si="52"/>
        <v>D3-GND</v>
      </c>
      <c r="D473" t="str">
        <f t="shared" si="53"/>
        <v>D3-K</v>
      </c>
      <c r="E473" t="s">
        <v>302</v>
      </c>
      <c r="F473" t="s">
        <v>477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D4-A</v>
      </c>
      <c r="B474" t="str">
        <f t="shared" si="51"/>
        <v>NetD4_A</v>
      </c>
      <c r="C474" t="str">
        <f t="shared" si="52"/>
        <v>D4-NetD4_A</v>
      </c>
      <c r="D474" t="str">
        <f t="shared" si="53"/>
        <v>D4-A</v>
      </c>
      <c r="E474" t="s">
        <v>304</v>
      </c>
      <c r="F474" t="s">
        <v>476</v>
      </c>
      <c r="G474" t="s">
        <v>376</v>
      </c>
      <c r="N474" s="97"/>
      <c r="AT474" t="str">
        <f t="shared" si="54"/>
        <v>LED3</v>
      </c>
      <c r="AU474" t="str">
        <f t="shared" si="55"/>
        <v>R11</v>
      </c>
    </row>
    <row r="475" spans="1:47" x14ac:dyDescent="0.25">
      <c r="A475" t="str">
        <f t="shared" si="50"/>
        <v>D4-K</v>
      </c>
      <c r="B475" t="str">
        <f t="shared" si="51"/>
        <v>GND</v>
      </c>
      <c r="C475" t="str">
        <f t="shared" si="52"/>
        <v>D4-GND</v>
      </c>
      <c r="D475" t="str">
        <f t="shared" si="53"/>
        <v>D4-K</v>
      </c>
      <c r="E475" t="s">
        <v>304</v>
      </c>
      <c r="F475" t="s">
        <v>477</v>
      </c>
      <c r="G475" t="s">
        <v>324</v>
      </c>
      <c r="N475" s="97"/>
      <c r="AT475" t="str">
        <f t="shared" si="54"/>
        <v>GND</v>
      </c>
      <c r="AU475" t="str">
        <f t="shared" si="55"/>
        <v>--</v>
      </c>
    </row>
    <row r="476" spans="1:47" x14ac:dyDescent="0.25">
      <c r="A476" t="str">
        <f t="shared" si="50"/>
        <v>D5-A</v>
      </c>
      <c r="B476" t="str">
        <f t="shared" si="51"/>
        <v>NetD5_A</v>
      </c>
      <c r="C476" t="str">
        <f t="shared" si="52"/>
        <v>D5-NetD5_A</v>
      </c>
      <c r="D476" t="str">
        <f t="shared" si="53"/>
        <v>D5-A</v>
      </c>
      <c r="E476" t="s">
        <v>306</v>
      </c>
      <c r="F476" t="s">
        <v>476</v>
      </c>
      <c r="G476" t="s">
        <v>377</v>
      </c>
      <c r="N476" s="97"/>
      <c r="AT476" t="str">
        <f t="shared" si="54"/>
        <v>LED4</v>
      </c>
      <c r="AU476" t="str">
        <f t="shared" si="55"/>
        <v>R12</v>
      </c>
    </row>
    <row r="477" spans="1:47" x14ac:dyDescent="0.25">
      <c r="A477" t="str">
        <f t="shared" si="50"/>
        <v>D5-K</v>
      </c>
      <c r="B477" t="str">
        <f t="shared" si="51"/>
        <v>GND</v>
      </c>
      <c r="C477" t="str">
        <f t="shared" si="52"/>
        <v>D5-GND</v>
      </c>
      <c r="D477" t="str">
        <f t="shared" si="53"/>
        <v>D5-K</v>
      </c>
      <c r="E477" t="s">
        <v>306</v>
      </c>
      <c r="F477" t="s">
        <v>477</v>
      </c>
      <c r="G477" t="s">
        <v>324</v>
      </c>
      <c r="N477" s="97"/>
      <c r="AT477" t="str">
        <f t="shared" si="54"/>
        <v>GND</v>
      </c>
      <c r="AU477" t="str">
        <f t="shared" si="55"/>
        <v>--</v>
      </c>
    </row>
    <row r="478" spans="1:47" x14ac:dyDescent="0.25">
      <c r="A478" t="str">
        <f t="shared" si="50"/>
        <v>D6-A</v>
      </c>
      <c r="B478" t="str">
        <f t="shared" si="51"/>
        <v>NetD6_A</v>
      </c>
      <c r="C478" t="str">
        <f t="shared" si="52"/>
        <v>D6-NetD6_A</v>
      </c>
      <c r="D478" t="str">
        <f t="shared" si="53"/>
        <v>D6-A</v>
      </c>
      <c r="E478" t="s">
        <v>308</v>
      </c>
      <c r="F478" t="s">
        <v>476</v>
      </c>
      <c r="G478" t="s">
        <v>378</v>
      </c>
      <c r="N478" s="97"/>
      <c r="AT478" t="str">
        <f t="shared" si="54"/>
        <v>LED5</v>
      </c>
      <c r="AU478" t="str">
        <f t="shared" si="55"/>
        <v>R13</v>
      </c>
    </row>
    <row r="479" spans="1:47" x14ac:dyDescent="0.25">
      <c r="A479" t="str">
        <f t="shared" si="50"/>
        <v>D6-K</v>
      </c>
      <c r="B479" t="str">
        <f t="shared" si="51"/>
        <v>GND</v>
      </c>
      <c r="C479" t="str">
        <f t="shared" si="52"/>
        <v>D6-GND</v>
      </c>
      <c r="D479" t="str">
        <f t="shared" si="53"/>
        <v>D6-K</v>
      </c>
      <c r="E479" t="s">
        <v>308</v>
      </c>
      <c r="F479" t="s">
        <v>477</v>
      </c>
      <c r="G479" t="s">
        <v>324</v>
      </c>
      <c r="N479" s="97"/>
      <c r="AT479" t="str">
        <f t="shared" si="54"/>
        <v>GND</v>
      </c>
      <c r="AU479" t="str">
        <f t="shared" si="55"/>
        <v>--</v>
      </c>
    </row>
    <row r="480" spans="1:47" x14ac:dyDescent="0.25">
      <c r="A480" t="str">
        <f t="shared" si="50"/>
        <v>D7-A</v>
      </c>
      <c r="B480" t="str">
        <f t="shared" si="51"/>
        <v>NetD7_A</v>
      </c>
      <c r="C480" t="str">
        <f t="shared" si="52"/>
        <v>D7-NetD7_A</v>
      </c>
      <c r="D480" t="str">
        <f t="shared" si="53"/>
        <v>D7-A</v>
      </c>
      <c r="E480" t="s">
        <v>310</v>
      </c>
      <c r="F480" t="s">
        <v>476</v>
      </c>
      <c r="G480" t="s">
        <v>379</v>
      </c>
      <c r="N480" s="97"/>
      <c r="AT480" t="str">
        <f t="shared" si="54"/>
        <v>LED6</v>
      </c>
      <c r="AU480" t="str">
        <f t="shared" si="55"/>
        <v>R14</v>
      </c>
    </row>
    <row r="481" spans="1:47" x14ac:dyDescent="0.25">
      <c r="A481" t="str">
        <f t="shared" si="50"/>
        <v>D7-K</v>
      </c>
      <c r="B481" t="str">
        <f t="shared" si="51"/>
        <v>GND</v>
      </c>
      <c r="C481" t="str">
        <f t="shared" si="52"/>
        <v>D7-GND</v>
      </c>
      <c r="D481" t="str">
        <f t="shared" si="53"/>
        <v>D7-K</v>
      </c>
      <c r="E481" t="s">
        <v>310</v>
      </c>
      <c r="F481" t="s">
        <v>477</v>
      </c>
      <c r="G481" t="s">
        <v>324</v>
      </c>
      <c r="N481" s="97"/>
      <c r="AT481" t="str">
        <f t="shared" si="54"/>
        <v>GND</v>
      </c>
      <c r="AU481" t="str">
        <f t="shared" si="55"/>
        <v>--</v>
      </c>
    </row>
    <row r="482" spans="1:47" x14ac:dyDescent="0.25">
      <c r="A482" t="str">
        <f t="shared" si="50"/>
        <v>D8-A</v>
      </c>
      <c r="B482" t="str">
        <f t="shared" si="51"/>
        <v>NetD8_A</v>
      </c>
      <c r="C482" t="str">
        <f t="shared" si="52"/>
        <v>D8-NetD8_A</v>
      </c>
      <c r="D482" t="str">
        <f t="shared" si="53"/>
        <v>D8-A</v>
      </c>
      <c r="E482" t="s">
        <v>312</v>
      </c>
      <c r="F482" t="s">
        <v>476</v>
      </c>
      <c r="G482" t="s">
        <v>380</v>
      </c>
      <c r="N482" s="97"/>
      <c r="AT482" t="str">
        <f t="shared" si="54"/>
        <v>LED7</v>
      </c>
      <c r="AU482" t="str">
        <f t="shared" si="55"/>
        <v>R15</v>
      </c>
    </row>
    <row r="483" spans="1:47" x14ac:dyDescent="0.25">
      <c r="A483" t="str">
        <f t="shared" si="50"/>
        <v>D8-K</v>
      </c>
      <c r="B483" t="str">
        <f t="shared" si="51"/>
        <v>GND</v>
      </c>
      <c r="C483" t="str">
        <f t="shared" si="52"/>
        <v>D8-GND</v>
      </c>
      <c r="D483" t="str">
        <f t="shared" si="53"/>
        <v>D8-K</v>
      </c>
      <c r="E483" t="s">
        <v>312</v>
      </c>
      <c r="F483" t="s">
        <v>477</v>
      </c>
      <c r="G483" t="s">
        <v>324</v>
      </c>
      <c r="N483" s="97"/>
      <c r="AT483" t="str">
        <f t="shared" si="54"/>
        <v>GND</v>
      </c>
      <c r="AU483" t="str">
        <f t="shared" si="55"/>
        <v>--</v>
      </c>
    </row>
    <row r="484" spans="1:47" x14ac:dyDescent="0.25">
      <c r="A484" t="str">
        <f t="shared" si="50"/>
        <v>D9-A</v>
      </c>
      <c r="B484" t="str">
        <f t="shared" si="51"/>
        <v>NetD9_A</v>
      </c>
      <c r="C484" t="str">
        <f t="shared" si="52"/>
        <v>D9-NetD9_A</v>
      </c>
      <c r="D484" t="str">
        <f t="shared" si="53"/>
        <v>D9-A</v>
      </c>
      <c r="E484" t="s">
        <v>314</v>
      </c>
      <c r="F484" t="s">
        <v>476</v>
      </c>
      <c r="G484" t="s">
        <v>381</v>
      </c>
      <c r="N484" s="97"/>
      <c r="AT484" t="str">
        <f t="shared" si="54"/>
        <v>LED8</v>
      </c>
      <c r="AU484" t="str">
        <f t="shared" si="55"/>
        <v>R16</v>
      </c>
    </row>
    <row r="485" spans="1:47" x14ac:dyDescent="0.25">
      <c r="A485" t="str">
        <f t="shared" si="50"/>
        <v>D9-K</v>
      </c>
      <c r="B485" t="str">
        <f t="shared" si="51"/>
        <v>GND</v>
      </c>
      <c r="C485" t="str">
        <f t="shared" si="52"/>
        <v>D9-GND</v>
      </c>
      <c r="D485" t="str">
        <f t="shared" si="53"/>
        <v>D9-K</v>
      </c>
      <c r="E485" t="s">
        <v>314</v>
      </c>
      <c r="F485" t="s">
        <v>477</v>
      </c>
      <c r="G485" t="s">
        <v>324</v>
      </c>
      <c r="N485" s="97"/>
      <c r="AT485" t="str">
        <f t="shared" si="54"/>
        <v>GND</v>
      </c>
      <c r="AU485" t="str">
        <f t="shared" si="55"/>
        <v>--</v>
      </c>
    </row>
    <row r="486" spans="1:47" x14ac:dyDescent="0.25">
      <c r="A486" t="str">
        <f t="shared" si="50"/>
        <v>D10-A</v>
      </c>
      <c r="B486" t="str">
        <f t="shared" si="51"/>
        <v>NetD10_A</v>
      </c>
      <c r="C486" t="str">
        <f t="shared" si="52"/>
        <v>D10-NetD10_A</v>
      </c>
      <c r="D486" t="str">
        <f t="shared" si="53"/>
        <v>D10-A</v>
      </c>
      <c r="E486" t="s">
        <v>316</v>
      </c>
      <c r="F486" t="s">
        <v>476</v>
      </c>
      <c r="G486" t="s">
        <v>372</v>
      </c>
      <c r="N486" s="97"/>
      <c r="AT486" t="str">
        <f t="shared" si="54"/>
        <v>NetD10_A</v>
      </c>
      <c r="AU486" t="str">
        <f t="shared" si="55"/>
        <v>--</v>
      </c>
    </row>
    <row r="487" spans="1:47" x14ac:dyDescent="0.25">
      <c r="A487" t="str">
        <f t="shared" si="50"/>
        <v>D10-K</v>
      </c>
      <c r="B487" t="str">
        <f t="shared" si="51"/>
        <v>CONF_DONE</v>
      </c>
      <c r="C487" t="str">
        <f t="shared" si="52"/>
        <v>D10-CONF_DONE</v>
      </c>
      <c r="D487" t="str">
        <f t="shared" si="53"/>
        <v>D10-K</v>
      </c>
      <c r="E487" t="s">
        <v>316</v>
      </c>
      <c r="F487" t="s">
        <v>477</v>
      </c>
      <c r="G487" t="s">
        <v>319</v>
      </c>
      <c r="N487" s="97"/>
      <c r="AT487" t="str">
        <f t="shared" si="54"/>
        <v>CONF_DONE</v>
      </c>
      <c r="AU487" t="str">
        <f t="shared" si="55"/>
        <v>--</v>
      </c>
    </row>
    <row r="488" spans="1:47" x14ac:dyDescent="0.25">
      <c r="A488" t="str">
        <f t="shared" si="50"/>
        <v>H1-1</v>
      </c>
      <c r="B488" t="str">
        <f t="shared" si="51"/>
        <v>NetH1_1</v>
      </c>
      <c r="C488" t="str">
        <f t="shared" si="52"/>
        <v>H1-NetH1_1</v>
      </c>
      <c r="D488" t="str">
        <f t="shared" si="53"/>
        <v>H1-1</v>
      </c>
      <c r="E488" t="s">
        <v>478</v>
      </c>
      <c r="F488">
        <v>1</v>
      </c>
      <c r="G488" t="s">
        <v>479</v>
      </c>
      <c r="N488" s="97"/>
      <c r="AT488" t="str">
        <f t="shared" si="54"/>
        <v>NetH1_1</v>
      </c>
      <c r="AU488" t="str">
        <f t="shared" si="55"/>
        <v>--</v>
      </c>
    </row>
    <row r="489" spans="1:47" x14ac:dyDescent="0.25">
      <c r="A489" t="str">
        <f t="shared" si="50"/>
        <v>H2-1</v>
      </c>
      <c r="B489" t="str">
        <f t="shared" si="51"/>
        <v>NetH2_1</v>
      </c>
      <c r="C489" t="str">
        <f t="shared" si="52"/>
        <v>H2-NetH2_1</v>
      </c>
      <c r="D489" t="str">
        <f t="shared" si="53"/>
        <v>H2-1</v>
      </c>
      <c r="E489" t="s">
        <v>480</v>
      </c>
      <c r="F489">
        <v>1</v>
      </c>
      <c r="G489" t="s">
        <v>481</v>
      </c>
      <c r="N489" s="97"/>
      <c r="AT489" t="str">
        <f t="shared" si="54"/>
        <v>NetH2_1</v>
      </c>
      <c r="AU489" t="str">
        <f t="shared" si="55"/>
        <v>--</v>
      </c>
    </row>
    <row r="490" spans="1:47" x14ac:dyDescent="0.25">
      <c r="A490" t="str">
        <f t="shared" si="50"/>
        <v>H3-1</v>
      </c>
      <c r="B490" t="str">
        <f t="shared" si="51"/>
        <v>NetH3_1</v>
      </c>
      <c r="C490" t="str">
        <f t="shared" si="52"/>
        <v>H3-NetH3_1</v>
      </c>
      <c r="D490" t="str">
        <f t="shared" si="53"/>
        <v>H3-1</v>
      </c>
      <c r="E490" t="s">
        <v>482</v>
      </c>
      <c r="F490">
        <v>1</v>
      </c>
      <c r="G490" t="s">
        <v>483</v>
      </c>
      <c r="N490" s="97"/>
      <c r="AT490" t="str">
        <f t="shared" si="54"/>
        <v>NetH3_1</v>
      </c>
      <c r="AU490" t="str">
        <f t="shared" si="55"/>
        <v>--</v>
      </c>
    </row>
    <row r="491" spans="1:47" x14ac:dyDescent="0.25">
      <c r="A491" t="str">
        <f t="shared" si="50"/>
        <v>H4-1</v>
      </c>
      <c r="B491" t="str">
        <f t="shared" si="51"/>
        <v>NetH4_1</v>
      </c>
      <c r="C491" t="str">
        <f t="shared" si="52"/>
        <v>H4-NetH4_1</v>
      </c>
      <c r="D491" t="str">
        <f t="shared" si="53"/>
        <v>H4-1</v>
      </c>
      <c r="E491" t="s">
        <v>484</v>
      </c>
      <c r="F491">
        <v>1</v>
      </c>
      <c r="G491" t="s">
        <v>485</v>
      </c>
      <c r="N491" s="97"/>
      <c r="AT491" t="str">
        <f t="shared" si="54"/>
        <v>NetH4_1</v>
      </c>
      <c r="AU491" t="str">
        <f t="shared" si="55"/>
        <v>--</v>
      </c>
    </row>
    <row r="492" spans="1:47" x14ac:dyDescent="0.25">
      <c r="A492" t="str">
        <f t="shared" si="50"/>
        <v>L1-1</v>
      </c>
      <c r="B492" t="str">
        <f t="shared" si="51"/>
        <v>NetC1_1</v>
      </c>
      <c r="C492" t="str">
        <f t="shared" si="52"/>
        <v>L1-NetC1_1</v>
      </c>
      <c r="D492" t="str">
        <f t="shared" si="53"/>
        <v>L1-1</v>
      </c>
      <c r="E492" t="s">
        <v>486</v>
      </c>
      <c r="F492">
        <v>1</v>
      </c>
      <c r="G492" t="s">
        <v>370</v>
      </c>
      <c r="N492" s="97"/>
      <c r="AT492" t="str">
        <f t="shared" si="54"/>
        <v>NetC1_1</v>
      </c>
      <c r="AU492" t="str">
        <f t="shared" si="55"/>
        <v>--</v>
      </c>
    </row>
    <row r="493" spans="1:47" x14ac:dyDescent="0.25">
      <c r="A493" t="str">
        <f t="shared" si="50"/>
        <v>L1-2</v>
      </c>
      <c r="B493" t="str">
        <f t="shared" si="51"/>
        <v>3.3V</v>
      </c>
      <c r="C493" t="str">
        <f t="shared" si="52"/>
        <v>L1-3.3V</v>
      </c>
      <c r="D493" t="str">
        <f t="shared" si="53"/>
        <v>L1-2</v>
      </c>
      <c r="E493" t="s">
        <v>486</v>
      </c>
      <c r="F493">
        <v>2</v>
      </c>
      <c r="G493" t="s">
        <v>291</v>
      </c>
      <c r="N493" s="97"/>
      <c r="AT493" t="str">
        <f t="shared" si="54"/>
        <v>3.3V</v>
      </c>
      <c r="AU493" t="str">
        <f t="shared" si="55"/>
        <v>--</v>
      </c>
    </row>
    <row r="494" spans="1:47" x14ac:dyDescent="0.25">
      <c r="A494" t="str">
        <f t="shared" si="50"/>
        <v>L2-1</v>
      </c>
      <c r="B494" t="str">
        <f t="shared" si="51"/>
        <v>NetC19_1</v>
      </c>
      <c r="C494" t="str">
        <f t="shared" si="52"/>
        <v>L2-NetC19_1</v>
      </c>
      <c r="D494" t="str">
        <f t="shared" si="53"/>
        <v>L2-1</v>
      </c>
      <c r="E494" t="s">
        <v>487</v>
      </c>
      <c r="F494">
        <v>1</v>
      </c>
      <c r="G494" t="s">
        <v>369</v>
      </c>
      <c r="N494" s="97"/>
      <c r="AT494" t="str">
        <f t="shared" si="54"/>
        <v>NetC19_1</v>
      </c>
      <c r="AU494" t="str">
        <f t="shared" si="55"/>
        <v>--</v>
      </c>
    </row>
    <row r="495" spans="1:47" x14ac:dyDescent="0.25">
      <c r="A495" t="str">
        <f t="shared" si="50"/>
        <v>L2-2</v>
      </c>
      <c r="B495" t="str">
        <f t="shared" si="51"/>
        <v>3.3V</v>
      </c>
      <c r="C495" t="str">
        <f t="shared" si="52"/>
        <v>L2-3.3V</v>
      </c>
      <c r="D495" t="str">
        <f t="shared" si="53"/>
        <v>L2-2</v>
      </c>
      <c r="E495" t="s">
        <v>487</v>
      </c>
      <c r="F495">
        <v>2</v>
      </c>
      <c r="G495" t="s">
        <v>291</v>
      </c>
      <c r="N495" s="97"/>
      <c r="AT495" t="str">
        <f t="shared" si="54"/>
        <v>3.3V</v>
      </c>
      <c r="AU495" t="str">
        <f t="shared" si="55"/>
        <v>--</v>
      </c>
    </row>
    <row r="496" spans="1:47" x14ac:dyDescent="0.25">
      <c r="A496" t="str">
        <f t="shared" si="50"/>
        <v>R1-1</v>
      </c>
      <c r="B496" t="str">
        <f t="shared" si="51"/>
        <v>GND</v>
      </c>
      <c r="C496" t="str">
        <f t="shared" si="52"/>
        <v>R1-GND</v>
      </c>
      <c r="D496" t="str">
        <f t="shared" si="53"/>
        <v>R1-1</v>
      </c>
      <c r="E496" t="s">
        <v>488</v>
      </c>
      <c r="F496">
        <v>1</v>
      </c>
      <c r="G496" t="s">
        <v>324</v>
      </c>
      <c r="N496" s="97"/>
      <c r="AT496" t="str">
        <f t="shared" si="54"/>
        <v>GND</v>
      </c>
      <c r="AU496" t="str">
        <f t="shared" si="55"/>
        <v>--</v>
      </c>
    </row>
    <row r="497" spans="1:47" x14ac:dyDescent="0.25">
      <c r="A497" t="str">
        <f t="shared" si="50"/>
        <v>R1-2</v>
      </c>
      <c r="B497" t="str">
        <f t="shared" si="51"/>
        <v>NetR1_2</v>
      </c>
      <c r="C497" t="str">
        <f t="shared" si="52"/>
        <v>R1-NetR1_2</v>
      </c>
      <c r="D497" t="str">
        <f t="shared" si="53"/>
        <v>R1-2</v>
      </c>
      <c r="E497" t="s">
        <v>488</v>
      </c>
      <c r="F497">
        <v>2</v>
      </c>
      <c r="G497" t="s">
        <v>385</v>
      </c>
      <c r="N497" s="97"/>
      <c r="AT497" t="str">
        <f t="shared" si="54"/>
        <v>NetR1_2</v>
      </c>
      <c r="AU497" t="str">
        <f t="shared" si="55"/>
        <v>--</v>
      </c>
    </row>
    <row r="498" spans="1:47" x14ac:dyDescent="0.25">
      <c r="A498" t="str">
        <f t="shared" si="50"/>
        <v>R2-1</v>
      </c>
      <c r="B498" t="str">
        <f t="shared" si="51"/>
        <v>3.3V</v>
      </c>
      <c r="C498" t="str">
        <f t="shared" si="52"/>
        <v>R2-3.3V</v>
      </c>
      <c r="D498" t="str">
        <f t="shared" si="53"/>
        <v>R2-1</v>
      </c>
      <c r="E498" t="s">
        <v>489</v>
      </c>
      <c r="F498">
        <v>1</v>
      </c>
      <c r="G498" t="s">
        <v>291</v>
      </c>
      <c r="N498" s="97"/>
      <c r="AT498" t="str">
        <f t="shared" si="54"/>
        <v>3.3V</v>
      </c>
      <c r="AU498" t="str">
        <f t="shared" si="55"/>
        <v>--</v>
      </c>
    </row>
    <row r="499" spans="1:47" x14ac:dyDescent="0.25">
      <c r="A499" t="str">
        <f t="shared" si="50"/>
        <v>R2-2</v>
      </c>
      <c r="B499" t="str">
        <f t="shared" si="51"/>
        <v>NetR2_2</v>
      </c>
      <c r="C499" t="str">
        <f t="shared" si="52"/>
        <v>R2-NetR2_2</v>
      </c>
      <c r="D499" t="str">
        <f t="shared" si="53"/>
        <v>R2-2</v>
      </c>
      <c r="E499" t="s">
        <v>489</v>
      </c>
      <c r="F499">
        <v>2</v>
      </c>
      <c r="G499" t="s">
        <v>390</v>
      </c>
      <c r="N499" s="97"/>
      <c r="AT499" t="str">
        <f t="shared" si="54"/>
        <v>NetR2_2</v>
      </c>
      <c r="AU499" t="str">
        <f t="shared" si="55"/>
        <v>--</v>
      </c>
    </row>
    <row r="500" spans="1:47" x14ac:dyDescent="0.25">
      <c r="A500" t="str">
        <f t="shared" si="50"/>
        <v>R3-1</v>
      </c>
      <c r="B500" t="str">
        <f t="shared" si="51"/>
        <v>DEVCLRn</v>
      </c>
      <c r="C500" t="str">
        <f t="shared" si="52"/>
        <v>R3-DEVCLRn</v>
      </c>
      <c r="D500" t="str">
        <f t="shared" si="53"/>
        <v>R3-1</v>
      </c>
      <c r="E500" t="s">
        <v>490</v>
      </c>
      <c r="F500">
        <v>1</v>
      </c>
      <c r="G500" t="s">
        <v>625</v>
      </c>
      <c r="N500" s="97"/>
      <c r="AT500" t="str">
        <f t="shared" si="54"/>
        <v>DEVCLRn</v>
      </c>
      <c r="AU500" t="str">
        <f t="shared" si="55"/>
        <v>--</v>
      </c>
    </row>
    <row r="501" spans="1:47" x14ac:dyDescent="0.25">
      <c r="A501" t="str">
        <f t="shared" si="50"/>
        <v>R3-2</v>
      </c>
      <c r="B501" t="str">
        <f t="shared" si="51"/>
        <v>3.3V</v>
      </c>
      <c r="C501" t="str">
        <f t="shared" si="52"/>
        <v>R3-3.3V</v>
      </c>
      <c r="D501" t="str">
        <f t="shared" si="53"/>
        <v>R3-2</v>
      </c>
      <c r="E501" t="s">
        <v>490</v>
      </c>
      <c r="F501">
        <v>2</v>
      </c>
      <c r="G501" t="s">
        <v>291</v>
      </c>
      <c r="N501" s="97"/>
      <c r="AT501" t="str">
        <f t="shared" si="54"/>
        <v>3.3V</v>
      </c>
      <c r="AU501" t="str">
        <f t="shared" si="55"/>
        <v>--</v>
      </c>
    </row>
    <row r="502" spans="1:47" x14ac:dyDescent="0.25">
      <c r="A502" t="str">
        <f t="shared" si="50"/>
        <v>R4-1</v>
      </c>
      <c r="B502" t="str">
        <f t="shared" si="51"/>
        <v>NetR4_1</v>
      </c>
      <c r="C502" t="str">
        <f t="shared" si="52"/>
        <v>R4-NetR4_1</v>
      </c>
      <c r="D502" t="str">
        <f t="shared" si="53"/>
        <v>R4-1</v>
      </c>
      <c r="E502" t="s">
        <v>491</v>
      </c>
      <c r="F502">
        <v>1</v>
      </c>
      <c r="G502" t="s">
        <v>392</v>
      </c>
      <c r="N502" s="97"/>
      <c r="AT502" t="str">
        <f t="shared" si="54"/>
        <v>EEDATA</v>
      </c>
      <c r="AU502" t="str">
        <f t="shared" si="55"/>
        <v>R7</v>
      </c>
    </row>
    <row r="503" spans="1:47" x14ac:dyDescent="0.25">
      <c r="A503" t="str">
        <f t="shared" si="50"/>
        <v>R4-2</v>
      </c>
      <c r="B503" t="str">
        <f t="shared" si="51"/>
        <v>3.3V</v>
      </c>
      <c r="C503" t="str">
        <f t="shared" si="52"/>
        <v>R4-3.3V</v>
      </c>
      <c r="D503" t="str">
        <f t="shared" si="53"/>
        <v>R4-2</v>
      </c>
      <c r="E503" t="s">
        <v>491</v>
      </c>
      <c r="F503">
        <v>2</v>
      </c>
      <c r="G503" t="s">
        <v>291</v>
      </c>
      <c r="N503" s="97"/>
      <c r="AT503" t="str">
        <f t="shared" si="54"/>
        <v>3.3V</v>
      </c>
      <c r="AU503" t="str">
        <f t="shared" si="55"/>
        <v>--</v>
      </c>
    </row>
    <row r="504" spans="1:47" x14ac:dyDescent="0.25">
      <c r="A504" t="str">
        <f t="shared" si="50"/>
        <v>R5-1</v>
      </c>
      <c r="B504" t="str">
        <f t="shared" si="51"/>
        <v>NetR5_1</v>
      </c>
      <c r="C504" t="str">
        <f t="shared" si="52"/>
        <v>R5-NetR5_1</v>
      </c>
      <c r="D504" t="str">
        <f t="shared" si="53"/>
        <v>R5-1</v>
      </c>
      <c r="E504" t="s">
        <v>492</v>
      </c>
      <c r="F504">
        <v>1</v>
      </c>
      <c r="G504" t="s">
        <v>631</v>
      </c>
      <c r="N504" s="97"/>
      <c r="AT504" t="str">
        <f t="shared" si="54"/>
        <v>NetR5_1</v>
      </c>
      <c r="AU504" t="str">
        <f t="shared" si="55"/>
        <v>--</v>
      </c>
    </row>
    <row r="505" spans="1:47" x14ac:dyDescent="0.25">
      <c r="A505" t="str">
        <f t="shared" si="50"/>
        <v>R5-2</v>
      </c>
      <c r="B505" t="str">
        <f t="shared" si="51"/>
        <v>3.3V</v>
      </c>
      <c r="C505" t="str">
        <f t="shared" si="52"/>
        <v>R5-3.3V</v>
      </c>
      <c r="D505" t="str">
        <f t="shared" si="53"/>
        <v>R5-2</v>
      </c>
      <c r="E505" t="s">
        <v>492</v>
      </c>
      <c r="F505">
        <v>2</v>
      </c>
      <c r="G505" t="s">
        <v>291</v>
      </c>
      <c r="N505" s="97"/>
      <c r="AT505" t="str">
        <f t="shared" si="54"/>
        <v>3.3V</v>
      </c>
      <c r="AU505" t="str">
        <f t="shared" si="55"/>
        <v>--</v>
      </c>
    </row>
    <row r="506" spans="1:47" x14ac:dyDescent="0.25">
      <c r="A506" t="str">
        <f t="shared" si="50"/>
        <v>R6-1</v>
      </c>
      <c r="B506" t="str">
        <f t="shared" si="51"/>
        <v>5V</v>
      </c>
      <c r="C506" t="str">
        <f t="shared" si="52"/>
        <v>R6-5V</v>
      </c>
      <c r="D506" t="str">
        <f t="shared" si="53"/>
        <v>R6-1</v>
      </c>
      <c r="E506" t="s">
        <v>493</v>
      </c>
      <c r="F506">
        <v>1</v>
      </c>
      <c r="G506" t="s">
        <v>293</v>
      </c>
      <c r="N506" s="97"/>
      <c r="AT506" t="str">
        <f t="shared" si="54"/>
        <v>5V</v>
      </c>
      <c r="AU506" t="str">
        <f t="shared" si="55"/>
        <v>--</v>
      </c>
    </row>
    <row r="507" spans="1:47" x14ac:dyDescent="0.25">
      <c r="A507" t="str">
        <f t="shared" si="50"/>
        <v>R6-2</v>
      </c>
      <c r="B507" t="str">
        <f t="shared" si="51"/>
        <v>NetR6_2</v>
      </c>
      <c r="C507" t="str">
        <f t="shared" si="52"/>
        <v>R6-NetR6_2</v>
      </c>
      <c r="D507" t="str">
        <f t="shared" si="53"/>
        <v>R6-2</v>
      </c>
      <c r="E507" t="s">
        <v>493</v>
      </c>
      <c r="F507">
        <v>2</v>
      </c>
      <c r="G507" t="s">
        <v>393</v>
      </c>
      <c r="N507" s="97"/>
      <c r="AT507" t="str">
        <f t="shared" si="54"/>
        <v>NetR6_2</v>
      </c>
      <c r="AU507" t="str">
        <f t="shared" si="55"/>
        <v>--</v>
      </c>
    </row>
    <row r="508" spans="1:47" x14ac:dyDescent="0.25">
      <c r="A508" t="str">
        <f t="shared" si="50"/>
        <v>R7-1</v>
      </c>
      <c r="B508" t="str">
        <f t="shared" si="51"/>
        <v>EEDATA</v>
      </c>
      <c r="C508" t="str">
        <f t="shared" si="52"/>
        <v>R7-EEDATA</v>
      </c>
      <c r="D508" t="str">
        <f t="shared" si="53"/>
        <v>R7-1</v>
      </c>
      <c r="E508" t="s">
        <v>494</v>
      </c>
      <c r="F508">
        <v>1</v>
      </c>
      <c r="G508" t="s">
        <v>343</v>
      </c>
      <c r="N508" s="97"/>
      <c r="AT508" t="str">
        <f t="shared" si="54"/>
        <v>NetR4_1</v>
      </c>
      <c r="AU508" t="str">
        <f t="shared" si="55"/>
        <v>R7</v>
      </c>
    </row>
    <row r="509" spans="1:47" x14ac:dyDescent="0.25">
      <c r="A509" t="str">
        <f t="shared" si="50"/>
        <v>R7-2</v>
      </c>
      <c r="B509" t="str">
        <f t="shared" si="51"/>
        <v>NetR4_1</v>
      </c>
      <c r="C509" t="str">
        <f t="shared" si="52"/>
        <v>R7-NetR4_1</v>
      </c>
      <c r="D509" t="str">
        <f t="shared" si="53"/>
        <v>R7-2</v>
      </c>
      <c r="E509" t="s">
        <v>494</v>
      </c>
      <c r="F509">
        <v>2</v>
      </c>
      <c r="G509" t="s">
        <v>392</v>
      </c>
      <c r="N509" s="97"/>
      <c r="AT509" t="str">
        <f t="shared" si="54"/>
        <v>EEDATA</v>
      </c>
      <c r="AU509" t="str">
        <f t="shared" si="55"/>
        <v>R7</v>
      </c>
    </row>
    <row r="510" spans="1:47" x14ac:dyDescent="0.25">
      <c r="A510" t="str">
        <f t="shared" si="50"/>
        <v>R8-1</v>
      </c>
      <c r="B510" t="str">
        <f t="shared" si="51"/>
        <v>NetD10_A</v>
      </c>
      <c r="C510" t="str">
        <f t="shared" si="52"/>
        <v>R8-NetD10_A</v>
      </c>
      <c r="D510" t="str">
        <f t="shared" si="53"/>
        <v>R8-1</v>
      </c>
      <c r="E510" t="s">
        <v>495</v>
      </c>
      <c r="F510">
        <v>1</v>
      </c>
      <c r="G510" t="s">
        <v>372</v>
      </c>
      <c r="N510" s="97"/>
      <c r="AT510" t="str">
        <f t="shared" si="54"/>
        <v>NetD10_A</v>
      </c>
      <c r="AU510" t="str">
        <f t="shared" si="55"/>
        <v>--</v>
      </c>
    </row>
    <row r="511" spans="1:47" x14ac:dyDescent="0.25">
      <c r="A511" t="str">
        <f t="shared" si="50"/>
        <v>R8-2</v>
      </c>
      <c r="B511" t="str">
        <f t="shared" si="51"/>
        <v>3.3V</v>
      </c>
      <c r="C511" t="str">
        <f t="shared" si="52"/>
        <v>R8-3.3V</v>
      </c>
      <c r="D511" t="str">
        <f t="shared" si="53"/>
        <v>R8-2</v>
      </c>
      <c r="E511" t="s">
        <v>495</v>
      </c>
      <c r="F511">
        <v>2</v>
      </c>
      <c r="G511" t="s">
        <v>291</v>
      </c>
      <c r="N511" s="97"/>
      <c r="AT511" t="str">
        <f t="shared" si="54"/>
        <v>3.3V</v>
      </c>
      <c r="AU511" t="str">
        <f t="shared" si="55"/>
        <v>--</v>
      </c>
    </row>
    <row r="512" spans="1:47" x14ac:dyDescent="0.25">
      <c r="A512" t="str">
        <f t="shared" si="50"/>
        <v>R9-1</v>
      </c>
      <c r="B512" t="str">
        <f t="shared" si="51"/>
        <v>LED1</v>
      </c>
      <c r="C512" t="str">
        <f t="shared" si="52"/>
        <v>R9-LED1</v>
      </c>
      <c r="D512" t="str">
        <f t="shared" si="53"/>
        <v>R9-1</v>
      </c>
      <c r="E512" t="s">
        <v>496</v>
      </c>
      <c r="F512">
        <v>1</v>
      </c>
      <c r="G512" t="s">
        <v>354</v>
      </c>
      <c r="N512" s="97"/>
      <c r="AT512" t="str">
        <f t="shared" si="54"/>
        <v>NetD2_A</v>
      </c>
      <c r="AU512" t="str">
        <f t="shared" si="55"/>
        <v>R9</v>
      </c>
    </row>
    <row r="513" spans="1:47" x14ac:dyDescent="0.25">
      <c r="A513" t="str">
        <f t="shared" si="50"/>
        <v>R9-2</v>
      </c>
      <c r="B513" t="str">
        <f t="shared" si="51"/>
        <v>NetD2_A</v>
      </c>
      <c r="C513" t="str">
        <f t="shared" si="52"/>
        <v>R9-NetD2_A</v>
      </c>
      <c r="D513" t="str">
        <f t="shared" si="53"/>
        <v>R9-2</v>
      </c>
      <c r="E513" t="s">
        <v>496</v>
      </c>
      <c r="F513">
        <v>2</v>
      </c>
      <c r="G513" t="s">
        <v>374</v>
      </c>
      <c r="N513" s="97"/>
      <c r="AT513" t="str">
        <f t="shared" si="54"/>
        <v>LED1</v>
      </c>
      <c r="AU513" t="str">
        <f t="shared" si="55"/>
        <v>R9</v>
      </c>
    </row>
    <row r="514" spans="1:47" x14ac:dyDescent="0.25">
      <c r="A514" t="str">
        <f t="shared" si="50"/>
        <v>R10-1</v>
      </c>
      <c r="B514" t="str">
        <f t="shared" si="51"/>
        <v>LED2</v>
      </c>
      <c r="C514" t="str">
        <f t="shared" si="52"/>
        <v>R10-LED2</v>
      </c>
      <c r="D514" t="str">
        <f t="shared" si="53"/>
        <v>R10-1</v>
      </c>
      <c r="E514" t="s">
        <v>497</v>
      </c>
      <c r="F514">
        <v>1</v>
      </c>
      <c r="G514" t="s">
        <v>356</v>
      </c>
      <c r="N514" s="97"/>
      <c r="AT514" t="str">
        <f t="shared" si="54"/>
        <v>NetD3_A</v>
      </c>
      <c r="AU514" t="str">
        <f t="shared" si="55"/>
        <v>R10</v>
      </c>
    </row>
    <row r="515" spans="1:47" x14ac:dyDescent="0.25">
      <c r="A515" t="str">
        <f t="shared" si="50"/>
        <v>R10-2</v>
      </c>
      <c r="B515" t="str">
        <f t="shared" si="51"/>
        <v>NetD3_A</v>
      </c>
      <c r="C515" t="str">
        <f t="shared" si="52"/>
        <v>R10-NetD3_A</v>
      </c>
      <c r="D515" t="str">
        <f t="shared" si="53"/>
        <v>R10-2</v>
      </c>
      <c r="E515" t="s">
        <v>497</v>
      </c>
      <c r="F515">
        <v>2</v>
      </c>
      <c r="G515" t="s">
        <v>375</v>
      </c>
      <c r="N515" s="97"/>
      <c r="AT515" t="str">
        <f t="shared" si="54"/>
        <v>LED2</v>
      </c>
      <c r="AU515" t="str">
        <f t="shared" si="55"/>
        <v>R10</v>
      </c>
    </row>
    <row r="516" spans="1:47" x14ac:dyDescent="0.25">
      <c r="A516" t="str">
        <f t="shared" si="50"/>
        <v>R11-1</v>
      </c>
      <c r="B516" t="str">
        <f t="shared" si="51"/>
        <v>LED3</v>
      </c>
      <c r="C516" t="str">
        <f t="shared" si="52"/>
        <v>R11-LED3</v>
      </c>
      <c r="D516" t="str">
        <f t="shared" si="53"/>
        <v>R11-1</v>
      </c>
      <c r="E516" t="s">
        <v>498</v>
      </c>
      <c r="F516">
        <v>1</v>
      </c>
      <c r="G516" t="s">
        <v>358</v>
      </c>
      <c r="N516" s="97"/>
      <c r="AT516" t="str">
        <f t="shared" si="54"/>
        <v>NetD4_A</v>
      </c>
      <c r="AU516" t="str">
        <f t="shared" si="55"/>
        <v>R11</v>
      </c>
    </row>
    <row r="517" spans="1:47" x14ac:dyDescent="0.25">
      <c r="A517" t="str">
        <f t="shared" si="50"/>
        <v>R11-2</v>
      </c>
      <c r="B517" t="str">
        <f t="shared" si="51"/>
        <v>NetD4_A</v>
      </c>
      <c r="C517" t="str">
        <f t="shared" si="52"/>
        <v>R11-NetD4_A</v>
      </c>
      <c r="D517" t="str">
        <f t="shared" si="53"/>
        <v>R11-2</v>
      </c>
      <c r="E517" t="s">
        <v>498</v>
      </c>
      <c r="F517">
        <v>2</v>
      </c>
      <c r="G517" t="s">
        <v>376</v>
      </c>
      <c r="N517" s="97"/>
      <c r="AT517" t="str">
        <f t="shared" si="54"/>
        <v>LED3</v>
      </c>
      <c r="AU517" t="str">
        <f t="shared" si="55"/>
        <v>R11</v>
      </c>
    </row>
    <row r="518" spans="1:47" x14ac:dyDescent="0.25">
      <c r="A518" t="str">
        <f t="shared" ref="A518:A581" si="56">$E518&amp;"-"&amp;$F518</f>
        <v>R12-1</v>
      </c>
      <c r="B518" t="str">
        <f t="shared" ref="B518:B581" si="57">IF(OR(E518=$A$2,E518=$B$2,E518=$C$2,E518=$D$2),"--",G518)</f>
        <v>LED4</v>
      </c>
      <c r="C518" t="str">
        <f t="shared" ref="C518:C581" si="58">$E518&amp;"-"&amp;$G518</f>
        <v>R12-LED4</v>
      </c>
      <c r="D518" t="str">
        <f t="shared" ref="D518:D581" si="59">A518</f>
        <v>R12-1</v>
      </c>
      <c r="E518" t="s">
        <v>499</v>
      </c>
      <c r="F518">
        <v>1</v>
      </c>
      <c r="G518" t="s">
        <v>360</v>
      </c>
      <c r="N518" s="97"/>
      <c r="AT518" t="str">
        <f t="shared" ref="AT518:AT581" si="60">IF(IF(COUNTIF($AO$6:$AQ$150,B518)&gt;0,"---","--")="---",VLOOKUP(B518,$AO$6:$AQ$150,3,0),B518)</f>
        <v>NetD5_A</v>
      </c>
      <c r="AU518" t="str">
        <f t="shared" ref="AU518:AU581" si="61">IF(IF(COUNTIF($AO$6:$AQ$150,B518)&gt;0,"---","--")="---",VLOOKUP(B518,$AO$6:$AQ$150,2,0),"--")</f>
        <v>R12</v>
      </c>
    </row>
    <row r="519" spans="1:47" x14ac:dyDescent="0.25">
      <c r="A519" t="str">
        <f t="shared" si="56"/>
        <v>R12-2</v>
      </c>
      <c r="B519" t="str">
        <f t="shared" si="57"/>
        <v>NetD5_A</v>
      </c>
      <c r="C519" t="str">
        <f t="shared" si="58"/>
        <v>R12-NetD5_A</v>
      </c>
      <c r="D519" t="str">
        <f t="shared" si="59"/>
        <v>R12-2</v>
      </c>
      <c r="E519" t="s">
        <v>499</v>
      </c>
      <c r="F519">
        <v>2</v>
      </c>
      <c r="G519" t="s">
        <v>377</v>
      </c>
      <c r="N519" s="97"/>
      <c r="AT519" t="str">
        <f t="shared" si="60"/>
        <v>LED4</v>
      </c>
      <c r="AU519" t="str">
        <f t="shared" si="61"/>
        <v>R12</v>
      </c>
    </row>
    <row r="520" spans="1:47" x14ac:dyDescent="0.25">
      <c r="A520" t="str">
        <f t="shared" si="56"/>
        <v>R13-1</v>
      </c>
      <c r="B520" t="str">
        <f t="shared" si="57"/>
        <v>LED5</v>
      </c>
      <c r="C520" t="str">
        <f t="shared" si="58"/>
        <v>R13-LED5</v>
      </c>
      <c r="D520" t="str">
        <f t="shared" si="59"/>
        <v>R13-1</v>
      </c>
      <c r="E520" t="s">
        <v>500</v>
      </c>
      <c r="F520">
        <v>1</v>
      </c>
      <c r="G520" t="s">
        <v>362</v>
      </c>
      <c r="N520" s="97"/>
      <c r="AT520" t="str">
        <f t="shared" si="60"/>
        <v>NetD6_A</v>
      </c>
      <c r="AU520" t="str">
        <f t="shared" si="61"/>
        <v>R13</v>
      </c>
    </row>
    <row r="521" spans="1:47" x14ac:dyDescent="0.25">
      <c r="A521" t="str">
        <f t="shared" si="56"/>
        <v>R13-2</v>
      </c>
      <c r="B521" t="str">
        <f t="shared" si="57"/>
        <v>NetD6_A</v>
      </c>
      <c r="C521" t="str">
        <f t="shared" si="58"/>
        <v>R13-NetD6_A</v>
      </c>
      <c r="D521" t="str">
        <f t="shared" si="59"/>
        <v>R13-2</v>
      </c>
      <c r="E521" t="s">
        <v>500</v>
      </c>
      <c r="F521">
        <v>2</v>
      </c>
      <c r="G521" t="s">
        <v>378</v>
      </c>
      <c r="N521" s="97"/>
      <c r="AT521" t="str">
        <f t="shared" si="60"/>
        <v>LED5</v>
      </c>
      <c r="AU521" t="str">
        <f t="shared" si="61"/>
        <v>R13</v>
      </c>
    </row>
    <row r="522" spans="1:47" x14ac:dyDescent="0.25">
      <c r="A522" t="str">
        <f t="shared" si="56"/>
        <v>R14-1</v>
      </c>
      <c r="B522" t="str">
        <f t="shared" si="57"/>
        <v>LED6</v>
      </c>
      <c r="C522" t="str">
        <f t="shared" si="58"/>
        <v>R14-LED6</v>
      </c>
      <c r="D522" t="str">
        <f t="shared" si="59"/>
        <v>R14-1</v>
      </c>
      <c r="E522" t="s">
        <v>501</v>
      </c>
      <c r="F522">
        <v>1</v>
      </c>
      <c r="G522" t="s">
        <v>364</v>
      </c>
      <c r="N522" s="97"/>
      <c r="AT522" t="str">
        <f t="shared" si="60"/>
        <v>NetD7_A</v>
      </c>
      <c r="AU522" t="str">
        <f t="shared" si="61"/>
        <v>R14</v>
      </c>
    </row>
    <row r="523" spans="1:47" x14ac:dyDescent="0.25">
      <c r="A523" t="str">
        <f t="shared" si="56"/>
        <v>R14-2</v>
      </c>
      <c r="B523" t="str">
        <f t="shared" si="57"/>
        <v>NetD7_A</v>
      </c>
      <c r="C523" t="str">
        <f t="shared" si="58"/>
        <v>R14-NetD7_A</v>
      </c>
      <c r="D523" t="str">
        <f t="shared" si="59"/>
        <v>R14-2</v>
      </c>
      <c r="E523" t="s">
        <v>501</v>
      </c>
      <c r="F523">
        <v>2</v>
      </c>
      <c r="G523" t="s">
        <v>379</v>
      </c>
      <c r="N523" s="97"/>
      <c r="AT523" t="str">
        <f t="shared" si="60"/>
        <v>LED6</v>
      </c>
      <c r="AU523" t="str">
        <f t="shared" si="61"/>
        <v>R14</v>
      </c>
    </row>
    <row r="524" spans="1:47" x14ac:dyDescent="0.25">
      <c r="A524" t="str">
        <f t="shared" si="56"/>
        <v>R15-1</v>
      </c>
      <c r="B524" t="str">
        <f t="shared" si="57"/>
        <v>LED7</v>
      </c>
      <c r="C524" t="str">
        <f t="shared" si="58"/>
        <v>R15-LED7</v>
      </c>
      <c r="D524" t="str">
        <f t="shared" si="59"/>
        <v>R15-1</v>
      </c>
      <c r="E524" t="s">
        <v>502</v>
      </c>
      <c r="F524">
        <v>1</v>
      </c>
      <c r="G524" t="s">
        <v>366</v>
      </c>
      <c r="N524" s="97"/>
      <c r="AT524" t="str">
        <f t="shared" si="60"/>
        <v>NetD8_A</v>
      </c>
      <c r="AU524" t="str">
        <f t="shared" si="61"/>
        <v>R15</v>
      </c>
    </row>
    <row r="525" spans="1:47" x14ac:dyDescent="0.25">
      <c r="A525" t="str">
        <f t="shared" si="56"/>
        <v>R15-2</v>
      </c>
      <c r="B525" t="str">
        <f t="shared" si="57"/>
        <v>NetD8_A</v>
      </c>
      <c r="C525" t="str">
        <f t="shared" si="58"/>
        <v>R15-NetD8_A</v>
      </c>
      <c r="D525" t="str">
        <f t="shared" si="59"/>
        <v>R15-2</v>
      </c>
      <c r="E525" t="s">
        <v>502</v>
      </c>
      <c r="F525">
        <v>2</v>
      </c>
      <c r="G525" t="s">
        <v>380</v>
      </c>
      <c r="N525" s="97"/>
      <c r="AT525" t="str">
        <f t="shared" si="60"/>
        <v>LED7</v>
      </c>
      <c r="AU525" t="str">
        <f t="shared" si="61"/>
        <v>R15</v>
      </c>
    </row>
    <row r="526" spans="1:47" x14ac:dyDescent="0.25">
      <c r="A526" t="str">
        <f t="shared" si="56"/>
        <v>R16-1</v>
      </c>
      <c r="B526" t="str">
        <f t="shared" si="57"/>
        <v>LED8</v>
      </c>
      <c r="C526" t="str">
        <f t="shared" si="58"/>
        <v>R16-LED8</v>
      </c>
      <c r="D526" t="str">
        <f t="shared" si="59"/>
        <v>R16-1</v>
      </c>
      <c r="E526" t="s">
        <v>503</v>
      </c>
      <c r="F526">
        <v>1</v>
      </c>
      <c r="G526" t="s">
        <v>368</v>
      </c>
      <c r="N526" s="97"/>
      <c r="AT526" t="str">
        <f t="shared" si="60"/>
        <v>NetD9_A</v>
      </c>
      <c r="AU526" t="str">
        <f t="shared" si="61"/>
        <v>R16</v>
      </c>
    </row>
    <row r="527" spans="1:47" x14ac:dyDescent="0.25">
      <c r="A527" t="str">
        <f t="shared" si="56"/>
        <v>R16-2</v>
      </c>
      <c r="B527" t="str">
        <f t="shared" si="57"/>
        <v>NetD9_A</v>
      </c>
      <c r="C527" t="str">
        <f t="shared" si="58"/>
        <v>R16-NetD9_A</v>
      </c>
      <c r="D527" t="str">
        <f t="shared" si="59"/>
        <v>R16-2</v>
      </c>
      <c r="E527" t="s">
        <v>503</v>
      </c>
      <c r="F527">
        <v>2</v>
      </c>
      <c r="G527" t="s">
        <v>381</v>
      </c>
      <c r="N527" s="97"/>
      <c r="AT527" t="str">
        <f t="shared" si="60"/>
        <v>LED8</v>
      </c>
      <c r="AU527" t="str">
        <f t="shared" si="61"/>
        <v>R16</v>
      </c>
    </row>
    <row r="528" spans="1:47" x14ac:dyDescent="0.25">
      <c r="A528" t="str">
        <f t="shared" si="56"/>
        <v>R17-1</v>
      </c>
      <c r="B528" t="str">
        <f t="shared" si="57"/>
        <v>NetR17_1</v>
      </c>
      <c r="C528" t="str">
        <f t="shared" si="58"/>
        <v>R17-NetR17_1</v>
      </c>
      <c r="D528" t="str">
        <f t="shared" si="59"/>
        <v>R17-1</v>
      </c>
      <c r="E528" t="s">
        <v>504</v>
      </c>
      <c r="F528">
        <v>1</v>
      </c>
      <c r="G528" t="s">
        <v>382</v>
      </c>
      <c r="N528" s="97"/>
      <c r="AT528" t="str">
        <f t="shared" si="60"/>
        <v>CLK12M</v>
      </c>
      <c r="AU528" t="str">
        <f t="shared" si="61"/>
        <v>R17</v>
      </c>
    </row>
    <row r="529" spans="1:47" x14ac:dyDescent="0.25">
      <c r="A529" t="str">
        <f t="shared" si="56"/>
        <v>R17-2</v>
      </c>
      <c r="B529" t="str">
        <f t="shared" si="57"/>
        <v>CLK12M</v>
      </c>
      <c r="C529" t="str">
        <f t="shared" si="58"/>
        <v>R17-CLK12M</v>
      </c>
      <c r="D529" t="str">
        <f t="shared" si="59"/>
        <v>R17-2</v>
      </c>
      <c r="E529" t="s">
        <v>504</v>
      </c>
      <c r="F529">
        <v>2</v>
      </c>
      <c r="G529" t="s">
        <v>315</v>
      </c>
      <c r="N529" s="97"/>
      <c r="AT529" t="str">
        <f t="shared" si="60"/>
        <v>NetR17_1</v>
      </c>
      <c r="AU529" t="str">
        <f t="shared" si="61"/>
        <v>R17</v>
      </c>
    </row>
    <row r="530" spans="1:47" x14ac:dyDescent="0.25">
      <c r="A530" t="str">
        <f t="shared" si="56"/>
        <v>R18-1</v>
      </c>
      <c r="B530" t="str">
        <f t="shared" si="57"/>
        <v>AREF</v>
      </c>
      <c r="C530" t="str">
        <f t="shared" si="58"/>
        <v>R18-AREF</v>
      </c>
      <c r="D530" t="str">
        <f t="shared" si="59"/>
        <v>R18-1</v>
      </c>
      <c r="E530" t="s">
        <v>505</v>
      </c>
      <c r="F530">
        <v>1</v>
      </c>
      <c r="G530" t="s">
        <v>287</v>
      </c>
      <c r="N530" s="97"/>
      <c r="AT530" t="str">
        <f t="shared" si="60"/>
        <v>NetC15_1</v>
      </c>
      <c r="AU530" t="str">
        <f t="shared" si="61"/>
        <v>R18</v>
      </c>
    </row>
    <row r="531" spans="1:47" x14ac:dyDescent="0.25">
      <c r="A531" t="str">
        <f t="shared" si="56"/>
        <v>R18-2</v>
      </c>
      <c r="B531" t="str">
        <f t="shared" si="57"/>
        <v>NetC15_1</v>
      </c>
      <c r="C531" t="str">
        <f t="shared" si="58"/>
        <v>R18-NetC15_1</v>
      </c>
      <c r="D531" t="str">
        <f t="shared" si="59"/>
        <v>R18-2</v>
      </c>
      <c r="E531" t="s">
        <v>505</v>
      </c>
      <c r="F531">
        <v>2</v>
      </c>
      <c r="G531" t="s">
        <v>636</v>
      </c>
      <c r="N531" s="97"/>
      <c r="AT531" t="str">
        <f t="shared" si="60"/>
        <v>AREF</v>
      </c>
      <c r="AU531" t="str">
        <f t="shared" si="61"/>
        <v>R18</v>
      </c>
    </row>
    <row r="532" spans="1:47" x14ac:dyDescent="0.25">
      <c r="A532" t="str">
        <f t="shared" si="56"/>
        <v>R19-1</v>
      </c>
      <c r="B532" t="str">
        <f t="shared" si="57"/>
        <v>NetR17_1</v>
      </c>
      <c r="C532" t="str">
        <f t="shared" si="58"/>
        <v>R19-NetR17_1</v>
      </c>
      <c r="D532" t="str">
        <f t="shared" si="59"/>
        <v>R19-1</v>
      </c>
      <c r="E532" t="s">
        <v>506</v>
      </c>
      <c r="F532">
        <v>1</v>
      </c>
      <c r="G532" t="s">
        <v>382</v>
      </c>
      <c r="N532" s="97"/>
      <c r="AT532" t="str">
        <f t="shared" si="60"/>
        <v>CLK12M</v>
      </c>
      <c r="AU532" t="str">
        <f t="shared" si="61"/>
        <v>R17</v>
      </c>
    </row>
    <row r="533" spans="1:47" x14ac:dyDescent="0.25">
      <c r="A533" t="str">
        <f t="shared" si="56"/>
        <v>R19-2</v>
      </c>
      <c r="B533" t="str">
        <f t="shared" si="57"/>
        <v>NetR19_2</v>
      </c>
      <c r="C533" t="str">
        <f t="shared" si="58"/>
        <v>R19-NetR19_2</v>
      </c>
      <c r="D533" t="str">
        <f t="shared" si="59"/>
        <v>R19-2</v>
      </c>
      <c r="E533" t="s">
        <v>506</v>
      </c>
      <c r="F533">
        <v>2</v>
      </c>
      <c r="G533" t="s">
        <v>384</v>
      </c>
      <c r="N533" s="97"/>
      <c r="AT533" t="str">
        <f t="shared" si="60"/>
        <v>NetR17_1</v>
      </c>
      <c r="AU533" t="str">
        <f t="shared" si="61"/>
        <v>R19</v>
      </c>
    </row>
    <row r="534" spans="1:47" x14ac:dyDescent="0.25">
      <c r="A534" t="str">
        <f t="shared" si="56"/>
        <v>R20-1</v>
      </c>
      <c r="B534" t="str">
        <f t="shared" si="57"/>
        <v>3.3V</v>
      </c>
      <c r="C534" t="str">
        <f t="shared" si="58"/>
        <v>R20-3.3V</v>
      </c>
      <c r="D534" t="str">
        <f t="shared" si="59"/>
        <v>R20-1</v>
      </c>
      <c r="E534" t="s">
        <v>507</v>
      </c>
      <c r="F534">
        <v>1</v>
      </c>
      <c r="G534" t="s">
        <v>291</v>
      </c>
      <c r="N534" s="97"/>
      <c r="AT534" t="str">
        <f t="shared" si="60"/>
        <v>3.3V</v>
      </c>
      <c r="AU534" t="str">
        <f t="shared" si="61"/>
        <v>--</v>
      </c>
    </row>
    <row r="535" spans="1:47" x14ac:dyDescent="0.25">
      <c r="A535" t="str">
        <f t="shared" si="56"/>
        <v>R20-2</v>
      </c>
      <c r="B535" t="str">
        <f t="shared" si="57"/>
        <v>nCONFIG</v>
      </c>
      <c r="C535" t="str">
        <f t="shared" si="58"/>
        <v>R20-nCONFIG</v>
      </c>
      <c r="D535" t="str">
        <f t="shared" si="59"/>
        <v>R20-2</v>
      </c>
      <c r="E535" t="s">
        <v>507</v>
      </c>
      <c r="F535">
        <v>2</v>
      </c>
      <c r="G535" t="s">
        <v>640</v>
      </c>
      <c r="N535" s="97"/>
      <c r="AT535" t="str">
        <f t="shared" si="60"/>
        <v>RESET</v>
      </c>
      <c r="AU535" t="str">
        <f t="shared" si="61"/>
        <v>R26</v>
      </c>
    </row>
    <row r="536" spans="1:47" x14ac:dyDescent="0.25">
      <c r="A536" t="str">
        <f t="shared" si="56"/>
        <v>R21-1</v>
      </c>
      <c r="B536" t="str">
        <f t="shared" si="57"/>
        <v>JTAGEN</v>
      </c>
      <c r="C536" t="str">
        <f t="shared" si="58"/>
        <v>R21-JTAGEN</v>
      </c>
      <c r="D536" t="str">
        <f t="shared" si="59"/>
        <v>R21-1</v>
      </c>
      <c r="E536" t="s">
        <v>776</v>
      </c>
      <c r="F536">
        <v>1</v>
      </c>
      <c r="G536" t="s">
        <v>328</v>
      </c>
      <c r="N536" s="97"/>
      <c r="AT536" t="str">
        <f t="shared" si="60"/>
        <v>NetJ4_2</v>
      </c>
      <c r="AU536" t="str">
        <f t="shared" si="61"/>
        <v>R33</v>
      </c>
    </row>
    <row r="537" spans="1:47" x14ac:dyDescent="0.25">
      <c r="A537" t="str">
        <f t="shared" si="56"/>
        <v>R21-2</v>
      </c>
      <c r="B537" t="str">
        <f t="shared" si="57"/>
        <v>3.3V</v>
      </c>
      <c r="C537" t="str">
        <f t="shared" si="58"/>
        <v>R21-3.3V</v>
      </c>
      <c r="D537" t="str">
        <f t="shared" si="59"/>
        <v>R21-2</v>
      </c>
      <c r="E537" t="s">
        <v>776</v>
      </c>
      <c r="F537">
        <v>2</v>
      </c>
      <c r="G537" t="s">
        <v>291</v>
      </c>
      <c r="N537" s="97"/>
      <c r="AT537" t="str">
        <f t="shared" si="60"/>
        <v>3.3V</v>
      </c>
      <c r="AU537" t="str">
        <f t="shared" si="61"/>
        <v>--</v>
      </c>
    </row>
    <row r="538" spans="1:47" x14ac:dyDescent="0.25">
      <c r="A538" t="str">
        <f t="shared" si="56"/>
        <v>R22-1</v>
      </c>
      <c r="B538" t="str">
        <f t="shared" si="57"/>
        <v>CONF_DONE</v>
      </c>
      <c r="C538" t="str">
        <f t="shared" si="58"/>
        <v>R22-CONF_DONE</v>
      </c>
      <c r="D538" t="str">
        <f t="shared" si="59"/>
        <v>R22-1</v>
      </c>
      <c r="E538" t="s">
        <v>777</v>
      </c>
      <c r="F538">
        <v>1</v>
      </c>
      <c r="G538" t="s">
        <v>319</v>
      </c>
      <c r="N538" s="97"/>
      <c r="AT538" t="str">
        <f t="shared" si="60"/>
        <v>CONF_DONE</v>
      </c>
      <c r="AU538" t="str">
        <f t="shared" si="61"/>
        <v>--</v>
      </c>
    </row>
    <row r="539" spans="1:47" x14ac:dyDescent="0.25">
      <c r="A539" t="str">
        <f t="shared" si="56"/>
        <v>R22-2</v>
      </c>
      <c r="B539" t="str">
        <f t="shared" si="57"/>
        <v>3.3V</v>
      </c>
      <c r="C539" t="str">
        <f t="shared" si="58"/>
        <v>R22-3.3V</v>
      </c>
      <c r="D539" t="str">
        <f t="shared" si="59"/>
        <v>R22-2</v>
      </c>
      <c r="E539" t="s">
        <v>777</v>
      </c>
      <c r="F539">
        <v>2</v>
      </c>
      <c r="G539" t="s">
        <v>291</v>
      </c>
      <c r="N539" s="97"/>
      <c r="AT539" t="str">
        <f t="shared" si="60"/>
        <v>3.3V</v>
      </c>
      <c r="AU539" t="str">
        <f t="shared" si="61"/>
        <v>--</v>
      </c>
    </row>
    <row r="540" spans="1:47" x14ac:dyDescent="0.25">
      <c r="A540" t="str">
        <f t="shared" si="56"/>
        <v>R23-1</v>
      </c>
      <c r="B540" t="str">
        <f t="shared" si="57"/>
        <v>NetD1_A</v>
      </c>
      <c r="C540" t="str">
        <f t="shared" si="58"/>
        <v>R23-NetD1_A</v>
      </c>
      <c r="D540" t="str">
        <f t="shared" si="59"/>
        <v>R23-1</v>
      </c>
      <c r="E540" t="s">
        <v>508</v>
      </c>
      <c r="F540">
        <v>1</v>
      </c>
      <c r="G540" t="s">
        <v>373</v>
      </c>
      <c r="N540" s="97"/>
      <c r="AT540" t="str">
        <f t="shared" si="60"/>
        <v>NetD1_A</v>
      </c>
      <c r="AU540" t="str">
        <f t="shared" si="61"/>
        <v>--</v>
      </c>
    </row>
    <row r="541" spans="1:47" x14ac:dyDescent="0.25">
      <c r="A541" t="str">
        <f t="shared" si="56"/>
        <v>R23-2</v>
      </c>
      <c r="B541" t="str">
        <f t="shared" si="57"/>
        <v>3.3V</v>
      </c>
      <c r="C541" t="str">
        <f t="shared" si="58"/>
        <v>R23-3.3V</v>
      </c>
      <c r="D541" t="str">
        <f t="shared" si="59"/>
        <v>R23-2</v>
      </c>
      <c r="E541" t="s">
        <v>508</v>
      </c>
      <c r="F541">
        <v>2</v>
      </c>
      <c r="G541" t="s">
        <v>291</v>
      </c>
      <c r="N541" s="97"/>
      <c r="AT541" t="str">
        <f t="shared" si="60"/>
        <v>3.3V</v>
      </c>
      <c r="AU541" t="str">
        <f t="shared" si="61"/>
        <v>--</v>
      </c>
    </row>
    <row r="542" spans="1:47" x14ac:dyDescent="0.25">
      <c r="A542" t="str">
        <f t="shared" si="56"/>
        <v>R24-1</v>
      </c>
      <c r="B542" t="str">
        <f t="shared" si="57"/>
        <v>D12</v>
      </c>
      <c r="C542" t="str">
        <f t="shared" si="58"/>
        <v>R24-D12</v>
      </c>
      <c r="D542" t="str">
        <f t="shared" si="59"/>
        <v>R24-1</v>
      </c>
      <c r="E542" t="s">
        <v>509</v>
      </c>
      <c r="F542">
        <v>1</v>
      </c>
      <c r="G542" t="s">
        <v>320</v>
      </c>
      <c r="N542" s="97"/>
      <c r="AT542" t="str">
        <f t="shared" si="60"/>
        <v>D12</v>
      </c>
      <c r="AU542" t="str">
        <f t="shared" si="61"/>
        <v>--</v>
      </c>
    </row>
    <row r="543" spans="1:47" x14ac:dyDescent="0.25">
      <c r="A543" t="str">
        <f t="shared" si="56"/>
        <v>R24-2</v>
      </c>
      <c r="B543" t="str">
        <f t="shared" si="57"/>
        <v>D12_R</v>
      </c>
      <c r="C543" t="str">
        <f t="shared" si="58"/>
        <v>R24-D12_R</v>
      </c>
      <c r="D543" t="str">
        <f t="shared" si="59"/>
        <v>R24-2</v>
      </c>
      <c r="E543" t="s">
        <v>509</v>
      </c>
      <c r="F543">
        <v>2</v>
      </c>
      <c r="G543" t="s">
        <v>327</v>
      </c>
      <c r="N543" s="97"/>
      <c r="AT543" t="str">
        <f t="shared" si="60"/>
        <v>D12_R</v>
      </c>
      <c r="AU543" t="str">
        <f t="shared" si="61"/>
        <v>--</v>
      </c>
    </row>
    <row r="544" spans="1:47" x14ac:dyDescent="0.25">
      <c r="A544" t="str">
        <f t="shared" si="56"/>
        <v>R25-1</v>
      </c>
      <c r="B544" t="str">
        <f t="shared" si="57"/>
        <v>D11</v>
      </c>
      <c r="C544" t="str">
        <f t="shared" si="58"/>
        <v>R25-D11</v>
      </c>
      <c r="D544" t="str">
        <f t="shared" si="59"/>
        <v>R25-1</v>
      </c>
      <c r="E544" t="s">
        <v>510</v>
      </c>
      <c r="F544">
        <v>1</v>
      </c>
      <c r="G544" t="s">
        <v>318</v>
      </c>
      <c r="N544" s="97"/>
      <c r="AT544" t="str">
        <f t="shared" si="60"/>
        <v>D11</v>
      </c>
      <c r="AU544" t="str">
        <f t="shared" si="61"/>
        <v>--</v>
      </c>
    </row>
    <row r="545" spans="1:47" x14ac:dyDescent="0.25">
      <c r="A545" t="str">
        <f t="shared" si="56"/>
        <v>R25-2</v>
      </c>
      <c r="B545" t="str">
        <f t="shared" si="57"/>
        <v>D11_R</v>
      </c>
      <c r="C545" t="str">
        <f t="shared" si="58"/>
        <v>R25-D11_R</v>
      </c>
      <c r="D545" t="str">
        <f t="shared" si="59"/>
        <v>R25-2</v>
      </c>
      <c r="E545" t="s">
        <v>510</v>
      </c>
      <c r="F545">
        <v>2</v>
      </c>
      <c r="G545" t="s">
        <v>325</v>
      </c>
      <c r="N545" s="97"/>
      <c r="AT545" t="str">
        <f t="shared" si="60"/>
        <v>D11_R</v>
      </c>
      <c r="AU545" t="str">
        <f t="shared" si="61"/>
        <v>--</v>
      </c>
    </row>
    <row r="546" spans="1:47" x14ac:dyDescent="0.25">
      <c r="A546" t="str">
        <f t="shared" si="56"/>
        <v>R26-1</v>
      </c>
      <c r="B546" t="str">
        <f t="shared" si="57"/>
        <v>RESET</v>
      </c>
      <c r="C546" t="str">
        <f t="shared" si="58"/>
        <v>R26-RESET</v>
      </c>
      <c r="D546" t="str">
        <f t="shared" si="59"/>
        <v>R26-1</v>
      </c>
      <c r="E546" t="s">
        <v>778</v>
      </c>
      <c r="F546">
        <v>1</v>
      </c>
      <c r="G546" t="s">
        <v>323</v>
      </c>
      <c r="N546" s="97"/>
      <c r="AT546" t="str">
        <f t="shared" si="60"/>
        <v>nCONFIG</v>
      </c>
      <c r="AU546" t="str">
        <f t="shared" si="61"/>
        <v>R26</v>
      </c>
    </row>
    <row r="547" spans="1:47" x14ac:dyDescent="0.25">
      <c r="A547" t="str">
        <f t="shared" si="56"/>
        <v>R26-2</v>
      </c>
      <c r="B547" t="str">
        <f t="shared" si="57"/>
        <v>nCONFIG</v>
      </c>
      <c r="C547" t="str">
        <f t="shared" si="58"/>
        <v>R26-nCONFIG</v>
      </c>
      <c r="D547" t="str">
        <f t="shared" si="59"/>
        <v>R26-2</v>
      </c>
      <c r="E547" t="s">
        <v>778</v>
      </c>
      <c r="F547">
        <v>2</v>
      </c>
      <c r="G547" t="s">
        <v>640</v>
      </c>
      <c r="N547" s="97"/>
      <c r="AT547" t="str">
        <f t="shared" si="60"/>
        <v>RESET</v>
      </c>
      <c r="AU547" t="str">
        <f t="shared" si="61"/>
        <v>R26</v>
      </c>
    </row>
    <row r="548" spans="1:47" x14ac:dyDescent="0.25">
      <c r="A548" t="str">
        <f t="shared" si="56"/>
        <v>R27-1</v>
      </c>
      <c r="B548" t="str">
        <f t="shared" si="57"/>
        <v>NetR27_1</v>
      </c>
      <c r="C548" t="str">
        <f t="shared" si="58"/>
        <v>R27-NetR27_1</v>
      </c>
      <c r="D548" t="str">
        <f t="shared" si="59"/>
        <v>R27-1</v>
      </c>
      <c r="E548" t="s">
        <v>511</v>
      </c>
      <c r="F548">
        <v>1</v>
      </c>
      <c r="G548" t="s">
        <v>386</v>
      </c>
      <c r="N548" s="97"/>
      <c r="AT548" t="str">
        <f t="shared" si="60"/>
        <v>NetR27_1</v>
      </c>
      <c r="AU548" t="str">
        <f t="shared" si="61"/>
        <v>--</v>
      </c>
    </row>
    <row r="549" spans="1:47" x14ac:dyDescent="0.25">
      <c r="A549" t="str">
        <f t="shared" si="56"/>
        <v>R27-2</v>
      </c>
      <c r="B549" t="str">
        <f t="shared" si="57"/>
        <v>NetR27_2</v>
      </c>
      <c r="C549" t="str">
        <f t="shared" si="58"/>
        <v>R27-NetR27_2</v>
      </c>
      <c r="D549" t="str">
        <f t="shared" si="59"/>
        <v>R27-2</v>
      </c>
      <c r="E549" t="s">
        <v>511</v>
      </c>
      <c r="F549">
        <v>2</v>
      </c>
      <c r="G549" t="s">
        <v>387</v>
      </c>
      <c r="N549" s="97"/>
      <c r="AT549" t="str">
        <f t="shared" si="60"/>
        <v>NetR27_2</v>
      </c>
      <c r="AU549" t="str">
        <f t="shared" si="61"/>
        <v>--</v>
      </c>
    </row>
    <row r="550" spans="1:47" x14ac:dyDescent="0.25">
      <c r="A550" t="str">
        <f t="shared" si="56"/>
        <v>R28-1</v>
      </c>
      <c r="B550" t="str">
        <f t="shared" si="57"/>
        <v>USB_VBUS</v>
      </c>
      <c r="C550" t="str">
        <f t="shared" si="58"/>
        <v>R28-USB_VBUS</v>
      </c>
      <c r="D550" t="str">
        <f t="shared" si="59"/>
        <v>R28-1</v>
      </c>
      <c r="E550" t="s">
        <v>512</v>
      </c>
      <c r="F550">
        <v>1</v>
      </c>
      <c r="G550" t="s">
        <v>350</v>
      </c>
      <c r="N550" s="97"/>
      <c r="AT550" t="str">
        <f t="shared" si="60"/>
        <v>USB_VBUS</v>
      </c>
      <c r="AU550" t="str">
        <f t="shared" si="61"/>
        <v>--</v>
      </c>
    </row>
    <row r="551" spans="1:47" x14ac:dyDescent="0.25">
      <c r="A551" t="str">
        <f t="shared" si="56"/>
        <v>R28-2</v>
      </c>
      <c r="B551" t="str">
        <f t="shared" si="57"/>
        <v>NetR28_2</v>
      </c>
      <c r="C551" t="str">
        <f t="shared" si="58"/>
        <v>R28-NetR28_2</v>
      </c>
      <c r="D551" t="str">
        <f t="shared" si="59"/>
        <v>R28-2</v>
      </c>
      <c r="E551" t="s">
        <v>512</v>
      </c>
      <c r="F551">
        <v>2</v>
      </c>
      <c r="G551" t="s">
        <v>388</v>
      </c>
      <c r="N551" s="97"/>
      <c r="AT551" t="str">
        <f t="shared" si="60"/>
        <v>NetR28_2</v>
      </c>
      <c r="AU551" t="str">
        <f t="shared" si="61"/>
        <v>--</v>
      </c>
    </row>
    <row r="552" spans="1:47" x14ac:dyDescent="0.25">
      <c r="A552" t="str">
        <f t="shared" si="56"/>
        <v>R29-1</v>
      </c>
      <c r="B552" t="str">
        <f t="shared" si="57"/>
        <v>NetR29_1</v>
      </c>
      <c r="C552" t="str">
        <f t="shared" si="58"/>
        <v>R29-NetR29_1</v>
      </c>
      <c r="D552" t="str">
        <f t="shared" si="59"/>
        <v>R29-1</v>
      </c>
      <c r="E552" t="s">
        <v>513</v>
      </c>
      <c r="F552">
        <v>1</v>
      </c>
      <c r="G552" t="s">
        <v>389</v>
      </c>
      <c r="N552" s="97"/>
      <c r="AT552" t="str">
        <f t="shared" si="60"/>
        <v>NetR29_1</v>
      </c>
      <c r="AU552" t="str">
        <f t="shared" si="61"/>
        <v>--</v>
      </c>
    </row>
    <row r="553" spans="1:47" x14ac:dyDescent="0.25">
      <c r="A553" t="str">
        <f t="shared" si="56"/>
        <v>R29-2</v>
      </c>
      <c r="B553" t="str">
        <f t="shared" si="57"/>
        <v>NetR28_2</v>
      </c>
      <c r="C553" t="str">
        <f t="shared" si="58"/>
        <v>R29-NetR28_2</v>
      </c>
      <c r="D553" t="str">
        <f t="shared" si="59"/>
        <v>R29-2</v>
      </c>
      <c r="E553" t="s">
        <v>513</v>
      </c>
      <c r="F553">
        <v>2</v>
      </c>
      <c r="G553" t="s">
        <v>388</v>
      </c>
      <c r="N553" s="97"/>
      <c r="AT553" t="str">
        <f t="shared" si="60"/>
        <v>NetR28_2</v>
      </c>
      <c r="AU553" t="str">
        <f t="shared" si="61"/>
        <v>--</v>
      </c>
    </row>
    <row r="554" spans="1:47" x14ac:dyDescent="0.25">
      <c r="A554" t="str">
        <f t="shared" si="56"/>
        <v>R30-1</v>
      </c>
      <c r="B554" t="str">
        <f t="shared" si="57"/>
        <v>NetR29_1</v>
      </c>
      <c r="C554" t="str">
        <f t="shared" si="58"/>
        <v>R30-NetR29_1</v>
      </c>
      <c r="D554" t="str">
        <f t="shared" si="59"/>
        <v>R30-1</v>
      </c>
      <c r="E554" t="s">
        <v>514</v>
      </c>
      <c r="F554">
        <v>1</v>
      </c>
      <c r="G554" t="s">
        <v>389</v>
      </c>
      <c r="N554" s="97"/>
      <c r="AT554" t="str">
        <f t="shared" si="60"/>
        <v>NetR29_1</v>
      </c>
      <c r="AU554" t="str">
        <f t="shared" si="61"/>
        <v>--</v>
      </c>
    </row>
    <row r="555" spans="1:47" x14ac:dyDescent="0.25">
      <c r="A555" t="str">
        <f t="shared" si="56"/>
        <v>R30-2</v>
      </c>
      <c r="B555" t="str">
        <f t="shared" si="57"/>
        <v>NetR30_2</v>
      </c>
      <c r="C555" t="str">
        <f t="shared" si="58"/>
        <v>R30-NetR30_2</v>
      </c>
      <c r="D555" t="str">
        <f t="shared" si="59"/>
        <v>R30-2</v>
      </c>
      <c r="E555" t="s">
        <v>514</v>
      </c>
      <c r="F555">
        <v>2</v>
      </c>
      <c r="G555" t="s">
        <v>391</v>
      </c>
      <c r="N555" s="97"/>
      <c r="AT555" t="str">
        <f t="shared" si="60"/>
        <v>NetR30_2</v>
      </c>
      <c r="AU555" t="str">
        <f t="shared" si="61"/>
        <v>--</v>
      </c>
    </row>
    <row r="556" spans="1:47" x14ac:dyDescent="0.25">
      <c r="A556" t="str">
        <f t="shared" si="56"/>
        <v>R31-1</v>
      </c>
      <c r="B556" t="str">
        <f t="shared" si="57"/>
        <v>VIN</v>
      </c>
      <c r="C556" t="str">
        <f t="shared" si="58"/>
        <v>R31-VIN</v>
      </c>
      <c r="D556" t="str">
        <f t="shared" si="59"/>
        <v>R31-1</v>
      </c>
      <c r="E556" t="s">
        <v>515</v>
      </c>
      <c r="F556">
        <v>1</v>
      </c>
      <c r="G556" t="s">
        <v>326</v>
      </c>
      <c r="N556" s="97"/>
      <c r="AT556" t="str">
        <f t="shared" si="60"/>
        <v>VIN</v>
      </c>
      <c r="AU556" t="str">
        <f t="shared" si="61"/>
        <v>--</v>
      </c>
    </row>
    <row r="557" spans="1:47" x14ac:dyDescent="0.25">
      <c r="A557" t="str">
        <f t="shared" si="56"/>
        <v>R31-2</v>
      </c>
      <c r="B557" t="str">
        <f t="shared" si="57"/>
        <v>NetC7_2</v>
      </c>
      <c r="C557" t="str">
        <f t="shared" si="58"/>
        <v>R31-NetC7_2</v>
      </c>
      <c r="D557" t="str">
        <f t="shared" si="59"/>
        <v>R31-2</v>
      </c>
      <c r="E557" t="s">
        <v>515</v>
      </c>
      <c r="F557">
        <v>2</v>
      </c>
      <c r="G557" t="s">
        <v>371</v>
      </c>
      <c r="N557" s="97"/>
      <c r="AT557" t="str">
        <f t="shared" si="60"/>
        <v>NetC7_2</v>
      </c>
      <c r="AU557" t="str">
        <f t="shared" si="61"/>
        <v>--</v>
      </c>
    </row>
    <row r="558" spans="1:47" x14ac:dyDescent="0.25">
      <c r="A558" t="str">
        <f t="shared" si="56"/>
        <v>R32-1</v>
      </c>
      <c r="B558" t="str">
        <f t="shared" si="57"/>
        <v>NetC7_2</v>
      </c>
      <c r="C558" t="str">
        <f t="shared" si="58"/>
        <v>R32-NetC7_2</v>
      </c>
      <c r="D558" t="str">
        <f t="shared" si="59"/>
        <v>R32-1</v>
      </c>
      <c r="E558" t="s">
        <v>516</v>
      </c>
      <c r="F558">
        <v>1</v>
      </c>
      <c r="G558" t="s">
        <v>371</v>
      </c>
      <c r="N558" s="97"/>
      <c r="AT558" t="str">
        <f t="shared" si="60"/>
        <v>NetC7_2</v>
      </c>
      <c r="AU558" t="str">
        <f t="shared" si="61"/>
        <v>--</v>
      </c>
    </row>
    <row r="559" spans="1:47" x14ac:dyDescent="0.25">
      <c r="A559" t="str">
        <f t="shared" si="56"/>
        <v>R32-2</v>
      </c>
      <c r="B559" t="str">
        <f t="shared" si="57"/>
        <v>GND</v>
      </c>
      <c r="C559" t="str">
        <f t="shared" si="58"/>
        <v>R32-GND</v>
      </c>
      <c r="D559" t="str">
        <f t="shared" si="59"/>
        <v>R32-2</v>
      </c>
      <c r="E559" t="s">
        <v>516</v>
      </c>
      <c r="F559">
        <v>2</v>
      </c>
      <c r="G559" t="s">
        <v>324</v>
      </c>
      <c r="N559" s="97"/>
      <c r="AT559" t="str">
        <f t="shared" si="60"/>
        <v>GND</v>
      </c>
      <c r="AU559" t="str">
        <f t="shared" si="61"/>
        <v>--</v>
      </c>
    </row>
    <row r="560" spans="1:47" x14ac:dyDescent="0.25">
      <c r="A560" t="str">
        <f t="shared" si="56"/>
        <v>R33-1</v>
      </c>
      <c r="B560" t="str">
        <f t="shared" si="57"/>
        <v>NetJ3_1</v>
      </c>
      <c r="C560" t="str">
        <f t="shared" si="58"/>
        <v>R33-NetJ3_1</v>
      </c>
      <c r="D560" t="str">
        <f t="shared" si="59"/>
        <v>R33-1</v>
      </c>
      <c r="E560" t="s">
        <v>779</v>
      </c>
      <c r="F560">
        <v>1</v>
      </c>
      <c r="G560" t="s">
        <v>588</v>
      </c>
      <c r="N560" s="97"/>
      <c r="AT560" t="str">
        <f t="shared" si="60"/>
        <v>NetJ3_1</v>
      </c>
      <c r="AU560" t="str">
        <f t="shared" si="61"/>
        <v>--</v>
      </c>
    </row>
    <row r="561" spans="1:47" x14ac:dyDescent="0.25">
      <c r="A561" t="str">
        <f t="shared" si="56"/>
        <v>R33-2</v>
      </c>
      <c r="B561" t="str">
        <f t="shared" si="57"/>
        <v>GND</v>
      </c>
      <c r="C561" t="str">
        <f t="shared" si="58"/>
        <v>R33-GND</v>
      </c>
      <c r="D561" t="str">
        <f t="shared" si="59"/>
        <v>R33-2</v>
      </c>
      <c r="E561" t="s">
        <v>779</v>
      </c>
      <c r="F561">
        <v>2</v>
      </c>
      <c r="G561" t="s">
        <v>324</v>
      </c>
      <c r="N561" s="97"/>
      <c r="AT561" t="str">
        <f t="shared" si="60"/>
        <v>GND</v>
      </c>
      <c r="AU561" t="str">
        <f t="shared" si="61"/>
        <v>--</v>
      </c>
    </row>
    <row r="562" spans="1:47" x14ac:dyDescent="0.25">
      <c r="A562" t="str">
        <f t="shared" si="56"/>
        <v>R34-1</v>
      </c>
      <c r="B562" t="str">
        <f t="shared" si="57"/>
        <v>USER_BTN</v>
      </c>
      <c r="C562" t="str">
        <f t="shared" si="58"/>
        <v>R34-USER_BTN</v>
      </c>
      <c r="D562" t="str">
        <f t="shared" si="59"/>
        <v>R34-1</v>
      </c>
      <c r="E562" t="s">
        <v>780</v>
      </c>
      <c r="F562">
        <v>1</v>
      </c>
      <c r="G562" t="s">
        <v>394</v>
      </c>
      <c r="N562" s="97"/>
      <c r="AT562" t="str">
        <f t="shared" si="60"/>
        <v>USER_BTN</v>
      </c>
      <c r="AU562" t="str">
        <f t="shared" si="61"/>
        <v>--</v>
      </c>
    </row>
    <row r="563" spans="1:47" x14ac:dyDescent="0.25">
      <c r="A563" t="str">
        <f t="shared" si="56"/>
        <v>R34-2</v>
      </c>
      <c r="B563" t="str">
        <f t="shared" si="57"/>
        <v>3.3V</v>
      </c>
      <c r="C563" t="str">
        <f t="shared" si="58"/>
        <v>R34-3.3V</v>
      </c>
      <c r="D563" t="str">
        <f t="shared" si="59"/>
        <v>R34-2</v>
      </c>
      <c r="E563" t="s">
        <v>780</v>
      </c>
      <c r="F563">
        <v>2</v>
      </c>
      <c r="G563" t="s">
        <v>291</v>
      </c>
      <c r="N563" s="97"/>
      <c r="AT563" t="str">
        <f t="shared" si="60"/>
        <v>3.3V</v>
      </c>
      <c r="AU563" t="str">
        <f t="shared" si="61"/>
        <v>--</v>
      </c>
    </row>
    <row r="564" spans="1:47" x14ac:dyDescent="0.25">
      <c r="A564" t="str">
        <f t="shared" si="56"/>
        <v>S1-1</v>
      </c>
      <c r="B564" t="str">
        <f t="shared" si="57"/>
        <v>USER_BTN</v>
      </c>
      <c r="C564" t="str">
        <f t="shared" si="58"/>
        <v>S1-USER_BTN</v>
      </c>
      <c r="D564" t="str">
        <f t="shared" si="59"/>
        <v>S1-1</v>
      </c>
      <c r="E564" t="s">
        <v>355</v>
      </c>
      <c r="F564">
        <v>1</v>
      </c>
      <c r="G564" t="s">
        <v>394</v>
      </c>
      <c r="N564" s="97"/>
      <c r="AT564" t="str">
        <f t="shared" si="60"/>
        <v>USER_BTN</v>
      </c>
      <c r="AU564" t="str">
        <f t="shared" si="61"/>
        <v>--</v>
      </c>
    </row>
    <row r="565" spans="1:47" x14ac:dyDescent="0.25">
      <c r="A565" t="str">
        <f t="shared" si="56"/>
        <v>S1-2</v>
      </c>
      <c r="B565" t="str">
        <f t="shared" si="57"/>
        <v>GND</v>
      </c>
      <c r="C565" t="str">
        <f t="shared" si="58"/>
        <v>S1-GND</v>
      </c>
      <c r="D565" t="str">
        <f t="shared" si="59"/>
        <v>S1-2</v>
      </c>
      <c r="E565" t="s">
        <v>355</v>
      </c>
      <c r="F565">
        <v>2</v>
      </c>
      <c r="G565" t="s">
        <v>324</v>
      </c>
      <c r="N565" s="97"/>
      <c r="AT565" t="str">
        <f t="shared" si="60"/>
        <v>GND</v>
      </c>
      <c r="AU565" t="str">
        <f t="shared" si="61"/>
        <v>--</v>
      </c>
    </row>
    <row r="566" spans="1:47" x14ac:dyDescent="0.25">
      <c r="A566" t="str">
        <f t="shared" si="56"/>
        <v>S1-3</v>
      </c>
      <c r="B566" t="str">
        <f t="shared" si="57"/>
        <v>NetS1_3</v>
      </c>
      <c r="C566" t="str">
        <f t="shared" si="58"/>
        <v>S1-NetS1_3</v>
      </c>
      <c r="D566" t="str">
        <f t="shared" si="59"/>
        <v>S1-3</v>
      </c>
      <c r="E566" t="s">
        <v>355</v>
      </c>
      <c r="F566">
        <v>3</v>
      </c>
      <c r="G566" t="s">
        <v>781</v>
      </c>
      <c r="N566" s="97"/>
      <c r="AT566" t="str">
        <f t="shared" si="60"/>
        <v>NetS1_3</v>
      </c>
      <c r="AU566" t="str">
        <f t="shared" si="61"/>
        <v>--</v>
      </c>
    </row>
    <row r="567" spans="1:47" x14ac:dyDescent="0.25">
      <c r="A567" t="str">
        <f t="shared" si="56"/>
        <v>S1-4</v>
      </c>
      <c r="B567" t="str">
        <f t="shared" si="57"/>
        <v>GND</v>
      </c>
      <c r="C567" t="str">
        <f t="shared" si="58"/>
        <v>S1-GND</v>
      </c>
      <c r="D567" t="str">
        <f t="shared" si="59"/>
        <v>S1-4</v>
      </c>
      <c r="E567" t="s">
        <v>355</v>
      </c>
      <c r="F567">
        <v>4</v>
      </c>
      <c r="G567" t="s">
        <v>324</v>
      </c>
      <c r="N567" s="97"/>
      <c r="AT567" t="str">
        <f t="shared" si="60"/>
        <v>GND</v>
      </c>
      <c r="AU567" t="str">
        <f t="shared" si="61"/>
        <v>--</v>
      </c>
    </row>
    <row r="568" spans="1:47" x14ac:dyDescent="0.25">
      <c r="A568" t="str">
        <f t="shared" si="56"/>
        <v>S1-5</v>
      </c>
      <c r="B568" t="str">
        <f t="shared" si="57"/>
        <v>USER_BTN</v>
      </c>
      <c r="C568" t="str">
        <f t="shared" si="58"/>
        <v>S1-USER_BTN</v>
      </c>
      <c r="D568" t="str">
        <f t="shared" si="59"/>
        <v>S1-5</v>
      </c>
      <c r="E568" t="s">
        <v>355</v>
      </c>
      <c r="F568">
        <v>5</v>
      </c>
      <c r="G568" t="s">
        <v>394</v>
      </c>
      <c r="N568" s="97"/>
      <c r="AT568" t="str">
        <f t="shared" si="60"/>
        <v>USER_BTN</v>
      </c>
      <c r="AU568" t="str">
        <f t="shared" si="61"/>
        <v>--</v>
      </c>
    </row>
    <row r="569" spans="1:47" x14ac:dyDescent="0.25">
      <c r="A569" t="str">
        <f t="shared" si="56"/>
        <v>S2-1</v>
      </c>
      <c r="B569" t="str">
        <f t="shared" si="57"/>
        <v>RESET</v>
      </c>
      <c r="C569" t="str">
        <f t="shared" si="58"/>
        <v>S2-RESET</v>
      </c>
      <c r="D569" t="str">
        <f t="shared" si="59"/>
        <v>S2-1</v>
      </c>
      <c r="E569" t="s">
        <v>357</v>
      </c>
      <c r="F569">
        <v>1</v>
      </c>
      <c r="G569" t="s">
        <v>323</v>
      </c>
      <c r="N569" s="97"/>
      <c r="AT569" t="str">
        <f t="shared" si="60"/>
        <v>nCONFIG</v>
      </c>
      <c r="AU569" t="str">
        <f t="shared" si="61"/>
        <v>R26</v>
      </c>
    </row>
    <row r="570" spans="1:47" x14ac:dyDescent="0.25">
      <c r="A570" t="str">
        <f t="shared" si="56"/>
        <v>S2-2</v>
      </c>
      <c r="B570" t="str">
        <f t="shared" si="57"/>
        <v>GND</v>
      </c>
      <c r="C570" t="str">
        <f t="shared" si="58"/>
        <v>S2-GND</v>
      </c>
      <c r="D570" t="str">
        <f t="shared" si="59"/>
        <v>S2-2</v>
      </c>
      <c r="E570" t="s">
        <v>357</v>
      </c>
      <c r="F570">
        <v>2</v>
      </c>
      <c r="G570" t="s">
        <v>324</v>
      </c>
      <c r="N570" s="97"/>
      <c r="AT570" t="str">
        <f t="shared" si="60"/>
        <v>GND</v>
      </c>
      <c r="AU570" t="str">
        <f t="shared" si="61"/>
        <v>--</v>
      </c>
    </row>
    <row r="571" spans="1:47" x14ac:dyDescent="0.25">
      <c r="A571" t="str">
        <f t="shared" si="56"/>
        <v>S2-3</v>
      </c>
      <c r="B571" t="str">
        <f t="shared" si="57"/>
        <v>NetS2_3</v>
      </c>
      <c r="C571" t="str">
        <f t="shared" si="58"/>
        <v>S2-NetS2_3</v>
      </c>
      <c r="D571" t="str">
        <f t="shared" si="59"/>
        <v>S2-3</v>
      </c>
      <c r="E571" t="s">
        <v>357</v>
      </c>
      <c r="F571">
        <v>3</v>
      </c>
      <c r="G571" t="s">
        <v>782</v>
      </c>
      <c r="N571" s="97"/>
      <c r="AT571" t="str">
        <f t="shared" si="60"/>
        <v>NetS2_3</v>
      </c>
      <c r="AU571" t="str">
        <f t="shared" si="61"/>
        <v>--</v>
      </c>
    </row>
    <row r="572" spans="1:47" x14ac:dyDescent="0.25">
      <c r="A572" t="str">
        <f t="shared" si="56"/>
        <v>S2-4</v>
      </c>
      <c r="B572" t="str">
        <f t="shared" si="57"/>
        <v>GND</v>
      </c>
      <c r="C572" t="str">
        <f t="shared" si="58"/>
        <v>S2-GND</v>
      </c>
      <c r="D572" t="str">
        <f t="shared" si="59"/>
        <v>S2-4</v>
      </c>
      <c r="E572" t="s">
        <v>357</v>
      </c>
      <c r="F572">
        <v>4</v>
      </c>
      <c r="G572" t="s">
        <v>324</v>
      </c>
      <c r="N572" s="97"/>
      <c r="AT572" t="str">
        <f t="shared" si="60"/>
        <v>GND</v>
      </c>
      <c r="AU572" t="str">
        <f t="shared" si="61"/>
        <v>--</v>
      </c>
    </row>
    <row r="573" spans="1:47" x14ac:dyDescent="0.25">
      <c r="A573" t="str">
        <f t="shared" si="56"/>
        <v>S2-5</v>
      </c>
      <c r="B573" t="str">
        <f t="shared" si="57"/>
        <v>RESET</v>
      </c>
      <c r="C573" t="str">
        <f t="shared" si="58"/>
        <v>S2-RESET</v>
      </c>
      <c r="D573" t="str">
        <f t="shared" si="59"/>
        <v>S2-5</v>
      </c>
      <c r="E573" t="s">
        <v>357</v>
      </c>
      <c r="F573">
        <v>5</v>
      </c>
      <c r="G573" t="s">
        <v>323</v>
      </c>
      <c r="N573" s="97"/>
      <c r="AT573" t="str">
        <f t="shared" si="60"/>
        <v>nCONFIG</v>
      </c>
      <c r="AU573" t="str">
        <f t="shared" si="61"/>
        <v>R26</v>
      </c>
    </row>
    <row r="574" spans="1:47" x14ac:dyDescent="0.25">
      <c r="A574" t="str">
        <f t="shared" si="56"/>
        <v>T1-1</v>
      </c>
      <c r="B574" t="str">
        <f t="shared" si="57"/>
        <v>NetR27_2</v>
      </c>
      <c r="C574" t="str">
        <f t="shared" si="58"/>
        <v>T1-NetR27_2</v>
      </c>
      <c r="D574" t="str">
        <f t="shared" si="59"/>
        <v>T1-1</v>
      </c>
      <c r="E574" t="s">
        <v>517</v>
      </c>
      <c r="F574">
        <v>1</v>
      </c>
      <c r="G574" t="s">
        <v>387</v>
      </c>
      <c r="N574" s="97"/>
      <c r="AT574" t="str">
        <f t="shared" si="60"/>
        <v>NetR27_2</v>
      </c>
      <c r="AU574" t="str">
        <f t="shared" si="61"/>
        <v>--</v>
      </c>
    </row>
    <row r="575" spans="1:47" x14ac:dyDescent="0.25">
      <c r="A575" t="str">
        <f t="shared" si="56"/>
        <v>T1-2</v>
      </c>
      <c r="B575" t="str">
        <f t="shared" si="57"/>
        <v>NetR27_1</v>
      </c>
      <c r="C575" t="str">
        <f t="shared" si="58"/>
        <v>T1-NetR27_1</v>
      </c>
      <c r="D575" t="str">
        <f t="shared" si="59"/>
        <v>T1-2</v>
      </c>
      <c r="E575" t="s">
        <v>517</v>
      </c>
      <c r="F575">
        <v>2</v>
      </c>
      <c r="G575" t="s">
        <v>386</v>
      </c>
      <c r="N575" s="97"/>
      <c r="AT575" t="str">
        <f t="shared" si="60"/>
        <v>NetR27_1</v>
      </c>
      <c r="AU575" t="str">
        <f t="shared" si="61"/>
        <v>--</v>
      </c>
    </row>
    <row r="576" spans="1:47" x14ac:dyDescent="0.25">
      <c r="A576" t="str">
        <f t="shared" si="56"/>
        <v>T1-3</v>
      </c>
      <c r="B576" t="str">
        <f t="shared" si="57"/>
        <v>5V</v>
      </c>
      <c r="C576" t="str">
        <f t="shared" si="58"/>
        <v>T1-5V</v>
      </c>
      <c r="D576" t="str">
        <f t="shared" si="59"/>
        <v>T1-3</v>
      </c>
      <c r="E576" t="s">
        <v>517</v>
      </c>
      <c r="F576">
        <v>3</v>
      </c>
      <c r="G576" t="s">
        <v>293</v>
      </c>
      <c r="N576" s="97"/>
      <c r="AT576" t="str">
        <f t="shared" si="60"/>
        <v>5V</v>
      </c>
      <c r="AU576" t="str">
        <f t="shared" si="61"/>
        <v>--</v>
      </c>
    </row>
    <row r="577" spans="1:47" x14ac:dyDescent="0.25">
      <c r="A577" t="str">
        <f t="shared" si="56"/>
        <v>T1-4</v>
      </c>
      <c r="B577" t="str">
        <f t="shared" si="57"/>
        <v>NetR27_2</v>
      </c>
      <c r="C577" t="str">
        <f t="shared" si="58"/>
        <v>T1-NetR27_2</v>
      </c>
      <c r="D577" t="str">
        <f t="shared" si="59"/>
        <v>T1-4</v>
      </c>
      <c r="E577" t="s">
        <v>517</v>
      </c>
      <c r="F577">
        <v>4</v>
      </c>
      <c r="G577" t="s">
        <v>387</v>
      </c>
      <c r="N577" s="97"/>
      <c r="AT577" t="str">
        <f t="shared" si="60"/>
        <v>NetR27_2</v>
      </c>
      <c r="AU577" t="str">
        <f t="shared" si="61"/>
        <v>--</v>
      </c>
    </row>
    <row r="578" spans="1:47" x14ac:dyDescent="0.25">
      <c r="A578" t="str">
        <f t="shared" si="56"/>
        <v>T1-5</v>
      </c>
      <c r="B578" t="str">
        <f t="shared" si="57"/>
        <v>NetR27_1</v>
      </c>
      <c r="C578" t="str">
        <f t="shared" si="58"/>
        <v>T1-NetR27_1</v>
      </c>
      <c r="D578" t="str">
        <f t="shared" si="59"/>
        <v>T1-5</v>
      </c>
      <c r="E578" t="s">
        <v>517</v>
      </c>
      <c r="F578">
        <v>5</v>
      </c>
      <c r="G578" t="s">
        <v>386</v>
      </c>
      <c r="N578" s="97"/>
      <c r="AT578" t="str">
        <f t="shared" si="60"/>
        <v>NetR27_1</v>
      </c>
      <c r="AU578" t="str">
        <f t="shared" si="61"/>
        <v>--</v>
      </c>
    </row>
    <row r="579" spans="1:47" x14ac:dyDescent="0.25">
      <c r="A579" t="str">
        <f t="shared" si="56"/>
        <v>T1-6</v>
      </c>
      <c r="B579" t="str">
        <f t="shared" si="57"/>
        <v>USB_VBUS</v>
      </c>
      <c r="C579" t="str">
        <f t="shared" si="58"/>
        <v>T1-USB_VBUS</v>
      </c>
      <c r="D579" t="str">
        <f t="shared" si="59"/>
        <v>T1-6</v>
      </c>
      <c r="E579" t="s">
        <v>517</v>
      </c>
      <c r="F579">
        <v>6</v>
      </c>
      <c r="G579" t="s">
        <v>350</v>
      </c>
      <c r="N579" s="97"/>
      <c r="AT579" t="str">
        <f t="shared" si="60"/>
        <v>USB_VBUS</v>
      </c>
      <c r="AU579" t="str">
        <f t="shared" si="61"/>
        <v>--</v>
      </c>
    </row>
    <row r="580" spans="1:47" x14ac:dyDescent="0.25">
      <c r="A580" t="str">
        <f t="shared" si="56"/>
        <v>T1-7</v>
      </c>
      <c r="B580" t="str">
        <f t="shared" si="57"/>
        <v>USB_VBUS</v>
      </c>
      <c r="C580" t="str">
        <f t="shared" si="58"/>
        <v>T1-USB_VBUS</v>
      </c>
      <c r="D580" t="str">
        <f t="shared" si="59"/>
        <v>T1-7</v>
      </c>
      <c r="E580" t="s">
        <v>517</v>
      </c>
      <c r="F580">
        <v>7</v>
      </c>
      <c r="G580" t="s">
        <v>350</v>
      </c>
      <c r="N580" s="97"/>
      <c r="AT580" t="str">
        <f t="shared" si="60"/>
        <v>USB_VBUS</v>
      </c>
      <c r="AU580" t="str">
        <f t="shared" si="61"/>
        <v>--</v>
      </c>
    </row>
    <row r="581" spans="1:47" x14ac:dyDescent="0.25">
      <c r="A581" t="str">
        <f t="shared" si="56"/>
        <v>T1-8</v>
      </c>
      <c r="B581" t="str">
        <f t="shared" si="57"/>
        <v>5V</v>
      </c>
      <c r="C581" t="str">
        <f t="shared" si="58"/>
        <v>T1-5V</v>
      </c>
      <c r="D581" t="str">
        <f t="shared" si="59"/>
        <v>T1-8</v>
      </c>
      <c r="E581" t="s">
        <v>517</v>
      </c>
      <c r="F581">
        <v>8</v>
      </c>
      <c r="G581" t="s">
        <v>293</v>
      </c>
      <c r="N581" s="97"/>
      <c r="AT581" t="str">
        <f t="shared" si="60"/>
        <v>5V</v>
      </c>
      <c r="AU581" t="str">
        <f t="shared" si="61"/>
        <v>--</v>
      </c>
    </row>
    <row r="582" spans="1:47" x14ac:dyDescent="0.25">
      <c r="A582" t="str">
        <f t="shared" ref="A582:A595" si="62">$E582&amp;"-"&amp;$F582</f>
        <v>T2-1</v>
      </c>
      <c r="B582" t="str">
        <f t="shared" ref="B582:B595" si="63">IF(OR(E582=$A$2,E582=$B$2,E582=$C$2,E582=$D$2),"--",G582)</f>
        <v>NetR30_2</v>
      </c>
      <c r="C582" t="str">
        <f t="shared" ref="C582:C595" si="64">$E582&amp;"-"&amp;$G582</f>
        <v>T2-NetR30_2</v>
      </c>
      <c r="D582" t="str">
        <f t="shared" ref="D582:D595" si="65">A582</f>
        <v>T2-1</v>
      </c>
      <c r="E582" t="s">
        <v>518</v>
      </c>
      <c r="F582">
        <v>1</v>
      </c>
      <c r="G582" t="s">
        <v>391</v>
      </c>
      <c r="N582" s="97"/>
      <c r="AT582" t="str">
        <f t="shared" ref="AT582:AT595" si="66">IF(IF(COUNTIF($AO$6:$AQ$150,B582)&gt;0,"---","--")="---",VLOOKUP(B582,$AO$6:$AQ$150,3,0),B582)</f>
        <v>NetR30_2</v>
      </c>
      <c r="AU582" t="str">
        <f t="shared" ref="AU582:AU595" si="67">IF(IF(COUNTIF($AO$6:$AQ$150,B582)&gt;0,"---","--")="---",VLOOKUP(B582,$AO$6:$AQ$150,2,0),"--")</f>
        <v>--</v>
      </c>
    </row>
    <row r="583" spans="1:47" x14ac:dyDescent="0.25">
      <c r="A583" t="str">
        <f t="shared" si="62"/>
        <v>T2-2</v>
      </c>
      <c r="B583" t="str">
        <f t="shared" si="63"/>
        <v>NetR29_1</v>
      </c>
      <c r="C583" t="str">
        <f t="shared" si="64"/>
        <v>T2-NetR29_1</v>
      </c>
      <c r="D583" t="str">
        <f t="shared" si="65"/>
        <v>T2-2</v>
      </c>
      <c r="E583" t="s">
        <v>518</v>
      </c>
      <c r="F583">
        <v>2</v>
      </c>
      <c r="G583" t="s">
        <v>389</v>
      </c>
      <c r="N583" s="97"/>
      <c r="AT583" t="str">
        <f t="shared" si="66"/>
        <v>NetR29_1</v>
      </c>
      <c r="AU583" t="str">
        <f t="shared" si="67"/>
        <v>--</v>
      </c>
    </row>
    <row r="584" spans="1:47" x14ac:dyDescent="0.25">
      <c r="A584" t="str">
        <f t="shared" si="62"/>
        <v>T2-3</v>
      </c>
      <c r="B584" t="str">
        <f t="shared" si="63"/>
        <v>5V</v>
      </c>
      <c r="C584" t="str">
        <f t="shared" si="64"/>
        <v>T2-5V</v>
      </c>
      <c r="D584" t="str">
        <f t="shared" si="65"/>
        <v>T2-3</v>
      </c>
      <c r="E584" t="s">
        <v>518</v>
      </c>
      <c r="F584">
        <v>3</v>
      </c>
      <c r="G584" t="s">
        <v>293</v>
      </c>
      <c r="N584" s="97"/>
      <c r="AT584" t="str">
        <f t="shared" si="66"/>
        <v>5V</v>
      </c>
      <c r="AU584" t="str">
        <f t="shared" si="67"/>
        <v>--</v>
      </c>
    </row>
    <row r="585" spans="1:47" x14ac:dyDescent="0.25">
      <c r="A585" t="str">
        <f t="shared" si="62"/>
        <v>T2-4</v>
      </c>
      <c r="B585" t="str">
        <f t="shared" si="63"/>
        <v>NetR30_2</v>
      </c>
      <c r="C585" t="str">
        <f t="shared" si="64"/>
        <v>T2-NetR30_2</v>
      </c>
      <c r="D585" t="str">
        <f t="shared" si="65"/>
        <v>T2-4</v>
      </c>
      <c r="E585" t="s">
        <v>518</v>
      </c>
      <c r="F585">
        <v>4</v>
      </c>
      <c r="G585" t="s">
        <v>391</v>
      </c>
      <c r="N585" s="97"/>
      <c r="AT585" t="str">
        <f t="shared" si="66"/>
        <v>NetR30_2</v>
      </c>
      <c r="AU585" t="str">
        <f t="shared" si="67"/>
        <v>--</v>
      </c>
    </row>
    <row r="586" spans="1:47" x14ac:dyDescent="0.25">
      <c r="A586" t="str">
        <f t="shared" si="62"/>
        <v>T2-5</v>
      </c>
      <c r="B586" t="str">
        <f t="shared" si="63"/>
        <v>NetR29_1</v>
      </c>
      <c r="C586" t="str">
        <f t="shared" si="64"/>
        <v>T2-NetR29_1</v>
      </c>
      <c r="D586" t="str">
        <f t="shared" si="65"/>
        <v>T2-5</v>
      </c>
      <c r="E586" t="s">
        <v>518</v>
      </c>
      <c r="F586">
        <v>5</v>
      </c>
      <c r="G586" t="s">
        <v>389</v>
      </c>
      <c r="N586" s="97"/>
      <c r="AT586" t="str">
        <f t="shared" si="66"/>
        <v>NetR29_1</v>
      </c>
      <c r="AU586" t="str">
        <f t="shared" si="67"/>
        <v>--</v>
      </c>
    </row>
    <row r="587" spans="1:47" x14ac:dyDescent="0.25">
      <c r="A587" t="str">
        <f t="shared" si="62"/>
        <v>T2-6</v>
      </c>
      <c r="B587" t="str">
        <f t="shared" si="63"/>
        <v>VIN</v>
      </c>
      <c r="C587" t="str">
        <f t="shared" si="64"/>
        <v>T2-VIN</v>
      </c>
      <c r="D587" t="str">
        <f t="shared" si="65"/>
        <v>T2-6</v>
      </c>
      <c r="E587" t="s">
        <v>518</v>
      </c>
      <c r="F587">
        <v>6</v>
      </c>
      <c r="G587" t="s">
        <v>326</v>
      </c>
      <c r="N587" s="97"/>
      <c r="AT587" t="str">
        <f t="shared" si="66"/>
        <v>VIN</v>
      </c>
      <c r="AU587" t="str">
        <f t="shared" si="67"/>
        <v>--</v>
      </c>
    </row>
    <row r="588" spans="1:47" x14ac:dyDescent="0.25">
      <c r="A588" t="str">
        <f t="shared" si="62"/>
        <v>T2-7</v>
      </c>
      <c r="B588" t="str">
        <f t="shared" si="63"/>
        <v>VIN</v>
      </c>
      <c r="C588" t="str">
        <f t="shared" si="64"/>
        <v>T2-VIN</v>
      </c>
      <c r="D588" t="str">
        <f t="shared" si="65"/>
        <v>T2-7</v>
      </c>
      <c r="E588" t="s">
        <v>518</v>
      </c>
      <c r="F588">
        <v>7</v>
      </c>
      <c r="G588" t="s">
        <v>326</v>
      </c>
      <c r="N588" s="97"/>
      <c r="AT588" t="str">
        <f t="shared" si="66"/>
        <v>VIN</v>
      </c>
      <c r="AU588" t="str">
        <f t="shared" si="67"/>
        <v>--</v>
      </c>
    </row>
    <row r="589" spans="1:47" x14ac:dyDescent="0.25">
      <c r="A589" t="str">
        <f t="shared" si="62"/>
        <v>T2-8</v>
      </c>
      <c r="B589" t="str">
        <f t="shared" si="63"/>
        <v>5V</v>
      </c>
      <c r="C589" t="str">
        <f t="shared" si="64"/>
        <v>T2-5V</v>
      </c>
      <c r="D589" t="str">
        <f t="shared" si="65"/>
        <v>T2-8</v>
      </c>
      <c r="E589" t="s">
        <v>518</v>
      </c>
      <c r="F589">
        <v>8</v>
      </c>
      <c r="G589" t="s">
        <v>293</v>
      </c>
      <c r="N589" s="97"/>
      <c r="AT589" t="str">
        <f t="shared" si="66"/>
        <v>5V</v>
      </c>
      <c r="AU589" t="str">
        <f t="shared" si="67"/>
        <v>--</v>
      </c>
    </row>
    <row r="590" spans="1:47" x14ac:dyDescent="0.25">
      <c r="A590" t="str">
        <f t="shared" si="62"/>
        <v>T3-1</v>
      </c>
      <c r="B590" t="str">
        <f t="shared" si="63"/>
        <v>GND</v>
      </c>
      <c r="C590" t="str">
        <f t="shared" si="64"/>
        <v>T3-GND</v>
      </c>
      <c r="D590" t="str">
        <f t="shared" si="65"/>
        <v>T3-1</v>
      </c>
      <c r="E590" t="s">
        <v>519</v>
      </c>
      <c r="F590">
        <v>1</v>
      </c>
      <c r="G590" t="s">
        <v>324</v>
      </c>
      <c r="N590" s="97"/>
      <c r="AT590" t="str">
        <f t="shared" si="66"/>
        <v>GND</v>
      </c>
      <c r="AU590" t="str">
        <f t="shared" si="67"/>
        <v>--</v>
      </c>
    </row>
    <row r="591" spans="1:47" x14ac:dyDescent="0.25">
      <c r="A591" t="str">
        <f t="shared" si="62"/>
        <v>T3-2</v>
      </c>
      <c r="B591" t="str">
        <f t="shared" si="63"/>
        <v>NetC7_2</v>
      </c>
      <c r="C591" t="str">
        <f t="shared" si="64"/>
        <v>T3-NetC7_2</v>
      </c>
      <c r="D591" t="str">
        <f t="shared" si="65"/>
        <v>T3-2</v>
      </c>
      <c r="E591" t="s">
        <v>519</v>
      </c>
      <c r="F591">
        <v>2</v>
      </c>
      <c r="G591" t="s">
        <v>371</v>
      </c>
      <c r="N591" s="97"/>
      <c r="AT591" t="str">
        <f t="shared" si="66"/>
        <v>NetC7_2</v>
      </c>
      <c r="AU591" t="str">
        <f t="shared" si="67"/>
        <v>--</v>
      </c>
    </row>
    <row r="592" spans="1:47" x14ac:dyDescent="0.25">
      <c r="A592" t="str">
        <f t="shared" si="62"/>
        <v>T3-3</v>
      </c>
      <c r="B592" t="str">
        <f t="shared" si="63"/>
        <v>NetR27_1</v>
      </c>
      <c r="C592" t="str">
        <f t="shared" si="64"/>
        <v>T3-NetR27_1</v>
      </c>
      <c r="D592" t="str">
        <f t="shared" si="65"/>
        <v>T3-3</v>
      </c>
      <c r="E592" t="s">
        <v>519</v>
      </c>
      <c r="F592">
        <v>3</v>
      </c>
      <c r="G592" t="s">
        <v>386</v>
      </c>
      <c r="N592" s="97"/>
      <c r="AT592" t="str">
        <f t="shared" si="66"/>
        <v>NetR27_1</v>
      </c>
      <c r="AU592" t="str">
        <f t="shared" si="67"/>
        <v>--</v>
      </c>
    </row>
    <row r="593" spans="1:47" x14ac:dyDescent="0.25">
      <c r="A593" t="str">
        <f t="shared" si="62"/>
        <v>T3-4</v>
      </c>
      <c r="B593" t="str">
        <f t="shared" si="63"/>
        <v>GND</v>
      </c>
      <c r="C593" t="str">
        <f t="shared" si="64"/>
        <v>T3-GND</v>
      </c>
      <c r="D593" t="str">
        <f t="shared" si="65"/>
        <v>T3-4</v>
      </c>
      <c r="E593" t="s">
        <v>519</v>
      </c>
      <c r="F593">
        <v>4</v>
      </c>
      <c r="G593" t="s">
        <v>324</v>
      </c>
      <c r="N593" s="97"/>
      <c r="AT593" t="str">
        <f t="shared" si="66"/>
        <v>GND</v>
      </c>
      <c r="AU593" t="str">
        <f t="shared" si="67"/>
        <v>--</v>
      </c>
    </row>
    <row r="594" spans="1:47" x14ac:dyDescent="0.25">
      <c r="A594" t="str">
        <f t="shared" si="62"/>
        <v>T3-5</v>
      </c>
      <c r="B594" t="str">
        <f t="shared" si="63"/>
        <v>NetR28_2</v>
      </c>
      <c r="C594" t="str">
        <f t="shared" si="64"/>
        <v>T3-NetR28_2</v>
      </c>
      <c r="D594" t="str">
        <f t="shared" si="65"/>
        <v>T3-5</v>
      </c>
      <c r="E594" t="s">
        <v>519</v>
      </c>
      <c r="F594">
        <v>5</v>
      </c>
      <c r="G594" t="s">
        <v>388</v>
      </c>
      <c r="N594" s="97"/>
      <c r="AT594" t="str">
        <f t="shared" si="66"/>
        <v>NetR28_2</v>
      </c>
      <c r="AU594" t="str">
        <f t="shared" si="67"/>
        <v>--</v>
      </c>
    </row>
    <row r="595" spans="1:47" x14ac:dyDescent="0.25">
      <c r="A595" t="str">
        <f t="shared" si="62"/>
        <v>T3-6</v>
      </c>
      <c r="B595" t="str">
        <f t="shared" si="63"/>
        <v>NetR29_1</v>
      </c>
      <c r="C595" t="str">
        <f t="shared" si="64"/>
        <v>T3-NetR29_1</v>
      </c>
      <c r="D595" t="str">
        <f t="shared" si="65"/>
        <v>T3-6</v>
      </c>
      <c r="E595" t="s">
        <v>519</v>
      </c>
      <c r="F595">
        <v>6</v>
      </c>
      <c r="G595" t="s">
        <v>389</v>
      </c>
      <c r="N595" s="97"/>
      <c r="AT595" t="str">
        <f t="shared" si="66"/>
        <v>NetR29_1</v>
      </c>
      <c r="AU595" t="str">
        <f t="shared" si="67"/>
        <v>--</v>
      </c>
    </row>
    <row r="596" spans="1:47" x14ac:dyDescent="0.25">
      <c r="N596" s="97"/>
    </row>
    <row r="597" spans="1:47" x14ac:dyDescent="0.25">
      <c r="N597" s="97"/>
    </row>
    <row r="598" spans="1:47" x14ac:dyDescent="0.25">
      <c r="N598" s="97"/>
    </row>
    <row r="599" spans="1:47" x14ac:dyDescent="0.25">
      <c r="N599" s="97"/>
    </row>
    <row r="600" spans="1:47" x14ac:dyDescent="0.25">
      <c r="N600" s="97"/>
    </row>
    <row r="601" spans="1:47" x14ac:dyDescent="0.25">
      <c r="N601" s="97"/>
    </row>
    <row r="602" spans="1:47" x14ac:dyDescent="0.25">
      <c r="N602" s="97"/>
    </row>
    <row r="603" spans="1:47" x14ac:dyDescent="0.25">
      <c r="N603" s="97"/>
    </row>
    <row r="604" spans="1:47" x14ac:dyDescent="0.25">
      <c r="N604" s="97"/>
    </row>
    <row r="605" spans="1:47" x14ac:dyDescent="0.25">
      <c r="N605" s="97"/>
    </row>
    <row r="606" spans="1:47" x14ac:dyDescent="0.25">
      <c r="N606" s="97"/>
    </row>
    <row r="607" spans="1:47" x14ac:dyDescent="0.25">
      <c r="N607" s="97"/>
    </row>
    <row r="608" spans="1:47" x14ac:dyDescent="0.25">
      <c r="N608" s="97"/>
    </row>
    <row r="609" spans="14:14" x14ac:dyDescent="0.25">
      <c r="N609" s="97"/>
    </row>
    <row r="610" spans="14:14" x14ac:dyDescent="0.25">
      <c r="N610" s="97"/>
    </row>
    <row r="611" spans="14:14" x14ac:dyDescent="0.25">
      <c r="N611" s="97"/>
    </row>
    <row r="612" spans="14:14" x14ac:dyDescent="0.25">
      <c r="N612" s="97"/>
    </row>
    <row r="613" spans="14:14" x14ac:dyDescent="0.25">
      <c r="N613" s="97"/>
    </row>
    <row r="614" spans="14:14" x14ac:dyDescent="0.25">
      <c r="N614" s="97"/>
    </row>
    <row r="615" spans="14:14" x14ac:dyDescent="0.25">
      <c r="N615" s="97"/>
    </row>
    <row r="616" spans="14:14" x14ac:dyDescent="0.25">
      <c r="N616" s="97"/>
    </row>
    <row r="617" spans="14:14" x14ac:dyDescent="0.25">
      <c r="N617" s="97"/>
    </row>
    <row r="618" spans="14:14" x14ac:dyDescent="0.25">
      <c r="N618" s="97"/>
    </row>
    <row r="619" spans="14:14" x14ac:dyDescent="0.25">
      <c r="N619" s="97"/>
    </row>
    <row r="620" spans="14:14" x14ac:dyDescent="0.25">
      <c r="N620" s="97"/>
    </row>
    <row r="621" spans="14:14" x14ac:dyDescent="0.25">
      <c r="N621" s="97"/>
    </row>
    <row r="622" spans="14:14" x14ac:dyDescent="0.25">
      <c r="N622" s="97"/>
    </row>
    <row r="623" spans="14:14" x14ac:dyDescent="0.25">
      <c r="N623" s="97"/>
    </row>
    <row r="624" spans="14:14" x14ac:dyDescent="0.25">
      <c r="N624" s="97"/>
    </row>
    <row r="625" spans="14:14" x14ac:dyDescent="0.25">
      <c r="N625" s="97"/>
    </row>
    <row r="626" spans="14:14" x14ac:dyDescent="0.25">
      <c r="N626" s="97"/>
    </row>
    <row r="627" spans="14:14" x14ac:dyDescent="0.25">
      <c r="N627" s="97"/>
    </row>
    <row r="628" spans="14:14" x14ac:dyDescent="0.25">
      <c r="N628" s="97"/>
    </row>
    <row r="629" spans="14:14" x14ac:dyDescent="0.25">
      <c r="N629" s="97"/>
    </row>
    <row r="630" spans="14:14" x14ac:dyDescent="0.25">
      <c r="N630" s="97"/>
    </row>
    <row r="631" spans="14:14" x14ac:dyDescent="0.25">
      <c r="N631" s="97"/>
    </row>
    <row r="632" spans="14:14" x14ac:dyDescent="0.25">
      <c r="N632" s="97"/>
    </row>
    <row r="633" spans="14:14" x14ac:dyDescent="0.25">
      <c r="N633" s="97"/>
    </row>
    <row r="634" spans="14:14" x14ac:dyDescent="0.25">
      <c r="N634" s="97"/>
    </row>
    <row r="635" spans="14:14" x14ac:dyDescent="0.25">
      <c r="N635" s="97"/>
    </row>
    <row r="636" spans="14:14" x14ac:dyDescent="0.25">
      <c r="N636" s="97"/>
    </row>
    <row r="637" spans="14:14" x14ac:dyDescent="0.25">
      <c r="N637" s="97"/>
    </row>
    <row r="638" spans="14:14" x14ac:dyDescent="0.25">
      <c r="N638" s="97"/>
    </row>
    <row r="639" spans="14:14" x14ac:dyDescent="0.25">
      <c r="N639" s="97"/>
    </row>
    <row r="640" spans="14:14" x14ac:dyDescent="0.25">
      <c r="N640" s="97"/>
    </row>
    <row r="641" spans="14:14" x14ac:dyDescent="0.25">
      <c r="N641" s="97"/>
    </row>
    <row r="642" spans="14:14" x14ac:dyDescent="0.25">
      <c r="N642" s="97"/>
    </row>
    <row r="643" spans="14:14" x14ac:dyDescent="0.25">
      <c r="N643" s="97"/>
    </row>
    <row r="644" spans="14:14" x14ac:dyDescent="0.25">
      <c r="N644" s="97"/>
    </row>
    <row r="645" spans="14:14" x14ac:dyDescent="0.25">
      <c r="N645" s="97"/>
    </row>
    <row r="646" spans="14:14" x14ac:dyDescent="0.25">
      <c r="N646" s="97"/>
    </row>
    <row r="647" spans="14:14" x14ac:dyDescent="0.25">
      <c r="N647" s="97"/>
    </row>
    <row r="648" spans="14:14" x14ac:dyDescent="0.25">
      <c r="N648" s="97"/>
    </row>
    <row r="649" spans="14:14" x14ac:dyDescent="0.25">
      <c r="N649" s="97"/>
    </row>
    <row r="650" spans="14:14" x14ac:dyDescent="0.25">
      <c r="N650" s="97"/>
    </row>
    <row r="651" spans="14:14" x14ac:dyDescent="0.25">
      <c r="N651" s="97"/>
    </row>
    <row r="652" spans="14:14" x14ac:dyDescent="0.25">
      <c r="N652" s="97"/>
    </row>
    <row r="653" spans="14:14" x14ac:dyDescent="0.25">
      <c r="N653" s="97"/>
    </row>
    <row r="654" spans="14:14" x14ac:dyDescent="0.25">
      <c r="N654" s="97"/>
    </row>
    <row r="655" spans="14:14" x14ac:dyDescent="0.25">
      <c r="N655" s="97"/>
    </row>
    <row r="656" spans="14:14" x14ac:dyDescent="0.25">
      <c r="N656" s="97"/>
    </row>
    <row r="657" spans="14:14" x14ac:dyDescent="0.25">
      <c r="N657" s="97"/>
    </row>
    <row r="658" spans="14:14" x14ac:dyDescent="0.25">
      <c r="N658" s="97"/>
    </row>
    <row r="659" spans="14:14" x14ac:dyDescent="0.25">
      <c r="N659" s="97"/>
    </row>
    <row r="660" spans="14:14" x14ac:dyDescent="0.25">
      <c r="N660" s="97"/>
    </row>
    <row r="661" spans="14:14" x14ac:dyDescent="0.25">
      <c r="N661" s="97"/>
    </row>
    <row r="662" spans="14:14" x14ac:dyDescent="0.25">
      <c r="N662" s="97"/>
    </row>
    <row r="663" spans="14:14" x14ac:dyDescent="0.25">
      <c r="N663" s="97"/>
    </row>
    <row r="664" spans="14:14" x14ac:dyDescent="0.25">
      <c r="N664" s="97"/>
    </row>
    <row r="665" spans="14:14" x14ac:dyDescent="0.25">
      <c r="N665" s="97"/>
    </row>
    <row r="666" spans="14:14" x14ac:dyDescent="0.25">
      <c r="N666" s="97"/>
    </row>
    <row r="667" spans="14:14" x14ac:dyDescent="0.25">
      <c r="N667" s="97"/>
    </row>
    <row r="668" spans="14:14" x14ac:dyDescent="0.25">
      <c r="N668" s="97"/>
    </row>
    <row r="669" spans="14:14" x14ac:dyDescent="0.25">
      <c r="N669" s="97"/>
    </row>
    <row r="670" spans="14:14" x14ac:dyDescent="0.25">
      <c r="N670" s="97"/>
    </row>
    <row r="671" spans="14:14" x14ac:dyDescent="0.25">
      <c r="N671" s="97"/>
    </row>
    <row r="672" spans="14:14" x14ac:dyDescent="0.25">
      <c r="N672" s="97"/>
    </row>
    <row r="673" spans="14:14" x14ac:dyDescent="0.25">
      <c r="N673" s="97"/>
    </row>
    <row r="674" spans="14:14" x14ac:dyDescent="0.25">
      <c r="N674" s="97"/>
    </row>
    <row r="675" spans="14:14" x14ac:dyDescent="0.25">
      <c r="N675" s="97"/>
    </row>
    <row r="676" spans="14:14" x14ac:dyDescent="0.25">
      <c r="N676" s="97"/>
    </row>
    <row r="677" spans="14:14" x14ac:dyDescent="0.25">
      <c r="N677" s="97"/>
    </row>
    <row r="678" spans="14:14" x14ac:dyDescent="0.25">
      <c r="N678" s="97"/>
    </row>
    <row r="679" spans="14:14" x14ac:dyDescent="0.25">
      <c r="N679" s="97"/>
    </row>
    <row r="680" spans="14:14" x14ac:dyDescent="0.25">
      <c r="N680" s="97"/>
    </row>
    <row r="681" spans="14:14" x14ac:dyDescent="0.25">
      <c r="N681" s="97"/>
    </row>
    <row r="682" spans="14:14" x14ac:dyDescent="0.25">
      <c r="N682" s="97"/>
    </row>
    <row r="683" spans="14:14" x14ac:dyDescent="0.25">
      <c r="N683" s="97"/>
    </row>
    <row r="684" spans="14:14" x14ac:dyDescent="0.25">
      <c r="N684" s="97"/>
    </row>
    <row r="685" spans="14:14" x14ac:dyDescent="0.25">
      <c r="N685" s="97"/>
    </row>
    <row r="686" spans="14:14" x14ac:dyDescent="0.25">
      <c r="N686" s="97"/>
    </row>
    <row r="687" spans="14:14" x14ac:dyDescent="0.25">
      <c r="N687" s="97"/>
    </row>
    <row r="688" spans="14:14" x14ac:dyDescent="0.25">
      <c r="N688" s="97"/>
    </row>
    <row r="689" spans="14:14" x14ac:dyDescent="0.25">
      <c r="N689" s="97"/>
    </row>
    <row r="690" spans="14:14" x14ac:dyDescent="0.25">
      <c r="N690" s="97"/>
    </row>
    <row r="691" spans="14:14" x14ac:dyDescent="0.25">
      <c r="N691" s="97"/>
    </row>
    <row r="692" spans="14:14" x14ac:dyDescent="0.25">
      <c r="N692" s="97"/>
    </row>
    <row r="693" spans="14:14" x14ac:dyDescent="0.25">
      <c r="N693" s="97"/>
    </row>
    <row r="694" spans="14:14" x14ac:dyDescent="0.25">
      <c r="N694" s="97"/>
    </row>
    <row r="695" spans="14:14" x14ac:dyDescent="0.25">
      <c r="N695" s="97"/>
    </row>
    <row r="696" spans="14:14" x14ac:dyDescent="0.25">
      <c r="N696" s="97"/>
    </row>
    <row r="697" spans="14:14" x14ac:dyDescent="0.25">
      <c r="N697" s="97"/>
    </row>
    <row r="698" spans="14:14" x14ac:dyDescent="0.25">
      <c r="N698" s="97"/>
    </row>
    <row r="699" spans="14:14" x14ac:dyDescent="0.25">
      <c r="N699" s="97"/>
    </row>
    <row r="700" spans="14:14" x14ac:dyDescent="0.25">
      <c r="N700" s="97"/>
    </row>
    <row r="701" spans="14:14" x14ac:dyDescent="0.25">
      <c r="N701" s="97"/>
    </row>
    <row r="702" spans="14:14" x14ac:dyDescent="0.25">
      <c r="N702" s="97"/>
    </row>
    <row r="703" spans="14:14" x14ac:dyDescent="0.25">
      <c r="N703" s="97"/>
    </row>
    <row r="704" spans="14:14" x14ac:dyDescent="0.25">
      <c r="N704" s="97"/>
    </row>
    <row r="705" spans="14:14" x14ac:dyDescent="0.25">
      <c r="N705" s="97"/>
    </row>
    <row r="706" spans="14:14" x14ac:dyDescent="0.25">
      <c r="N706" s="97"/>
    </row>
    <row r="707" spans="14:14" x14ac:dyDescent="0.25">
      <c r="N707" s="97"/>
    </row>
    <row r="708" spans="14:14" x14ac:dyDescent="0.25">
      <c r="N708" s="97"/>
    </row>
    <row r="709" spans="14:14" x14ac:dyDescent="0.25">
      <c r="N709" s="97"/>
    </row>
    <row r="710" spans="14:14" x14ac:dyDescent="0.25">
      <c r="N710" s="97"/>
    </row>
    <row r="711" spans="14:14" x14ac:dyDescent="0.25">
      <c r="N711" s="97"/>
    </row>
    <row r="712" spans="14:14" x14ac:dyDescent="0.25">
      <c r="N712" s="97"/>
    </row>
    <row r="713" spans="14:14" x14ac:dyDescent="0.25">
      <c r="N713" s="97"/>
    </row>
    <row r="714" spans="14:14" x14ac:dyDescent="0.25">
      <c r="N714" s="97"/>
    </row>
    <row r="715" spans="14:14" x14ac:dyDescent="0.25">
      <c r="N715" s="97"/>
    </row>
    <row r="716" spans="14:14" x14ac:dyDescent="0.25">
      <c r="N716" s="97"/>
    </row>
    <row r="717" spans="14:14" x14ac:dyDescent="0.25">
      <c r="N717" s="97"/>
    </row>
    <row r="718" spans="14:14" x14ac:dyDescent="0.25">
      <c r="N718" s="97"/>
    </row>
    <row r="719" spans="14:14" x14ac:dyDescent="0.25">
      <c r="N719" s="97"/>
    </row>
    <row r="720" spans="14:14" x14ac:dyDescent="0.25">
      <c r="N720" s="97"/>
    </row>
    <row r="721" spans="14:14" x14ac:dyDescent="0.25">
      <c r="N721" s="97"/>
    </row>
    <row r="722" spans="14:14" x14ac:dyDescent="0.25">
      <c r="N722" s="97"/>
    </row>
    <row r="723" spans="14:14" x14ac:dyDescent="0.25">
      <c r="N723" s="97"/>
    </row>
    <row r="724" spans="14:14" x14ac:dyDescent="0.25">
      <c r="N724" s="97"/>
    </row>
    <row r="725" spans="14:14" x14ac:dyDescent="0.25">
      <c r="N725" s="97"/>
    </row>
    <row r="726" spans="14:14" x14ac:dyDescent="0.25">
      <c r="N726" s="97"/>
    </row>
    <row r="727" spans="14:14" x14ac:dyDescent="0.25">
      <c r="N727" s="97"/>
    </row>
    <row r="728" spans="14:14" x14ac:dyDescent="0.25">
      <c r="N728" s="97"/>
    </row>
    <row r="729" spans="14:14" x14ac:dyDescent="0.25">
      <c r="N729" s="97"/>
    </row>
    <row r="730" spans="14:14" x14ac:dyDescent="0.25">
      <c r="N730" s="97"/>
    </row>
    <row r="731" spans="14:14" x14ac:dyDescent="0.25">
      <c r="N731" s="97"/>
    </row>
    <row r="732" spans="14:14" x14ac:dyDescent="0.25">
      <c r="N732" s="97"/>
    </row>
    <row r="733" spans="14:14" x14ac:dyDescent="0.25">
      <c r="N733" s="97"/>
    </row>
    <row r="734" spans="14:14" x14ac:dyDescent="0.25">
      <c r="N734" s="97"/>
    </row>
    <row r="735" spans="14:14" x14ac:dyDescent="0.25">
      <c r="N735" s="97"/>
    </row>
    <row r="736" spans="14:14" x14ac:dyDescent="0.25">
      <c r="N736" s="97"/>
    </row>
    <row r="737" spans="14:14" x14ac:dyDescent="0.25">
      <c r="N737" s="97"/>
    </row>
    <row r="738" spans="14:14" x14ac:dyDescent="0.25">
      <c r="N738" s="97"/>
    </row>
    <row r="739" spans="14:14" x14ac:dyDescent="0.25">
      <c r="N739" s="97"/>
    </row>
    <row r="740" spans="14:14" x14ac:dyDescent="0.25">
      <c r="N740" s="97"/>
    </row>
    <row r="741" spans="14:14" x14ac:dyDescent="0.25">
      <c r="N741" s="97"/>
    </row>
    <row r="742" spans="14:14" x14ac:dyDescent="0.25">
      <c r="N742" s="97"/>
    </row>
    <row r="743" spans="14:14" x14ac:dyDescent="0.25">
      <c r="N743" s="97"/>
    </row>
    <row r="744" spans="14:14" x14ac:dyDescent="0.25">
      <c r="N744" s="97"/>
    </row>
    <row r="745" spans="14:14" x14ac:dyDescent="0.25">
      <c r="N745" s="97"/>
    </row>
    <row r="746" spans="14:14" x14ac:dyDescent="0.25">
      <c r="N746" s="97"/>
    </row>
    <row r="747" spans="14:14" x14ac:dyDescent="0.25">
      <c r="N747" s="97"/>
    </row>
    <row r="748" spans="14:14" x14ac:dyDescent="0.25">
      <c r="N748" s="97"/>
    </row>
    <row r="749" spans="14:14" x14ac:dyDescent="0.25">
      <c r="N749" s="97"/>
    </row>
    <row r="750" spans="14:14" x14ac:dyDescent="0.25">
      <c r="N750" s="97"/>
    </row>
    <row r="751" spans="14:14" x14ac:dyDescent="0.25">
      <c r="N751" s="97"/>
    </row>
    <row r="752" spans="14:14" x14ac:dyDescent="0.25">
      <c r="N752" s="97"/>
    </row>
    <row r="753" spans="14:14" x14ac:dyDescent="0.25">
      <c r="N753" s="97"/>
    </row>
    <row r="754" spans="14:14" x14ac:dyDescent="0.25">
      <c r="N754" s="97"/>
    </row>
    <row r="755" spans="14:14" x14ac:dyDescent="0.25">
      <c r="N755" s="97"/>
    </row>
    <row r="756" spans="14:14" x14ac:dyDescent="0.25">
      <c r="N756" s="97"/>
    </row>
    <row r="757" spans="14:14" x14ac:dyDescent="0.25">
      <c r="N757" s="97"/>
    </row>
    <row r="758" spans="14:14" x14ac:dyDescent="0.25">
      <c r="N758" s="97"/>
    </row>
    <row r="759" spans="14:14" x14ac:dyDescent="0.25">
      <c r="N759" s="97"/>
    </row>
    <row r="760" spans="14:14" x14ac:dyDescent="0.25">
      <c r="N760" s="97"/>
    </row>
    <row r="761" spans="14:14" x14ac:dyDescent="0.25">
      <c r="N761" s="97"/>
    </row>
    <row r="762" spans="14:14" x14ac:dyDescent="0.25">
      <c r="N762" s="97"/>
    </row>
    <row r="763" spans="14:14" x14ac:dyDescent="0.25">
      <c r="N763" s="97"/>
    </row>
    <row r="764" spans="14:14" x14ac:dyDescent="0.25">
      <c r="N764" s="97"/>
    </row>
    <row r="765" spans="14:14" x14ac:dyDescent="0.25">
      <c r="N765" s="97"/>
    </row>
    <row r="766" spans="14:14" x14ac:dyDescent="0.25">
      <c r="N766" s="97"/>
    </row>
    <row r="767" spans="14:14" x14ac:dyDescent="0.25">
      <c r="N767" s="97"/>
    </row>
    <row r="768" spans="14:14" x14ac:dyDescent="0.25">
      <c r="N768" s="97"/>
    </row>
    <row r="769" spans="14:14" x14ac:dyDescent="0.25">
      <c r="N769" s="97"/>
    </row>
    <row r="770" spans="14:14" x14ac:dyDescent="0.25">
      <c r="N770" s="97"/>
    </row>
    <row r="771" spans="14:14" x14ac:dyDescent="0.25">
      <c r="N771" s="97"/>
    </row>
    <row r="772" spans="14:14" x14ac:dyDescent="0.25">
      <c r="N772" s="97"/>
    </row>
    <row r="773" spans="14:14" x14ac:dyDescent="0.25">
      <c r="N773" s="97"/>
    </row>
    <row r="774" spans="14:14" x14ac:dyDescent="0.25">
      <c r="N774" s="97"/>
    </row>
    <row r="775" spans="14:14" x14ac:dyDescent="0.25">
      <c r="N775" s="97"/>
    </row>
    <row r="776" spans="14:14" x14ac:dyDescent="0.25">
      <c r="N776" s="97"/>
    </row>
    <row r="777" spans="14:14" x14ac:dyDescent="0.25">
      <c r="N777" s="97"/>
    </row>
    <row r="778" spans="14:14" x14ac:dyDescent="0.25">
      <c r="N778" s="97"/>
    </row>
    <row r="779" spans="14:14" x14ac:dyDescent="0.25">
      <c r="N779" s="97"/>
    </row>
    <row r="780" spans="14:14" x14ac:dyDescent="0.25">
      <c r="N780" s="97"/>
    </row>
    <row r="781" spans="14:14" x14ac:dyDescent="0.25">
      <c r="N781" s="97"/>
    </row>
    <row r="782" spans="14:14" x14ac:dyDescent="0.25">
      <c r="N782" s="97"/>
    </row>
    <row r="783" spans="14:14" x14ac:dyDescent="0.25">
      <c r="N783" s="97"/>
    </row>
    <row r="784" spans="14:14" x14ac:dyDescent="0.25">
      <c r="N784" s="97"/>
    </row>
    <row r="785" spans="14:14" x14ac:dyDescent="0.25">
      <c r="N785" s="97"/>
    </row>
    <row r="786" spans="14:14" x14ac:dyDescent="0.25">
      <c r="N786" s="97"/>
    </row>
    <row r="787" spans="14:14" x14ac:dyDescent="0.25">
      <c r="N787" s="97"/>
    </row>
    <row r="788" spans="14:14" x14ac:dyDescent="0.25">
      <c r="N788" s="97"/>
    </row>
    <row r="789" spans="14:14" x14ac:dyDescent="0.25">
      <c r="N789" s="97"/>
    </row>
    <row r="790" spans="14:14" x14ac:dyDescent="0.25">
      <c r="N790" s="97"/>
    </row>
    <row r="791" spans="14:14" x14ac:dyDescent="0.25">
      <c r="N791" s="97"/>
    </row>
    <row r="792" spans="14:14" x14ac:dyDescent="0.25">
      <c r="N792" s="97"/>
    </row>
    <row r="793" spans="14:14" x14ac:dyDescent="0.25">
      <c r="N793" s="97"/>
    </row>
    <row r="794" spans="14:14" x14ac:dyDescent="0.25">
      <c r="N794" s="97"/>
    </row>
    <row r="795" spans="14:14" x14ac:dyDescent="0.25">
      <c r="N795" s="97"/>
    </row>
    <row r="796" spans="14:14" x14ac:dyDescent="0.25">
      <c r="N796" s="97"/>
    </row>
    <row r="797" spans="14:14" x14ac:dyDescent="0.25">
      <c r="N797" s="97"/>
    </row>
    <row r="798" spans="14:14" x14ac:dyDescent="0.25">
      <c r="N798" s="97"/>
    </row>
    <row r="799" spans="14:14" x14ac:dyDescent="0.25">
      <c r="N799" s="97"/>
    </row>
    <row r="800" spans="14:14" x14ac:dyDescent="0.25">
      <c r="N800" s="97"/>
    </row>
    <row r="801" spans="14:14" x14ac:dyDescent="0.25">
      <c r="N801" s="97"/>
    </row>
    <row r="802" spans="14:14" x14ac:dyDescent="0.25">
      <c r="N802" s="97"/>
    </row>
    <row r="803" spans="14:14" x14ac:dyDescent="0.25">
      <c r="N803" s="97"/>
    </row>
    <row r="804" spans="14:14" x14ac:dyDescent="0.25">
      <c r="N804" s="97"/>
    </row>
    <row r="805" spans="14:14" x14ac:dyDescent="0.25">
      <c r="N805" s="97"/>
    </row>
    <row r="806" spans="14:14" x14ac:dyDescent="0.25">
      <c r="N806" s="97"/>
    </row>
    <row r="807" spans="14:14" x14ac:dyDescent="0.25">
      <c r="N807" s="97"/>
    </row>
    <row r="808" spans="14:14" x14ac:dyDescent="0.25">
      <c r="N808" s="97"/>
    </row>
    <row r="809" spans="14:14" x14ac:dyDescent="0.25">
      <c r="N809" s="97"/>
    </row>
    <row r="810" spans="14:14" x14ac:dyDescent="0.25">
      <c r="N810" s="97"/>
    </row>
    <row r="811" spans="14:14" x14ac:dyDescent="0.25">
      <c r="N811" s="97"/>
    </row>
    <row r="812" spans="14:14" x14ac:dyDescent="0.25">
      <c r="N812" s="97"/>
    </row>
    <row r="813" spans="14:14" x14ac:dyDescent="0.25">
      <c r="N813" s="97"/>
    </row>
    <row r="814" spans="14:14" x14ac:dyDescent="0.25">
      <c r="N814" s="97"/>
    </row>
    <row r="815" spans="14:14" x14ac:dyDescent="0.25">
      <c r="N815" s="97"/>
    </row>
    <row r="816" spans="14:14" x14ac:dyDescent="0.25">
      <c r="N816" s="97"/>
    </row>
    <row r="817" spans="14:14" x14ac:dyDescent="0.25">
      <c r="N817" s="97"/>
    </row>
    <row r="818" spans="14:14" x14ac:dyDescent="0.25">
      <c r="N818" s="97"/>
    </row>
    <row r="819" spans="14:14" x14ac:dyDescent="0.25">
      <c r="N819" s="97"/>
    </row>
    <row r="820" spans="14:14" x14ac:dyDescent="0.25">
      <c r="N820" s="97"/>
    </row>
    <row r="821" spans="14:14" x14ac:dyDescent="0.25">
      <c r="N821" s="97"/>
    </row>
    <row r="822" spans="14:14" x14ac:dyDescent="0.25">
      <c r="N822" s="97"/>
    </row>
    <row r="823" spans="14:14" x14ac:dyDescent="0.25">
      <c r="N823" s="97"/>
    </row>
    <row r="824" spans="14:14" x14ac:dyDescent="0.25">
      <c r="N824" s="97"/>
    </row>
    <row r="825" spans="14:14" x14ac:dyDescent="0.25">
      <c r="N825" s="97"/>
    </row>
    <row r="826" spans="14:14" x14ac:dyDescent="0.25">
      <c r="N826" s="97"/>
    </row>
    <row r="827" spans="14:14" x14ac:dyDescent="0.25">
      <c r="N827" s="97"/>
    </row>
    <row r="828" spans="14:14" x14ac:dyDescent="0.25">
      <c r="N828" s="97"/>
    </row>
    <row r="829" spans="14:14" x14ac:dyDescent="0.25">
      <c r="N829" s="97"/>
    </row>
    <row r="830" spans="14:14" x14ac:dyDescent="0.25">
      <c r="N830" s="97"/>
    </row>
    <row r="831" spans="14:14" x14ac:dyDescent="0.25">
      <c r="N831" s="97"/>
    </row>
    <row r="832" spans="14:14" x14ac:dyDescent="0.25">
      <c r="N832" s="97"/>
    </row>
    <row r="833" spans="14:14" x14ac:dyDescent="0.25">
      <c r="N833" s="97"/>
    </row>
    <row r="834" spans="14:14" x14ac:dyDescent="0.25">
      <c r="N834" s="97"/>
    </row>
    <row r="835" spans="14:14" x14ac:dyDescent="0.25">
      <c r="N835" s="97"/>
    </row>
    <row r="836" spans="14:14" x14ac:dyDescent="0.25">
      <c r="N836" s="97"/>
    </row>
    <row r="837" spans="14:14" x14ac:dyDescent="0.25">
      <c r="N837" s="97"/>
    </row>
    <row r="838" spans="14:14" x14ac:dyDescent="0.25">
      <c r="N838" s="97"/>
    </row>
    <row r="839" spans="14:14" x14ac:dyDescent="0.25">
      <c r="N839" s="97"/>
    </row>
    <row r="840" spans="14:14" x14ac:dyDescent="0.25">
      <c r="N840" s="97"/>
    </row>
    <row r="841" spans="14:14" x14ac:dyDescent="0.25">
      <c r="N841" s="97"/>
    </row>
    <row r="842" spans="14:14" x14ac:dyDescent="0.25">
      <c r="N842" s="97"/>
    </row>
    <row r="843" spans="14:14" x14ac:dyDescent="0.25">
      <c r="N843" s="97"/>
    </row>
    <row r="844" spans="14:14" x14ac:dyDescent="0.25">
      <c r="N844" s="97"/>
    </row>
    <row r="845" spans="14:14" x14ac:dyDescent="0.25">
      <c r="N845" s="97"/>
    </row>
    <row r="846" spans="14:14" x14ac:dyDescent="0.25">
      <c r="N846" s="97"/>
    </row>
    <row r="847" spans="14:14" x14ac:dyDescent="0.25">
      <c r="N847" s="97"/>
    </row>
    <row r="848" spans="14:14" x14ac:dyDescent="0.25">
      <c r="N848" s="97"/>
    </row>
    <row r="849" spans="14:14" x14ac:dyDescent="0.25">
      <c r="N849" s="97"/>
    </row>
    <row r="850" spans="14:14" x14ac:dyDescent="0.25">
      <c r="N850" s="97"/>
    </row>
    <row r="851" spans="14:14" x14ac:dyDescent="0.25">
      <c r="N851" s="97"/>
    </row>
    <row r="852" spans="14:14" x14ac:dyDescent="0.25">
      <c r="N852" s="97"/>
    </row>
    <row r="853" spans="14:14" x14ac:dyDescent="0.25">
      <c r="N853" s="97"/>
    </row>
    <row r="854" spans="14:14" x14ac:dyDescent="0.25">
      <c r="N854" s="97"/>
    </row>
    <row r="855" spans="14:14" x14ac:dyDescent="0.25">
      <c r="N855" s="97"/>
    </row>
    <row r="856" spans="14:14" x14ac:dyDescent="0.25">
      <c r="N856" s="97"/>
    </row>
    <row r="857" spans="14:14" x14ac:dyDescent="0.25">
      <c r="N857" s="97"/>
    </row>
    <row r="858" spans="14:14" x14ac:dyDescent="0.25">
      <c r="N858" s="97"/>
    </row>
    <row r="859" spans="14:14" x14ac:dyDescent="0.25">
      <c r="N859" s="97"/>
    </row>
    <row r="860" spans="14:14" x14ac:dyDescent="0.25">
      <c r="N860" s="97"/>
    </row>
    <row r="861" spans="14:14" x14ac:dyDescent="0.25">
      <c r="N861" s="97"/>
    </row>
    <row r="862" spans="14:14" x14ac:dyDescent="0.25">
      <c r="N862" s="97"/>
    </row>
    <row r="863" spans="14:14" x14ac:dyDescent="0.25">
      <c r="N863" s="97"/>
    </row>
    <row r="864" spans="14:14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9B6C5-1C67-45EC-A658-D1BE6A497E9B}">
  <sheetPr codeName="Tabelle106"/>
  <dimension ref="A1:AU713"/>
  <sheetViews>
    <sheetView workbookViewId="0">
      <selection activeCell="AQ17" sqref="AQ17:AQ27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VLOOKUP("TEC0117",FPGA_pin!$A1:$B100,2,0)</f>
        <v>U1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288</v>
      </c>
      <c r="M5" t="s">
        <v>289</v>
      </c>
      <c r="N5" s="97">
        <v>17.062200000000001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AREF</v>
      </c>
      <c r="AU5" t="str">
        <f>IF(IF(COUNTIF($AO$6:$AQ$150,B5)&gt;0,"---","--")="---",VLOOKUP(B5,$AO$6:$AQ$150,2,0),"--")</f>
        <v>--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291</v>
      </c>
      <c r="M6" t="s">
        <v>289</v>
      </c>
      <c r="N6" s="97">
        <v>67.356300000000005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>
        <f>IF(
IF(
IFERROR(VLOOKUP(AE6,$AM$6:$AM$50,1,),1)=1,1,0),
IFERROR(VLOOKUP($F$2&amp;"-"&amp;AE6,C:G,4,0),
"--"),"---")</f>
        <v>17</v>
      </c>
      <c r="AG6">
        <f>IF(AF6&lt;&gt;"---",VLOOKUP(AE6,L:N,3,0),"---")</f>
        <v>15.0252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---</v>
      </c>
      <c r="AI6" t="str">
        <f>IFERROR(IF(IF(COUNTIF($AO$6:$AQ$150,AE6)&gt;0,"---","--")="---",VLOOKUP(AE6,$AO$6:$AQ$150,2,0),"--"),"---")</f>
        <v>--</v>
      </c>
      <c r="AJ6" t="str">
        <f>IF(IF(COUNTIF($AO$6:$AQ$150,AE6)&gt;0,"---","--")="---",VLOOKUP(AE6,$AO$6:$AQ$150,3,0),AE6)</f>
        <v>AREF</v>
      </c>
      <c r="AK6">
        <f>COUNTIF(B:B,AE6)</f>
        <v>2</v>
      </c>
      <c r="AL6">
        <f>IF(
IF(
IFERROR(VLOOKUP(AJ6,$AM$6:$AM$50,1,),1)=1,1,0),
IFERROR(VLOOKUP($F$2&amp;"-"&amp;AJ6,C:G,4,0),
"--"),"---")</f>
        <v>17</v>
      </c>
      <c r="AM6" t="s">
        <v>324</v>
      </c>
      <c r="AO6" t="s">
        <v>343</v>
      </c>
      <c r="AP6" t="s">
        <v>494</v>
      </c>
      <c r="AQ6" t="s">
        <v>392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293</v>
      </c>
      <c r="M7" t="s">
        <v>289</v>
      </c>
      <c r="N7" s="97">
        <v>49.872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>
        <f t="shared" ref="AF7:AF61" si="8">IF(
IF(
IFERROR(VLOOKUP(AE7,$AM$6:$AM$50,1,),1)=1,1,0),
IFERROR(VLOOKUP($F$2&amp;"-"&amp;AE7,C:G,4,0),
"--"),"---")</f>
        <v>18</v>
      </c>
      <c r="AG7">
        <f t="shared" ref="AG7:AG61" si="9">IF(AF7&lt;&gt;"---",VLOOKUP(AE7,L:N,3,0),"---")</f>
        <v>12.3195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>
        <f t="shared" ref="AL7:AL61" si="13">IF(
IF(
IFERROR(VLOOKUP(AJ7,$AM$6:$AM$50,1,),1)=1,1,0),
IFERROR(VLOOKUP($F$2&amp;"-"&amp;AJ7,C:G,4,0),
"--"),"---")</f>
        <v>18</v>
      </c>
      <c r="AM7" t="s">
        <v>291</v>
      </c>
      <c r="AO7" t="s">
        <v>354</v>
      </c>
      <c r="AP7" t="s">
        <v>496</v>
      </c>
      <c r="AQ7" t="s">
        <v>374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290</v>
      </c>
      <c r="M8" t="s">
        <v>289</v>
      </c>
      <c r="N8" s="97">
        <v>12.3195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>
        <f t="shared" si="8"/>
        <v>19</v>
      </c>
      <c r="AG8">
        <f t="shared" si="9"/>
        <v>10.6256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>
        <f t="shared" si="13"/>
        <v>19</v>
      </c>
      <c r="AM8" t="s">
        <v>293</v>
      </c>
      <c r="AO8" t="s">
        <v>356</v>
      </c>
      <c r="AP8" t="s">
        <v>497</v>
      </c>
      <c r="AQ8" t="s">
        <v>375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292</v>
      </c>
      <c r="M9" t="s">
        <v>289</v>
      </c>
      <c r="N9" s="97">
        <v>10.6256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>
        <f t="shared" si="8"/>
        <v>20</v>
      </c>
      <c r="AG9">
        <f t="shared" si="9"/>
        <v>9.1944999999999997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>
        <f t="shared" si="13"/>
        <v>20</v>
      </c>
      <c r="AM9" t="s">
        <v>326</v>
      </c>
      <c r="AO9" t="s">
        <v>358</v>
      </c>
      <c r="AP9" t="s">
        <v>498</v>
      </c>
      <c r="AQ9" t="s">
        <v>376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294</v>
      </c>
      <c r="M10" t="s">
        <v>289</v>
      </c>
      <c r="N10" s="97">
        <v>9.1944999999999997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>
        <f t="shared" si="8"/>
        <v>25</v>
      </c>
      <c r="AG10">
        <f t="shared" si="9"/>
        <v>6.7983000000000002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>
        <f t="shared" si="13"/>
        <v>25</v>
      </c>
      <c r="AM10" t="s">
        <v>350</v>
      </c>
      <c r="AO10" t="s">
        <v>360</v>
      </c>
      <c r="AP10" t="s">
        <v>499</v>
      </c>
      <c r="AQ10" t="s">
        <v>377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295</v>
      </c>
      <c r="M11" t="s">
        <v>289</v>
      </c>
      <c r="N11" s="97">
        <v>6.7983000000000002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>
        <f t="shared" si="8"/>
        <v>26</v>
      </c>
      <c r="AG11">
        <f t="shared" si="9"/>
        <v>5.2682000000000002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>
        <f t="shared" si="13"/>
        <v>26</v>
      </c>
      <c r="AO11" t="s">
        <v>362</v>
      </c>
      <c r="AP11" t="s">
        <v>500</v>
      </c>
      <c r="AQ11" t="s">
        <v>378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296</v>
      </c>
      <c r="M12" t="s">
        <v>289</v>
      </c>
      <c r="N12" s="97">
        <v>5.2682000000000002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>
        <f t="shared" si="8"/>
        <v>27</v>
      </c>
      <c r="AG12">
        <f t="shared" si="9"/>
        <v>5.2093999999999996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>
        <f t="shared" si="13"/>
        <v>27</v>
      </c>
      <c r="AO12" t="s">
        <v>364</v>
      </c>
      <c r="AP12" t="s">
        <v>501</v>
      </c>
      <c r="AQ12" t="s">
        <v>379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297</v>
      </c>
      <c r="M13" t="s">
        <v>289</v>
      </c>
      <c r="N13" s="97">
        <v>5.2093999999999996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>
        <f t="shared" si="8"/>
        <v>28</v>
      </c>
      <c r="AG13">
        <f t="shared" si="9"/>
        <v>6.7251000000000003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>
        <f t="shared" si="13"/>
        <v>28</v>
      </c>
      <c r="AO13" t="s">
        <v>366</v>
      </c>
      <c r="AP13" t="s">
        <v>502</v>
      </c>
      <c r="AQ13" t="s">
        <v>380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298</v>
      </c>
      <c r="M14" t="s">
        <v>289</v>
      </c>
      <c r="N14" s="97">
        <v>6.7251000000000003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>
        <f t="shared" si="8"/>
        <v>29</v>
      </c>
      <c r="AG14">
        <f t="shared" si="9"/>
        <v>8.8651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>
        <f t="shared" si="13"/>
        <v>29</v>
      </c>
      <c r="AO14" t="s">
        <v>368</v>
      </c>
      <c r="AP14" t="s">
        <v>503</v>
      </c>
      <c r="AQ14" t="s">
        <v>381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287</v>
      </c>
      <c r="M15" t="s">
        <v>289</v>
      </c>
      <c r="N15" s="97">
        <v>15.0252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>
        <f t="shared" si="8"/>
        <v>30</v>
      </c>
      <c r="AG15">
        <f t="shared" si="9"/>
        <v>11.005100000000001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>
        <f t="shared" si="13"/>
        <v>30</v>
      </c>
      <c r="AO15" t="s">
        <v>382</v>
      </c>
      <c r="AP15" t="s">
        <v>504</v>
      </c>
      <c r="AQ15" t="s">
        <v>315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303</v>
      </c>
      <c r="M16" t="s">
        <v>289</v>
      </c>
      <c r="N16" s="97">
        <v>18.6859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>
        <f t="shared" si="8"/>
        <v>31</v>
      </c>
      <c r="AG16">
        <f t="shared" si="9"/>
        <v>13.1304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>
        <f t="shared" si="13"/>
        <v>31</v>
      </c>
      <c r="AO16" t="s">
        <v>382</v>
      </c>
      <c r="AP16" t="s">
        <v>506</v>
      </c>
      <c r="AQ16" t="s">
        <v>384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305</v>
      </c>
      <c r="M17" t="s">
        <v>289</v>
      </c>
      <c r="N17" s="97">
        <v>18.552299999999999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>
        <f t="shared" si="8"/>
        <v>32</v>
      </c>
      <c r="AG17">
        <f t="shared" si="9"/>
        <v>15.2704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>
        <f t="shared" si="13"/>
        <v>32</v>
      </c>
      <c r="AO17" t="s">
        <v>392</v>
      </c>
      <c r="AP17" t="s">
        <v>494</v>
      </c>
      <c r="AQ17" t="s">
        <v>343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307</v>
      </c>
      <c r="M18" t="s">
        <v>289</v>
      </c>
      <c r="N18" s="97">
        <v>18.433800000000002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>
        <f t="shared" si="8"/>
        <v>33</v>
      </c>
      <c r="AG18">
        <f t="shared" si="9"/>
        <v>17.3811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>
        <f t="shared" si="13"/>
        <v>33</v>
      </c>
      <c r="AO18" t="s">
        <v>374</v>
      </c>
      <c r="AP18" t="s">
        <v>496</v>
      </c>
      <c r="AQ18" t="s">
        <v>354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309</v>
      </c>
      <c r="M19" t="s">
        <v>289</v>
      </c>
      <c r="N19" s="97">
        <v>18.584800000000001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>
        <f t="shared" si="8"/>
        <v>34</v>
      </c>
      <c r="AG19">
        <f t="shared" si="9"/>
        <v>19.5504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>
        <f t="shared" si="13"/>
        <v>34</v>
      </c>
      <c r="AO19" t="s">
        <v>375</v>
      </c>
      <c r="AP19" t="s">
        <v>497</v>
      </c>
      <c r="AQ19" t="s">
        <v>356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311</v>
      </c>
      <c r="M20" t="s">
        <v>289</v>
      </c>
      <c r="N20" s="97">
        <v>18.6935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376</v>
      </c>
      <c r="AP20" t="s">
        <v>498</v>
      </c>
      <c r="AQ20" t="s">
        <v>358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313</v>
      </c>
      <c r="M21" t="s">
        <v>289</v>
      </c>
      <c r="N21" s="97">
        <v>19.168700000000001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>
        <f t="shared" si="8"/>
        <v>68</v>
      </c>
      <c r="AG21">
        <f t="shared" si="9"/>
        <v>16.0426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>
        <f t="shared" si="13"/>
        <v>68</v>
      </c>
      <c r="AO21" t="s">
        <v>377</v>
      </c>
      <c r="AP21" t="s">
        <v>499</v>
      </c>
      <c r="AQ21" t="s">
        <v>360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315</v>
      </c>
      <c r="M22" t="s">
        <v>289</v>
      </c>
      <c r="N22" s="97">
        <v>24.875599999999999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>
        <f t="shared" si="8"/>
        <v>69</v>
      </c>
      <c r="AG22">
        <f t="shared" si="9"/>
        <v>13.7422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>
        <f t="shared" si="13"/>
        <v>69</v>
      </c>
      <c r="AO22" t="s">
        <v>378</v>
      </c>
      <c r="AP22" t="s">
        <v>500</v>
      </c>
      <c r="AQ22" t="s">
        <v>362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317</v>
      </c>
      <c r="M23" t="s">
        <v>289</v>
      </c>
      <c r="N23" s="97">
        <v>6.8928000000000003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>
        <f t="shared" si="8"/>
        <v>70</v>
      </c>
      <c r="AG23">
        <f t="shared" si="9"/>
        <v>11.5327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>
        <f t="shared" si="13"/>
        <v>70</v>
      </c>
      <c r="AO23" t="s">
        <v>379</v>
      </c>
      <c r="AP23" t="s">
        <v>501</v>
      </c>
      <c r="AQ23" t="s">
        <v>364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319</v>
      </c>
      <c r="M24" t="s">
        <v>289</v>
      </c>
      <c r="N24" s="97">
        <v>47.640900000000002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>
        <f t="shared" si="8"/>
        <v>71</v>
      </c>
      <c r="AG24">
        <f t="shared" si="9"/>
        <v>9.3232999999999997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>
        <f t="shared" si="13"/>
        <v>71</v>
      </c>
      <c r="AO24" t="s">
        <v>380</v>
      </c>
      <c r="AP24" t="s">
        <v>502</v>
      </c>
      <c r="AQ24" t="s">
        <v>366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299</v>
      </c>
      <c r="M25" t="s">
        <v>289</v>
      </c>
      <c r="N25" s="97">
        <v>8.8651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>
        <f t="shared" si="8"/>
        <v>72</v>
      </c>
      <c r="AG25">
        <f t="shared" si="9"/>
        <v>7.2375999999999996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>
        <f t="shared" si="13"/>
        <v>72</v>
      </c>
      <c r="AO25" t="s">
        <v>381</v>
      </c>
      <c r="AP25" t="s">
        <v>503</v>
      </c>
      <c r="AQ25" t="s">
        <v>368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300</v>
      </c>
      <c r="M26" t="s">
        <v>289</v>
      </c>
      <c r="N26" s="97">
        <v>11.005100000000001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>
        <f t="shared" si="8"/>
        <v>73</v>
      </c>
      <c r="AG26">
        <f t="shared" si="9"/>
        <v>6.3512000000000004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>
        <f t="shared" si="13"/>
        <v>73</v>
      </c>
      <c r="AO26" t="s">
        <v>315</v>
      </c>
      <c r="AP26" t="s">
        <v>504</v>
      </c>
      <c r="AQ26" t="s">
        <v>382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316</v>
      </c>
      <c r="M27" t="s">
        <v>289</v>
      </c>
      <c r="N27" s="97">
        <v>7.2375999999999996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>
        <f t="shared" si="8"/>
        <v>74</v>
      </c>
      <c r="AG27">
        <f t="shared" si="9"/>
        <v>6.3109000000000002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>
        <f t="shared" si="13"/>
        <v>74</v>
      </c>
      <c r="AO27" t="s">
        <v>384</v>
      </c>
      <c r="AP27" t="s">
        <v>506</v>
      </c>
      <c r="AQ27" t="s">
        <v>382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318</v>
      </c>
      <c r="M28" t="s">
        <v>289</v>
      </c>
      <c r="N28" s="97">
        <v>6.3512000000000004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>
        <f t="shared" si="8"/>
        <v>75</v>
      </c>
      <c r="AG28">
        <f t="shared" si="9"/>
        <v>6.7329999999999997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>
        <f t="shared" si="13"/>
        <v>75</v>
      </c>
      <c r="AT28" t="str">
        <f t="shared" si="4"/>
        <v>RESET</v>
      </c>
      <c r="AU28" t="str">
        <f t="shared" si="5"/>
        <v>--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325</v>
      </c>
      <c r="M29" t="s">
        <v>289</v>
      </c>
      <c r="N29" s="97">
        <v>14.0695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>
        <f t="shared" si="8"/>
        <v>76</v>
      </c>
      <c r="AG29">
        <f t="shared" si="9"/>
        <v>8.9016000000000002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>
        <f t="shared" si="13"/>
        <v>76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320</v>
      </c>
      <c r="M30" t="s">
        <v>289</v>
      </c>
      <c r="N30" s="97">
        <v>6.3109000000000002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>
        <f t="shared" si="8"/>
        <v>9</v>
      </c>
      <c r="AG30">
        <f t="shared" si="9"/>
        <v>64.0227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---</v>
      </c>
      <c r="AI30" t="str">
        <f t="shared" si="10"/>
        <v>--</v>
      </c>
      <c r="AJ30" t="str">
        <f t="shared" si="11"/>
        <v>RESET</v>
      </c>
      <c r="AK30">
        <f t="shared" si="12"/>
        <v>5</v>
      </c>
      <c r="AL30">
        <f t="shared" si="13"/>
        <v>9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327</v>
      </c>
      <c r="M31" t="s">
        <v>289</v>
      </c>
      <c r="N31" s="97">
        <v>12.459199999999999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91</v>
      </c>
      <c r="AL31" t="str">
        <f t="shared" si="13"/>
        <v>---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321</v>
      </c>
      <c r="M32" t="s">
        <v>289</v>
      </c>
      <c r="N32" s="97">
        <v>6.7329999999999997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49</v>
      </c>
      <c r="AL32" t="str">
        <f t="shared" si="13"/>
        <v>---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J4-1</v>
      </c>
      <c r="B33" t="str">
        <f t="shared" si="1"/>
        <v>GND</v>
      </c>
      <c r="C33" t="str">
        <f t="shared" si="2"/>
        <v>J4-GND</v>
      </c>
      <c r="D33" t="str">
        <f t="shared" si="3"/>
        <v>J4-1</v>
      </c>
      <c r="E33" t="s">
        <v>186</v>
      </c>
      <c r="F33">
        <v>1</v>
      </c>
      <c r="G33" t="s">
        <v>324</v>
      </c>
      <c r="L33" t="s">
        <v>322</v>
      </c>
      <c r="M33" t="s">
        <v>289</v>
      </c>
      <c r="N33" s="97">
        <v>8.9016000000000002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6</v>
      </c>
      <c r="AL33" t="str">
        <f t="shared" si="13"/>
        <v>---</v>
      </c>
      <c r="AT33" t="str">
        <f t="shared" si="4"/>
        <v>GND</v>
      </c>
      <c r="AU33" t="str">
        <f t="shared" si="5"/>
        <v>--</v>
      </c>
    </row>
    <row r="34" spans="1:47" x14ac:dyDescent="0.25">
      <c r="A34" t="str">
        <f t="shared" si="0"/>
        <v>J4-2</v>
      </c>
      <c r="B34" t="str">
        <f t="shared" si="1"/>
        <v>JTAGEN</v>
      </c>
      <c r="C34" t="str">
        <f t="shared" si="2"/>
        <v>J4-JTAGEN</v>
      </c>
      <c r="D34" t="str">
        <f t="shared" si="3"/>
        <v>J4-2</v>
      </c>
      <c r="E34" t="s">
        <v>186</v>
      </c>
      <c r="F34">
        <v>2</v>
      </c>
      <c r="G34" t="s">
        <v>328</v>
      </c>
      <c r="L34" t="s">
        <v>301</v>
      </c>
      <c r="M34" t="s">
        <v>289</v>
      </c>
      <c r="N34" s="97">
        <v>13.1304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12</v>
      </c>
      <c r="AL34" t="str">
        <f t="shared" si="13"/>
        <v>---</v>
      </c>
      <c r="AT34" t="str">
        <f t="shared" si="4"/>
        <v>JTAGEN</v>
      </c>
      <c r="AU34" t="str">
        <f t="shared" si="5"/>
        <v>--</v>
      </c>
    </row>
    <row r="35" spans="1:47" x14ac:dyDescent="0.25">
      <c r="A35" t="str">
        <f t="shared" si="0"/>
        <v>J4-3</v>
      </c>
      <c r="B35" t="str">
        <f t="shared" si="1"/>
        <v>TCK</v>
      </c>
      <c r="C35" t="str">
        <f t="shared" si="2"/>
        <v>J4-TCK</v>
      </c>
      <c r="D35" t="str">
        <f t="shared" si="3"/>
        <v>J4-3</v>
      </c>
      <c r="E35" t="s">
        <v>186</v>
      </c>
      <c r="F35">
        <v>3</v>
      </c>
      <c r="G35" t="s">
        <v>329</v>
      </c>
      <c r="L35" t="s">
        <v>302</v>
      </c>
      <c r="M35" t="s">
        <v>289</v>
      </c>
      <c r="N35" s="97">
        <v>15.2704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T35" t="str">
        <f t="shared" si="4"/>
        <v>TCK</v>
      </c>
      <c r="AU35" t="str">
        <f t="shared" si="5"/>
        <v>--</v>
      </c>
    </row>
    <row r="36" spans="1:47" x14ac:dyDescent="0.25">
      <c r="A36" t="str">
        <f t="shared" si="0"/>
        <v>J4-4</v>
      </c>
      <c r="B36" t="str">
        <f t="shared" si="1"/>
        <v>TDO</v>
      </c>
      <c r="C36" t="str">
        <f t="shared" si="2"/>
        <v>J4-TDO</v>
      </c>
      <c r="D36" t="str">
        <f t="shared" si="3"/>
        <v>J4-4</v>
      </c>
      <c r="E36" t="s">
        <v>186</v>
      </c>
      <c r="F36">
        <v>4</v>
      </c>
      <c r="G36" t="s">
        <v>330</v>
      </c>
      <c r="L36" t="s">
        <v>304</v>
      </c>
      <c r="M36" t="s">
        <v>289</v>
      </c>
      <c r="N36" s="97">
        <v>17.3811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e">
        <f t="shared" si="7"/>
        <v>#N/A</v>
      </c>
      <c r="AF36" t="str">
        <f t="shared" si="8"/>
        <v>--</v>
      </c>
      <c r="AG36" t="e">
        <f t="shared" si="9"/>
        <v>#N/A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e">
        <f t="shared" si="11"/>
        <v>#N/A</v>
      </c>
      <c r="AK36">
        <f t="shared" si="12"/>
        <v>0</v>
      </c>
      <c r="AL36" t="str">
        <f t="shared" si="13"/>
        <v>--</v>
      </c>
      <c r="AT36" t="str">
        <f t="shared" si="4"/>
        <v>TDO</v>
      </c>
      <c r="AU36" t="str">
        <f t="shared" si="5"/>
        <v>--</v>
      </c>
    </row>
    <row r="37" spans="1:47" x14ac:dyDescent="0.25">
      <c r="A37" t="str">
        <f t="shared" si="0"/>
        <v>J4-5</v>
      </c>
      <c r="B37" t="str">
        <f t="shared" si="1"/>
        <v>TDI</v>
      </c>
      <c r="C37" t="str">
        <f t="shared" si="2"/>
        <v>J4-TDI</v>
      </c>
      <c r="D37" t="str">
        <f t="shared" si="3"/>
        <v>J4-5</v>
      </c>
      <c r="E37" t="s">
        <v>186</v>
      </c>
      <c r="F37">
        <v>5</v>
      </c>
      <c r="G37" t="s">
        <v>331</v>
      </c>
      <c r="L37" t="s">
        <v>306</v>
      </c>
      <c r="M37" t="s">
        <v>289</v>
      </c>
      <c r="N37" s="97">
        <v>19.5504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e">
        <f t="shared" si="7"/>
        <v>#N/A</v>
      </c>
      <c r="AF37" t="str">
        <f t="shared" si="8"/>
        <v>--</v>
      </c>
      <c r="AG37" t="e">
        <f t="shared" si="9"/>
        <v>#N/A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e">
        <f t="shared" si="11"/>
        <v>#N/A</v>
      </c>
      <c r="AK37">
        <f t="shared" si="12"/>
        <v>0</v>
      </c>
      <c r="AL37" t="str">
        <f t="shared" si="13"/>
        <v>--</v>
      </c>
      <c r="AT37" t="str">
        <f t="shared" si="4"/>
        <v>TDI</v>
      </c>
      <c r="AU37" t="str">
        <f t="shared" si="5"/>
        <v>--</v>
      </c>
    </row>
    <row r="38" spans="1:47" x14ac:dyDescent="0.25">
      <c r="A38" t="str">
        <f t="shared" si="0"/>
        <v>J4-6</v>
      </c>
      <c r="B38" t="str">
        <f t="shared" si="1"/>
        <v>TMS</v>
      </c>
      <c r="C38" t="str">
        <f t="shared" si="2"/>
        <v>J4-TMS</v>
      </c>
      <c r="D38" t="str">
        <f t="shared" si="3"/>
        <v>J4-6</v>
      </c>
      <c r="E38" t="s">
        <v>186</v>
      </c>
      <c r="F38">
        <v>6</v>
      </c>
      <c r="G38" t="s">
        <v>332</v>
      </c>
      <c r="L38" t="s">
        <v>308</v>
      </c>
      <c r="M38" t="s">
        <v>289</v>
      </c>
      <c r="N38" s="97">
        <v>16.0426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e">
        <f t="shared" si="7"/>
        <v>#N/A</v>
      </c>
      <c r="AF38" t="str">
        <f t="shared" si="8"/>
        <v>--</v>
      </c>
      <c r="AG38" t="e">
        <f t="shared" si="9"/>
        <v>#N/A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e">
        <f t="shared" si="11"/>
        <v>#N/A</v>
      </c>
      <c r="AK38">
        <f t="shared" si="12"/>
        <v>0</v>
      </c>
      <c r="AL38" t="str">
        <f t="shared" si="13"/>
        <v>--</v>
      </c>
      <c r="AT38" t="str">
        <f t="shared" si="4"/>
        <v>TMS</v>
      </c>
      <c r="AU38" t="str">
        <f t="shared" si="5"/>
        <v>--</v>
      </c>
    </row>
    <row r="39" spans="1:47" x14ac:dyDescent="0.25">
      <c r="A39" t="str">
        <f t="shared" si="0"/>
        <v>J6-1</v>
      </c>
      <c r="B39" t="str">
        <f t="shared" si="1"/>
        <v>PIO_01</v>
      </c>
      <c r="C39" t="str">
        <f t="shared" si="2"/>
        <v>J6-PIO_01</v>
      </c>
      <c r="D39" t="str">
        <f t="shared" si="3"/>
        <v>J6-1</v>
      </c>
      <c r="E39" t="s">
        <v>187</v>
      </c>
      <c r="F39">
        <v>1</v>
      </c>
      <c r="G39" t="s">
        <v>333</v>
      </c>
      <c r="L39" t="s">
        <v>310</v>
      </c>
      <c r="M39" t="s">
        <v>289</v>
      </c>
      <c r="N39" s="97">
        <v>13.7422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91</v>
      </c>
      <c r="AL39" t="str">
        <f t="shared" si="13"/>
        <v>---</v>
      </c>
      <c r="AT39" t="str">
        <f t="shared" si="4"/>
        <v>PIO_01</v>
      </c>
      <c r="AU39" t="str">
        <f t="shared" si="5"/>
        <v>--</v>
      </c>
    </row>
    <row r="40" spans="1:47" x14ac:dyDescent="0.25">
      <c r="A40" t="str">
        <f t="shared" si="0"/>
        <v>J6-2</v>
      </c>
      <c r="B40" t="str">
        <f t="shared" si="1"/>
        <v>PIO_02</v>
      </c>
      <c r="C40" t="str">
        <f t="shared" si="2"/>
        <v>J6-PIO_02</v>
      </c>
      <c r="D40" t="str">
        <f t="shared" si="3"/>
        <v>J6-2</v>
      </c>
      <c r="E40" t="s">
        <v>187</v>
      </c>
      <c r="F40">
        <v>2</v>
      </c>
      <c r="G40" t="s">
        <v>334</v>
      </c>
      <c r="L40" t="s">
        <v>312</v>
      </c>
      <c r="M40" t="s">
        <v>289</v>
      </c>
      <c r="N40" s="97">
        <v>11.5327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JTAGEN</v>
      </c>
      <c r="AF40">
        <f t="shared" si="8"/>
        <v>4</v>
      </c>
      <c r="AG40">
        <f t="shared" si="9"/>
        <v>16.293299999999999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str">
        <f t="shared" si="11"/>
        <v>JTAGEN</v>
      </c>
      <c r="AK40">
        <f t="shared" si="12"/>
        <v>2</v>
      </c>
      <c r="AL40">
        <f t="shared" si="13"/>
        <v>4</v>
      </c>
      <c r="AT40" t="str">
        <f t="shared" si="4"/>
        <v>PIO_02</v>
      </c>
      <c r="AU40" t="str">
        <f t="shared" si="5"/>
        <v>--</v>
      </c>
    </row>
    <row r="41" spans="1:47" x14ac:dyDescent="0.25">
      <c r="A41" t="str">
        <f t="shared" si="0"/>
        <v>J6-3</v>
      </c>
      <c r="B41" t="str">
        <f t="shared" si="1"/>
        <v>PIO_03</v>
      </c>
      <c r="C41" t="str">
        <f t="shared" si="2"/>
        <v>J6-PIO_03</v>
      </c>
      <c r="D41" t="str">
        <f t="shared" si="3"/>
        <v>J6-3</v>
      </c>
      <c r="E41" t="s">
        <v>187</v>
      </c>
      <c r="F41">
        <v>3</v>
      </c>
      <c r="G41" t="s">
        <v>335</v>
      </c>
      <c r="L41" t="s">
        <v>314</v>
      </c>
      <c r="M41" t="s">
        <v>289</v>
      </c>
      <c r="N41" s="97">
        <v>9.3232999999999997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>
        <f t="shared" si="8"/>
        <v>6</v>
      </c>
      <c r="AG41">
        <f t="shared" si="9"/>
        <v>41.212600000000002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>
        <f t="shared" si="13"/>
        <v>6</v>
      </c>
      <c r="AT41" t="str">
        <f t="shared" si="4"/>
        <v>PIO_03</v>
      </c>
      <c r="AU41" t="str">
        <f t="shared" si="5"/>
        <v>--</v>
      </c>
    </row>
    <row r="42" spans="1:47" x14ac:dyDescent="0.25">
      <c r="A42" t="str">
        <f t="shared" si="0"/>
        <v>J6-4</v>
      </c>
      <c r="B42" t="str">
        <f t="shared" si="1"/>
        <v>PIO_04</v>
      </c>
      <c r="C42" t="str">
        <f t="shared" si="2"/>
        <v>J6-PIO_04</v>
      </c>
      <c r="D42" t="str">
        <f t="shared" si="3"/>
        <v>J6-4</v>
      </c>
      <c r="E42" t="s">
        <v>187</v>
      </c>
      <c r="F42">
        <v>4</v>
      </c>
      <c r="G42" t="s">
        <v>336</v>
      </c>
      <c r="L42" t="s">
        <v>337</v>
      </c>
      <c r="M42" t="s">
        <v>289</v>
      </c>
      <c r="N42" s="97">
        <v>4.7196999999999996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>
        <f t="shared" si="8"/>
        <v>8</v>
      </c>
      <c r="AG42">
        <f t="shared" si="9"/>
        <v>50.512999999999998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>
        <f t="shared" si="13"/>
        <v>8</v>
      </c>
      <c r="AT42" t="str">
        <f t="shared" si="4"/>
        <v>PIO_04</v>
      </c>
      <c r="AU42" t="str">
        <f t="shared" si="5"/>
        <v>--</v>
      </c>
    </row>
    <row r="43" spans="1:47" x14ac:dyDescent="0.25">
      <c r="A43" t="str">
        <f t="shared" si="0"/>
        <v>J6-5</v>
      </c>
      <c r="B43" t="str">
        <f t="shared" si="1"/>
        <v>GND</v>
      </c>
      <c r="C43" t="str">
        <f t="shared" si="2"/>
        <v>J6-GND</v>
      </c>
      <c r="D43" t="str">
        <f t="shared" si="3"/>
        <v>J6-5</v>
      </c>
      <c r="E43" t="s">
        <v>187</v>
      </c>
      <c r="F43">
        <v>5</v>
      </c>
      <c r="G43" t="s">
        <v>324</v>
      </c>
      <c r="L43" t="s">
        <v>338</v>
      </c>
      <c r="M43" t="s">
        <v>289</v>
      </c>
      <c r="N43" s="97">
        <v>4.7344999999999997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>
        <f t="shared" si="8"/>
        <v>7</v>
      </c>
      <c r="AG43">
        <f t="shared" si="9"/>
        <v>56.413899999999998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>
        <f t="shared" si="13"/>
        <v>7</v>
      </c>
      <c r="AT43" t="str">
        <f t="shared" si="4"/>
        <v>GND</v>
      </c>
      <c r="AU43" t="str">
        <f t="shared" si="5"/>
        <v>--</v>
      </c>
    </row>
    <row r="44" spans="1:47" x14ac:dyDescent="0.25">
      <c r="A44" t="str">
        <f t="shared" si="0"/>
        <v>J6-6</v>
      </c>
      <c r="B44" t="str">
        <f t="shared" si="1"/>
        <v>3.3V</v>
      </c>
      <c r="C44" t="str">
        <f t="shared" si="2"/>
        <v>J6-3.3V</v>
      </c>
      <c r="D44" t="str">
        <f t="shared" si="3"/>
        <v>J6-6</v>
      </c>
      <c r="E44" t="s">
        <v>187</v>
      </c>
      <c r="F44">
        <v>6</v>
      </c>
      <c r="G44" t="s">
        <v>291</v>
      </c>
      <c r="L44" t="s">
        <v>339</v>
      </c>
      <c r="M44" t="s">
        <v>289</v>
      </c>
      <c r="N44" s="97">
        <v>2.9685999999999999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>
        <f t="shared" si="8"/>
        <v>5</v>
      </c>
      <c r="AG44">
        <f t="shared" si="9"/>
        <v>48.056100000000001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>
        <f t="shared" si="13"/>
        <v>5</v>
      </c>
      <c r="AT44" t="str">
        <f t="shared" si="4"/>
        <v>3.3V</v>
      </c>
      <c r="AU44" t="str">
        <f t="shared" si="5"/>
        <v>--</v>
      </c>
    </row>
    <row r="45" spans="1:47" x14ac:dyDescent="0.25">
      <c r="A45" t="str">
        <f t="shared" si="0"/>
        <v>J6-7</v>
      </c>
      <c r="B45" t="str">
        <f t="shared" si="1"/>
        <v>PIO_05</v>
      </c>
      <c r="C45" t="str">
        <f t="shared" si="2"/>
        <v>J6-PIO_05</v>
      </c>
      <c r="D45" t="str">
        <f t="shared" si="3"/>
        <v>J6-7</v>
      </c>
      <c r="E45" t="s">
        <v>187</v>
      </c>
      <c r="F45">
        <v>7</v>
      </c>
      <c r="G45" t="s">
        <v>340</v>
      </c>
      <c r="L45" t="s">
        <v>341</v>
      </c>
      <c r="M45" t="s">
        <v>289</v>
      </c>
      <c r="N45" s="97">
        <v>2.6234000000000002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>
        <f t="shared" si="8"/>
        <v>47</v>
      </c>
      <c r="AG45">
        <f t="shared" si="9"/>
        <v>27.411300000000001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>
        <f t="shared" si="13"/>
        <v>47</v>
      </c>
      <c r="AT45" t="str">
        <f t="shared" si="4"/>
        <v>PIO_05</v>
      </c>
      <c r="AU45" t="str">
        <f t="shared" si="5"/>
        <v>--</v>
      </c>
    </row>
    <row r="46" spans="1:47" x14ac:dyDescent="0.25">
      <c r="A46" t="str">
        <f t="shared" si="0"/>
        <v>J6-8</v>
      </c>
      <c r="B46" t="str">
        <f t="shared" si="1"/>
        <v>PIO_06</v>
      </c>
      <c r="C46" t="str">
        <f t="shared" si="2"/>
        <v>J6-PIO_06</v>
      </c>
      <c r="D46" t="str">
        <f t="shared" si="3"/>
        <v>J6-8</v>
      </c>
      <c r="E46" t="s">
        <v>187</v>
      </c>
      <c r="F46">
        <v>8</v>
      </c>
      <c r="G46" t="s">
        <v>342</v>
      </c>
      <c r="L46" t="s">
        <v>343</v>
      </c>
      <c r="M46" t="s">
        <v>289</v>
      </c>
      <c r="N46" s="97">
        <v>4.0073999999999996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>
        <f t="shared" si="8"/>
        <v>41</v>
      </c>
      <c r="AG46">
        <f t="shared" si="9"/>
        <v>26.382899999999999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>
        <f t="shared" si="13"/>
        <v>41</v>
      </c>
      <c r="AT46" t="str">
        <f t="shared" si="4"/>
        <v>PIO_06</v>
      </c>
      <c r="AU46" t="str">
        <f t="shared" si="5"/>
        <v>--</v>
      </c>
    </row>
    <row r="47" spans="1:47" x14ac:dyDescent="0.25">
      <c r="A47" t="str">
        <f t="shared" si="0"/>
        <v>J6-9</v>
      </c>
      <c r="B47" t="str">
        <f t="shared" si="1"/>
        <v>PIO_07</v>
      </c>
      <c r="C47" t="str">
        <f t="shared" si="2"/>
        <v>J6-PIO_07</v>
      </c>
      <c r="D47" t="str">
        <f t="shared" si="3"/>
        <v>J6-9</v>
      </c>
      <c r="E47" t="s">
        <v>187</v>
      </c>
      <c r="F47">
        <v>9</v>
      </c>
      <c r="G47" t="s">
        <v>344</v>
      </c>
      <c r="L47" t="s">
        <v>345</v>
      </c>
      <c r="M47" t="s">
        <v>289</v>
      </c>
      <c r="N47" s="97">
        <v>7.5862999999999996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>
        <f t="shared" si="8"/>
        <v>38</v>
      </c>
      <c r="AG47">
        <f t="shared" si="9"/>
        <v>25.739899999999999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>
        <f t="shared" si="13"/>
        <v>38</v>
      </c>
      <c r="AT47" t="str">
        <f t="shared" si="4"/>
        <v>PIO_07</v>
      </c>
      <c r="AU47" t="str">
        <f t="shared" si="5"/>
        <v>--</v>
      </c>
    </row>
    <row r="48" spans="1:47" x14ac:dyDescent="0.25">
      <c r="A48" t="str">
        <f t="shared" si="0"/>
        <v>J6-10</v>
      </c>
      <c r="B48" t="str">
        <f t="shared" si="1"/>
        <v>PIO_08</v>
      </c>
      <c r="C48" t="str">
        <f t="shared" si="2"/>
        <v>J6-PIO_08</v>
      </c>
      <c r="D48" t="str">
        <f t="shared" si="3"/>
        <v>J6-10</v>
      </c>
      <c r="E48" t="s">
        <v>187</v>
      </c>
      <c r="F48">
        <v>10</v>
      </c>
      <c r="G48" t="s">
        <v>346</v>
      </c>
      <c r="L48" t="s">
        <v>347</v>
      </c>
      <c r="M48" t="s">
        <v>289</v>
      </c>
      <c r="N48" s="97">
        <v>10.0511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>
        <f t="shared" si="8"/>
        <v>40</v>
      </c>
      <c r="AG48">
        <f t="shared" si="9"/>
        <v>25.142499999999998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>
        <f t="shared" si="13"/>
        <v>40</v>
      </c>
      <c r="AT48" t="str">
        <f t="shared" si="4"/>
        <v>PIO_08</v>
      </c>
      <c r="AU48" t="str">
        <f t="shared" si="5"/>
        <v>--</v>
      </c>
    </row>
    <row r="49" spans="1:47" x14ac:dyDescent="0.25">
      <c r="A49" t="str">
        <f t="shared" si="0"/>
        <v>J6-11</v>
      </c>
      <c r="B49" t="str">
        <f t="shared" si="1"/>
        <v>GND</v>
      </c>
      <c r="C49" t="str">
        <f t="shared" si="2"/>
        <v>J6-GND</v>
      </c>
      <c r="D49" t="str">
        <f t="shared" si="3"/>
        <v>J6-11</v>
      </c>
      <c r="E49" t="s">
        <v>187</v>
      </c>
      <c r="F49">
        <v>11</v>
      </c>
      <c r="G49" t="s">
        <v>324</v>
      </c>
      <c r="L49" t="s">
        <v>348</v>
      </c>
      <c r="M49" t="s">
        <v>289</v>
      </c>
      <c r="N49" s="97">
        <v>6.5980999999999996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91</v>
      </c>
      <c r="AL49" t="str">
        <f t="shared" si="13"/>
        <v>---</v>
      </c>
      <c r="AT49" t="str">
        <f t="shared" si="4"/>
        <v>GND</v>
      </c>
      <c r="AU49" t="str">
        <f t="shared" si="5"/>
        <v>--</v>
      </c>
    </row>
    <row r="50" spans="1:47" x14ac:dyDescent="0.25">
      <c r="A50" t="str">
        <f t="shared" si="0"/>
        <v>J6-12</v>
      </c>
      <c r="B50" t="str">
        <f t="shared" si="1"/>
        <v>3.3V</v>
      </c>
      <c r="C50" t="str">
        <f t="shared" si="2"/>
        <v>J6-3.3V</v>
      </c>
      <c r="D50" t="str">
        <f t="shared" si="3"/>
        <v>J6-12</v>
      </c>
      <c r="E50" t="s">
        <v>187</v>
      </c>
      <c r="F50">
        <v>12</v>
      </c>
      <c r="G50" t="s">
        <v>291</v>
      </c>
      <c r="L50" t="s">
        <v>349</v>
      </c>
      <c r="M50" t="s">
        <v>289</v>
      </c>
      <c r="N50" s="97">
        <v>8.9257000000000009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49</v>
      </c>
      <c r="AL50" t="str">
        <f t="shared" si="13"/>
        <v>---</v>
      </c>
      <c r="AT50" t="str">
        <f t="shared" si="4"/>
        <v>3.3V</v>
      </c>
      <c r="AU50" t="str">
        <f t="shared" si="5"/>
        <v>--</v>
      </c>
    </row>
    <row r="51" spans="1:47" x14ac:dyDescent="0.25">
      <c r="A51" t="str">
        <f t="shared" si="0"/>
        <v>J9-1</v>
      </c>
      <c r="B51" t="str">
        <f t="shared" si="1"/>
        <v>USB_VBUS</v>
      </c>
      <c r="C51" t="str">
        <f t="shared" si="2"/>
        <v>J9-USB_VBUS</v>
      </c>
      <c r="D51" t="str">
        <f t="shared" si="3"/>
        <v>J9-1</v>
      </c>
      <c r="E51" t="s">
        <v>188</v>
      </c>
      <c r="F51">
        <v>1</v>
      </c>
      <c r="G51" t="s">
        <v>350</v>
      </c>
      <c r="L51" t="s">
        <v>351</v>
      </c>
      <c r="M51" t="s">
        <v>289</v>
      </c>
      <c r="N51" s="97">
        <v>6.3131000000000004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>
        <f t="shared" si="8"/>
        <v>36</v>
      </c>
      <c r="AG51">
        <f t="shared" si="9"/>
        <v>33.919499999999999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>
        <f t="shared" si="13"/>
        <v>36</v>
      </c>
      <c r="AT51" t="str">
        <f t="shared" si="4"/>
        <v>USB_VBUS</v>
      </c>
      <c r="AU51" t="str">
        <f t="shared" si="5"/>
        <v>--</v>
      </c>
    </row>
    <row r="52" spans="1:47" x14ac:dyDescent="0.25">
      <c r="A52" t="str">
        <f t="shared" si="0"/>
        <v>J9-2</v>
      </c>
      <c r="B52" t="str">
        <f t="shared" si="1"/>
        <v>D_N</v>
      </c>
      <c r="C52" t="str">
        <f t="shared" si="2"/>
        <v>J9-D_N</v>
      </c>
      <c r="D52" t="str">
        <f t="shared" si="3"/>
        <v>J9-2</v>
      </c>
      <c r="E52" t="s">
        <v>188</v>
      </c>
      <c r="F52">
        <v>2</v>
      </c>
      <c r="G52" t="s">
        <v>337</v>
      </c>
      <c r="L52" t="s">
        <v>352</v>
      </c>
      <c r="M52" t="s">
        <v>289</v>
      </c>
      <c r="N52" s="97">
        <v>8.1245999999999992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>
        <f t="shared" si="8"/>
        <v>42</v>
      </c>
      <c r="AG52">
        <f t="shared" si="9"/>
        <v>29.083300000000001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>
        <f t="shared" si="13"/>
        <v>42</v>
      </c>
      <c r="AT52" t="str">
        <f t="shared" si="4"/>
        <v>D_N</v>
      </c>
      <c r="AU52" t="str">
        <f t="shared" si="5"/>
        <v>--</v>
      </c>
    </row>
    <row r="53" spans="1:47" x14ac:dyDescent="0.25">
      <c r="A53" t="str">
        <f t="shared" si="0"/>
        <v>J9-3</v>
      </c>
      <c r="B53" t="str">
        <f t="shared" si="1"/>
        <v>D_P</v>
      </c>
      <c r="C53" t="str">
        <f t="shared" si="2"/>
        <v>J9-D_P</v>
      </c>
      <c r="D53" t="str">
        <f t="shared" si="3"/>
        <v>J9-3</v>
      </c>
      <c r="E53" t="s">
        <v>188</v>
      </c>
      <c r="F53">
        <v>3</v>
      </c>
      <c r="G53" t="s">
        <v>338</v>
      </c>
      <c r="L53" t="s">
        <v>324</v>
      </c>
      <c r="M53" t="s">
        <v>289</v>
      </c>
      <c r="N53" s="97">
        <v>155.7379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>
        <f t="shared" si="8"/>
        <v>39</v>
      </c>
      <c r="AG53">
        <f t="shared" si="9"/>
        <v>28.2928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>
        <f t="shared" si="13"/>
        <v>39</v>
      </c>
      <c r="AT53" t="str">
        <f t="shared" si="4"/>
        <v>D_P</v>
      </c>
      <c r="AU53" t="str">
        <f t="shared" si="5"/>
        <v>--</v>
      </c>
    </row>
    <row r="54" spans="1:47" x14ac:dyDescent="0.25">
      <c r="A54" t="str">
        <f t="shared" si="0"/>
        <v>J9-4</v>
      </c>
      <c r="B54" t="str">
        <f t="shared" si="1"/>
        <v>NetJ9_4</v>
      </c>
      <c r="C54" t="str">
        <f t="shared" si="2"/>
        <v>J9-NetJ9_4</v>
      </c>
      <c r="D54" t="str">
        <f t="shared" si="3"/>
        <v>J9-4</v>
      </c>
      <c r="E54" t="s">
        <v>188</v>
      </c>
      <c r="F54">
        <v>4</v>
      </c>
      <c r="G54" t="s">
        <v>353</v>
      </c>
      <c r="L54" t="s">
        <v>328</v>
      </c>
      <c r="M54" t="s">
        <v>289</v>
      </c>
      <c r="N54" s="97">
        <v>16.293299999999999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>
        <f t="shared" si="8"/>
        <v>37</v>
      </c>
      <c r="AG54">
        <f t="shared" si="9"/>
        <v>28.019200000000001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>
        <f t="shared" si="13"/>
        <v>37</v>
      </c>
      <c r="AT54" t="str">
        <f t="shared" si="4"/>
        <v>NetJ9_4</v>
      </c>
      <c r="AU54" t="str">
        <f t="shared" si="5"/>
        <v>--</v>
      </c>
    </row>
    <row r="55" spans="1:47" x14ac:dyDescent="0.25">
      <c r="A55" t="str">
        <f t="shared" si="0"/>
        <v>J9-5</v>
      </c>
      <c r="B55" t="str">
        <f t="shared" si="1"/>
        <v>GND</v>
      </c>
      <c r="C55" t="str">
        <f t="shared" si="2"/>
        <v>J9-GND</v>
      </c>
      <c r="D55" t="str">
        <f t="shared" si="3"/>
        <v>J9-5</v>
      </c>
      <c r="E55" t="s">
        <v>188</v>
      </c>
      <c r="F55">
        <v>5</v>
      </c>
      <c r="G55" t="s">
        <v>324</v>
      </c>
      <c r="L55" t="s">
        <v>354</v>
      </c>
      <c r="M55" t="s">
        <v>289</v>
      </c>
      <c r="N55" s="97">
        <v>26.9787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91</v>
      </c>
      <c r="AL55" t="str">
        <f t="shared" si="13"/>
        <v>---</v>
      </c>
      <c r="AT55" t="str">
        <f t="shared" si="4"/>
        <v>GND</v>
      </c>
      <c r="AU55" t="str">
        <f t="shared" si="5"/>
        <v>--</v>
      </c>
    </row>
    <row r="56" spans="1:47" x14ac:dyDescent="0.25">
      <c r="A56" t="str">
        <f t="shared" si="0"/>
        <v>J9-S1</v>
      </c>
      <c r="B56" t="str">
        <f t="shared" si="1"/>
        <v>GND</v>
      </c>
      <c r="C56" t="str">
        <f t="shared" si="2"/>
        <v>J9-GND</v>
      </c>
      <c r="D56" t="str">
        <f t="shared" si="3"/>
        <v>J9-S1</v>
      </c>
      <c r="E56" t="s">
        <v>188</v>
      </c>
      <c r="F56" t="s">
        <v>355</v>
      </c>
      <c r="G56" t="s">
        <v>324</v>
      </c>
      <c r="L56" t="s">
        <v>356</v>
      </c>
      <c r="M56" t="s">
        <v>289</v>
      </c>
      <c r="N56" s="97">
        <v>26.0062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49</v>
      </c>
      <c r="AL56" t="str">
        <f t="shared" si="13"/>
        <v>---</v>
      </c>
      <c r="AT56" t="str">
        <f t="shared" si="4"/>
        <v>GND</v>
      </c>
      <c r="AU56" t="str">
        <f t="shared" si="5"/>
        <v>--</v>
      </c>
    </row>
    <row r="57" spans="1:47" x14ac:dyDescent="0.25">
      <c r="A57" t="str">
        <f t="shared" si="0"/>
        <v>J9-S2</v>
      </c>
      <c r="B57" t="str">
        <f t="shared" si="1"/>
        <v>GND</v>
      </c>
      <c r="C57" t="str">
        <f t="shared" si="2"/>
        <v>J9-GND</v>
      </c>
      <c r="D57" t="str">
        <f t="shared" si="3"/>
        <v>J9-S2</v>
      </c>
      <c r="E57" t="s">
        <v>188</v>
      </c>
      <c r="F57" t="s">
        <v>357</v>
      </c>
      <c r="G57" t="s">
        <v>324</v>
      </c>
      <c r="L57" t="s">
        <v>358</v>
      </c>
      <c r="M57" t="s">
        <v>289</v>
      </c>
      <c r="N57" s="97">
        <v>25.062999999999999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str">
        <f t="shared" si="11"/>
        <v>USB_VBUS</v>
      </c>
      <c r="AK57">
        <f t="shared" si="12"/>
        <v>6</v>
      </c>
      <c r="AL57" t="str">
        <f t="shared" si="13"/>
        <v>---</v>
      </c>
      <c r="AT57" t="str">
        <f t="shared" si="4"/>
        <v>GND</v>
      </c>
      <c r="AU57" t="str">
        <f t="shared" si="5"/>
        <v>--</v>
      </c>
    </row>
    <row r="58" spans="1:47" x14ac:dyDescent="0.25">
      <c r="A58" t="str">
        <f t="shared" si="0"/>
        <v>J9-S3</v>
      </c>
      <c r="B58" t="str">
        <f t="shared" si="1"/>
        <v>GND</v>
      </c>
      <c r="C58" t="str">
        <f t="shared" si="2"/>
        <v>J9-GND</v>
      </c>
      <c r="D58" t="str">
        <f t="shared" si="3"/>
        <v>J9-S3</v>
      </c>
      <c r="E58" t="s">
        <v>188</v>
      </c>
      <c r="F58" t="s">
        <v>359</v>
      </c>
      <c r="G58" t="s">
        <v>324</v>
      </c>
      <c r="L58" t="s">
        <v>360</v>
      </c>
      <c r="M58" t="s">
        <v>289</v>
      </c>
      <c r="N58" s="97">
        <v>24.119800000000001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J9-S4</v>
      </c>
      <c r="B59" t="str">
        <f t="shared" si="1"/>
        <v>GND</v>
      </c>
      <c r="C59" t="str">
        <f t="shared" si="2"/>
        <v>J9-GND</v>
      </c>
      <c r="D59" t="str">
        <f t="shared" si="3"/>
        <v>J9-S4</v>
      </c>
      <c r="E59" t="s">
        <v>188</v>
      </c>
      <c r="F59" t="s">
        <v>361</v>
      </c>
      <c r="G59" t="s">
        <v>324</v>
      </c>
      <c r="L59" t="s">
        <v>362</v>
      </c>
      <c r="M59" t="s">
        <v>289</v>
      </c>
      <c r="N59" s="97">
        <v>23.191199999999998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J9-S5</v>
      </c>
      <c r="B60" t="str">
        <f t="shared" si="1"/>
        <v>GND</v>
      </c>
      <c r="C60" t="str">
        <f t="shared" si="2"/>
        <v>J9-GND</v>
      </c>
      <c r="D60" t="str">
        <f t="shared" si="3"/>
        <v>J9-S5</v>
      </c>
      <c r="E60" t="s">
        <v>188</v>
      </c>
      <c r="F60" t="s">
        <v>363</v>
      </c>
      <c r="G60" t="s">
        <v>324</v>
      </c>
      <c r="L60" t="s">
        <v>364</v>
      </c>
      <c r="M60" t="s">
        <v>289</v>
      </c>
      <c r="N60" s="97">
        <v>25.342400000000001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J9-S6</v>
      </c>
      <c r="B61" t="str">
        <f t="shared" si="1"/>
        <v>GND</v>
      </c>
      <c r="C61" t="str">
        <f t="shared" si="2"/>
        <v>J9-GND</v>
      </c>
      <c r="D61" t="str">
        <f t="shared" si="3"/>
        <v>J9-S6</v>
      </c>
      <c r="E61" t="s">
        <v>188</v>
      </c>
      <c r="F61" t="s">
        <v>365</v>
      </c>
      <c r="G61" t="s">
        <v>324</v>
      </c>
      <c r="L61" t="s">
        <v>366</v>
      </c>
      <c r="M61" t="s">
        <v>289</v>
      </c>
      <c r="N61" s="97">
        <v>23.9194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91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U1-1</v>
      </c>
      <c r="B62" t="str">
        <f t="shared" si="1"/>
        <v>1.2V</v>
      </c>
      <c r="C62" t="str">
        <f t="shared" si="2"/>
        <v>U1-1.2V</v>
      </c>
      <c r="D62" t="str">
        <f t="shared" si="3"/>
        <v>U1-1</v>
      </c>
      <c r="E62" t="s">
        <v>367</v>
      </c>
      <c r="F62">
        <v>1</v>
      </c>
      <c r="G62" t="s">
        <v>288</v>
      </c>
      <c r="L62" t="s">
        <v>368</v>
      </c>
      <c r="M62" t="s">
        <v>289</v>
      </c>
      <c r="N62" s="97">
        <v>22.355699999999999</v>
      </c>
      <c r="AT62" t="str">
        <f t="shared" si="4"/>
        <v>1.2V</v>
      </c>
      <c r="AU62" t="str">
        <f t="shared" si="5"/>
        <v>--</v>
      </c>
    </row>
    <row r="63" spans="1:47" x14ac:dyDescent="0.25">
      <c r="A63" t="str">
        <f t="shared" si="0"/>
        <v>U1-2</v>
      </c>
      <c r="B63" t="str">
        <f t="shared" si="1"/>
        <v>GND</v>
      </c>
      <c r="C63" t="str">
        <f t="shared" si="2"/>
        <v>U1-GND</v>
      </c>
      <c r="D63" t="str">
        <f t="shared" si="3"/>
        <v>U1-2</v>
      </c>
      <c r="E63" t="s">
        <v>367</v>
      </c>
      <c r="F63">
        <v>2</v>
      </c>
      <c r="G63" t="s">
        <v>324</v>
      </c>
      <c r="L63" t="s">
        <v>369</v>
      </c>
      <c r="M63" t="s">
        <v>289</v>
      </c>
      <c r="N63" s="97">
        <v>4.2952000000000004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U1-3</v>
      </c>
      <c r="B64" t="str">
        <f t="shared" si="1"/>
        <v>BDBUS5</v>
      </c>
      <c r="C64" t="str">
        <f t="shared" si="2"/>
        <v>U1-BDBUS5</v>
      </c>
      <c r="D64" t="str">
        <f t="shared" si="3"/>
        <v>U1-3</v>
      </c>
      <c r="E64" t="s">
        <v>367</v>
      </c>
      <c r="F64">
        <v>3</v>
      </c>
      <c r="G64" t="s">
        <v>313</v>
      </c>
      <c r="L64" t="s">
        <v>370</v>
      </c>
      <c r="M64" t="s">
        <v>289</v>
      </c>
      <c r="N64" s="97">
        <v>4.0316999999999998</v>
      </c>
      <c r="AT64" t="str">
        <f t="shared" si="4"/>
        <v>BDBUS5</v>
      </c>
      <c r="AU64" t="str">
        <f t="shared" si="5"/>
        <v>--</v>
      </c>
    </row>
    <row r="65" spans="1:47" x14ac:dyDescent="0.25">
      <c r="A65" t="str">
        <f t="shared" si="0"/>
        <v>U1-4</v>
      </c>
      <c r="B65" t="str">
        <f t="shared" si="1"/>
        <v>JTAGEN</v>
      </c>
      <c r="C65" t="str">
        <f t="shared" si="2"/>
        <v>U1-JTAGEN</v>
      </c>
      <c r="D65" t="str">
        <f t="shared" si="3"/>
        <v>U1-4</v>
      </c>
      <c r="E65" t="s">
        <v>367</v>
      </c>
      <c r="F65">
        <v>4</v>
      </c>
      <c r="G65" t="s">
        <v>328</v>
      </c>
      <c r="L65" t="s">
        <v>371</v>
      </c>
      <c r="M65" t="s">
        <v>289</v>
      </c>
      <c r="N65" s="97">
        <v>5.2251000000000003</v>
      </c>
      <c r="AT65" t="str">
        <f t="shared" si="4"/>
        <v>JTAGEN</v>
      </c>
      <c r="AU65" t="str">
        <f t="shared" si="5"/>
        <v>--</v>
      </c>
    </row>
    <row r="66" spans="1:47" x14ac:dyDescent="0.25">
      <c r="A66" t="str">
        <f t="shared" si="0"/>
        <v>U1-5</v>
      </c>
      <c r="B66" t="str">
        <f t="shared" si="1"/>
        <v>TMS</v>
      </c>
      <c r="C66" t="str">
        <f t="shared" si="2"/>
        <v>U1-TMS</v>
      </c>
      <c r="D66" t="str">
        <f t="shared" si="3"/>
        <v>U1-5</v>
      </c>
      <c r="E66" t="s">
        <v>367</v>
      </c>
      <c r="F66">
        <v>5</v>
      </c>
      <c r="G66" t="s">
        <v>332</v>
      </c>
      <c r="L66" t="s">
        <v>372</v>
      </c>
      <c r="M66" t="s">
        <v>289</v>
      </c>
      <c r="N66" s="97">
        <v>4.7298</v>
      </c>
      <c r="AT66" t="str">
        <f t="shared" si="4"/>
        <v>TMS</v>
      </c>
      <c r="AU66" t="str">
        <f t="shared" si="5"/>
        <v>--</v>
      </c>
    </row>
    <row r="67" spans="1:47" x14ac:dyDescent="0.25">
      <c r="A67" t="str">
        <f t="shared" si="0"/>
        <v>U1-6</v>
      </c>
      <c r="B67" t="str">
        <f t="shared" si="1"/>
        <v>TCK</v>
      </c>
      <c r="C67" t="str">
        <f t="shared" si="2"/>
        <v>U1-TCK</v>
      </c>
      <c r="D67" t="str">
        <f t="shared" si="3"/>
        <v>U1-6</v>
      </c>
      <c r="E67" t="s">
        <v>367</v>
      </c>
      <c r="F67">
        <v>6</v>
      </c>
      <c r="G67" t="s">
        <v>329</v>
      </c>
      <c r="L67" t="s">
        <v>373</v>
      </c>
      <c r="M67" t="s">
        <v>289</v>
      </c>
      <c r="N67" s="97">
        <v>4.3220999999999998</v>
      </c>
      <c r="AT67" t="str">
        <f t="shared" si="4"/>
        <v>TCK</v>
      </c>
      <c r="AU67" t="str">
        <f t="shared" si="5"/>
        <v>--</v>
      </c>
    </row>
    <row r="68" spans="1:47" x14ac:dyDescent="0.25">
      <c r="A68" t="str">
        <f t="shared" si="0"/>
        <v>U1-7</v>
      </c>
      <c r="B68" t="str">
        <f t="shared" si="1"/>
        <v>TDI</v>
      </c>
      <c r="C68" t="str">
        <f t="shared" si="2"/>
        <v>U1-TDI</v>
      </c>
      <c r="D68" t="str">
        <f t="shared" si="3"/>
        <v>U1-7</v>
      </c>
      <c r="E68" t="s">
        <v>367</v>
      </c>
      <c r="F68">
        <v>7</v>
      </c>
      <c r="G68" t="s">
        <v>331</v>
      </c>
      <c r="L68" t="s">
        <v>374</v>
      </c>
      <c r="M68" t="s">
        <v>289</v>
      </c>
      <c r="N68" s="97">
        <v>1.1611</v>
      </c>
      <c r="AT68" t="str">
        <f t="shared" si="4"/>
        <v>TDI</v>
      </c>
      <c r="AU68" t="str">
        <f t="shared" si="5"/>
        <v>--</v>
      </c>
    </row>
    <row r="69" spans="1:47" x14ac:dyDescent="0.25">
      <c r="A69" t="str">
        <f t="shared" si="0"/>
        <v>U1-8</v>
      </c>
      <c r="B69" t="str">
        <f t="shared" si="1"/>
        <v>TDO</v>
      </c>
      <c r="C69" t="str">
        <f t="shared" si="2"/>
        <v>U1-TDO</v>
      </c>
      <c r="D69" t="str">
        <f t="shared" si="3"/>
        <v>U1-8</v>
      </c>
      <c r="E69" t="s">
        <v>367</v>
      </c>
      <c r="F69">
        <v>8</v>
      </c>
      <c r="G69" t="s">
        <v>330</v>
      </c>
      <c r="L69" t="s">
        <v>375</v>
      </c>
      <c r="M69" t="s">
        <v>289</v>
      </c>
      <c r="N69" s="97">
        <v>1.1315999999999999</v>
      </c>
      <c r="AT69" t="str">
        <f t="shared" si="4"/>
        <v>TDO</v>
      </c>
      <c r="AU69" t="str">
        <f t="shared" si="5"/>
        <v>--</v>
      </c>
    </row>
    <row r="70" spans="1:47" x14ac:dyDescent="0.25">
      <c r="A70" t="str">
        <f t="shared" ref="A70:A133" si="14">$E70&amp;"-"&amp;$F70</f>
        <v>U1-9</v>
      </c>
      <c r="B70" t="str">
        <f t="shared" ref="B70:B133" si="15">IF(OR(E70=$A$2,E70=$B$2,E70=$C$2,E70=$D$2),"--",G70)</f>
        <v>RESET</v>
      </c>
      <c r="C70" t="str">
        <f t="shared" ref="C70:C133" si="16">$E70&amp;"-"&amp;$G70</f>
        <v>U1-RESET</v>
      </c>
      <c r="D70" t="str">
        <f t="shared" ref="D70:D133" si="17">A70</f>
        <v>U1-9</v>
      </c>
      <c r="E70" t="s">
        <v>367</v>
      </c>
      <c r="F70">
        <v>9</v>
      </c>
      <c r="G70" t="s">
        <v>323</v>
      </c>
      <c r="L70" t="s">
        <v>376</v>
      </c>
      <c r="M70" t="s">
        <v>289</v>
      </c>
      <c r="N70" s="97">
        <v>1.1020000000000001</v>
      </c>
      <c r="AT70" t="str">
        <f t="shared" ref="AT70:AT133" si="18">IF(IF(COUNTIF($AO$6:$AQ$150,B70)&gt;0,"---","--")="---",VLOOKUP(B70,$AO$6:$AQ$150,3,0),B70)</f>
        <v>RESET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U1-10</v>
      </c>
      <c r="B71" t="str">
        <f t="shared" si="15"/>
        <v>CONF_DONE</v>
      </c>
      <c r="C71" t="str">
        <f t="shared" si="16"/>
        <v>U1-CONF_DONE</v>
      </c>
      <c r="D71" t="str">
        <f t="shared" si="17"/>
        <v>U1-10</v>
      </c>
      <c r="E71" t="s">
        <v>367</v>
      </c>
      <c r="F71">
        <v>10</v>
      </c>
      <c r="G71" t="s">
        <v>319</v>
      </c>
      <c r="L71" t="s">
        <v>377</v>
      </c>
      <c r="M71" t="s">
        <v>289</v>
      </c>
      <c r="N71" s="97">
        <v>1.0724</v>
      </c>
      <c r="AT71" t="str">
        <f t="shared" si="18"/>
        <v>CONF_DONE</v>
      </c>
      <c r="AU71" t="str">
        <f t="shared" si="19"/>
        <v>--</v>
      </c>
    </row>
    <row r="72" spans="1:47" x14ac:dyDescent="0.25">
      <c r="A72" t="str">
        <f t="shared" si="14"/>
        <v>U1-11</v>
      </c>
      <c r="B72" t="str">
        <f t="shared" si="15"/>
        <v>BDBUS4</v>
      </c>
      <c r="C72" t="str">
        <f t="shared" si="16"/>
        <v>U1-BDBUS4</v>
      </c>
      <c r="D72" t="str">
        <f t="shared" si="17"/>
        <v>U1-11</v>
      </c>
      <c r="E72" t="s">
        <v>367</v>
      </c>
      <c r="F72">
        <v>11</v>
      </c>
      <c r="G72" t="s">
        <v>311</v>
      </c>
      <c r="L72" t="s">
        <v>378</v>
      </c>
      <c r="M72" t="s">
        <v>289</v>
      </c>
      <c r="N72" s="97">
        <v>1.0724</v>
      </c>
      <c r="AT72" t="str">
        <f t="shared" si="18"/>
        <v>BDBUS4</v>
      </c>
      <c r="AU72" t="str">
        <f t="shared" si="19"/>
        <v>--</v>
      </c>
    </row>
    <row r="73" spans="1:47" x14ac:dyDescent="0.25">
      <c r="A73" t="str">
        <f t="shared" si="14"/>
        <v>U1-12</v>
      </c>
      <c r="B73" t="str">
        <f t="shared" si="15"/>
        <v>3.3V</v>
      </c>
      <c r="C73" t="str">
        <f t="shared" si="16"/>
        <v>U1-3.3V</v>
      </c>
      <c r="D73" t="str">
        <f t="shared" si="17"/>
        <v>U1-12</v>
      </c>
      <c r="E73" t="s">
        <v>367</v>
      </c>
      <c r="F73">
        <v>12</v>
      </c>
      <c r="G73" t="s">
        <v>291</v>
      </c>
      <c r="L73" t="s">
        <v>379</v>
      </c>
      <c r="M73" t="s">
        <v>289</v>
      </c>
      <c r="N73" s="97">
        <v>1.1020000000000001</v>
      </c>
      <c r="AT73" t="str">
        <f t="shared" si="18"/>
        <v>3.3V</v>
      </c>
      <c r="AU73" t="str">
        <f t="shared" si="19"/>
        <v>--</v>
      </c>
    </row>
    <row r="74" spans="1:47" x14ac:dyDescent="0.25">
      <c r="A74" t="str">
        <f t="shared" si="14"/>
        <v>U1-13</v>
      </c>
      <c r="B74" t="str">
        <f t="shared" si="15"/>
        <v>BDBUS3</v>
      </c>
      <c r="C74" t="str">
        <f t="shared" si="16"/>
        <v>U1-BDBUS3</v>
      </c>
      <c r="D74" t="str">
        <f t="shared" si="17"/>
        <v>U1-13</v>
      </c>
      <c r="E74" t="s">
        <v>367</v>
      </c>
      <c r="F74">
        <v>13</v>
      </c>
      <c r="G74" t="s">
        <v>309</v>
      </c>
      <c r="L74" t="s">
        <v>380</v>
      </c>
      <c r="M74" t="s">
        <v>289</v>
      </c>
      <c r="N74" s="97">
        <v>1.1315999999999999</v>
      </c>
      <c r="AT74" t="str">
        <f t="shared" si="18"/>
        <v>BDBUS3</v>
      </c>
      <c r="AU74" t="str">
        <f t="shared" si="19"/>
        <v>--</v>
      </c>
    </row>
    <row r="75" spans="1:47" x14ac:dyDescent="0.25">
      <c r="A75" t="str">
        <f t="shared" si="14"/>
        <v>U1-14</v>
      </c>
      <c r="B75" t="str">
        <f t="shared" si="15"/>
        <v>BDBUS2</v>
      </c>
      <c r="C75" t="str">
        <f t="shared" si="16"/>
        <v>U1-BDBUS2</v>
      </c>
      <c r="D75" t="str">
        <f t="shared" si="17"/>
        <v>U1-14</v>
      </c>
      <c r="E75" t="s">
        <v>367</v>
      </c>
      <c r="F75">
        <v>14</v>
      </c>
      <c r="G75" t="s">
        <v>307</v>
      </c>
      <c r="L75" t="s">
        <v>381</v>
      </c>
      <c r="M75" t="s">
        <v>289</v>
      </c>
      <c r="N75" s="97">
        <v>1.1611</v>
      </c>
      <c r="AT75" t="str">
        <f t="shared" si="18"/>
        <v>BDBUS2</v>
      </c>
      <c r="AU75" t="str">
        <f t="shared" si="19"/>
        <v>--</v>
      </c>
    </row>
    <row r="76" spans="1:47" x14ac:dyDescent="0.25">
      <c r="A76" t="str">
        <f t="shared" si="14"/>
        <v>U1-15</v>
      </c>
      <c r="B76" t="str">
        <f t="shared" si="15"/>
        <v>BDBUS1</v>
      </c>
      <c r="C76" t="str">
        <f t="shared" si="16"/>
        <v>U1-BDBUS1</v>
      </c>
      <c r="D76" t="str">
        <f t="shared" si="17"/>
        <v>U1-15</v>
      </c>
      <c r="E76" t="s">
        <v>367</v>
      </c>
      <c r="F76">
        <v>15</v>
      </c>
      <c r="G76" t="s">
        <v>305</v>
      </c>
      <c r="L76" t="s">
        <v>382</v>
      </c>
      <c r="M76" t="s">
        <v>289</v>
      </c>
      <c r="N76" s="97">
        <v>3.0337999999999998</v>
      </c>
      <c r="AT76" t="str">
        <f t="shared" si="18"/>
        <v>BDBUS1</v>
      </c>
      <c r="AU76" t="str">
        <f t="shared" si="19"/>
        <v>--</v>
      </c>
    </row>
    <row r="77" spans="1:47" x14ac:dyDescent="0.25">
      <c r="A77" t="str">
        <f t="shared" si="14"/>
        <v>U1-16</v>
      </c>
      <c r="B77" t="str">
        <f t="shared" si="15"/>
        <v>BDBUS0</v>
      </c>
      <c r="C77" t="str">
        <f t="shared" si="16"/>
        <v>U1-BDBUS0</v>
      </c>
      <c r="D77" t="str">
        <f t="shared" si="17"/>
        <v>U1-16</v>
      </c>
      <c r="E77" t="s">
        <v>367</v>
      </c>
      <c r="F77">
        <v>16</v>
      </c>
      <c r="G77" t="s">
        <v>303</v>
      </c>
      <c r="L77" t="s">
        <v>383</v>
      </c>
      <c r="M77" t="s">
        <v>289</v>
      </c>
      <c r="N77" s="97">
        <v>4.3327</v>
      </c>
      <c r="AT77" t="str">
        <f t="shared" si="18"/>
        <v>BDBUS0</v>
      </c>
      <c r="AU77" t="str">
        <f t="shared" si="19"/>
        <v>--</v>
      </c>
    </row>
    <row r="78" spans="1:47" x14ac:dyDescent="0.25">
      <c r="A78" t="str">
        <f t="shared" si="14"/>
        <v>U1-17</v>
      </c>
      <c r="B78" t="str">
        <f t="shared" si="15"/>
        <v>AREF</v>
      </c>
      <c r="C78" t="str">
        <f t="shared" si="16"/>
        <v>U1-AREF</v>
      </c>
      <c r="D78" t="str">
        <f t="shared" si="17"/>
        <v>U1-17</v>
      </c>
      <c r="E78" t="s">
        <v>367</v>
      </c>
      <c r="F78">
        <v>17</v>
      </c>
      <c r="G78" t="s">
        <v>287</v>
      </c>
      <c r="L78" t="s">
        <v>384</v>
      </c>
      <c r="M78" t="s">
        <v>289</v>
      </c>
      <c r="N78" s="97">
        <v>17.691400000000002</v>
      </c>
      <c r="AT78" t="str">
        <f t="shared" si="18"/>
        <v>AREF</v>
      </c>
      <c r="AU78" t="str">
        <f t="shared" si="19"/>
        <v>--</v>
      </c>
    </row>
    <row r="79" spans="1:47" x14ac:dyDescent="0.25">
      <c r="A79" t="str">
        <f t="shared" si="14"/>
        <v>U1-18</v>
      </c>
      <c r="B79" t="str">
        <f t="shared" si="15"/>
        <v>AIN0</v>
      </c>
      <c r="C79" t="str">
        <f t="shared" si="16"/>
        <v>U1-AIN0</v>
      </c>
      <c r="D79" t="str">
        <f t="shared" si="17"/>
        <v>U1-18</v>
      </c>
      <c r="E79" t="s">
        <v>367</v>
      </c>
      <c r="F79">
        <v>18</v>
      </c>
      <c r="G79" t="s">
        <v>290</v>
      </c>
      <c r="L79" t="s">
        <v>385</v>
      </c>
      <c r="M79" t="s">
        <v>289</v>
      </c>
      <c r="N79" s="97">
        <v>1.0940000000000001</v>
      </c>
      <c r="AT79" t="str">
        <f t="shared" si="18"/>
        <v>AIN0</v>
      </c>
      <c r="AU79" t="str">
        <f t="shared" si="19"/>
        <v>--</v>
      </c>
    </row>
    <row r="80" spans="1:47" x14ac:dyDescent="0.25">
      <c r="A80" t="str">
        <f t="shared" si="14"/>
        <v>U1-19</v>
      </c>
      <c r="B80" t="str">
        <f t="shared" si="15"/>
        <v>AIN1</v>
      </c>
      <c r="C80" t="str">
        <f t="shared" si="16"/>
        <v>U1-AIN1</v>
      </c>
      <c r="D80" t="str">
        <f t="shared" si="17"/>
        <v>U1-19</v>
      </c>
      <c r="E80" t="s">
        <v>367</v>
      </c>
      <c r="F80">
        <v>19</v>
      </c>
      <c r="G80" t="s">
        <v>292</v>
      </c>
      <c r="L80" t="s">
        <v>386</v>
      </c>
      <c r="M80" t="s">
        <v>289</v>
      </c>
      <c r="N80" s="97">
        <v>13.0487</v>
      </c>
      <c r="AT80" t="str">
        <f t="shared" si="18"/>
        <v>AIN1</v>
      </c>
      <c r="AU80" t="str">
        <f t="shared" si="19"/>
        <v>--</v>
      </c>
    </row>
    <row r="81" spans="1:47" x14ac:dyDescent="0.25">
      <c r="A81" t="str">
        <f t="shared" si="14"/>
        <v>U1-20</v>
      </c>
      <c r="B81" t="str">
        <f t="shared" si="15"/>
        <v>AIN2</v>
      </c>
      <c r="C81" t="str">
        <f t="shared" si="16"/>
        <v>U1-AIN2</v>
      </c>
      <c r="D81" t="str">
        <f t="shared" si="17"/>
        <v>U1-20</v>
      </c>
      <c r="E81" t="s">
        <v>367</v>
      </c>
      <c r="F81">
        <v>20</v>
      </c>
      <c r="G81" t="s">
        <v>294</v>
      </c>
      <c r="L81" t="s">
        <v>387</v>
      </c>
      <c r="M81" t="s">
        <v>289</v>
      </c>
      <c r="N81" s="97">
        <v>8.0905000000000005</v>
      </c>
      <c r="AT81" t="str">
        <f t="shared" si="18"/>
        <v>AIN2</v>
      </c>
      <c r="AU81" t="str">
        <f t="shared" si="19"/>
        <v>--</v>
      </c>
    </row>
    <row r="82" spans="1:47" x14ac:dyDescent="0.25">
      <c r="A82" t="str">
        <f t="shared" si="14"/>
        <v>U1-21</v>
      </c>
      <c r="B82" t="str">
        <f t="shared" si="15"/>
        <v>GND</v>
      </c>
      <c r="C82" t="str">
        <f t="shared" si="16"/>
        <v>U1-GND</v>
      </c>
      <c r="D82" t="str">
        <f t="shared" si="17"/>
        <v>U1-21</v>
      </c>
      <c r="E82" t="s">
        <v>367</v>
      </c>
      <c r="F82">
        <v>21</v>
      </c>
      <c r="G82" t="s">
        <v>324</v>
      </c>
      <c r="L82" t="s">
        <v>388</v>
      </c>
      <c r="M82" t="s">
        <v>289</v>
      </c>
      <c r="N82" s="97">
        <v>2.1326999999999998</v>
      </c>
      <c r="AT82" t="str">
        <f t="shared" si="18"/>
        <v>GND</v>
      </c>
      <c r="AU82" t="str">
        <f t="shared" si="19"/>
        <v>--</v>
      </c>
    </row>
    <row r="83" spans="1:47" x14ac:dyDescent="0.25">
      <c r="A83" t="str">
        <f t="shared" si="14"/>
        <v>U1-22</v>
      </c>
      <c r="B83" t="str">
        <f t="shared" si="15"/>
        <v>1.2V</v>
      </c>
      <c r="C83" t="str">
        <f t="shared" si="16"/>
        <v>U1-1.2V</v>
      </c>
      <c r="D83" t="str">
        <f t="shared" si="17"/>
        <v>U1-22</v>
      </c>
      <c r="E83" t="s">
        <v>367</v>
      </c>
      <c r="F83">
        <v>22</v>
      </c>
      <c r="G83" t="s">
        <v>288</v>
      </c>
      <c r="L83" t="s">
        <v>389</v>
      </c>
      <c r="M83" t="s">
        <v>289</v>
      </c>
      <c r="N83" s="97">
        <v>10.148099999999999</v>
      </c>
      <c r="AT83" t="str">
        <f t="shared" si="18"/>
        <v>1.2V</v>
      </c>
      <c r="AU83" t="str">
        <f t="shared" si="19"/>
        <v>--</v>
      </c>
    </row>
    <row r="84" spans="1:47" x14ac:dyDescent="0.25">
      <c r="A84" t="str">
        <f t="shared" si="14"/>
        <v>U1-23</v>
      </c>
      <c r="B84" t="str">
        <f t="shared" si="15"/>
        <v>3.3V</v>
      </c>
      <c r="C84" t="str">
        <f t="shared" si="16"/>
        <v>U1-3.3V</v>
      </c>
      <c r="D84" t="str">
        <f t="shared" si="17"/>
        <v>U1-23</v>
      </c>
      <c r="E84" t="s">
        <v>367</v>
      </c>
      <c r="F84">
        <v>23</v>
      </c>
      <c r="G84" t="s">
        <v>291</v>
      </c>
      <c r="L84" t="s">
        <v>390</v>
      </c>
      <c r="M84" t="s">
        <v>289</v>
      </c>
      <c r="N84" s="97">
        <v>1.8171999999999999</v>
      </c>
      <c r="AT84" t="str">
        <f t="shared" si="18"/>
        <v>3.3V</v>
      </c>
      <c r="AU84" t="str">
        <f t="shared" si="19"/>
        <v>--</v>
      </c>
    </row>
    <row r="85" spans="1:47" x14ac:dyDescent="0.25">
      <c r="A85" t="str">
        <f t="shared" si="14"/>
        <v>U1-24</v>
      </c>
      <c r="B85" t="str">
        <f t="shared" si="15"/>
        <v>GND</v>
      </c>
      <c r="C85" t="str">
        <f t="shared" si="16"/>
        <v>U1-GND</v>
      </c>
      <c r="D85" t="str">
        <f t="shared" si="17"/>
        <v>U1-24</v>
      </c>
      <c r="E85" t="s">
        <v>367</v>
      </c>
      <c r="F85">
        <v>24</v>
      </c>
      <c r="G85" t="s">
        <v>324</v>
      </c>
      <c r="L85" t="s">
        <v>391</v>
      </c>
      <c r="M85" t="s">
        <v>289</v>
      </c>
      <c r="N85" s="97">
        <v>8.5683000000000007</v>
      </c>
      <c r="AT85" t="str">
        <f t="shared" si="18"/>
        <v>GND</v>
      </c>
      <c r="AU85" t="str">
        <f t="shared" si="19"/>
        <v>--</v>
      </c>
    </row>
    <row r="86" spans="1:47" x14ac:dyDescent="0.25">
      <c r="A86" t="str">
        <f t="shared" si="14"/>
        <v>U1-25</v>
      </c>
      <c r="B86" t="str">
        <f t="shared" si="15"/>
        <v>AIN3</v>
      </c>
      <c r="C86" t="str">
        <f t="shared" si="16"/>
        <v>U1-AIN3</v>
      </c>
      <c r="D86" t="str">
        <f t="shared" si="17"/>
        <v>U1-25</v>
      </c>
      <c r="E86" t="s">
        <v>367</v>
      </c>
      <c r="F86">
        <v>25</v>
      </c>
      <c r="G86" t="s">
        <v>295</v>
      </c>
      <c r="L86" t="s">
        <v>392</v>
      </c>
      <c r="M86" t="s">
        <v>289</v>
      </c>
      <c r="N86" s="97">
        <v>4.2274000000000003</v>
      </c>
      <c r="AT86" t="str">
        <f t="shared" si="18"/>
        <v>AIN3</v>
      </c>
      <c r="AU86" t="str">
        <f t="shared" si="19"/>
        <v>--</v>
      </c>
    </row>
    <row r="87" spans="1:47" x14ac:dyDescent="0.25">
      <c r="A87" t="str">
        <f t="shared" si="14"/>
        <v>U1-26</v>
      </c>
      <c r="B87" t="str">
        <f t="shared" si="15"/>
        <v>AIN4</v>
      </c>
      <c r="C87" t="str">
        <f t="shared" si="16"/>
        <v>U1-AIN4</v>
      </c>
      <c r="D87" t="str">
        <f t="shared" si="17"/>
        <v>U1-26</v>
      </c>
      <c r="E87" t="s">
        <v>367</v>
      </c>
      <c r="F87">
        <v>26</v>
      </c>
      <c r="G87" t="s">
        <v>296</v>
      </c>
      <c r="L87" t="s">
        <v>393</v>
      </c>
      <c r="M87" t="s">
        <v>289</v>
      </c>
      <c r="N87" s="97">
        <v>9.4443999999999999</v>
      </c>
      <c r="AT87" t="str">
        <f t="shared" si="18"/>
        <v>AIN4</v>
      </c>
      <c r="AU87" t="str">
        <f t="shared" si="19"/>
        <v>--</v>
      </c>
    </row>
    <row r="88" spans="1:47" x14ac:dyDescent="0.25">
      <c r="A88" t="str">
        <f t="shared" si="14"/>
        <v>U1-27</v>
      </c>
      <c r="B88" t="str">
        <f t="shared" si="15"/>
        <v>AIN5</v>
      </c>
      <c r="C88" t="str">
        <f t="shared" si="16"/>
        <v>U1-AIN5</v>
      </c>
      <c r="D88" t="str">
        <f t="shared" si="17"/>
        <v>U1-27</v>
      </c>
      <c r="E88" t="s">
        <v>367</v>
      </c>
      <c r="F88">
        <v>27</v>
      </c>
      <c r="G88" t="s">
        <v>297</v>
      </c>
      <c r="L88" t="s">
        <v>333</v>
      </c>
      <c r="M88" t="s">
        <v>289</v>
      </c>
      <c r="N88" s="97">
        <v>27.411300000000001</v>
      </c>
      <c r="AT88" t="str">
        <f t="shared" si="18"/>
        <v>AIN5</v>
      </c>
      <c r="AU88" t="str">
        <f t="shared" si="19"/>
        <v>--</v>
      </c>
    </row>
    <row r="89" spans="1:47" x14ac:dyDescent="0.25">
      <c r="A89" t="str">
        <f t="shared" si="14"/>
        <v>U1-28</v>
      </c>
      <c r="B89" t="str">
        <f t="shared" si="15"/>
        <v>AIN6</v>
      </c>
      <c r="C89" t="str">
        <f t="shared" si="16"/>
        <v>U1-AIN6</v>
      </c>
      <c r="D89" t="str">
        <f t="shared" si="17"/>
        <v>U1-28</v>
      </c>
      <c r="E89" t="s">
        <v>367</v>
      </c>
      <c r="F89">
        <v>28</v>
      </c>
      <c r="G89" t="s">
        <v>298</v>
      </c>
      <c r="L89" t="s">
        <v>334</v>
      </c>
      <c r="M89" t="s">
        <v>289</v>
      </c>
      <c r="N89" s="97">
        <v>26.382899999999999</v>
      </c>
      <c r="AT89" t="str">
        <f t="shared" si="18"/>
        <v>AIN6</v>
      </c>
      <c r="AU89" t="str">
        <f t="shared" si="19"/>
        <v>--</v>
      </c>
    </row>
    <row r="90" spans="1:47" x14ac:dyDescent="0.25">
      <c r="A90" t="str">
        <f t="shared" si="14"/>
        <v>U1-29</v>
      </c>
      <c r="B90" t="str">
        <f t="shared" si="15"/>
        <v>D0</v>
      </c>
      <c r="C90" t="str">
        <f t="shared" si="16"/>
        <v>U1-D0</v>
      </c>
      <c r="D90" t="str">
        <f t="shared" si="17"/>
        <v>U1-29</v>
      </c>
      <c r="E90" t="s">
        <v>367</v>
      </c>
      <c r="F90">
        <v>29</v>
      </c>
      <c r="G90" t="s">
        <v>299</v>
      </c>
      <c r="L90" t="s">
        <v>335</v>
      </c>
      <c r="M90" t="s">
        <v>289</v>
      </c>
      <c r="N90" s="97">
        <v>25.739899999999999</v>
      </c>
      <c r="AT90" t="str">
        <f t="shared" si="18"/>
        <v>D0</v>
      </c>
      <c r="AU90" t="str">
        <f t="shared" si="19"/>
        <v>--</v>
      </c>
    </row>
    <row r="91" spans="1:47" x14ac:dyDescent="0.25">
      <c r="A91" t="str">
        <f t="shared" si="14"/>
        <v>U1-30</v>
      </c>
      <c r="B91" t="str">
        <f t="shared" si="15"/>
        <v>D1</v>
      </c>
      <c r="C91" t="str">
        <f t="shared" si="16"/>
        <v>U1-D1</v>
      </c>
      <c r="D91" t="str">
        <f t="shared" si="17"/>
        <v>U1-30</v>
      </c>
      <c r="E91" t="s">
        <v>367</v>
      </c>
      <c r="F91">
        <v>30</v>
      </c>
      <c r="G91" t="s">
        <v>300</v>
      </c>
      <c r="L91" t="s">
        <v>336</v>
      </c>
      <c r="M91" t="s">
        <v>289</v>
      </c>
      <c r="N91" s="97">
        <v>25.142499999999998</v>
      </c>
      <c r="AT91" t="str">
        <f t="shared" si="18"/>
        <v>D1</v>
      </c>
      <c r="AU91" t="str">
        <f t="shared" si="19"/>
        <v>--</v>
      </c>
    </row>
    <row r="92" spans="1:47" x14ac:dyDescent="0.25">
      <c r="A92" t="str">
        <f t="shared" si="14"/>
        <v>U1-31</v>
      </c>
      <c r="B92" t="str">
        <f t="shared" si="15"/>
        <v>D2</v>
      </c>
      <c r="C92" t="str">
        <f t="shared" si="16"/>
        <v>U1-D2</v>
      </c>
      <c r="D92" t="str">
        <f t="shared" si="17"/>
        <v>U1-31</v>
      </c>
      <c r="E92" t="s">
        <v>367</v>
      </c>
      <c r="F92">
        <v>31</v>
      </c>
      <c r="G92" t="s">
        <v>301</v>
      </c>
      <c r="L92" t="s">
        <v>340</v>
      </c>
      <c r="M92" t="s">
        <v>289</v>
      </c>
      <c r="N92" s="97">
        <v>33.919499999999999</v>
      </c>
      <c r="AT92" t="str">
        <f t="shared" si="18"/>
        <v>D2</v>
      </c>
      <c r="AU92" t="str">
        <f t="shared" si="19"/>
        <v>--</v>
      </c>
    </row>
    <row r="93" spans="1:47" x14ac:dyDescent="0.25">
      <c r="A93" t="str">
        <f t="shared" si="14"/>
        <v>U1-32</v>
      </c>
      <c r="B93" t="str">
        <f t="shared" si="15"/>
        <v>D3</v>
      </c>
      <c r="C93" t="str">
        <f t="shared" si="16"/>
        <v>U1-D3</v>
      </c>
      <c r="D93" t="str">
        <f t="shared" si="17"/>
        <v>U1-32</v>
      </c>
      <c r="E93" t="s">
        <v>367</v>
      </c>
      <c r="F93">
        <v>32</v>
      </c>
      <c r="G93" t="s">
        <v>302</v>
      </c>
      <c r="L93" t="s">
        <v>342</v>
      </c>
      <c r="M93" t="s">
        <v>289</v>
      </c>
      <c r="N93" s="97">
        <v>29.083300000000001</v>
      </c>
      <c r="AT93" t="str">
        <f t="shared" si="18"/>
        <v>D3</v>
      </c>
      <c r="AU93" t="str">
        <f t="shared" si="19"/>
        <v>--</v>
      </c>
    </row>
    <row r="94" spans="1:47" x14ac:dyDescent="0.25">
      <c r="A94" t="str">
        <f t="shared" si="14"/>
        <v>U1-33</v>
      </c>
      <c r="B94" t="str">
        <f t="shared" si="15"/>
        <v>D4</v>
      </c>
      <c r="C94" t="str">
        <f t="shared" si="16"/>
        <v>U1-D4</v>
      </c>
      <c r="D94" t="str">
        <f t="shared" si="17"/>
        <v>U1-33</v>
      </c>
      <c r="E94" t="s">
        <v>367</v>
      </c>
      <c r="F94">
        <v>33</v>
      </c>
      <c r="G94" t="s">
        <v>304</v>
      </c>
      <c r="L94" t="s">
        <v>344</v>
      </c>
      <c r="M94" t="s">
        <v>289</v>
      </c>
      <c r="N94" s="97">
        <v>28.2928</v>
      </c>
      <c r="AT94" t="str">
        <f t="shared" si="18"/>
        <v>D4</v>
      </c>
      <c r="AU94" t="str">
        <f t="shared" si="19"/>
        <v>--</v>
      </c>
    </row>
    <row r="95" spans="1:47" x14ac:dyDescent="0.25">
      <c r="A95" t="str">
        <f t="shared" si="14"/>
        <v>U1-34</v>
      </c>
      <c r="B95" t="str">
        <f t="shared" si="15"/>
        <v>D5</v>
      </c>
      <c r="C95" t="str">
        <f t="shared" si="16"/>
        <v>U1-D5</v>
      </c>
      <c r="D95" t="str">
        <f t="shared" si="17"/>
        <v>U1-34</v>
      </c>
      <c r="E95" t="s">
        <v>367</v>
      </c>
      <c r="F95">
        <v>34</v>
      </c>
      <c r="G95" t="s">
        <v>306</v>
      </c>
      <c r="L95" t="s">
        <v>346</v>
      </c>
      <c r="M95" t="s">
        <v>289</v>
      </c>
      <c r="N95" s="97">
        <v>28.019200000000001</v>
      </c>
      <c r="AT95" t="str">
        <f t="shared" si="18"/>
        <v>D5</v>
      </c>
      <c r="AU95" t="str">
        <f t="shared" si="19"/>
        <v>--</v>
      </c>
    </row>
    <row r="96" spans="1:47" x14ac:dyDescent="0.25">
      <c r="A96" t="str">
        <f t="shared" si="14"/>
        <v>U1-35</v>
      </c>
      <c r="B96" t="str">
        <f t="shared" si="15"/>
        <v>CLK12M</v>
      </c>
      <c r="C96" t="str">
        <f t="shared" si="16"/>
        <v>U1-CLK12M</v>
      </c>
      <c r="D96" t="str">
        <f t="shared" si="17"/>
        <v>U1-35</v>
      </c>
      <c r="E96" t="s">
        <v>367</v>
      </c>
      <c r="F96">
        <v>35</v>
      </c>
      <c r="G96" t="s">
        <v>315</v>
      </c>
      <c r="L96" t="s">
        <v>323</v>
      </c>
      <c r="M96" t="s">
        <v>289</v>
      </c>
      <c r="N96" s="97">
        <v>64.0227</v>
      </c>
      <c r="AT96" t="str">
        <f t="shared" si="18"/>
        <v>NetR17_1</v>
      </c>
      <c r="AU96" t="str">
        <f t="shared" si="19"/>
        <v>R17</v>
      </c>
    </row>
    <row r="97" spans="1:47" x14ac:dyDescent="0.25">
      <c r="A97" t="str">
        <f t="shared" si="14"/>
        <v>U1-36</v>
      </c>
      <c r="B97" t="str">
        <f t="shared" si="15"/>
        <v>PIO_05</v>
      </c>
      <c r="C97" t="str">
        <f t="shared" si="16"/>
        <v>U1-PIO_05</v>
      </c>
      <c r="D97" t="str">
        <f t="shared" si="17"/>
        <v>U1-36</v>
      </c>
      <c r="E97" t="s">
        <v>367</v>
      </c>
      <c r="F97">
        <v>36</v>
      </c>
      <c r="G97" t="s">
        <v>340</v>
      </c>
      <c r="L97" t="s">
        <v>329</v>
      </c>
      <c r="M97" t="s">
        <v>289</v>
      </c>
      <c r="N97" s="97">
        <v>41.212600000000002</v>
      </c>
      <c r="AT97" t="str">
        <f t="shared" si="18"/>
        <v>PIO_05</v>
      </c>
      <c r="AU97" t="str">
        <f t="shared" si="19"/>
        <v>--</v>
      </c>
    </row>
    <row r="98" spans="1:47" x14ac:dyDescent="0.25">
      <c r="A98" t="str">
        <f t="shared" si="14"/>
        <v>U1-37</v>
      </c>
      <c r="B98" t="str">
        <f t="shared" si="15"/>
        <v>PIO_08</v>
      </c>
      <c r="C98" t="str">
        <f t="shared" si="16"/>
        <v>U1-PIO_08</v>
      </c>
      <c r="D98" t="str">
        <f t="shared" si="17"/>
        <v>U1-37</v>
      </c>
      <c r="E98" t="s">
        <v>367</v>
      </c>
      <c r="F98">
        <v>37</v>
      </c>
      <c r="G98" t="s">
        <v>346</v>
      </c>
      <c r="L98" t="s">
        <v>331</v>
      </c>
      <c r="M98" t="s">
        <v>289</v>
      </c>
      <c r="N98" s="97">
        <v>56.413899999999998</v>
      </c>
      <c r="AT98" t="str">
        <f t="shared" si="18"/>
        <v>PIO_08</v>
      </c>
      <c r="AU98" t="str">
        <f t="shared" si="19"/>
        <v>--</v>
      </c>
    </row>
    <row r="99" spans="1:47" x14ac:dyDescent="0.25">
      <c r="A99" t="str">
        <f t="shared" si="14"/>
        <v>U1-38</v>
      </c>
      <c r="B99" t="str">
        <f t="shared" si="15"/>
        <v>PIO_03</v>
      </c>
      <c r="C99" t="str">
        <f t="shared" si="16"/>
        <v>U1-PIO_03</v>
      </c>
      <c r="D99" t="str">
        <f t="shared" si="17"/>
        <v>U1-38</v>
      </c>
      <c r="E99" t="s">
        <v>367</v>
      </c>
      <c r="F99">
        <v>38</v>
      </c>
      <c r="G99" t="s">
        <v>335</v>
      </c>
      <c r="L99" t="s">
        <v>330</v>
      </c>
      <c r="M99" t="s">
        <v>289</v>
      </c>
      <c r="N99" s="97">
        <v>50.512999999999998</v>
      </c>
      <c r="AT99" t="str">
        <f t="shared" si="18"/>
        <v>PIO_03</v>
      </c>
      <c r="AU99" t="str">
        <f t="shared" si="19"/>
        <v>--</v>
      </c>
    </row>
    <row r="100" spans="1:47" x14ac:dyDescent="0.25">
      <c r="A100" t="str">
        <f t="shared" si="14"/>
        <v>U1-39</v>
      </c>
      <c r="B100" t="str">
        <f t="shared" si="15"/>
        <v>PIO_07</v>
      </c>
      <c r="C100" t="str">
        <f t="shared" si="16"/>
        <v>U1-PIO_07</v>
      </c>
      <c r="D100" t="str">
        <f t="shared" si="17"/>
        <v>U1-39</v>
      </c>
      <c r="E100" t="s">
        <v>367</v>
      </c>
      <c r="F100">
        <v>39</v>
      </c>
      <c r="G100" t="s">
        <v>344</v>
      </c>
      <c r="L100" t="s">
        <v>332</v>
      </c>
      <c r="M100" t="s">
        <v>289</v>
      </c>
      <c r="N100" s="97">
        <v>48.056100000000001</v>
      </c>
      <c r="AT100" t="str">
        <f t="shared" si="18"/>
        <v>PIO_07</v>
      </c>
      <c r="AU100" t="str">
        <f t="shared" si="19"/>
        <v>--</v>
      </c>
    </row>
    <row r="101" spans="1:47" x14ac:dyDescent="0.25">
      <c r="A101" t="str">
        <f t="shared" si="14"/>
        <v>U1-40</v>
      </c>
      <c r="B101" t="str">
        <f t="shared" si="15"/>
        <v>PIO_04</v>
      </c>
      <c r="C101" t="str">
        <f t="shared" si="16"/>
        <v>U1-PIO_04</v>
      </c>
      <c r="D101" t="str">
        <f t="shared" si="17"/>
        <v>U1-40</v>
      </c>
      <c r="E101" t="s">
        <v>367</v>
      </c>
      <c r="F101">
        <v>40</v>
      </c>
      <c r="G101" t="s">
        <v>336</v>
      </c>
      <c r="L101" t="s">
        <v>350</v>
      </c>
      <c r="M101" t="s">
        <v>289</v>
      </c>
      <c r="N101" s="97">
        <v>31.2881</v>
      </c>
      <c r="AT101" t="str">
        <f t="shared" si="18"/>
        <v>PIO_04</v>
      </c>
      <c r="AU101" t="str">
        <f t="shared" si="19"/>
        <v>--</v>
      </c>
    </row>
    <row r="102" spans="1:47" x14ac:dyDescent="0.25">
      <c r="A102" t="str">
        <f t="shared" si="14"/>
        <v>U1-41</v>
      </c>
      <c r="B102" t="str">
        <f t="shared" si="15"/>
        <v>PIO_02</v>
      </c>
      <c r="C102" t="str">
        <f t="shared" si="16"/>
        <v>U1-PIO_02</v>
      </c>
      <c r="D102" t="str">
        <f t="shared" si="17"/>
        <v>U1-41</v>
      </c>
      <c r="E102" t="s">
        <v>367</v>
      </c>
      <c r="F102">
        <v>41</v>
      </c>
      <c r="G102" t="s">
        <v>334</v>
      </c>
      <c r="L102" t="s">
        <v>394</v>
      </c>
      <c r="M102" t="s">
        <v>289</v>
      </c>
      <c r="N102" s="97">
        <v>42.265900000000002</v>
      </c>
      <c r="AT102" t="str">
        <f t="shared" si="18"/>
        <v>PIO_02</v>
      </c>
      <c r="AU102" t="str">
        <f t="shared" si="19"/>
        <v>--</v>
      </c>
    </row>
    <row r="103" spans="1:47" x14ac:dyDescent="0.25">
      <c r="A103" t="str">
        <f t="shared" si="14"/>
        <v>U1-42</v>
      </c>
      <c r="B103" t="str">
        <f t="shared" si="15"/>
        <v>PIO_06</v>
      </c>
      <c r="C103" t="str">
        <f t="shared" si="16"/>
        <v>U1-PIO_06</v>
      </c>
      <c r="D103" t="str">
        <f t="shared" si="17"/>
        <v>U1-42</v>
      </c>
      <c r="E103" t="s">
        <v>367</v>
      </c>
      <c r="F103">
        <v>42</v>
      </c>
      <c r="G103" t="s">
        <v>342</v>
      </c>
      <c r="L103" t="s">
        <v>395</v>
      </c>
      <c r="M103" t="s">
        <v>289</v>
      </c>
      <c r="N103" s="97">
        <v>25.135100000000001</v>
      </c>
      <c r="AT103" t="str">
        <f t="shared" si="18"/>
        <v>PIO_06</v>
      </c>
      <c r="AU103" t="str">
        <f t="shared" si="19"/>
        <v>--</v>
      </c>
    </row>
    <row r="104" spans="1:47" x14ac:dyDescent="0.25">
      <c r="A104" t="str">
        <f t="shared" si="14"/>
        <v>U1-43</v>
      </c>
      <c r="B104" t="str">
        <f t="shared" si="15"/>
        <v>GND</v>
      </c>
      <c r="C104" t="str">
        <f t="shared" si="16"/>
        <v>U1-GND</v>
      </c>
      <c r="D104" t="str">
        <f t="shared" si="17"/>
        <v>U1-43</v>
      </c>
      <c r="E104" t="s">
        <v>367</v>
      </c>
      <c r="F104">
        <v>43</v>
      </c>
      <c r="G104" t="s">
        <v>324</v>
      </c>
      <c r="L104" t="s">
        <v>326</v>
      </c>
      <c r="M104" t="s">
        <v>289</v>
      </c>
      <c r="N104" s="97">
        <v>39.735399999999998</v>
      </c>
      <c r="AT104" t="str">
        <f t="shared" si="18"/>
        <v>GND</v>
      </c>
      <c r="AU104" t="str">
        <f t="shared" si="19"/>
        <v>--</v>
      </c>
    </row>
    <row r="105" spans="1:47" x14ac:dyDescent="0.25">
      <c r="A105" t="str">
        <f t="shared" si="14"/>
        <v>U1-44</v>
      </c>
      <c r="B105" t="str">
        <f t="shared" si="15"/>
        <v>3.3V</v>
      </c>
      <c r="C105" t="str">
        <f t="shared" si="16"/>
        <v>U1-3.3V</v>
      </c>
      <c r="D105" t="str">
        <f t="shared" si="17"/>
        <v>U1-44</v>
      </c>
      <c r="E105" t="s">
        <v>367</v>
      </c>
      <c r="F105">
        <v>44</v>
      </c>
      <c r="G105" t="s">
        <v>291</v>
      </c>
      <c r="L105" t="s">
        <v>396</v>
      </c>
      <c r="M105" t="s">
        <v>396</v>
      </c>
      <c r="N105" s="97" t="s">
        <v>396</v>
      </c>
      <c r="AT105" t="str">
        <f t="shared" si="18"/>
        <v>3.3V</v>
      </c>
      <c r="AU105" t="str">
        <f t="shared" si="19"/>
        <v>--</v>
      </c>
    </row>
    <row r="106" spans="1:47" x14ac:dyDescent="0.25">
      <c r="A106" t="str">
        <f t="shared" si="14"/>
        <v>U1-45</v>
      </c>
      <c r="B106" t="str">
        <f t="shared" si="15"/>
        <v>1.2V</v>
      </c>
      <c r="C106" t="str">
        <f t="shared" si="16"/>
        <v>U1-1.2V</v>
      </c>
      <c r="D106" t="str">
        <f t="shared" si="17"/>
        <v>U1-45</v>
      </c>
      <c r="E106" t="s">
        <v>367</v>
      </c>
      <c r="F106">
        <v>45</v>
      </c>
      <c r="G106" t="s">
        <v>288</v>
      </c>
      <c r="N106" s="97"/>
      <c r="AT106" t="str">
        <f t="shared" si="18"/>
        <v>1.2V</v>
      </c>
      <c r="AU106" t="str">
        <f t="shared" si="19"/>
        <v>--</v>
      </c>
    </row>
    <row r="107" spans="1:47" x14ac:dyDescent="0.25">
      <c r="A107" t="str">
        <f t="shared" si="14"/>
        <v>U1-46</v>
      </c>
      <c r="B107" t="str">
        <f t="shared" si="15"/>
        <v>GND</v>
      </c>
      <c r="C107" t="str">
        <f t="shared" si="16"/>
        <v>U1-GND</v>
      </c>
      <c r="D107" t="str">
        <f t="shared" si="17"/>
        <v>U1-46</v>
      </c>
      <c r="E107" t="s">
        <v>367</v>
      </c>
      <c r="F107">
        <v>46</v>
      </c>
      <c r="G107" t="s">
        <v>324</v>
      </c>
      <c r="N107" s="97"/>
      <c r="AT107" t="str">
        <f t="shared" si="18"/>
        <v>GND</v>
      </c>
      <c r="AU107" t="str">
        <f t="shared" si="19"/>
        <v>--</v>
      </c>
    </row>
    <row r="108" spans="1:47" x14ac:dyDescent="0.25">
      <c r="A108" t="str">
        <f t="shared" si="14"/>
        <v>U1-47</v>
      </c>
      <c r="B108" t="str">
        <f t="shared" si="15"/>
        <v>PIO_01</v>
      </c>
      <c r="C108" t="str">
        <f t="shared" si="16"/>
        <v>U1-PIO_01</v>
      </c>
      <c r="D108" t="str">
        <f t="shared" si="17"/>
        <v>U1-47</v>
      </c>
      <c r="E108" t="s">
        <v>367</v>
      </c>
      <c r="F108">
        <v>47</v>
      </c>
      <c r="G108" t="s">
        <v>333</v>
      </c>
      <c r="N108" s="97"/>
      <c r="AT108" t="str">
        <f t="shared" si="18"/>
        <v>PIO_01</v>
      </c>
      <c r="AU108" t="str">
        <f t="shared" si="19"/>
        <v>--</v>
      </c>
    </row>
    <row r="109" spans="1:47" x14ac:dyDescent="0.25">
      <c r="A109" t="str">
        <f t="shared" si="14"/>
        <v>U1-48</v>
      </c>
      <c r="B109" t="str">
        <f t="shared" si="15"/>
        <v>F_SI</v>
      </c>
      <c r="C109" t="str">
        <f t="shared" si="16"/>
        <v>U1-F_SI</v>
      </c>
      <c r="D109" t="str">
        <f t="shared" si="17"/>
        <v>U1-48</v>
      </c>
      <c r="E109" t="s">
        <v>367</v>
      </c>
      <c r="F109">
        <v>48</v>
      </c>
      <c r="G109" t="s">
        <v>351</v>
      </c>
      <c r="N109" s="97"/>
      <c r="AT109" t="str">
        <f t="shared" si="18"/>
        <v>F_SI</v>
      </c>
      <c r="AU109" t="str">
        <f t="shared" si="19"/>
        <v>--</v>
      </c>
    </row>
    <row r="110" spans="1:47" x14ac:dyDescent="0.25">
      <c r="A110" t="str">
        <f t="shared" si="14"/>
        <v>U1-49</v>
      </c>
      <c r="B110" t="str">
        <f t="shared" si="15"/>
        <v>F_CLK</v>
      </c>
      <c r="C110" t="str">
        <f t="shared" si="16"/>
        <v>U1-F_CLK</v>
      </c>
      <c r="D110" t="str">
        <f t="shared" si="17"/>
        <v>U1-49</v>
      </c>
      <c r="E110" t="s">
        <v>367</v>
      </c>
      <c r="F110">
        <v>49</v>
      </c>
      <c r="G110" t="s">
        <v>345</v>
      </c>
      <c r="N110" s="97"/>
      <c r="AT110" t="str">
        <f t="shared" si="18"/>
        <v>F_CLK</v>
      </c>
      <c r="AU110" t="str">
        <f t="shared" si="19"/>
        <v>--</v>
      </c>
    </row>
    <row r="111" spans="1:47" x14ac:dyDescent="0.25">
      <c r="A111" t="str">
        <f t="shared" si="14"/>
        <v>U1-50</v>
      </c>
      <c r="B111" t="str">
        <f t="shared" si="15"/>
        <v>F_IO3</v>
      </c>
      <c r="C111" t="str">
        <f t="shared" si="16"/>
        <v>U1-F_IO3</v>
      </c>
      <c r="D111" t="str">
        <f t="shared" si="17"/>
        <v>U1-50</v>
      </c>
      <c r="E111" t="s">
        <v>367</v>
      </c>
      <c r="F111">
        <v>50</v>
      </c>
      <c r="G111" t="s">
        <v>349</v>
      </c>
      <c r="N111" s="97"/>
      <c r="AT111" t="str">
        <f t="shared" si="18"/>
        <v>F_IO3</v>
      </c>
      <c r="AU111" t="str">
        <f t="shared" si="19"/>
        <v>--</v>
      </c>
    </row>
    <row r="112" spans="1:47" x14ac:dyDescent="0.25">
      <c r="A112" t="str">
        <f t="shared" si="14"/>
        <v>U1-51</v>
      </c>
      <c r="B112" t="str">
        <f t="shared" si="15"/>
        <v>F_CS</v>
      </c>
      <c r="C112" t="str">
        <f t="shared" si="16"/>
        <v>U1-F_CS</v>
      </c>
      <c r="D112" t="str">
        <f t="shared" si="17"/>
        <v>U1-51</v>
      </c>
      <c r="E112" t="s">
        <v>367</v>
      </c>
      <c r="F112">
        <v>51</v>
      </c>
      <c r="G112" t="s">
        <v>347</v>
      </c>
      <c r="N112" s="97"/>
      <c r="AT112" t="str">
        <f t="shared" si="18"/>
        <v>F_CS</v>
      </c>
      <c r="AU112" t="str">
        <f t="shared" si="19"/>
        <v>--</v>
      </c>
    </row>
    <row r="113" spans="1:47" x14ac:dyDescent="0.25">
      <c r="A113" t="str">
        <f t="shared" si="14"/>
        <v>U1-52</v>
      </c>
      <c r="B113" t="str">
        <f t="shared" si="15"/>
        <v>NetU1_52</v>
      </c>
      <c r="C113" t="str">
        <f t="shared" si="16"/>
        <v>U1-NetU1_52</v>
      </c>
      <c r="D113" t="str">
        <f t="shared" si="17"/>
        <v>U1-52</v>
      </c>
      <c r="E113" t="s">
        <v>367</v>
      </c>
      <c r="F113">
        <v>52</v>
      </c>
      <c r="G113" t="s">
        <v>397</v>
      </c>
      <c r="N113" s="97"/>
      <c r="AT113" t="str">
        <f t="shared" si="18"/>
        <v>NetU1_52</v>
      </c>
      <c r="AU113" t="str">
        <f t="shared" si="19"/>
        <v>--</v>
      </c>
    </row>
    <row r="114" spans="1:47" x14ac:dyDescent="0.25">
      <c r="A114" t="str">
        <f t="shared" si="14"/>
        <v>U1-53</v>
      </c>
      <c r="B114" t="str">
        <f t="shared" si="15"/>
        <v>F_SO</v>
      </c>
      <c r="C114" t="str">
        <f t="shared" si="16"/>
        <v>U1-F_SO</v>
      </c>
      <c r="D114" t="str">
        <f t="shared" si="17"/>
        <v>U1-53</v>
      </c>
      <c r="E114" t="s">
        <v>367</v>
      </c>
      <c r="F114">
        <v>53</v>
      </c>
      <c r="G114" t="s">
        <v>352</v>
      </c>
      <c r="N114" s="97"/>
      <c r="AT114" t="str">
        <f t="shared" si="18"/>
        <v>F_SO</v>
      </c>
      <c r="AU114" t="str">
        <f t="shared" si="19"/>
        <v>--</v>
      </c>
    </row>
    <row r="115" spans="1:47" x14ac:dyDescent="0.25">
      <c r="A115" t="str">
        <f t="shared" si="14"/>
        <v>U1-54</v>
      </c>
      <c r="B115" t="str">
        <f t="shared" si="15"/>
        <v>F_IO2</v>
      </c>
      <c r="C115" t="str">
        <f t="shared" si="16"/>
        <v>U1-F_IO2</v>
      </c>
      <c r="D115" t="str">
        <f t="shared" si="17"/>
        <v>U1-54</v>
      </c>
      <c r="E115" t="s">
        <v>367</v>
      </c>
      <c r="F115">
        <v>54</v>
      </c>
      <c r="G115" t="s">
        <v>348</v>
      </c>
      <c r="N115" s="97"/>
      <c r="AT115" t="str">
        <f t="shared" si="18"/>
        <v>F_IO2</v>
      </c>
      <c r="AU115" t="str">
        <f t="shared" si="19"/>
        <v>--</v>
      </c>
    </row>
    <row r="116" spans="1:47" x14ac:dyDescent="0.25">
      <c r="A116" t="str">
        <f t="shared" si="14"/>
        <v>U1-55</v>
      </c>
      <c r="B116" t="str">
        <f t="shared" si="15"/>
        <v>NetU1_55</v>
      </c>
      <c r="C116" t="str">
        <f t="shared" si="16"/>
        <v>U1-NetU1_55</v>
      </c>
      <c r="D116" t="str">
        <f t="shared" si="17"/>
        <v>U1-55</v>
      </c>
      <c r="E116" t="s">
        <v>367</v>
      </c>
      <c r="F116">
        <v>55</v>
      </c>
      <c r="G116" t="s">
        <v>398</v>
      </c>
      <c r="N116" s="97"/>
      <c r="AT116" t="str">
        <f t="shared" si="18"/>
        <v>NetU1_55</v>
      </c>
      <c r="AU116" t="str">
        <f t="shared" si="19"/>
        <v>--</v>
      </c>
    </row>
    <row r="117" spans="1:47" x14ac:dyDescent="0.25">
      <c r="A117" t="str">
        <f t="shared" si="14"/>
        <v>U1-56</v>
      </c>
      <c r="B117" t="str">
        <f t="shared" si="15"/>
        <v>NetU1_56</v>
      </c>
      <c r="C117" t="str">
        <f t="shared" si="16"/>
        <v>U1-NetU1_56</v>
      </c>
      <c r="D117" t="str">
        <f t="shared" si="17"/>
        <v>U1-56</v>
      </c>
      <c r="E117" t="s">
        <v>367</v>
      </c>
      <c r="F117">
        <v>56</v>
      </c>
      <c r="G117" t="s">
        <v>399</v>
      </c>
      <c r="N117" s="97"/>
      <c r="AT117" t="str">
        <f t="shared" si="18"/>
        <v>NetU1_56</v>
      </c>
      <c r="AU117" t="str">
        <f t="shared" si="19"/>
        <v>--</v>
      </c>
    </row>
    <row r="118" spans="1:47" x14ac:dyDescent="0.25">
      <c r="A118" t="str">
        <f t="shared" si="14"/>
        <v>U1-57</v>
      </c>
      <c r="B118" t="str">
        <f t="shared" si="15"/>
        <v>NetU1_57</v>
      </c>
      <c r="C118" t="str">
        <f t="shared" si="16"/>
        <v>U1-NetU1_57</v>
      </c>
      <c r="D118" t="str">
        <f t="shared" si="17"/>
        <v>U1-57</v>
      </c>
      <c r="E118" t="s">
        <v>367</v>
      </c>
      <c r="F118">
        <v>57</v>
      </c>
      <c r="G118" t="s">
        <v>400</v>
      </c>
      <c r="N118" s="97"/>
      <c r="AT118" t="str">
        <f t="shared" si="18"/>
        <v>NetU1_57</v>
      </c>
      <c r="AU118" t="str">
        <f t="shared" si="19"/>
        <v>--</v>
      </c>
    </row>
    <row r="119" spans="1:47" x14ac:dyDescent="0.25">
      <c r="A119" t="str">
        <f t="shared" si="14"/>
        <v>U1-58</v>
      </c>
      <c r="B119" t="str">
        <f t="shared" si="15"/>
        <v>3.3V</v>
      </c>
      <c r="C119" t="str">
        <f t="shared" si="16"/>
        <v>U1-3.3V</v>
      </c>
      <c r="D119" t="str">
        <f t="shared" si="17"/>
        <v>U1-58</v>
      </c>
      <c r="E119" t="s">
        <v>367</v>
      </c>
      <c r="F119">
        <v>58</v>
      </c>
      <c r="G119" t="s">
        <v>291</v>
      </c>
      <c r="N119" s="97"/>
      <c r="AT119" t="str">
        <f t="shared" si="18"/>
        <v>3.3V</v>
      </c>
      <c r="AU119" t="str">
        <f t="shared" si="19"/>
        <v>--</v>
      </c>
    </row>
    <row r="120" spans="1:47" x14ac:dyDescent="0.25">
      <c r="A120" t="str">
        <f t="shared" si="14"/>
        <v>U1-59</v>
      </c>
      <c r="B120" t="str">
        <f t="shared" si="15"/>
        <v>NetU1_59</v>
      </c>
      <c r="C120" t="str">
        <f t="shared" si="16"/>
        <v>U1-NetU1_59</v>
      </c>
      <c r="D120" t="str">
        <f t="shared" si="17"/>
        <v>U1-59</v>
      </c>
      <c r="E120" t="s">
        <v>367</v>
      </c>
      <c r="F120">
        <v>59</v>
      </c>
      <c r="G120" t="s">
        <v>401</v>
      </c>
      <c r="N120" s="97"/>
      <c r="AT120" t="str">
        <f t="shared" si="18"/>
        <v>NetU1_59</v>
      </c>
      <c r="AU120" t="str">
        <f t="shared" si="19"/>
        <v>--</v>
      </c>
    </row>
    <row r="121" spans="1:47" x14ac:dyDescent="0.25">
      <c r="A121" t="str">
        <f t="shared" si="14"/>
        <v>U1-60</v>
      </c>
      <c r="B121" t="str">
        <f t="shared" si="15"/>
        <v>NetU1_60</v>
      </c>
      <c r="C121" t="str">
        <f t="shared" si="16"/>
        <v>U1-NetU1_60</v>
      </c>
      <c r="D121" t="str">
        <f t="shared" si="17"/>
        <v>U1-60</v>
      </c>
      <c r="E121" t="s">
        <v>367</v>
      </c>
      <c r="F121">
        <v>60</v>
      </c>
      <c r="G121" t="s">
        <v>402</v>
      </c>
      <c r="N121" s="97"/>
      <c r="AT121" t="str">
        <f t="shared" si="18"/>
        <v>NetU1_60</v>
      </c>
      <c r="AU121" t="str">
        <f t="shared" si="19"/>
        <v>--</v>
      </c>
    </row>
    <row r="122" spans="1:47" x14ac:dyDescent="0.25">
      <c r="A122" t="str">
        <f t="shared" si="14"/>
        <v>U1-61</v>
      </c>
      <c r="B122" t="str">
        <f t="shared" si="15"/>
        <v>D11_R</v>
      </c>
      <c r="C122" t="str">
        <f t="shared" si="16"/>
        <v>U1-D11_R</v>
      </c>
      <c r="D122" t="str">
        <f t="shared" si="17"/>
        <v>U1-61</v>
      </c>
      <c r="E122" t="s">
        <v>367</v>
      </c>
      <c r="F122">
        <v>61</v>
      </c>
      <c r="G122" t="s">
        <v>325</v>
      </c>
      <c r="N122" s="97"/>
      <c r="AT122" t="str">
        <f t="shared" si="18"/>
        <v>D11_R</v>
      </c>
      <c r="AU122" t="str">
        <f t="shared" si="19"/>
        <v>--</v>
      </c>
    </row>
    <row r="123" spans="1:47" x14ac:dyDescent="0.25">
      <c r="A123" t="str">
        <f t="shared" si="14"/>
        <v>U1-62</v>
      </c>
      <c r="B123" t="str">
        <f t="shared" si="15"/>
        <v>D12_R</v>
      </c>
      <c r="C123" t="str">
        <f t="shared" si="16"/>
        <v>U1-D12_R</v>
      </c>
      <c r="D123" t="str">
        <f t="shared" si="17"/>
        <v>U1-62</v>
      </c>
      <c r="E123" t="s">
        <v>367</v>
      </c>
      <c r="F123">
        <v>62</v>
      </c>
      <c r="G123" t="s">
        <v>327</v>
      </c>
      <c r="N123" s="97"/>
      <c r="AT123" t="str">
        <f t="shared" si="18"/>
        <v>D12_R</v>
      </c>
      <c r="AU123" t="str">
        <f t="shared" si="19"/>
        <v>--</v>
      </c>
    </row>
    <row r="124" spans="1:47" x14ac:dyDescent="0.25">
      <c r="A124" t="str">
        <f t="shared" si="14"/>
        <v>U1-63</v>
      </c>
      <c r="B124" t="str">
        <f t="shared" si="15"/>
        <v>CLK_X</v>
      </c>
      <c r="C124" t="str">
        <f t="shared" si="16"/>
        <v>U1-CLK_X</v>
      </c>
      <c r="D124" t="str">
        <f t="shared" si="17"/>
        <v>U1-63</v>
      </c>
      <c r="E124" t="s">
        <v>367</v>
      </c>
      <c r="F124">
        <v>63</v>
      </c>
      <c r="G124" t="s">
        <v>317</v>
      </c>
      <c r="N124" s="97"/>
      <c r="AT124" t="str">
        <f t="shared" si="18"/>
        <v>CLK_X</v>
      </c>
      <c r="AU124" t="str">
        <f t="shared" si="19"/>
        <v>--</v>
      </c>
    </row>
    <row r="125" spans="1:47" x14ac:dyDescent="0.25">
      <c r="A125" t="str">
        <f t="shared" si="14"/>
        <v>U1-64</v>
      </c>
      <c r="B125" t="str">
        <f t="shared" si="15"/>
        <v>3.3V</v>
      </c>
      <c r="C125" t="str">
        <f t="shared" si="16"/>
        <v>U1-3.3V</v>
      </c>
      <c r="D125" t="str">
        <f t="shared" si="17"/>
        <v>U1-64</v>
      </c>
      <c r="E125" t="s">
        <v>367</v>
      </c>
      <c r="F125">
        <v>64</v>
      </c>
      <c r="G125" t="s">
        <v>291</v>
      </c>
      <c r="N125" s="97"/>
      <c r="AT125" t="str">
        <f t="shared" si="18"/>
        <v>3.3V</v>
      </c>
      <c r="AU125" t="str">
        <f t="shared" si="19"/>
        <v>--</v>
      </c>
    </row>
    <row r="126" spans="1:47" x14ac:dyDescent="0.25">
      <c r="A126" t="str">
        <f t="shared" si="14"/>
        <v>U1-65</v>
      </c>
      <c r="B126" t="str">
        <f t="shared" si="15"/>
        <v>GND</v>
      </c>
      <c r="C126" t="str">
        <f t="shared" si="16"/>
        <v>U1-GND</v>
      </c>
      <c r="D126" t="str">
        <f t="shared" si="17"/>
        <v>U1-65</v>
      </c>
      <c r="E126" t="s">
        <v>367</v>
      </c>
      <c r="F126">
        <v>65</v>
      </c>
      <c r="G126" t="s">
        <v>324</v>
      </c>
      <c r="N126" s="97"/>
      <c r="AT126" t="str">
        <f t="shared" si="18"/>
        <v>GND</v>
      </c>
      <c r="AU126" t="str">
        <f t="shared" si="19"/>
        <v>--</v>
      </c>
    </row>
    <row r="127" spans="1:47" x14ac:dyDescent="0.25">
      <c r="A127" t="str">
        <f t="shared" si="14"/>
        <v>U1-66</v>
      </c>
      <c r="B127" t="str">
        <f t="shared" si="15"/>
        <v>1.2V</v>
      </c>
      <c r="C127" t="str">
        <f t="shared" si="16"/>
        <v>U1-1.2V</v>
      </c>
      <c r="D127" t="str">
        <f t="shared" si="17"/>
        <v>U1-66</v>
      </c>
      <c r="E127" t="s">
        <v>367</v>
      </c>
      <c r="F127">
        <v>66</v>
      </c>
      <c r="G127" t="s">
        <v>288</v>
      </c>
      <c r="N127" s="97"/>
      <c r="AT127" t="str">
        <f t="shared" si="18"/>
        <v>1.2V</v>
      </c>
      <c r="AU127" t="str">
        <f t="shared" si="19"/>
        <v>--</v>
      </c>
    </row>
    <row r="128" spans="1:47" x14ac:dyDescent="0.25">
      <c r="A128" t="str">
        <f t="shared" si="14"/>
        <v>U1-67</v>
      </c>
      <c r="B128" t="str">
        <f t="shared" si="15"/>
        <v>3.3V</v>
      </c>
      <c r="C128" t="str">
        <f t="shared" si="16"/>
        <v>U1-3.3V</v>
      </c>
      <c r="D128" t="str">
        <f t="shared" si="17"/>
        <v>U1-67</v>
      </c>
      <c r="E128" t="s">
        <v>367</v>
      </c>
      <c r="F128">
        <v>67</v>
      </c>
      <c r="G128" t="s">
        <v>291</v>
      </c>
      <c r="N128" s="97"/>
      <c r="AT128" t="str">
        <f t="shared" si="18"/>
        <v>3.3V</v>
      </c>
      <c r="AU128" t="str">
        <f t="shared" si="19"/>
        <v>--</v>
      </c>
    </row>
    <row r="129" spans="1:47" x14ac:dyDescent="0.25">
      <c r="A129" t="str">
        <f t="shared" si="14"/>
        <v>U1-68</v>
      </c>
      <c r="B129" t="str">
        <f t="shared" si="15"/>
        <v>D6</v>
      </c>
      <c r="C129" t="str">
        <f t="shared" si="16"/>
        <v>U1-D6</v>
      </c>
      <c r="D129" t="str">
        <f t="shared" si="17"/>
        <v>U1-68</v>
      </c>
      <c r="E129" t="s">
        <v>367</v>
      </c>
      <c r="F129">
        <v>68</v>
      </c>
      <c r="G129" t="s">
        <v>308</v>
      </c>
      <c r="N129" s="97"/>
      <c r="AT129" t="str">
        <f t="shared" si="18"/>
        <v>D6</v>
      </c>
      <c r="AU129" t="str">
        <f t="shared" si="19"/>
        <v>--</v>
      </c>
    </row>
    <row r="130" spans="1:47" x14ac:dyDescent="0.25">
      <c r="A130" t="str">
        <f t="shared" si="14"/>
        <v>U1-69</v>
      </c>
      <c r="B130" t="str">
        <f t="shared" si="15"/>
        <v>D7</v>
      </c>
      <c r="C130" t="str">
        <f t="shared" si="16"/>
        <v>U1-D7</v>
      </c>
      <c r="D130" t="str">
        <f t="shared" si="17"/>
        <v>U1-69</v>
      </c>
      <c r="E130" t="s">
        <v>367</v>
      </c>
      <c r="F130">
        <v>69</v>
      </c>
      <c r="G130" t="s">
        <v>310</v>
      </c>
      <c r="N130" s="97"/>
      <c r="AT130" t="str">
        <f t="shared" si="18"/>
        <v>D7</v>
      </c>
      <c r="AU130" t="str">
        <f t="shared" si="19"/>
        <v>--</v>
      </c>
    </row>
    <row r="131" spans="1:47" x14ac:dyDescent="0.25">
      <c r="A131" t="str">
        <f t="shared" si="14"/>
        <v>U1-70</v>
      </c>
      <c r="B131" t="str">
        <f t="shared" si="15"/>
        <v>D8</v>
      </c>
      <c r="C131" t="str">
        <f t="shared" si="16"/>
        <v>U1-D8</v>
      </c>
      <c r="D131" t="str">
        <f t="shared" si="17"/>
        <v>U1-70</v>
      </c>
      <c r="E131" t="s">
        <v>367</v>
      </c>
      <c r="F131">
        <v>70</v>
      </c>
      <c r="G131" t="s">
        <v>312</v>
      </c>
      <c r="N131" s="97"/>
      <c r="AT131" t="str">
        <f t="shared" si="18"/>
        <v>D8</v>
      </c>
      <c r="AU131" t="str">
        <f t="shared" si="19"/>
        <v>--</v>
      </c>
    </row>
    <row r="132" spans="1:47" x14ac:dyDescent="0.25">
      <c r="A132" t="str">
        <f t="shared" si="14"/>
        <v>U1-71</v>
      </c>
      <c r="B132" t="str">
        <f t="shared" si="15"/>
        <v>D9</v>
      </c>
      <c r="C132" t="str">
        <f t="shared" si="16"/>
        <v>U1-D9</v>
      </c>
      <c r="D132" t="str">
        <f t="shared" si="17"/>
        <v>U1-71</v>
      </c>
      <c r="E132" t="s">
        <v>367</v>
      </c>
      <c r="F132">
        <v>71</v>
      </c>
      <c r="G132" t="s">
        <v>314</v>
      </c>
      <c r="N132" s="97"/>
      <c r="AT132" t="str">
        <f t="shared" si="18"/>
        <v>D9</v>
      </c>
      <c r="AU132" t="str">
        <f t="shared" si="19"/>
        <v>--</v>
      </c>
    </row>
    <row r="133" spans="1:47" x14ac:dyDescent="0.25">
      <c r="A133" t="str">
        <f t="shared" si="14"/>
        <v>U1-72</v>
      </c>
      <c r="B133" t="str">
        <f t="shared" si="15"/>
        <v>D10</v>
      </c>
      <c r="C133" t="str">
        <f t="shared" si="16"/>
        <v>U1-D10</v>
      </c>
      <c r="D133" t="str">
        <f t="shared" si="17"/>
        <v>U1-72</v>
      </c>
      <c r="E133" t="s">
        <v>367</v>
      </c>
      <c r="F133">
        <v>72</v>
      </c>
      <c r="G133" t="s">
        <v>316</v>
      </c>
      <c r="N133" s="97"/>
      <c r="AT133" t="str">
        <f t="shared" si="18"/>
        <v>D10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U1-73</v>
      </c>
      <c r="B134" t="str">
        <f t="shared" ref="B134:B197" si="21">IF(OR(E134=$A$2,E134=$B$2,E134=$C$2,E134=$D$2),"--",G134)</f>
        <v>D11</v>
      </c>
      <c r="C134" t="str">
        <f t="shared" ref="C134:C197" si="22">$E134&amp;"-"&amp;$G134</f>
        <v>U1-D11</v>
      </c>
      <c r="D134" t="str">
        <f t="shared" ref="D134:D197" si="23">A134</f>
        <v>U1-73</v>
      </c>
      <c r="E134" t="s">
        <v>367</v>
      </c>
      <c r="F134">
        <v>73</v>
      </c>
      <c r="G134" t="s">
        <v>318</v>
      </c>
      <c r="N134" s="97"/>
      <c r="AT134" t="str">
        <f t="shared" ref="AT134:AT197" si="24">IF(IF(COUNTIF($AO$6:$AQ$150,B134)&gt;0,"---","--")="---",VLOOKUP(B134,$AO$6:$AQ$150,3,0),B134)</f>
        <v>D11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U1-74</v>
      </c>
      <c r="B135" t="str">
        <f t="shared" si="21"/>
        <v>D12</v>
      </c>
      <c r="C135" t="str">
        <f t="shared" si="22"/>
        <v>U1-D12</v>
      </c>
      <c r="D135" t="str">
        <f t="shared" si="23"/>
        <v>U1-74</v>
      </c>
      <c r="E135" t="s">
        <v>367</v>
      </c>
      <c r="F135">
        <v>74</v>
      </c>
      <c r="G135" t="s">
        <v>320</v>
      </c>
      <c r="N135" s="97"/>
      <c r="AT135" t="str">
        <f t="shared" si="24"/>
        <v>D12</v>
      </c>
      <c r="AU135" t="str">
        <f t="shared" si="25"/>
        <v>--</v>
      </c>
    </row>
    <row r="136" spans="1:47" x14ac:dyDescent="0.25">
      <c r="A136" t="str">
        <f t="shared" si="20"/>
        <v>U1-75</v>
      </c>
      <c r="B136" t="str">
        <f t="shared" si="21"/>
        <v>D13</v>
      </c>
      <c r="C136" t="str">
        <f t="shared" si="22"/>
        <v>U1-D13</v>
      </c>
      <c r="D136" t="str">
        <f t="shared" si="23"/>
        <v>U1-75</v>
      </c>
      <c r="E136" t="s">
        <v>367</v>
      </c>
      <c r="F136">
        <v>75</v>
      </c>
      <c r="G136" t="s">
        <v>321</v>
      </c>
      <c r="N136" s="97"/>
      <c r="AT136" t="str">
        <f t="shared" si="24"/>
        <v>D13</v>
      </c>
      <c r="AU136" t="str">
        <f t="shared" si="25"/>
        <v>--</v>
      </c>
    </row>
    <row r="137" spans="1:47" x14ac:dyDescent="0.25">
      <c r="A137" t="str">
        <f t="shared" si="20"/>
        <v>U1-76</v>
      </c>
      <c r="B137" t="str">
        <f t="shared" si="21"/>
        <v>D14</v>
      </c>
      <c r="C137" t="str">
        <f t="shared" si="22"/>
        <v>U1-D14</v>
      </c>
      <c r="D137" t="str">
        <f t="shared" si="23"/>
        <v>U1-76</v>
      </c>
      <c r="E137" t="s">
        <v>367</v>
      </c>
      <c r="F137">
        <v>76</v>
      </c>
      <c r="G137" t="s">
        <v>322</v>
      </c>
      <c r="N137" s="97"/>
      <c r="AT137" t="str">
        <f t="shared" si="24"/>
        <v>D14</v>
      </c>
      <c r="AU137" t="str">
        <f t="shared" si="25"/>
        <v>--</v>
      </c>
    </row>
    <row r="138" spans="1:47" x14ac:dyDescent="0.25">
      <c r="A138" t="str">
        <f t="shared" si="20"/>
        <v>U1-77</v>
      </c>
      <c r="B138" t="str">
        <f t="shared" si="21"/>
        <v>USER_BTN</v>
      </c>
      <c r="C138" t="str">
        <f t="shared" si="22"/>
        <v>U1-USER_BTN</v>
      </c>
      <c r="D138" t="str">
        <f t="shared" si="23"/>
        <v>U1-77</v>
      </c>
      <c r="E138" t="s">
        <v>367</v>
      </c>
      <c r="F138">
        <v>77</v>
      </c>
      <c r="G138" t="s">
        <v>394</v>
      </c>
      <c r="N138" s="97"/>
      <c r="AT138" t="str">
        <f t="shared" si="24"/>
        <v>USER_BTN</v>
      </c>
      <c r="AU138" t="str">
        <f t="shared" si="25"/>
        <v>--</v>
      </c>
    </row>
    <row r="139" spans="1:47" x14ac:dyDescent="0.25">
      <c r="A139" t="str">
        <f t="shared" si="20"/>
        <v>U1-78</v>
      </c>
      <c r="B139" t="str">
        <f t="shared" si="21"/>
        <v>3.3V</v>
      </c>
      <c r="C139" t="str">
        <f t="shared" si="22"/>
        <v>U1-3.3V</v>
      </c>
      <c r="D139" t="str">
        <f t="shared" si="23"/>
        <v>U1-78</v>
      </c>
      <c r="E139" t="s">
        <v>367</v>
      </c>
      <c r="F139">
        <v>78</v>
      </c>
      <c r="G139" t="s">
        <v>291</v>
      </c>
      <c r="N139" s="97"/>
      <c r="AT139" t="str">
        <f t="shared" si="24"/>
        <v>3.3V</v>
      </c>
      <c r="AU139" t="str">
        <f t="shared" si="25"/>
        <v>--</v>
      </c>
    </row>
    <row r="140" spans="1:47" x14ac:dyDescent="0.25">
      <c r="A140" t="str">
        <f t="shared" si="20"/>
        <v>U1-79</v>
      </c>
      <c r="B140" t="str">
        <f t="shared" si="21"/>
        <v>LED8</v>
      </c>
      <c r="C140" t="str">
        <f t="shared" si="22"/>
        <v>U1-LED8</v>
      </c>
      <c r="D140" t="str">
        <f t="shared" si="23"/>
        <v>U1-79</v>
      </c>
      <c r="E140" t="s">
        <v>367</v>
      </c>
      <c r="F140">
        <v>79</v>
      </c>
      <c r="G140" t="s">
        <v>368</v>
      </c>
      <c r="N140" s="97"/>
      <c r="AT140" t="str">
        <f t="shared" si="24"/>
        <v>NetD9_A</v>
      </c>
      <c r="AU140" t="str">
        <f t="shared" si="25"/>
        <v>R16</v>
      </c>
    </row>
    <row r="141" spans="1:47" x14ac:dyDescent="0.25">
      <c r="A141" t="str">
        <f t="shared" si="20"/>
        <v>U1-80</v>
      </c>
      <c r="B141" t="str">
        <f t="shared" si="21"/>
        <v>LED7</v>
      </c>
      <c r="C141" t="str">
        <f t="shared" si="22"/>
        <v>U1-LED7</v>
      </c>
      <c r="D141" t="str">
        <f t="shared" si="23"/>
        <v>U1-80</v>
      </c>
      <c r="E141" t="s">
        <v>367</v>
      </c>
      <c r="F141">
        <v>80</v>
      </c>
      <c r="G141" t="s">
        <v>366</v>
      </c>
      <c r="N141" s="97"/>
      <c r="AT141" t="str">
        <f t="shared" si="24"/>
        <v>NetD8_A</v>
      </c>
      <c r="AU141" t="str">
        <f t="shared" si="25"/>
        <v>R15</v>
      </c>
    </row>
    <row r="142" spans="1:47" x14ac:dyDescent="0.25">
      <c r="A142" t="str">
        <f t="shared" si="20"/>
        <v>U1-81</v>
      </c>
      <c r="B142" t="str">
        <f t="shared" si="21"/>
        <v>LED6</v>
      </c>
      <c r="C142" t="str">
        <f t="shared" si="22"/>
        <v>U1-LED6</v>
      </c>
      <c r="D142" t="str">
        <f t="shared" si="23"/>
        <v>U1-81</v>
      </c>
      <c r="E142" t="s">
        <v>367</v>
      </c>
      <c r="F142">
        <v>81</v>
      </c>
      <c r="G142" t="s">
        <v>364</v>
      </c>
      <c r="N142" s="97"/>
      <c r="AT142" t="str">
        <f t="shared" si="24"/>
        <v>NetD7_A</v>
      </c>
      <c r="AU142" t="str">
        <f t="shared" si="25"/>
        <v>R14</v>
      </c>
    </row>
    <row r="143" spans="1:47" x14ac:dyDescent="0.25">
      <c r="A143" t="str">
        <f t="shared" si="20"/>
        <v>U1-82</v>
      </c>
      <c r="B143" t="str">
        <f t="shared" si="21"/>
        <v>LED5</v>
      </c>
      <c r="C143" t="str">
        <f t="shared" si="22"/>
        <v>U1-LED5</v>
      </c>
      <c r="D143" t="str">
        <f t="shared" si="23"/>
        <v>U1-82</v>
      </c>
      <c r="E143" t="s">
        <v>367</v>
      </c>
      <c r="F143">
        <v>82</v>
      </c>
      <c r="G143" t="s">
        <v>362</v>
      </c>
      <c r="N143" s="97"/>
      <c r="AT143" t="str">
        <f t="shared" si="24"/>
        <v>NetD6_A</v>
      </c>
      <c r="AU143" t="str">
        <f t="shared" si="25"/>
        <v>R13</v>
      </c>
    </row>
    <row r="144" spans="1:47" x14ac:dyDescent="0.25">
      <c r="A144" t="str">
        <f t="shared" si="20"/>
        <v>U1-83</v>
      </c>
      <c r="B144" t="str">
        <f t="shared" si="21"/>
        <v>LED4</v>
      </c>
      <c r="C144" t="str">
        <f t="shared" si="22"/>
        <v>U1-LED4</v>
      </c>
      <c r="D144" t="str">
        <f t="shared" si="23"/>
        <v>U1-83</v>
      </c>
      <c r="E144" t="s">
        <v>367</v>
      </c>
      <c r="F144">
        <v>83</v>
      </c>
      <c r="G144" t="s">
        <v>360</v>
      </c>
      <c r="N144" s="97"/>
      <c r="AT144" t="str">
        <f t="shared" si="24"/>
        <v>NetD5_A</v>
      </c>
      <c r="AU144" t="str">
        <f t="shared" si="25"/>
        <v>R12</v>
      </c>
    </row>
    <row r="145" spans="1:47" x14ac:dyDescent="0.25">
      <c r="A145" t="str">
        <f t="shared" si="20"/>
        <v>U1-84</v>
      </c>
      <c r="B145" t="str">
        <f t="shared" si="21"/>
        <v>LED3</v>
      </c>
      <c r="C145" t="str">
        <f t="shared" si="22"/>
        <v>U1-LED3</v>
      </c>
      <c r="D145" t="str">
        <f t="shared" si="23"/>
        <v>U1-84</v>
      </c>
      <c r="E145" t="s">
        <v>367</v>
      </c>
      <c r="F145">
        <v>84</v>
      </c>
      <c r="G145" t="s">
        <v>358</v>
      </c>
      <c r="N145" s="97"/>
      <c r="AT145" t="str">
        <f t="shared" si="24"/>
        <v>NetD4_A</v>
      </c>
      <c r="AU145" t="str">
        <f t="shared" si="25"/>
        <v>R11</v>
      </c>
    </row>
    <row r="146" spans="1:47" x14ac:dyDescent="0.25">
      <c r="A146" t="str">
        <f t="shared" si="20"/>
        <v>U1-85</v>
      </c>
      <c r="B146" t="str">
        <f t="shared" si="21"/>
        <v>LED2</v>
      </c>
      <c r="C146" t="str">
        <f t="shared" si="22"/>
        <v>U1-LED2</v>
      </c>
      <c r="D146" t="str">
        <f t="shared" si="23"/>
        <v>U1-85</v>
      </c>
      <c r="E146" t="s">
        <v>367</v>
      </c>
      <c r="F146">
        <v>85</v>
      </c>
      <c r="G146" t="s">
        <v>356</v>
      </c>
      <c r="N146" s="97"/>
      <c r="AT146" t="str">
        <f t="shared" si="24"/>
        <v>NetD3_A</v>
      </c>
      <c r="AU146" t="str">
        <f t="shared" si="25"/>
        <v>R10</v>
      </c>
    </row>
    <row r="147" spans="1:47" x14ac:dyDescent="0.25">
      <c r="A147" t="str">
        <f t="shared" si="20"/>
        <v>U1-86</v>
      </c>
      <c r="B147" t="str">
        <f t="shared" si="21"/>
        <v>LED1</v>
      </c>
      <c r="C147" t="str">
        <f t="shared" si="22"/>
        <v>U1-LED1</v>
      </c>
      <c r="D147" t="str">
        <f t="shared" si="23"/>
        <v>U1-86</v>
      </c>
      <c r="E147" t="s">
        <v>367</v>
      </c>
      <c r="F147">
        <v>86</v>
      </c>
      <c r="G147" t="s">
        <v>354</v>
      </c>
      <c r="N147" s="97"/>
      <c r="AT147" t="str">
        <f t="shared" si="24"/>
        <v>NetD2_A</v>
      </c>
      <c r="AU147" t="str">
        <f t="shared" si="25"/>
        <v>R9</v>
      </c>
    </row>
    <row r="148" spans="1:47" x14ac:dyDescent="0.25">
      <c r="A148" t="str">
        <f t="shared" si="20"/>
        <v>U1-87</v>
      </c>
      <c r="B148" t="str">
        <f t="shared" si="21"/>
        <v>GND</v>
      </c>
      <c r="C148" t="str">
        <f t="shared" si="22"/>
        <v>U1-GND</v>
      </c>
      <c r="D148" t="str">
        <f t="shared" si="23"/>
        <v>U1-87</v>
      </c>
      <c r="E148" t="s">
        <v>367</v>
      </c>
      <c r="F148">
        <v>87</v>
      </c>
      <c r="G148" t="s">
        <v>324</v>
      </c>
      <c r="N148" s="97"/>
      <c r="AT148" t="str">
        <f t="shared" si="24"/>
        <v>GND</v>
      </c>
      <c r="AU148" t="str">
        <f t="shared" si="25"/>
        <v>--</v>
      </c>
    </row>
    <row r="149" spans="1:47" x14ac:dyDescent="0.25">
      <c r="A149" t="str">
        <f t="shared" si="20"/>
        <v>U1-88</v>
      </c>
      <c r="B149" t="str">
        <f t="shared" si="21"/>
        <v>GND</v>
      </c>
      <c r="C149" t="str">
        <f t="shared" si="22"/>
        <v>U1-GND</v>
      </c>
      <c r="D149" t="str">
        <f t="shared" si="23"/>
        <v>U1-88</v>
      </c>
      <c r="E149" t="s">
        <v>367</v>
      </c>
      <c r="F149">
        <v>88</v>
      </c>
      <c r="G149" t="s">
        <v>324</v>
      </c>
      <c r="N149" s="97"/>
      <c r="AT149" t="str">
        <f t="shared" si="24"/>
        <v>GND</v>
      </c>
      <c r="AU149" t="str">
        <f t="shared" si="25"/>
        <v>--</v>
      </c>
    </row>
    <row r="150" spans="1:47" x14ac:dyDescent="0.25">
      <c r="A150" t="str">
        <f t="shared" si="20"/>
        <v>U2-1</v>
      </c>
      <c r="B150" t="str">
        <f t="shared" si="21"/>
        <v>F_CS</v>
      </c>
      <c r="C150" t="str">
        <f t="shared" si="22"/>
        <v>U2-F_CS</v>
      </c>
      <c r="D150" t="str">
        <f t="shared" si="23"/>
        <v>U2-1</v>
      </c>
      <c r="E150" t="s">
        <v>403</v>
      </c>
      <c r="F150">
        <v>1</v>
      </c>
      <c r="G150" t="s">
        <v>347</v>
      </c>
      <c r="N150" s="97"/>
      <c r="AT150" t="str">
        <f t="shared" si="24"/>
        <v>F_CS</v>
      </c>
      <c r="AU150" t="str">
        <f t="shared" si="25"/>
        <v>--</v>
      </c>
    </row>
    <row r="151" spans="1:47" x14ac:dyDescent="0.25">
      <c r="A151" t="str">
        <f t="shared" si="20"/>
        <v>U2-2</v>
      </c>
      <c r="B151" t="str">
        <f t="shared" si="21"/>
        <v>F_SO</v>
      </c>
      <c r="C151" t="str">
        <f t="shared" si="22"/>
        <v>U2-F_SO</v>
      </c>
      <c r="D151" t="str">
        <f t="shared" si="23"/>
        <v>U2-2</v>
      </c>
      <c r="E151" t="s">
        <v>403</v>
      </c>
      <c r="F151">
        <v>2</v>
      </c>
      <c r="G151" t="s">
        <v>352</v>
      </c>
      <c r="N151" s="97"/>
      <c r="AT151" t="str">
        <f t="shared" si="24"/>
        <v>F_SO</v>
      </c>
      <c r="AU151" t="str">
        <f t="shared" si="25"/>
        <v>--</v>
      </c>
    </row>
    <row r="152" spans="1:47" x14ac:dyDescent="0.25">
      <c r="A152" t="str">
        <f t="shared" si="20"/>
        <v>U2-3</v>
      </c>
      <c r="B152" t="str">
        <f t="shared" si="21"/>
        <v>F_IO2</v>
      </c>
      <c r="C152" t="str">
        <f t="shared" si="22"/>
        <v>U2-F_IO2</v>
      </c>
      <c r="D152" t="str">
        <f t="shared" si="23"/>
        <v>U2-3</v>
      </c>
      <c r="E152" t="s">
        <v>403</v>
      </c>
      <c r="F152">
        <v>3</v>
      </c>
      <c r="G152" t="s">
        <v>348</v>
      </c>
      <c r="N152" s="97"/>
      <c r="AT152" t="str">
        <f t="shared" si="24"/>
        <v>F_IO2</v>
      </c>
      <c r="AU152" t="str">
        <f t="shared" si="25"/>
        <v>--</v>
      </c>
    </row>
    <row r="153" spans="1:47" x14ac:dyDescent="0.25">
      <c r="A153" t="str">
        <f t="shared" si="20"/>
        <v>U2-4</v>
      </c>
      <c r="B153" t="str">
        <f t="shared" si="21"/>
        <v>GND</v>
      </c>
      <c r="C153" t="str">
        <f t="shared" si="22"/>
        <v>U2-GND</v>
      </c>
      <c r="D153" t="str">
        <f t="shared" si="23"/>
        <v>U2-4</v>
      </c>
      <c r="E153" t="s">
        <v>403</v>
      </c>
      <c r="F153">
        <v>4</v>
      </c>
      <c r="G153" t="s">
        <v>324</v>
      </c>
      <c r="N153" s="97"/>
      <c r="AT153" t="str">
        <f t="shared" si="24"/>
        <v>GND</v>
      </c>
      <c r="AU153" t="str">
        <f t="shared" si="25"/>
        <v>--</v>
      </c>
    </row>
    <row r="154" spans="1:47" x14ac:dyDescent="0.25">
      <c r="A154" t="str">
        <f t="shared" si="20"/>
        <v>U2-5</v>
      </c>
      <c r="B154" t="str">
        <f t="shared" si="21"/>
        <v>F_SI</v>
      </c>
      <c r="C154" t="str">
        <f t="shared" si="22"/>
        <v>U2-F_SI</v>
      </c>
      <c r="D154" t="str">
        <f t="shared" si="23"/>
        <v>U2-5</v>
      </c>
      <c r="E154" t="s">
        <v>403</v>
      </c>
      <c r="F154">
        <v>5</v>
      </c>
      <c r="G154" t="s">
        <v>351</v>
      </c>
      <c r="N154" s="97"/>
      <c r="AT154" t="str">
        <f t="shared" si="24"/>
        <v>F_SI</v>
      </c>
      <c r="AU154" t="str">
        <f t="shared" si="25"/>
        <v>--</v>
      </c>
    </row>
    <row r="155" spans="1:47" x14ac:dyDescent="0.25">
      <c r="A155" t="str">
        <f t="shared" si="20"/>
        <v>U2-6</v>
      </c>
      <c r="B155" t="str">
        <f t="shared" si="21"/>
        <v>F_CLK</v>
      </c>
      <c r="C155" t="str">
        <f t="shared" si="22"/>
        <v>U2-F_CLK</v>
      </c>
      <c r="D155" t="str">
        <f t="shared" si="23"/>
        <v>U2-6</v>
      </c>
      <c r="E155" t="s">
        <v>403</v>
      </c>
      <c r="F155">
        <v>6</v>
      </c>
      <c r="G155" t="s">
        <v>345</v>
      </c>
      <c r="N155" s="97"/>
      <c r="AT155" t="str">
        <f t="shared" si="24"/>
        <v>F_CLK</v>
      </c>
      <c r="AU155" t="str">
        <f t="shared" si="25"/>
        <v>--</v>
      </c>
    </row>
    <row r="156" spans="1:47" x14ac:dyDescent="0.25">
      <c r="A156" t="str">
        <f t="shared" si="20"/>
        <v>U2-7</v>
      </c>
      <c r="B156" t="str">
        <f t="shared" si="21"/>
        <v>F_IO3</v>
      </c>
      <c r="C156" t="str">
        <f t="shared" si="22"/>
        <v>U2-F_IO3</v>
      </c>
      <c r="D156" t="str">
        <f t="shared" si="23"/>
        <v>U2-7</v>
      </c>
      <c r="E156" t="s">
        <v>403</v>
      </c>
      <c r="F156">
        <v>7</v>
      </c>
      <c r="G156" t="s">
        <v>349</v>
      </c>
      <c r="N156" s="97"/>
      <c r="AT156" t="str">
        <f t="shared" si="24"/>
        <v>F_IO3</v>
      </c>
      <c r="AU156" t="str">
        <f t="shared" si="25"/>
        <v>--</v>
      </c>
    </row>
    <row r="157" spans="1:47" x14ac:dyDescent="0.25">
      <c r="A157" t="str">
        <f t="shared" si="20"/>
        <v>U2-8</v>
      </c>
      <c r="B157" t="str">
        <f t="shared" si="21"/>
        <v>3.3V</v>
      </c>
      <c r="C157" t="str">
        <f t="shared" si="22"/>
        <v>U2-3.3V</v>
      </c>
      <c r="D157" t="str">
        <f t="shared" si="23"/>
        <v>U2-8</v>
      </c>
      <c r="E157" t="s">
        <v>403</v>
      </c>
      <c r="F157">
        <v>8</v>
      </c>
      <c r="G157" t="s">
        <v>291</v>
      </c>
      <c r="N157" s="97"/>
      <c r="AT157" t="str">
        <f t="shared" si="24"/>
        <v>3.3V</v>
      </c>
      <c r="AU157" t="str">
        <f t="shared" si="25"/>
        <v>--</v>
      </c>
    </row>
    <row r="158" spans="1:47" x14ac:dyDescent="0.25">
      <c r="A158" t="str">
        <f t="shared" si="20"/>
        <v>U3-1</v>
      </c>
      <c r="B158" t="str">
        <f t="shared" si="21"/>
        <v>EECS</v>
      </c>
      <c r="C158" t="str">
        <f t="shared" si="22"/>
        <v>U3-EECS</v>
      </c>
      <c r="D158" t="str">
        <f t="shared" si="23"/>
        <v>U3-1</v>
      </c>
      <c r="E158" t="s">
        <v>404</v>
      </c>
      <c r="F158">
        <v>1</v>
      </c>
      <c r="G158" t="s">
        <v>341</v>
      </c>
      <c r="N158" s="97"/>
      <c r="AT158" t="str">
        <f t="shared" si="24"/>
        <v>EECS</v>
      </c>
      <c r="AU158" t="str">
        <f t="shared" si="25"/>
        <v>--</v>
      </c>
    </row>
    <row r="159" spans="1:47" x14ac:dyDescent="0.25">
      <c r="A159" t="str">
        <f t="shared" si="20"/>
        <v>U3-2</v>
      </c>
      <c r="B159" t="str">
        <f t="shared" si="21"/>
        <v>VCORE</v>
      </c>
      <c r="C159" t="str">
        <f t="shared" si="22"/>
        <v>U3-VCORE</v>
      </c>
      <c r="D159" t="str">
        <f t="shared" si="23"/>
        <v>U3-2</v>
      </c>
      <c r="E159" t="s">
        <v>404</v>
      </c>
      <c r="F159">
        <v>2</v>
      </c>
      <c r="G159" t="s">
        <v>395</v>
      </c>
      <c r="N159" s="97"/>
      <c r="AT159" t="str">
        <f t="shared" si="24"/>
        <v>VCORE</v>
      </c>
      <c r="AU159" t="str">
        <f t="shared" si="25"/>
        <v>--</v>
      </c>
    </row>
    <row r="160" spans="1:47" x14ac:dyDescent="0.25">
      <c r="A160" t="str">
        <f t="shared" si="20"/>
        <v>U3-3</v>
      </c>
      <c r="B160" t="str">
        <f t="shared" si="21"/>
        <v>NetR19_2</v>
      </c>
      <c r="C160" t="str">
        <f t="shared" si="22"/>
        <v>U3-NetR19_2</v>
      </c>
      <c r="D160" t="str">
        <f t="shared" si="23"/>
        <v>U3-3</v>
      </c>
      <c r="E160" t="s">
        <v>404</v>
      </c>
      <c r="F160">
        <v>3</v>
      </c>
      <c r="G160" t="s">
        <v>384</v>
      </c>
      <c r="N160" s="97"/>
      <c r="AT160" t="str">
        <f t="shared" si="24"/>
        <v>NetR17_1</v>
      </c>
      <c r="AU160" t="str">
        <f t="shared" si="25"/>
        <v>R19</v>
      </c>
    </row>
    <row r="161" spans="1:47" x14ac:dyDescent="0.25">
      <c r="A161" t="str">
        <f t="shared" si="20"/>
        <v>U3-4</v>
      </c>
      <c r="B161" t="str">
        <f t="shared" si="21"/>
        <v>NetU3_4</v>
      </c>
      <c r="C161" t="str">
        <f t="shared" si="22"/>
        <v>U3-NetU3_4</v>
      </c>
      <c r="D161" t="str">
        <f t="shared" si="23"/>
        <v>U3-4</v>
      </c>
      <c r="E161" t="s">
        <v>404</v>
      </c>
      <c r="F161">
        <v>4</v>
      </c>
      <c r="G161" t="s">
        <v>405</v>
      </c>
      <c r="N161" s="97"/>
      <c r="AT161" t="str">
        <f t="shared" si="24"/>
        <v>NetU3_4</v>
      </c>
      <c r="AU161" t="str">
        <f t="shared" si="25"/>
        <v>--</v>
      </c>
    </row>
    <row r="162" spans="1:47" x14ac:dyDescent="0.25">
      <c r="A162" t="str">
        <f t="shared" si="20"/>
        <v>U3-5</v>
      </c>
      <c r="B162" t="str">
        <f t="shared" si="21"/>
        <v>NetC1_1</v>
      </c>
      <c r="C162" t="str">
        <f t="shared" si="22"/>
        <v>U3-NetC1_1</v>
      </c>
      <c r="D162" t="str">
        <f t="shared" si="23"/>
        <v>U3-5</v>
      </c>
      <c r="E162" t="s">
        <v>404</v>
      </c>
      <c r="F162">
        <v>5</v>
      </c>
      <c r="G162" t="s">
        <v>370</v>
      </c>
      <c r="N162" s="97"/>
      <c r="AT162" t="str">
        <f t="shared" si="24"/>
        <v>NetC1_1</v>
      </c>
      <c r="AU162" t="str">
        <f t="shared" si="25"/>
        <v>--</v>
      </c>
    </row>
    <row r="163" spans="1:47" x14ac:dyDescent="0.25">
      <c r="A163" t="str">
        <f t="shared" si="20"/>
        <v>U3-6</v>
      </c>
      <c r="B163" t="str">
        <f t="shared" si="21"/>
        <v>NetR1_2</v>
      </c>
      <c r="C163" t="str">
        <f t="shared" si="22"/>
        <v>U3-NetR1_2</v>
      </c>
      <c r="D163" t="str">
        <f t="shared" si="23"/>
        <v>U3-6</v>
      </c>
      <c r="E163" t="s">
        <v>404</v>
      </c>
      <c r="F163">
        <v>6</v>
      </c>
      <c r="G163" t="s">
        <v>385</v>
      </c>
      <c r="N163" s="97"/>
      <c r="AT163" t="str">
        <f t="shared" si="24"/>
        <v>NetR1_2</v>
      </c>
      <c r="AU163" t="str">
        <f t="shared" si="25"/>
        <v>--</v>
      </c>
    </row>
    <row r="164" spans="1:47" x14ac:dyDescent="0.25">
      <c r="A164" t="str">
        <f t="shared" si="20"/>
        <v>U3-7</v>
      </c>
      <c r="B164" t="str">
        <f t="shared" si="21"/>
        <v>D_N</v>
      </c>
      <c r="C164" t="str">
        <f t="shared" si="22"/>
        <v>U3-D_N</v>
      </c>
      <c r="D164" t="str">
        <f t="shared" si="23"/>
        <v>U3-7</v>
      </c>
      <c r="E164" t="s">
        <v>404</v>
      </c>
      <c r="F164">
        <v>7</v>
      </c>
      <c r="G164" t="s">
        <v>337</v>
      </c>
      <c r="N164" s="97"/>
      <c r="AT164" t="str">
        <f t="shared" si="24"/>
        <v>D_N</v>
      </c>
      <c r="AU164" t="str">
        <f t="shared" si="25"/>
        <v>--</v>
      </c>
    </row>
    <row r="165" spans="1:47" x14ac:dyDescent="0.25">
      <c r="A165" t="str">
        <f t="shared" si="20"/>
        <v>U3-8</v>
      </c>
      <c r="B165" t="str">
        <f t="shared" si="21"/>
        <v>D_P</v>
      </c>
      <c r="C165" t="str">
        <f t="shared" si="22"/>
        <v>U3-D_P</v>
      </c>
      <c r="D165" t="str">
        <f t="shared" si="23"/>
        <v>U3-8</v>
      </c>
      <c r="E165" t="s">
        <v>404</v>
      </c>
      <c r="F165">
        <v>8</v>
      </c>
      <c r="G165" t="s">
        <v>338</v>
      </c>
      <c r="N165" s="97"/>
      <c r="AT165" t="str">
        <f t="shared" si="24"/>
        <v>D_P</v>
      </c>
      <c r="AU165" t="str">
        <f t="shared" si="25"/>
        <v>--</v>
      </c>
    </row>
    <row r="166" spans="1:47" x14ac:dyDescent="0.25">
      <c r="A166" t="str">
        <f t="shared" si="20"/>
        <v>U3-9</v>
      </c>
      <c r="B166" t="str">
        <f t="shared" si="21"/>
        <v>NetC19_1</v>
      </c>
      <c r="C166" t="str">
        <f t="shared" si="22"/>
        <v>U3-NetC19_1</v>
      </c>
      <c r="D166" t="str">
        <f t="shared" si="23"/>
        <v>U3-9</v>
      </c>
      <c r="E166" t="s">
        <v>404</v>
      </c>
      <c r="F166">
        <v>9</v>
      </c>
      <c r="G166" t="s">
        <v>369</v>
      </c>
      <c r="N166" s="97"/>
      <c r="AT166" t="str">
        <f t="shared" si="24"/>
        <v>NetC19_1</v>
      </c>
      <c r="AU166" t="str">
        <f t="shared" si="25"/>
        <v>--</v>
      </c>
    </row>
    <row r="167" spans="1:47" x14ac:dyDescent="0.25">
      <c r="A167" t="str">
        <f t="shared" si="20"/>
        <v>U3-10</v>
      </c>
      <c r="B167" t="str">
        <f t="shared" si="21"/>
        <v>GND</v>
      </c>
      <c r="C167" t="str">
        <f t="shared" si="22"/>
        <v>U3-GND</v>
      </c>
      <c r="D167" t="str">
        <f t="shared" si="23"/>
        <v>U3-10</v>
      </c>
      <c r="E167" t="s">
        <v>404</v>
      </c>
      <c r="F167">
        <v>10</v>
      </c>
      <c r="G167" t="s">
        <v>324</v>
      </c>
      <c r="N167" s="97"/>
      <c r="AT167" t="str">
        <f t="shared" si="24"/>
        <v>GND</v>
      </c>
      <c r="AU167" t="str">
        <f t="shared" si="25"/>
        <v>--</v>
      </c>
    </row>
    <row r="168" spans="1:47" x14ac:dyDescent="0.25">
      <c r="A168" t="str">
        <f t="shared" si="20"/>
        <v>U3-11</v>
      </c>
      <c r="B168" t="str">
        <f t="shared" si="21"/>
        <v>NetR2_2</v>
      </c>
      <c r="C168" t="str">
        <f t="shared" si="22"/>
        <v>U3-NetR2_2</v>
      </c>
      <c r="D168" t="str">
        <f t="shared" si="23"/>
        <v>U3-11</v>
      </c>
      <c r="E168" t="s">
        <v>404</v>
      </c>
      <c r="F168">
        <v>11</v>
      </c>
      <c r="G168" t="s">
        <v>390</v>
      </c>
      <c r="N168" s="97"/>
      <c r="AT168" t="str">
        <f t="shared" si="24"/>
        <v>NetR2_2</v>
      </c>
      <c r="AU168" t="str">
        <f t="shared" si="25"/>
        <v>--</v>
      </c>
    </row>
    <row r="169" spans="1:47" x14ac:dyDescent="0.25">
      <c r="A169" t="str">
        <f t="shared" si="20"/>
        <v>U3-12</v>
      </c>
      <c r="B169" t="str">
        <f t="shared" si="21"/>
        <v>TCK</v>
      </c>
      <c r="C169" t="str">
        <f t="shared" si="22"/>
        <v>U3-TCK</v>
      </c>
      <c r="D169" t="str">
        <f t="shared" si="23"/>
        <v>U3-12</v>
      </c>
      <c r="E169" t="s">
        <v>404</v>
      </c>
      <c r="F169">
        <v>12</v>
      </c>
      <c r="G169" t="s">
        <v>329</v>
      </c>
      <c r="N169" s="97"/>
      <c r="AT169" t="str">
        <f t="shared" si="24"/>
        <v>TCK</v>
      </c>
      <c r="AU169" t="str">
        <f t="shared" si="25"/>
        <v>--</v>
      </c>
    </row>
    <row r="170" spans="1:47" x14ac:dyDescent="0.25">
      <c r="A170" t="str">
        <f t="shared" si="20"/>
        <v>U3-13</v>
      </c>
      <c r="B170" t="str">
        <f t="shared" si="21"/>
        <v>TDI</v>
      </c>
      <c r="C170" t="str">
        <f t="shared" si="22"/>
        <v>U3-TDI</v>
      </c>
      <c r="D170" t="str">
        <f t="shared" si="23"/>
        <v>U3-13</v>
      </c>
      <c r="E170" t="s">
        <v>404</v>
      </c>
      <c r="F170">
        <v>13</v>
      </c>
      <c r="G170" t="s">
        <v>331</v>
      </c>
      <c r="N170" s="97"/>
      <c r="AT170" t="str">
        <f t="shared" si="24"/>
        <v>TDI</v>
      </c>
      <c r="AU170" t="str">
        <f t="shared" si="25"/>
        <v>--</v>
      </c>
    </row>
    <row r="171" spans="1:47" x14ac:dyDescent="0.25">
      <c r="A171" t="str">
        <f t="shared" si="20"/>
        <v>U3-14</v>
      </c>
      <c r="B171" t="str">
        <f t="shared" si="21"/>
        <v>TDO</v>
      </c>
      <c r="C171" t="str">
        <f t="shared" si="22"/>
        <v>U3-TDO</v>
      </c>
      <c r="D171" t="str">
        <f t="shared" si="23"/>
        <v>U3-14</v>
      </c>
      <c r="E171" t="s">
        <v>404</v>
      </c>
      <c r="F171">
        <v>14</v>
      </c>
      <c r="G171" t="s">
        <v>330</v>
      </c>
      <c r="N171" s="97"/>
      <c r="AT171" t="str">
        <f t="shared" si="24"/>
        <v>TDO</v>
      </c>
      <c r="AU171" t="str">
        <f t="shared" si="25"/>
        <v>--</v>
      </c>
    </row>
    <row r="172" spans="1:47" x14ac:dyDescent="0.25">
      <c r="A172" t="str">
        <f t="shared" si="20"/>
        <v>U3-15</v>
      </c>
      <c r="B172" t="str">
        <f t="shared" si="21"/>
        <v>TMS</v>
      </c>
      <c r="C172" t="str">
        <f t="shared" si="22"/>
        <v>U3-TMS</v>
      </c>
      <c r="D172" t="str">
        <f t="shared" si="23"/>
        <v>U3-15</v>
      </c>
      <c r="E172" t="s">
        <v>404</v>
      </c>
      <c r="F172">
        <v>15</v>
      </c>
      <c r="G172" t="s">
        <v>332</v>
      </c>
      <c r="N172" s="97"/>
      <c r="AT172" t="str">
        <f t="shared" si="24"/>
        <v>TMS</v>
      </c>
      <c r="AU172" t="str">
        <f t="shared" si="25"/>
        <v>--</v>
      </c>
    </row>
    <row r="173" spans="1:47" x14ac:dyDescent="0.25">
      <c r="A173" t="str">
        <f t="shared" si="20"/>
        <v>U3-16</v>
      </c>
      <c r="B173" t="str">
        <f t="shared" si="21"/>
        <v>3.3V</v>
      </c>
      <c r="C173" t="str">
        <f t="shared" si="22"/>
        <v>U3-3.3V</v>
      </c>
      <c r="D173" t="str">
        <f t="shared" si="23"/>
        <v>U3-16</v>
      </c>
      <c r="E173" t="s">
        <v>404</v>
      </c>
      <c r="F173">
        <v>16</v>
      </c>
      <c r="G173" t="s">
        <v>291</v>
      </c>
      <c r="N173" s="97"/>
      <c r="AT173" t="str">
        <f t="shared" si="24"/>
        <v>3.3V</v>
      </c>
      <c r="AU173" t="str">
        <f t="shared" si="25"/>
        <v>--</v>
      </c>
    </row>
    <row r="174" spans="1:47" x14ac:dyDescent="0.25">
      <c r="A174" t="str">
        <f t="shared" si="20"/>
        <v>U3-17</v>
      </c>
      <c r="B174" t="str">
        <f t="shared" si="21"/>
        <v>NetU3_17</v>
      </c>
      <c r="C174" t="str">
        <f t="shared" si="22"/>
        <v>U3-NetU3_17</v>
      </c>
      <c r="D174" t="str">
        <f t="shared" si="23"/>
        <v>U3-17</v>
      </c>
      <c r="E174" t="s">
        <v>404</v>
      </c>
      <c r="F174">
        <v>17</v>
      </c>
      <c r="G174" t="s">
        <v>406</v>
      </c>
      <c r="N174" s="97"/>
      <c r="AT174" t="str">
        <f t="shared" si="24"/>
        <v>NetU3_17</v>
      </c>
      <c r="AU174" t="str">
        <f t="shared" si="25"/>
        <v>--</v>
      </c>
    </row>
    <row r="175" spans="1:47" x14ac:dyDescent="0.25">
      <c r="A175" t="str">
        <f t="shared" si="20"/>
        <v>U3-18</v>
      </c>
      <c r="B175" t="str">
        <f t="shared" si="21"/>
        <v>NetU3_18</v>
      </c>
      <c r="C175" t="str">
        <f t="shared" si="22"/>
        <v>U3-NetU3_18</v>
      </c>
      <c r="D175" t="str">
        <f t="shared" si="23"/>
        <v>U3-18</v>
      </c>
      <c r="E175" t="s">
        <v>404</v>
      </c>
      <c r="F175">
        <v>18</v>
      </c>
      <c r="G175" t="s">
        <v>407</v>
      </c>
      <c r="N175" s="97"/>
      <c r="AT175" t="str">
        <f t="shared" si="24"/>
        <v>NetU3_18</v>
      </c>
      <c r="AU175" t="str">
        <f t="shared" si="25"/>
        <v>--</v>
      </c>
    </row>
    <row r="176" spans="1:47" x14ac:dyDescent="0.25">
      <c r="A176" t="str">
        <f t="shared" si="20"/>
        <v>U3-19</v>
      </c>
      <c r="B176" t="str">
        <f t="shared" si="21"/>
        <v>NetU3_19</v>
      </c>
      <c r="C176" t="str">
        <f t="shared" si="22"/>
        <v>U3-NetU3_19</v>
      </c>
      <c r="D176" t="str">
        <f t="shared" si="23"/>
        <v>U3-19</v>
      </c>
      <c r="E176" t="s">
        <v>404</v>
      </c>
      <c r="F176">
        <v>19</v>
      </c>
      <c r="G176" t="s">
        <v>408</v>
      </c>
      <c r="N176" s="97"/>
      <c r="AT176" t="str">
        <f t="shared" si="24"/>
        <v>NetU3_19</v>
      </c>
      <c r="AU176" t="str">
        <f t="shared" si="25"/>
        <v>--</v>
      </c>
    </row>
    <row r="177" spans="1:47" x14ac:dyDescent="0.25">
      <c r="A177" t="str">
        <f t="shared" si="20"/>
        <v>U3-20</v>
      </c>
      <c r="B177" t="str">
        <f t="shared" si="21"/>
        <v>NetU3_20</v>
      </c>
      <c r="C177" t="str">
        <f t="shared" si="22"/>
        <v>U3-NetU3_20</v>
      </c>
      <c r="D177" t="str">
        <f t="shared" si="23"/>
        <v>U3-20</v>
      </c>
      <c r="E177" t="s">
        <v>404</v>
      </c>
      <c r="F177">
        <v>20</v>
      </c>
      <c r="G177" t="s">
        <v>409</v>
      </c>
      <c r="N177" s="97"/>
      <c r="AT177" t="str">
        <f t="shared" si="24"/>
        <v>NetU3_20</v>
      </c>
      <c r="AU177" t="str">
        <f t="shared" si="25"/>
        <v>--</v>
      </c>
    </row>
    <row r="178" spans="1:47" x14ac:dyDescent="0.25">
      <c r="A178" t="str">
        <f t="shared" si="20"/>
        <v>U3-21</v>
      </c>
      <c r="B178" t="str">
        <f t="shared" si="21"/>
        <v>GND</v>
      </c>
      <c r="C178" t="str">
        <f t="shared" si="22"/>
        <v>U3-GND</v>
      </c>
      <c r="D178" t="str">
        <f t="shared" si="23"/>
        <v>U3-21</v>
      </c>
      <c r="E178" t="s">
        <v>404</v>
      </c>
      <c r="F178">
        <v>21</v>
      </c>
      <c r="G178" t="s">
        <v>324</v>
      </c>
      <c r="N178" s="97"/>
      <c r="AT178" t="str">
        <f t="shared" si="24"/>
        <v>GND</v>
      </c>
      <c r="AU178" t="str">
        <f t="shared" si="25"/>
        <v>--</v>
      </c>
    </row>
    <row r="179" spans="1:47" x14ac:dyDescent="0.25">
      <c r="A179" t="str">
        <f t="shared" si="20"/>
        <v>U3-22</v>
      </c>
      <c r="B179" t="str">
        <f t="shared" si="21"/>
        <v>NetU3_22</v>
      </c>
      <c r="C179" t="str">
        <f t="shared" si="22"/>
        <v>U3-NetU3_22</v>
      </c>
      <c r="D179" t="str">
        <f t="shared" si="23"/>
        <v>U3-22</v>
      </c>
      <c r="E179" t="s">
        <v>404</v>
      </c>
      <c r="F179">
        <v>22</v>
      </c>
      <c r="G179" t="s">
        <v>410</v>
      </c>
      <c r="N179" s="97"/>
      <c r="AT179" t="str">
        <f t="shared" si="24"/>
        <v>NetU3_22</v>
      </c>
      <c r="AU179" t="str">
        <f t="shared" si="25"/>
        <v>--</v>
      </c>
    </row>
    <row r="180" spans="1:47" x14ac:dyDescent="0.25">
      <c r="A180" t="str">
        <f t="shared" si="20"/>
        <v>U3-23</v>
      </c>
      <c r="B180" t="str">
        <f t="shared" si="21"/>
        <v>NetU3_23</v>
      </c>
      <c r="C180" t="str">
        <f t="shared" si="22"/>
        <v>U3-NetU3_23</v>
      </c>
      <c r="D180" t="str">
        <f t="shared" si="23"/>
        <v>U3-23</v>
      </c>
      <c r="E180" t="s">
        <v>404</v>
      </c>
      <c r="F180">
        <v>23</v>
      </c>
      <c r="G180" t="s">
        <v>411</v>
      </c>
      <c r="N180" s="97"/>
      <c r="AT180" t="str">
        <f t="shared" si="24"/>
        <v>NetU3_23</v>
      </c>
      <c r="AU180" t="str">
        <f t="shared" si="25"/>
        <v>--</v>
      </c>
    </row>
    <row r="181" spans="1:47" x14ac:dyDescent="0.25">
      <c r="A181" t="str">
        <f t="shared" si="20"/>
        <v>U3-24</v>
      </c>
      <c r="B181" t="str">
        <f t="shared" si="21"/>
        <v>NetU3_24</v>
      </c>
      <c r="C181" t="str">
        <f t="shared" si="22"/>
        <v>U3-NetU3_24</v>
      </c>
      <c r="D181" t="str">
        <f t="shared" si="23"/>
        <v>U3-24</v>
      </c>
      <c r="E181" t="s">
        <v>404</v>
      </c>
      <c r="F181">
        <v>24</v>
      </c>
      <c r="G181" t="s">
        <v>412</v>
      </c>
      <c r="N181" s="97"/>
      <c r="AT181" t="str">
        <f t="shared" si="24"/>
        <v>NetU3_24</v>
      </c>
      <c r="AU181" t="str">
        <f t="shared" si="25"/>
        <v>--</v>
      </c>
    </row>
    <row r="182" spans="1:47" x14ac:dyDescent="0.25">
      <c r="A182" t="str">
        <f t="shared" si="20"/>
        <v>U3-25</v>
      </c>
      <c r="B182" t="str">
        <f t="shared" si="21"/>
        <v>NetU3_25</v>
      </c>
      <c r="C182" t="str">
        <f t="shared" si="22"/>
        <v>U3-NetU3_25</v>
      </c>
      <c r="D182" t="str">
        <f t="shared" si="23"/>
        <v>U3-25</v>
      </c>
      <c r="E182" t="s">
        <v>404</v>
      </c>
      <c r="F182">
        <v>25</v>
      </c>
      <c r="G182" t="s">
        <v>413</v>
      </c>
      <c r="N182" s="97"/>
      <c r="AT182" t="str">
        <f t="shared" si="24"/>
        <v>NetU3_25</v>
      </c>
      <c r="AU182" t="str">
        <f t="shared" si="25"/>
        <v>--</v>
      </c>
    </row>
    <row r="183" spans="1:47" x14ac:dyDescent="0.25">
      <c r="A183" t="str">
        <f t="shared" si="20"/>
        <v>U3-26</v>
      </c>
      <c r="B183" t="str">
        <f t="shared" si="21"/>
        <v>NetU3_26</v>
      </c>
      <c r="C183" t="str">
        <f t="shared" si="22"/>
        <v>U3-NetU3_26</v>
      </c>
      <c r="D183" t="str">
        <f t="shared" si="23"/>
        <v>U3-26</v>
      </c>
      <c r="E183" t="s">
        <v>404</v>
      </c>
      <c r="F183">
        <v>26</v>
      </c>
      <c r="G183" t="s">
        <v>414</v>
      </c>
      <c r="N183" s="97"/>
      <c r="AT183" t="str">
        <f t="shared" si="24"/>
        <v>NetU3_26</v>
      </c>
      <c r="AU183" t="str">
        <f t="shared" si="25"/>
        <v>--</v>
      </c>
    </row>
    <row r="184" spans="1:47" x14ac:dyDescent="0.25">
      <c r="A184" t="str">
        <f t="shared" si="20"/>
        <v>U3-27</v>
      </c>
      <c r="B184" t="str">
        <f t="shared" si="21"/>
        <v>NetU3_27</v>
      </c>
      <c r="C184" t="str">
        <f t="shared" si="22"/>
        <v>U3-NetU3_27</v>
      </c>
      <c r="D184" t="str">
        <f t="shared" si="23"/>
        <v>U3-27</v>
      </c>
      <c r="E184" t="s">
        <v>404</v>
      </c>
      <c r="F184">
        <v>27</v>
      </c>
      <c r="G184" t="s">
        <v>415</v>
      </c>
      <c r="N184" s="97"/>
      <c r="AT184" t="str">
        <f t="shared" si="24"/>
        <v>NetU3_27</v>
      </c>
      <c r="AU184" t="str">
        <f t="shared" si="25"/>
        <v>--</v>
      </c>
    </row>
    <row r="185" spans="1:47" x14ac:dyDescent="0.25">
      <c r="A185" t="str">
        <f t="shared" si="20"/>
        <v>U3-28</v>
      </c>
      <c r="B185" t="str">
        <f t="shared" si="21"/>
        <v>NetU3_28</v>
      </c>
      <c r="C185" t="str">
        <f t="shared" si="22"/>
        <v>U3-NetU3_28</v>
      </c>
      <c r="D185" t="str">
        <f t="shared" si="23"/>
        <v>U3-28</v>
      </c>
      <c r="E185" t="s">
        <v>404</v>
      </c>
      <c r="F185">
        <v>28</v>
      </c>
      <c r="G185" t="s">
        <v>416</v>
      </c>
      <c r="N185" s="97"/>
      <c r="AT185" t="str">
        <f t="shared" si="24"/>
        <v>NetU3_28</v>
      </c>
      <c r="AU185" t="str">
        <f t="shared" si="25"/>
        <v>--</v>
      </c>
    </row>
    <row r="186" spans="1:47" x14ac:dyDescent="0.25">
      <c r="A186" t="str">
        <f t="shared" si="20"/>
        <v>U3-29</v>
      </c>
      <c r="B186" t="str">
        <f t="shared" si="21"/>
        <v>NetU3_29</v>
      </c>
      <c r="C186" t="str">
        <f t="shared" si="22"/>
        <v>U3-NetU3_29</v>
      </c>
      <c r="D186" t="str">
        <f t="shared" si="23"/>
        <v>U3-29</v>
      </c>
      <c r="E186" t="s">
        <v>404</v>
      </c>
      <c r="F186">
        <v>29</v>
      </c>
      <c r="G186" t="s">
        <v>417</v>
      </c>
      <c r="N186" s="97"/>
      <c r="AT186" t="str">
        <f t="shared" si="24"/>
        <v>NetU3_29</v>
      </c>
      <c r="AU186" t="str">
        <f t="shared" si="25"/>
        <v>--</v>
      </c>
    </row>
    <row r="187" spans="1:47" x14ac:dyDescent="0.25">
      <c r="A187" t="str">
        <f t="shared" si="20"/>
        <v>U3-30</v>
      </c>
      <c r="B187" t="str">
        <f t="shared" si="21"/>
        <v>NetU3_30</v>
      </c>
      <c r="C187" t="str">
        <f t="shared" si="22"/>
        <v>U3-NetU3_30</v>
      </c>
      <c r="D187" t="str">
        <f t="shared" si="23"/>
        <v>U3-30</v>
      </c>
      <c r="E187" t="s">
        <v>404</v>
      </c>
      <c r="F187">
        <v>30</v>
      </c>
      <c r="G187" t="s">
        <v>418</v>
      </c>
      <c r="N187" s="97"/>
      <c r="AT187" t="str">
        <f t="shared" si="24"/>
        <v>NetU3_30</v>
      </c>
      <c r="AU187" t="str">
        <f t="shared" si="25"/>
        <v>--</v>
      </c>
    </row>
    <row r="188" spans="1:47" x14ac:dyDescent="0.25">
      <c r="A188" t="str">
        <f t="shared" si="20"/>
        <v>U3-31</v>
      </c>
      <c r="B188" t="str">
        <f t="shared" si="21"/>
        <v>VCORE</v>
      </c>
      <c r="C188" t="str">
        <f t="shared" si="22"/>
        <v>U3-VCORE</v>
      </c>
      <c r="D188" t="str">
        <f t="shared" si="23"/>
        <v>U3-31</v>
      </c>
      <c r="E188" t="s">
        <v>404</v>
      </c>
      <c r="F188">
        <v>31</v>
      </c>
      <c r="G188" t="s">
        <v>395</v>
      </c>
      <c r="N188" s="97"/>
      <c r="AT188" t="str">
        <f t="shared" si="24"/>
        <v>VCORE</v>
      </c>
      <c r="AU188" t="str">
        <f t="shared" si="25"/>
        <v>--</v>
      </c>
    </row>
    <row r="189" spans="1:47" x14ac:dyDescent="0.25">
      <c r="A189" t="str">
        <f t="shared" si="20"/>
        <v>U3-32</v>
      </c>
      <c r="B189" t="str">
        <f t="shared" si="21"/>
        <v>BDBUS0</v>
      </c>
      <c r="C189" t="str">
        <f t="shared" si="22"/>
        <v>U3-BDBUS0</v>
      </c>
      <c r="D189" t="str">
        <f t="shared" si="23"/>
        <v>U3-32</v>
      </c>
      <c r="E189" t="s">
        <v>404</v>
      </c>
      <c r="F189">
        <v>32</v>
      </c>
      <c r="G189" t="s">
        <v>303</v>
      </c>
      <c r="N189" s="97"/>
      <c r="AT189" t="str">
        <f t="shared" si="24"/>
        <v>BDBUS0</v>
      </c>
      <c r="AU189" t="str">
        <f t="shared" si="25"/>
        <v>--</v>
      </c>
    </row>
    <row r="190" spans="1:47" x14ac:dyDescent="0.25">
      <c r="A190" t="str">
        <f t="shared" si="20"/>
        <v>U3-33</v>
      </c>
      <c r="B190" t="str">
        <f t="shared" si="21"/>
        <v>BDBUS1</v>
      </c>
      <c r="C190" t="str">
        <f t="shared" si="22"/>
        <v>U3-BDBUS1</v>
      </c>
      <c r="D190" t="str">
        <f t="shared" si="23"/>
        <v>U3-33</v>
      </c>
      <c r="E190" t="s">
        <v>404</v>
      </c>
      <c r="F190">
        <v>33</v>
      </c>
      <c r="G190" t="s">
        <v>305</v>
      </c>
      <c r="N190" s="97"/>
      <c r="AT190" t="str">
        <f t="shared" si="24"/>
        <v>BDBUS1</v>
      </c>
      <c r="AU190" t="str">
        <f t="shared" si="25"/>
        <v>--</v>
      </c>
    </row>
    <row r="191" spans="1:47" x14ac:dyDescent="0.25">
      <c r="A191" t="str">
        <f t="shared" si="20"/>
        <v>U3-34</v>
      </c>
      <c r="B191" t="str">
        <f t="shared" si="21"/>
        <v>BDBUS2</v>
      </c>
      <c r="C191" t="str">
        <f t="shared" si="22"/>
        <v>U3-BDBUS2</v>
      </c>
      <c r="D191" t="str">
        <f t="shared" si="23"/>
        <v>U3-34</v>
      </c>
      <c r="E191" t="s">
        <v>404</v>
      </c>
      <c r="F191">
        <v>34</v>
      </c>
      <c r="G191" t="s">
        <v>307</v>
      </c>
      <c r="N191" s="97"/>
      <c r="AT191" t="str">
        <f t="shared" si="24"/>
        <v>BDBUS2</v>
      </c>
      <c r="AU191" t="str">
        <f t="shared" si="25"/>
        <v>--</v>
      </c>
    </row>
    <row r="192" spans="1:47" x14ac:dyDescent="0.25">
      <c r="A192" t="str">
        <f t="shared" si="20"/>
        <v>U3-35</v>
      </c>
      <c r="B192" t="str">
        <f t="shared" si="21"/>
        <v>BDBUS3</v>
      </c>
      <c r="C192" t="str">
        <f t="shared" si="22"/>
        <v>U3-BDBUS3</v>
      </c>
      <c r="D192" t="str">
        <f t="shared" si="23"/>
        <v>U3-35</v>
      </c>
      <c r="E192" t="s">
        <v>404</v>
      </c>
      <c r="F192">
        <v>35</v>
      </c>
      <c r="G192" t="s">
        <v>309</v>
      </c>
      <c r="N192" s="97"/>
      <c r="AT192" t="str">
        <f t="shared" si="24"/>
        <v>BDBUS3</v>
      </c>
      <c r="AU192" t="str">
        <f t="shared" si="25"/>
        <v>--</v>
      </c>
    </row>
    <row r="193" spans="1:47" x14ac:dyDescent="0.25">
      <c r="A193" t="str">
        <f t="shared" si="20"/>
        <v>U3-36</v>
      </c>
      <c r="B193" t="str">
        <f t="shared" si="21"/>
        <v>3.3V</v>
      </c>
      <c r="C193" t="str">
        <f t="shared" si="22"/>
        <v>U3-3.3V</v>
      </c>
      <c r="D193" t="str">
        <f t="shared" si="23"/>
        <v>U3-36</v>
      </c>
      <c r="E193" t="s">
        <v>404</v>
      </c>
      <c r="F193">
        <v>36</v>
      </c>
      <c r="G193" t="s">
        <v>291</v>
      </c>
      <c r="N193" s="97"/>
      <c r="AT193" t="str">
        <f t="shared" si="24"/>
        <v>3.3V</v>
      </c>
      <c r="AU193" t="str">
        <f t="shared" si="25"/>
        <v>--</v>
      </c>
    </row>
    <row r="194" spans="1:47" x14ac:dyDescent="0.25">
      <c r="A194" t="str">
        <f t="shared" si="20"/>
        <v>U3-37</v>
      </c>
      <c r="B194" t="str">
        <f t="shared" si="21"/>
        <v>BDBUS4</v>
      </c>
      <c r="C194" t="str">
        <f t="shared" si="22"/>
        <v>U3-BDBUS4</v>
      </c>
      <c r="D194" t="str">
        <f t="shared" si="23"/>
        <v>U3-37</v>
      </c>
      <c r="E194" t="s">
        <v>404</v>
      </c>
      <c r="F194">
        <v>37</v>
      </c>
      <c r="G194" t="s">
        <v>311</v>
      </c>
      <c r="N194" s="97"/>
      <c r="AT194" t="str">
        <f t="shared" si="24"/>
        <v>BDBUS4</v>
      </c>
      <c r="AU194" t="str">
        <f t="shared" si="25"/>
        <v>--</v>
      </c>
    </row>
    <row r="195" spans="1:47" x14ac:dyDescent="0.25">
      <c r="A195" t="str">
        <f t="shared" si="20"/>
        <v>U3-38</v>
      </c>
      <c r="B195" t="str">
        <f t="shared" si="21"/>
        <v>BDBUS5</v>
      </c>
      <c r="C195" t="str">
        <f t="shared" si="22"/>
        <v>U3-BDBUS5</v>
      </c>
      <c r="D195" t="str">
        <f t="shared" si="23"/>
        <v>U3-38</v>
      </c>
      <c r="E195" t="s">
        <v>404</v>
      </c>
      <c r="F195">
        <v>38</v>
      </c>
      <c r="G195" t="s">
        <v>313</v>
      </c>
      <c r="N195" s="97"/>
      <c r="AT195" t="str">
        <f t="shared" si="24"/>
        <v>BDBUS5</v>
      </c>
      <c r="AU195" t="str">
        <f t="shared" si="25"/>
        <v>--</v>
      </c>
    </row>
    <row r="196" spans="1:47" x14ac:dyDescent="0.25">
      <c r="A196" t="str">
        <f t="shared" si="20"/>
        <v>U3-39</v>
      </c>
      <c r="B196" t="str">
        <f t="shared" si="21"/>
        <v>NetU3_39</v>
      </c>
      <c r="C196" t="str">
        <f t="shared" si="22"/>
        <v>U3-NetU3_39</v>
      </c>
      <c r="D196" t="str">
        <f t="shared" si="23"/>
        <v>U3-39</v>
      </c>
      <c r="E196" t="s">
        <v>404</v>
      </c>
      <c r="F196">
        <v>39</v>
      </c>
      <c r="G196" t="s">
        <v>419</v>
      </c>
      <c r="N196" s="97"/>
      <c r="AT196" t="str">
        <f t="shared" si="24"/>
        <v>NetU3_39</v>
      </c>
      <c r="AU196" t="str">
        <f t="shared" si="25"/>
        <v>--</v>
      </c>
    </row>
    <row r="197" spans="1:47" x14ac:dyDescent="0.25">
      <c r="A197" t="str">
        <f t="shared" si="20"/>
        <v>U3-40</v>
      </c>
      <c r="B197" t="str">
        <f t="shared" si="21"/>
        <v>NetU3_40</v>
      </c>
      <c r="C197" t="str">
        <f t="shared" si="22"/>
        <v>U3-NetU3_40</v>
      </c>
      <c r="D197" t="str">
        <f t="shared" si="23"/>
        <v>U3-40</v>
      </c>
      <c r="E197" t="s">
        <v>404</v>
      </c>
      <c r="F197">
        <v>40</v>
      </c>
      <c r="G197" t="s">
        <v>420</v>
      </c>
      <c r="N197" s="97"/>
      <c r="AT197" t="str">
        <f t="shared" si="24"/>
        <v>NetU3_40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U3-41</v>
      </c>
      <c r="B198" t="str">
        <f t="shared" ref="B198:B261" si="27">IF(OR(E198=$A$2,E198=$B$2,E198=$C$2,E198=$D$2),"--",G198)</f>
        <v>GND</v>
      </c>
      <c r="C198" t="str">
        <f t="shared" ref="C198:C261" si="28">$E198&amp;"-"&amp;$G198</f>
        <v>U3-GND</v>
      </c>
      <c r="D198" t="str">
        <f t="shared" ref="D198:D261" si="29">A198</f>
        <v>U3-41</v>
      </c>
      <c r="E198" t="s">
        <v>404</v>
      </c>
      <c r="F198">
        <v>41</v>
      </c>
      <c r="G198" t="s">
        <v>324</v>
      </c>
      <c r="N198" s="97"/>
      <c r="AT198" t="str">
        <f t="shared" ref="AT198:AT261" si="30">IF(IF(COUNTIF($AO$6:$AQ$150,B198)&gt;0,"---","--")="---",VLOOKUP(B198,$AO$6:$AQ$150,3,0),B198)</f>
        <v>GND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U3-42</v>
      </c>
      <c r="B199" t="str">
        <f t="shared" si="27"/>
        <v>NetU3_42</v>
      </c>
      <c r="C199" t="str">
        <f t="shared" si="28"/>
        <v>U3-NetU3_42</v>
      </c>
      <c r="D199" t="str">
        <f t="shared" si="29"/>
        <v>U3-42</v>
      </c>
      <c r="E199" t="s">
        <v>404</v>
      </c>
      <c r="F199">
        <v>42</v>
      </c>
      <c r="G199" t="s">
        <v>421</v>
      </c>
      <c r="N199" s="97"/>
      <c r="AT199" t="str">
        <f t="shared" si="30"/>
        <v>NetU3_42</v>
      </c>
      <c r="AU199" t="str">
        <f t="shared" si="31"/>
        <v>--</v>
      </c>
    </row>
    <row r="200" spans="1:47" x14ac:dyDescent="0.25">
      <c r="A200" t="str">
        <f t="shared" si="26"/>
        <v>U3-43</v>
      </c>
      <c r="B200" t="str">
        <f t="shared" si="27"/>
        <v>VCORE</v>
      </c>
      <c r="C200" t="str">
        <f t="shared" si="28"/>
        <v>U3-VCORE</v>
      </c>
      <c r="D200" t="str">
        <f t="shared" si="29"/>
        <v>U3-43</v>
      </c>
      <c r="E200" t="s">
        <v>404</v>
      </c>
      <c r="F200">
        <v>43</v>
      </c>
      <c r="G200" t="s">
        <v>395</v>
      </c>
      <c r="N200" s="97"/>
      <c r="AT200" t="str">
        <f t="shared" si="30"/>
        <v>VCORE</v>
      </c>
      <c r="AU200" t="str">
        <f t="shared" si="31"/>
        <v>--</v>
      </c>
    </row>
    <row r="201" spans="1:47" x14ac:dyDescent="0.25">
      <c r="A201" t="str">
        <f t="shared" si="26"/>
        <v>U3-44</v>
      </c>
      <c r="B201" t="str">
        <f t="shared" si="27"/>
        <v>3.3V</v>
      </c>
      <c r="C201" t="str">
        <f t="shared" si="28"/>
        <v>U3-3.3V</v>
      </c>
      <c r="D201" t="str">
        <f t="shared" si="29"/>
        <v>U3-44</v>
      </c>
      <c r="E201" t="s">
        <v>404</v>
      </c>
      <c r="F201">
        <v>44</v>
      </c>
      <c r="G201" t="s">
        <v>291</v>
      </c>
      <c r="N201" s="97"/>
      <c r="AT201" t="str">
        <f t="shared" si="30"/>
        <v>3.3V</v>
      </c>
      <c r="AU201" t="str">
        <f t="shared" si="31"/>
        <v>--</v>
      </c>
    </row>
    <row r="202" spans="1:47" x14ac:dyDescent="0.25">
      <c r="A202" t="str">
        <f t="shared" si="26"/>
        <v>U3-45</v>
      </c>
      <c r="B202" t="str">
        <f t="shared" si="27"/>
        <v>GND</v>
      </c>
      <c r="C202" t="str">
        <f t="shared" si="28"/>
        <v>U3-GND</v>
      </c>
      <c r="D202" t="str">
        <f t="shared" si="29"/>
        <v>U3-45</v>
      </c>
      <c r="E202" t="s">
        <v>404</v>
      </c>
      <c r="F202">
        <v>45</v>
      </c>
      <c r="G202" t="s">
        <v>324</v>
      </c>
      <c r="N202" s="97"/>
      <c r="AT202" t="str">
        <f t="shared" si="30"/>
        <v>GND</v>
      </c>
      <c r="AU202" t="str">
        <f t="shared" si="31"/>
        <v>--</v>
      </c>
    </row>
    <row r="203" spans="1:47" x14ac:dyDescent="0.25">
      <c r="A203" t="str">
        <f t="shared" si="26"/>
        <v>U3-46</v>
      </c>
      <c r="B203" t="str">
        <f t="shared" si="27"/>
        <v>NetU3_46</v>
      </c>
      <c r="C203" t="str">
        <f t="shared" si="28"/>
        <v>U3-NetU3_46</v>
      </c>
      <c r="D203" t="str">
        <f t="shared" si="29"/>
        <v>U3-46</v>
      </c>
      <c r="E203" t="s">
        <v>404</v>
      </c>
      <c r="F203">
        <v>46</v>
      </c>
      <c r="G203" t="s">
        <v>422</v>
      </c>
      <c r="N203" s="97"/>
      <c r="AT203" t="str">
        <f t="shared" si="30"/>
        <v>NetU3_46</v>
      </c>
      <c r="AU203" t="str">
        <f t="shared" si="31"/>
        <v>--</v>
      </c>
    </row>
    <row r="204" spans="1:47" x14ac:dyDescent="0.25">
      <c r="A204" t="str">
        <f t="shared" si="26"/>
        <v>U3-47</v>
      </c>
      <c r="B204" t="str">
        <f t="shared" si="27"/>
        <v>NetU3_47</v>
      </c>
      <c r="C204" t="str">
        <f t="shared" si="28"/>
        <v>U3-NetU3_47</v>
      </c>
      <c r="D204" t="str">
        <f t="shared" si="29"/>
        <v>U3-47</v>
      </c>
      <c r="E204" t="s">
        <v>404</v>
      </c>
      <c r="F204">
        <v>47</v>
      </c>
      <c r="G204" t="s">
        <v>423</v>
      </c>
      <c r="N204" s="97"/>
      <c r="AT204" t="str">
        <f t="shared" si="30"/>
        <v>NetU3_47</v>
      </c>
      <c r="AU204" t="str">
        <f t="shared" si="31"/>
        <v>--</v>
      </c>
    </row>
    <row r="205" spans="1:47" x14ac:dyDescent="0.25">
      <c r="A205" t="str">
        <f t="shared" si="26"/>
        <v>U3-48</v>
      </c>
      <c r="B205" t="str">
        <f t="shared" si="27"/>
        <v>NetU3_48</v>
      </c>
      <c r="C205" t="str">
        <f t="shared" si="28"/>
        <v>U3-NetU3_48</v>
      </c>
      <c r="D205" t="str">
        <f t="shared" si="29"/>
        <v>U3-48</v>
      </c>
      <c r="E205" t="s">
        <v>404</v>
      </c>
      <c r="F205">
        <v>48</v>
      </c>
      <c r="G205" t="s">
        <v>424</v>
      </c>
      <c r="N205" s="97"/>
      <c r="AT205" t="str">
        <f t="shared" si="30"/>
        <v>NetU3_48</v>
      </c>
      <c r="AU205" t="str">
        <f t="shared" si="31"/>
        <v>--</v>
      </c>
    </row>
    <row r="206" spans="1:47" x14ac:dyDescent="0.25">
      <c r="A206" t="str">
        <f t="shared" si="26"/>
        <v>U3-49</v>
      </c>
      <c r="B206" t="str">
        <f t="shared" si="27"/>
        <v>NetU3_49</v>
      </c>
      <c r="C206" t="str">
        <f t="shared" si="28"/>
        <v>U3-NetU3_49</v>
      </c>
      <c r="D206" t="str">
        <f t="shared" si="29"/>
        <v>U3-49</v>
      </c>
      <c r="E206" t="s">
        <v>404</v>
      </c>
      <c r="F206">
        <v>49</v>
      </c>
      <c r="G206" t="s">
        <v>425</v>
      </c>
      <c r="N206" s="97"/>
      <c r="AT206" t="str">
        <f t="shared" si="30"/>
        <v>NetU3_49</v>
      </c>
      <c r="AU206" t="str">
        <f t="shared" si="31"/>
        <v>--</v>
      </c>
    </row>
    <row r="207" spans="1:47" x14ac:dyDescent="0.25">
      <c r="A207" t="str">
        <f t="shared" si="26"/>
        <v>U3-50</v>
      </c>
      <c r="B207" t="str">
        <f t="shared" si="27"/>
        <v>3.3V</v>
      </c>
      <c r="C207" t="str">
        <f t="shared" si="28"/>
        <v>U3-3.3V</v>
      </c>
      <c r="D207" t="str">
        <f t="shared" si="29"/>
        <v>U3-50</v>
      </c>
      <c r="E207" t="s">
        <v>404</v>
      </c>
      <c r="F207">
        <v>50</v>
      </c>
      <c r="G207" t="s">
        <v>291</v>
      </c>
      <c r="N207" s="97"/>
      <c r="AT207" t="str">
        <f t="shared" si="30"/>
        <v>3.3V</v>
      </c>
      <c r="AU207" t="str">
        <f t="shared" si="31"/>
        <v>--</v>
      </c>
    </row>
    <row r="208" spans="1:47" x14ac:dyDescent="0.25">
      <c r="A208" t="str">
        <f t="shared" si="26"/>
        <v>U3-51</v>
      </c>
      <c r="B208" t="str">
        <f t="shared" si="27"/>
        <v>NetU3_51</v>
      </c>
      <c r="C208" t="str">
        <f t="shared" si="28"/>
        <v>U3-NetU3_51</v>
      </c>
      <c r="D208" t="str">
        <f t="shared" si="29"/>
        <v>U3-51</v>
      </c>
      <c r="E208" t="s">
        <v>404</v>
      </c>
      <c r="F208">
        <v>51</v>
      </c>
      <c r="G208" t="s">
        <v>426</v>
      </c>
      <c r="N208" s="97"/>
      <c r="AT208" t="str">
        <f t="shared" si="30"/>
        <v>NetU3_51</v>
      </c>
      <c r="AU208" t="str">
        <f t="shared" si="31"/>
        <v>--</v>
      </c>
    </row>
    <row r="209" spans="1:47" x14ac:dyDescent="0.25">
      <c r="A209" t="str">
        <f t="shared" si="26"/>
        <v>U3-52</v>
      </c>
      <c r="B209" t="str">
        <f t="shared" si="27"/>
        <v>NetU3_52</v>
      </c>
      <c r="C209" t="str">
        <f t="shared" si="28"/>
        <v>U3-NetU3_52</v>
      </c>
      <c r="D209" t="str">
        <f t="shared" si="29"/>
        <v>U3-52</v>
      </c>
      <c r="E209" t="s">
        <v>404</v>
      </c>
      <c r="F209">
        <v>52</v>
      </c>
      <c r="G209" t="s">
        <v>427</v>
      </c>
      <c r="N209" s="97"/>
      <c r="AT209" t="str">
        <f t="shared" si="30"/>
        <v>NetU3_52</v>
      </c>
      <c r="AU209" t="str">
        <f t="shared" si="31"/>
        <v>--</v>
      </c>
    </row>
    <row r="210" spans="1:47" x14ac:dyDescent="0.25">
      <c r="A210" t="str">
        <f t="shared" si="26"/>
        <v>U3-53</v>
      </c>
      <c r="B210" t="str">
        <f t="shared" si="27"/>
        <v>NetU3_53</v>
      </c>
      <c r="C210" t="str">
        <f t="shared" si="28"/>
        <v>U3-NetU3_53</v>
      </c>
      <c r="D210" t="str">
        <f t="shared" si="29"/>
        <v>U3-53</v>
      </c>
      <c r="E210" t="s">
        <v>404</v>
      </c>
      <c r="F210">
        <v>53</v>
      </c>
      <c r="G210" t="s">
        <v>428</v>
      </c>
      <c r="N210" s="97"/>
      <c r="AT210" t="str">
        <f t="shared" si="30"/>
        <v>NetU3_53</v>
      </c>
      <c r="AU210" t="str">
        <f t="shared" si="31"/>
        <v>--</v>
      </c>
    </row>
    <row r="211" spans="1:47" x14ac:dyDescent="0.25">
      <c r="A211" t="str">
        <f t="shared" si="26"/>
        <v>U3-54</v>
      </c>
      <c r="B211" t="str">
        <f t="shared" si="27"/>
        <v>NetU3_54</v>
      </c>
      <c r="C211" t="str">
        <f t="shared" si="28"/>
        <v>U3-NetU3_54</v>
      </c>
      <c r="D211" t="str">
        <f t="shared" si="29"/>
        <v>U3-54</v>
      </c>
      <c r="E211" t="s">
        <v>404</v>
      </c>
      <c r="F211">
        <v>54</v>
      </c>
      <c r="G211" t="s">
        <v>429</v>
      </c>
      <c r="N211" s="97"/>
      <c r="AT211" t="str">
        <f t="shared" si="30"/>
        <v>NetU3_54</v>
      </c>
      <c r="AU211" t="str">
        <f t="shared" si="31"/>
        <v>--</v>
      </c>
    </row>
    <row r="212" spans="1:47" x14ac:dyDescent="0.25">
      <c r="A212" t="str">
        <f t="shared" si="26"/>
        <v>U3-55</v>
      </c>
      <c r="B212" t="str">
        <f t="shared" si="27"/>
        <v>EEDATA</v>
      </c>
      <c r="C212" t="str">
        <f t="shared" si="28"/>
        <v>U3-EEDATA</v>
      </c>
      <c r="D212" t="str">
        <f t="shared" si="29"/>
        <v>U3-55</v>
      </c>
      <c r="E212" t="s">
        <v>404</v>
      </c>
      <c r="F212">
        <v>55</v>
      </c>
      <c r="G212" t="s">
        <v>343</v>
      </c>
      <c r="N212" s="97"/>
      <c r="AT212" t="str">
        <f t="shared" si="30"/>
        <v>NetR4_1</v>
      </c>
      <c r="AU212" t="str">
        <f t="shared" si="31"/>
        <v>R7</v>
      </c>
    </row>
    <row r="213" spans="1:47" x14ac:dyDescent="0.25">
      <c r="A213" t="str">
        <f t="shared" si="26"/>
        <v>U3-56</v>
      </c>
      <c r="B213" t="str">
        <f t="shared" si="27"/>
        <v>EECLK</v>
      </c>
      <c r="C213" t="str">
        <f t="shared" si="28"/>
        <v>U3-EECLK</v>
      </c>
      <c r="D213" t="str">
        <f t="shared" si="29"/>
        <v>U3-56</v>
      </c>
      <c r="E213" t="s">
        <v>404</v>
      </c>
      <c r="F213">
        <v>56</v>
      </c>
      <c r="G213" t="s">
        <v>339</v>
      </c>
      <c r="N213" s="97"/>
      <c r="AT213" t="str">
        <f t="shared" si="30"/>
        <v>EECLK</v>
      </c>
      <c r="AU213" t="str">
        <f t="shared" si="31"/>
        <v>--</v>
      </c>
    </row>
    <row r="214" spans="1:47" x14ac:dyDescent="0.25">
      <c r="A214" t="str">
        <f t="shared" si="26"/>
        <v>U3-57</v>
      </c>
      <c r="B214" t="str">
        <f t="shared" si="27"/>
        <v>GND</v>
      </c>
      <c r="C214" t="str">
        <f t="shared" si="28"/>
        <v>U3-GND</v>
      </c>
      <c r="D214" t="str">
        <f t="shared" si="29"/>
        <v>U3-57</v>
      </c>
      <c r="E214" t="s">
        <v>404</v>
      </c>
      <c r="F214">
        <v>57</v>
      </c>
      <c r="G214" t="s">
        <v>324</v>
      </c>
      <c r="N214" s="97"/>
      <c r="AT214" t="str">
        <f t="shared" si="30"/>
        <v>GND</v>
      </c>
      <c r="AU214" t="str">
        <f t="shared" si="31"/>
        <v>--</v>
      </c>
    </row>
    <row r="215" spans="1:47" x14ac:dyDescent="0.25">
      <c r="A215" t="str">
        <f t="shared" si="26"/>
        <v>U4-1</v>
      </c>
      <c r="B215" t="str">
        <f t="shared" si="27"/>
        <v>NetU4_1</v>
      </c>
      <c r="C215" t="str">
        <f t="shared" si="28"/>
        <v>U4-NetU4_1</v>
      </c>
      <c r="D215" t="str">
        <f t="shared" si="29"/>
        <v>U4-1</v>
      </c>
      <c r="E215" t="s">
        <v>430</v>
      </c>
      <c r="F215">
        <v>1</v>
      </c>
      <c r="G215" t="s">
        <v>431</v>
      </c>
      <c r="N215" s="97"/>
      <c r="AT215" t="str">
        <f t="shared" si="30"/>
        <v>NetU4_1</v>
      </c>
      <c r="AU215" t="str">
        <f t="shared" si="31"/>
        <v>--</v>
      </c>
    </row>
    <row r="216" spans="1:47" x14ac:dyDescent="0.25">
      <c r="A216" t="str">
        <f t="shared" si="26"/>
        <v>U4-2</v>
      </c>
      <c r="B216" t="str">
        <f t="shared" si="27"/>
        <v>GND</v>
      </c>
      <c r="C216" t="str">
        <f t="shared" si="28"/>
        <v>U4-GND</v>
      </c>
      <c r="D216" t="str">
        <f t="shared" si="29"/>
        <v>U4-2</v>
      </c>
      <c r="E216" t="s">
        <v>430</v>
      </c>
      <c r="F216">
        <v>2</v>
      </c>
      <c r="G216" t="s">
        <v>324</v>
      </c>
      <c r="N216" s="97"/>
      <c r="AT216" t="str">
        <f t="shared" si="30"/>
        <v>GND</v>
      </c>
      <c r="AU216" t="str">
        <f t="shared" si="31"/>
        <v>--</v>
      </c>
    </row>
    <row r="217" spans="1:47" x14ac:dyDescent="0.25">
      <c r="A217" t="str">
        <f t="shared" si="26"/>
        <v>U4-3</v>
      </c>
      <c r="B217" t="str">
        <f t="shared" si="27"/>
        <v>GND</v>
      </c>
      <c r="C217" t="str">
        <f t="shared" si="28"/>
        <v>U4-GND</v>
      </c>
      <c r="D217" t="str">
        <f t="shared" si="29"/>
        <v>U4-3</v>
      </c>
      <c r="E217" t="s">
        <v>430</v>
      </c>
      <c r="F217">
        <v>3</v>
      </c>
      <c r="G217" t="s">
        <v>324</v>
      </c>
      <c r="N217" s="97"/>
      <c r="AT217" t="str">
        <f t="shared" si="30"/>
        <v>GND</v>
      </c>
      <c r="AU217" t="str">
        <f t="shared" si="31"/>
        <v>--</v>
      </c>
    </row>
    <row r="218" spans="1:47" x14ac:dyDescent="0.25">
      <c r="A218" t="str">
        <f t="shared" si="26"/>
        <v>U4-4</v>
      </c>
      <c r="B218" t="str">
        <f t="shared" si="27"/>
        <v>NetU4_4</v>
      </c>
      <c r="C218" t="str">
        <f t="shared" si="28"/>
        <v>U4-NetU4_4</v>
      </c>
      <c r="D218" t="str">
        <f t="shared" si="29"/>
        <v>U4-4</v>
      </c>
      <c r="E218" t="s">
        <v>430</v>
      </c>
      <c r="F218">
        <v>4</v>
      </c>
      <c r="G218" t="s">
        <v>432</v>
      </c>
      <c r="N218" s="97"/>
      <c r="AT218" t="str">
        <f t="shared" si="30"/>
        <v>NetU4_4</v>
      </c>
      <c r="AU218" t="str">
        <f t="shared" si="31"/>
        <v>--</v>
      </c>
    </row>
    <row r="219" spans="1:47" x14ac:dyDescent="0.25">
      <c r="A219" t="str">
        <f t="shared" si="26"/>
        <v>U4-5</v>
      </c>
      <c r="B219" t="str">
        <f t="shared" si="27"/>
        <v>1.2V</v>
      </c>
      <c r="C219" t="str">
        <f t="shared" si="28"/>
        <v>U4-1.2V</v>
      </c>
      <c r="D219" t="str">
        <f t="shared" si="29"/>
        <v>U4-5</v>
      </c>
      <c r="E219" t="s">
        <v>430</v>
      </c>
      <c r="F219">
        <v>5</v>
      </c>
      <c r="G219" t="s">
        <v>288</v>
      </c>
      <c r="N219" s="97"/>
      <c r="AT219" t="str">
        <f t="shared" si="30"/>
        <v>1.2V</v>
      </c>
      <c r="AU219" t="str">
        <f t="shared" si="31"/>
        <v>--</v>
      </c>
    </row>
    <row r="220" spans="1:47" x14ac:dyDescent="0.25">
      <c r="A220" t="str">
        <f t="shared" si="26"/>
        <v>U4-6</v>
      </c>
      <c r="B220" t="str">
        <f t="shared" si="27"/>
        <v>GND</v>
      </c>
      <c r="C220" t="str">
        <f t="shared" si="28"/>
        <v>U4-GND</v>
      </c>
      <c r="D220" t="str">
        <f t="shared" si="29"/>
        <v>U4-6</v>
      </c>
      <c r="E220" t="s">
        <v>430</v>
      </c>
      <c r="F220">
        <v>6</v>
      </c>
      <c r="G220" t="s">
        <v>324</v>
      </c>
      <c r="N220" s="97"/>
      <c r="AT220" t="str">
        <f t="shared" si="30"/>
        <v>GND</v>
      </c>
      <c r="AU220" t="str">
        <f t="shared" si="31"/>
        <v>--</v>
      </c>
    </row>
    <row r="221" spans="1:47" x14ac:dyDescent="0.25">
      <c r="A221" t="str">
        <f t="shared" si="26"/>
        <v>U4-7</v>
      </c>
      <c r="B221" t="str">
        <f t="shared" si="27"/>
        <v>1.2V</v>
      </c>
      <c r="C221" t="str">
        <f t="shared" si="28"/>
        <v>U4-1.2V</v>
      </c>
      <c r="D221" t="str">
        <f t="shared" si="29"/>
        <v>U4-7</v>
      </c>
      <c r="E221" t="s">
        <v>430</v>
      </c>
      <c r="F221">
        <v>7</v>
      </c>
      <c r="G221" t="s">
        <v>288</v>
      </c>
      <c r="N221" s="97"/>
      <c r="AT221" t="str">
        <f t="shared" si="30"/>
        <v>1.2V</v>
      </c>
      <c r="AU221" t="str">
        <f t="shared" si="31"/>
        <v>--</v>
      </c>
    </row>
    <row r="222" spans="1:47" x14ac:dyDescent="0.25">
      <c r="A222" t="str">
        <f t="shared" si="26"/>
        <v>U4-8</v>
      </c>
      <c r="B222" t="str">
        <f t="shared" si="27"/>
        <v>1.2V</v>
      </c>
      <c r="C222" t="str">
        <f t="shared" si="28"/>
        <v>U4-1.2V</v>
      </c>
      <c r="D222" t="str">
        <f t="shared" si="29"/>
        <v>U4-8</v>
      </c>
      <c r="E222" t="s">
        <v>430</v>
      </c>
      <c r="F222">
        <v>8</v>
      </c>
      <c r="G222" t="s">
        <v>288</v>
      </c>
      <c r="N222" s="97"/>
      <c r="AT222" t="str">
        <f t="shared" si="30"/>
        <v>1.2V</v>
      </c>
      <c r="AU222" t="str">
        <f t="shared" si="31"/>
        <v>--</v>
      </c>
    </row>
    <row r="223" spans="1:47" x14ac:dyDescent="0.25">
      <c r="A223" t="str">
        <f t="shared" si="26"/>
        <v>U4-9</v>
      </c>
      <c r="B223" t="str">
        <f t="shared" si="27"/>
        <v>GND</v>
      </c>
      <c r="C223" t="str">
        <f t="shared" si="28"/>
        <v>U4-GND</v>
      </c>
      <c r="D223" t="str">
        <f t="shared" si="29"/>
        <v>U4-9</v>
      </c>
      <c r="E223" t="s">
        <v>430</v>
      </c>
      <c r="F223">
        <v>9</v>
      </c>
      <c r="G223" t="s">
        <v>324</v>
      </c>
      <c r="N223" s="97"/>
      <c r="AT223" t="str">
        <f t="shared" si="30"/>
        <v>GND</v>
      </c>
      <c r="AU223" t="str">
        <f t="shared" si="31"/>
        <v>--</v>
      </c>
    </row>
    <row r="224" spans="1:47" x14ac:dyDescent="0.25">
      <c r="A224" t="str">
        <f t="shared" si="26"/>
        <v>U4-10</v>
      </c>
      <c r="B224" t="str">
        <f t="shared" si="27"/>
        <v>NetR18_1</v>
      </c>
      <c r="C224" t="str">
        <f t="shared" si="28"/>
        <v>U4-NetR18_1</v>
      </c>
      <c r="D224" t="str">
        <f t="shared" si="29"/>
        <v>U4-10</v>
      </c>
      <c r="E224" t="s">
        <v>430</v>
      </c>
      <c r="F224">
        <v>10</v>
      </c>
      <c r="G224" t="s">
        <v>383</v>
      </c>
      <c r="N224" s="97"/>
      <c r="AT224" t="str">
        <f t="shared" si="30"/>
        <v>NetR18_1</v>
      </c>
      <c r="AU224" t="str">
        <f t="shared" si="31"/>
        <v>--</v>
      </c>
    </row>
    <row r="225" spans="1:47" x14ac:dyDescent="0.25">
      <c r="A225" t="str">
        <f t="shared" si="26"/>
        <v>U4-11</v>
      </c>
      <c r="B225" t="str">
        <f t="shared" si="27"/>
        <v>GND</v>
      </c>
      <c r="C225" t="str">
        <f t="shared" si="28"/>
        <v>U4-GND</v>
      </c>
      <c r="D225" t="str">
        <f t="shared" si="29"/>
        <v>U4-11</v>
      </c>
      <c r="E225" t="s">
        <v>430</v>
      </c>
      <c r="F225">
        <v>11</v>
      </c>
      <c r="G225" t="s">
        <v>324</v>
      </c>
      <c r="N225" s="97"/>
      <c r="AT225" t="str">
        <f t="shared" si="30"/>
        <v>GND</v>
      </c>
      <c r="AU225" t="str">
        <f t="shared" si="31"/>
        <v>--</v>
      </c>
    </row>
    <row r="226" spans="1:47" x14ac:dyDescent="0.25">
      <c r="A226" t="str">
        <f t="shared" si="26"/>
        <v>U4-12</v>
      </c>
      <c r="B226" t="str">
        <f t="shared" si="27"/>
        <v>NetR18_1</v>
      </c>
      <c r="C226" t="str">
        <f t="shared" si="28"/>
        <v>U4-NetR18_1</v>
      </c>
      <c r="D226" t="str">
        <f t="shared" si="29"/>
        <v>U4-12</v>
      </c>
      <c r="E226" t="s">
        <v>430</v>
      </c>
      <c r="F226">
        <v>12</v>
      </c>
      <c r="G226" t="s">
        <v>383</v>
      </c>
      <c r="N226" s="97"/>
      <c r="AT226" t="str">
        <f t="shared" si="30"/>
        <v>NetR18_1</v>
      </c>
      <c r="AU226" t="str">
        <f t="shared" si="31"/>
        <v>--</v>
      </c>
    </row>
    <row r="227" spans="1:47" x14ac:dyDescent="0.25">
      <c r="A227" t="str">
        <f t="shared" si="26"/>
        <v>U4-13</v>
      </c>
      <c r="B227" t="str">
        <f t="shared" si="27"/>
        <v>NetR18_1</v>
      </c>
      <c r="C227" t="str">
        <f t="shared" si="28"/>
        <v>U4-NetR18_1</v>
      </c>
      <c r="D227" t="str">
        <f t="shared" si="29"/>
        <v>U4-13</v>
      </c>
      <c r="E227" t="s">
        <v>430</v>
      </c>
      <c r="F227">
        <v>13</v>
      </c>
      <c r="G227" t="s">
        <v>383</v>
      </c>
      <c r="N227" s="97"/>
      <c r="AT227" t="str">
        <f t="shared" si="30"/>
        <v>NetR18_1</v>
      </c>
      <c r="AU227" t="str">
        <f t="shared" si="31"/>
        <v>--</v>
      </c>
    </row>
    <row r="228" spans="1:47" x14ac:dyDescent="0.25">
      <c r="A228" t="str">
        <f t="shared" si="26"/>
        <v>U4-14</v>
      </c>
      <c r="B228" t="str">
        <f t="shared" si="27"/>
        <v>5V</v>
      </c>
      <c r="C228" t="str">
        <f t="shared" si="28"/>
        <v>U4-5V</v>
      </c>
      <c r="D228" t="str">
        <f t="shared" si="29"/>
        <v>U4-14</v>
      </c>
      <c r="E228" t="s">
        <v>430</v>
      </c>
      <c r="F228">
        <v>14</v>
      </c>
      <c r="G228" t="s">
        <v>293</v>
      </c>
      <c r="N228" s="97"/>
      <c r="AT228" t="str">
        <f t="shared" si="30"/>
        <v>5V</v>
      </c>
      <c r="AU228" t="str">
        <f t="shared" si="31"/>
        <v>--</v>
      </c>
    </row>
    <row r="229" spans="1:47" x14ac:dyDescent="0.25">
      <c r="A229" t="str">
        <f t="shared" si="26"/>
        <v>U4-15</v>
      </c>
      <c r="B229" t="str">
        <f t="shared" si="27"/>
        <v>NetU4_15</v>
      </c>
      <c r="C229" t="str">
        <f t="shared" si="28"/>
        <v>U4-NetU4_15</v>
      </c>
      <c r="D229" t="str">
        <f t="shared" si="29"/>
        <v>U4-15</v>
      </c>
      <c r="E229" t="s">
        <v>430</v>
      </c>
      <c r="F229">
        <v>15</v>
      </c>
      <c r="G229" t="s">
        <v>433</v>
      </c>
      <c r="N229" s="97"/>
      <c r="AT229" t="str">
        <f t="shared" si="30"/>
        <v>NetU4_15</v>
      </c>
      <c r="AU229" t="str">
        <f t="shared" si="31"/>
        <v>--</v>
      </c>
    </row>
    <row r="230" spans="1:47" x14ac:dyDescent="0.25">
      <c r="A230" t="str">
        <f t="shared" si="26"/>
        <v>U4-16</v>
      </c>
      <c r="B230" t="str">
        <f t="shared" si="27"/>
        <v>NetU4_16</v>
      </c>
      <c r="C230" t="str">
        <f t="shared" si="28"/>
        <v>U4-NetU4_16</v>
      </c>
      <c r="D230" t="str">
        <f t="shared" si="29"/>
        <v>U4-16</v>
      </c>
      <c r="E230" t="s">
        <v>430</v>
      </c>
      <c r="F230">
        <v>16</v>
      </c>
      <c r="G230" t="s">
        <v>434</v>
      </c>
      <c r="N230" s="97"/>
      <c r="AT230" t="str">
        <f t="shared" si="30"/>
        <v>NetU4_16</v>
      </c>
      <c r="AU230" t="str">
        <f t="shared" si="31"/>
        <v>--</v>
      </c>
    </row>
    <row r="231" spans="1:47" x14ac:dyDescent="0.25">
      <c r="A231" t="str">
        <f t="shared" si="26"/>
        <v>U6-1</v>
      </c>
      <c r="B231" t="str">
        <f t="shared" si="27"/>
        <v>3.3V</v>
      </c>
      <c r="C231" t="str">
        <f t="shared" si="28"/>
        <v>U6-3.3V</v>
      </c>
      <c r="D231" t="str">
        <f t="shared" si="29"/>
        <v>U6-1</v>
      </c>
      <c r="E231" t="s">
        <v>435</v>
      </c>
      <c r="F231">
        <v>1</v>
      </c>
      <c r="G231" t="s">
        <v>291</v>
      </c>
      <c r="N231" s="97"/>
      <c r="AT231" t="str">
        <f t="shared" si="30"/>
        <v>3.3V</v>
      </c>
      <c r="AU231" t="str">
        <f t="shared" si="31"/>
        <v>--</v>
      </c>
    </row>
    <row r="232" spans="1:47" x14ac:dyDescent="0.25">
      <c r="A232" t="str">
        <f t="shared" si="26"/>
        <v>U6-2</v>
      </c>
      <c r="B232" t="str">
        <f t="shared" si="27"/>
        <v>GND</v>
      </c>
      <c r="C232" t="str">
        <f t="shared" si="28"/>
        <v>U6-GND</v>
      </c>
      <c r="D232" t="str">
        <f t="shared" si="29"/>
        <v>U6-2</v>
      </c>
      <c r="E232" t="s">
        <v>435</v>
      </c>
      <c r="F232">
        <v>2</v>
      </c>
      <c r="G232" t="s">
        <v>324</v>
      </c>
      <c r="N232" s="97"/>
      <c r="AT232" t="str">
        <f t="shared" si="30"/>
        <v>GND</v>
      </c>
      <c r="AU232" t="str">
        <f t="shared" si="31"/>
        <v>--</v>
      </c>
    </row>
    <row r="233" spans="1:47" x14ac:dyDescent="0.25">
      <c r="A233" t="str">
        <f t="shared" si="26"/>
        <v>U6-3</v>
      </c>
      <c r="B233" t="str">
        <f t="shared" si="27"/>
        <v>CLK_X</v>
      </c>
      <c r="C233" t="str">
        <f t="shared" si="28"/>
        <v>U6-CLK_X</v>
      </c>
      <c r="D233" t="str">
        <f t="shared" si="29"/>
        <v>U6-3</v>
      </c>
      <c r="E233" t="s">
        <v>435</v>
      </c>
      <c r="F233">
        <v>3</v>
      </c>
      <c r="G233" t="s">
        <v>317</v>
      </c>
      <c r="N233" s="97"/>
      <c r="AT233" t="str">
        <f t="shared" si="30"/>
        <v>CLK_X</v>
      </c>
      <c r="AU233" t="str">
        <f t="shared" si="31"/>
        <v>--</v>
      </c>
    </row>
    <row r="234" spans="1:47" x14ac:dyDescent="0.25">
      <c r="A234" t="str">
        <f t="shared" si="26"/>
        <v>U6-4</v>
      </c>
      <c r="B234" t="str">
        <f t="shared" si="27"/>
        <v>3.3V</v>
      </c>
      <c r="C234" t="str">
        <f t="shared" si="28"/>
        <v>U6-3.3V</v>
      </c>
      <c r="D234" t="str">
        <f t="shared" si="29"/>
        <v>U6-4</v>
      </c>
      <c r="E234" t="s">
        <v>435</v>
      </c>
      <c r="F234">
        <v>4</v>
      </c>
      <c r="G234" t="s">
        <v>291</v>
      </c>
      <c r="N234" s="97"/>
      <c r="AT234" t="str">
        <f t="shared" si="30"/>
        <v>3.3V</v>
      </c>
      <c r="AU234" t="str">
        <f t="shared" si="31"/>
        <v>--</v>
      </c>
    </row>
    <row r="235" spans="1:47" x14ac:dyDescent="0.25">
      <c r="A235" t="str">
        <f t="shared" si="26"/>
        <v>U7-1</v>
      </c>
      <c r="B235" t="str">
        <f t="shared" si="27"/>
        <v>3.3V</v>
      </c>
      <c r="C235" t="str">
        <f t="shared" si="28"/>
        <v>U7-3.3V</v>
      </c>
      <c r="D235" t="str">
        <f t="shared" si="29"/>
        <v>U7-1</v>
      </c>
      <c r="E235" t="s">
        <v>436</v>
      </c>
      <c r="F235">
        <v>1</v>
      </c>
      <c r="G235" t="s">
        <v>291</v>
      </c>
      <c r="N235" s="97"/>
      <c r="AT235" t="str">
        <f t="shared" si="30"/>
        <v>3.3V</v>
      </c>
      <c r="AU235" t="str">
        <f t="shared" si="31"/>
        <v>--</v>
      </c>
    </row>
    <row r="236" spans="1:47" x14ac:dyDescent="0.25">
      <c r="A236" t="str">
        <f t="shared" si="26"/>
        <v>U7-2</v>
      </c>
      <c r="B236" t="str">
        <f t="shared" si="27"/>
        <v>GND</v>
      </c>
      <c r="C236" t="str">
        <f t="shared" si="28"/>
        <v>U7-GND</v>
      </c>
      <c r="D236" t="str">
        <f t="shared" si="29"/>
        <v>U7-2</v>
      </c>
      <c r="E236" t="s">
        <v>436</v>
      </c>
      <c r="F236">
        <v>2</v>
      </c>
      <c r="G236" t="s">
        <v>324</v>
      </c>
      <c r="N236" s="97"/>
      <c r="AT236" t="str">
        <f t="shared" si="30"/>
        <v>GND</v>
      </c>
      <c r="AU236" t="str">
        <f t="shared" si="31"/>
        <v>--</v>
      </c>
    </row>
    <row r="237" spans="1:47" x14ac:dyDescent="0.25">
      <c r="A237" t="str">
        <f t="shared" si="26"/>
        <v>U7-3</v>
      </c>
      <c r="B237" t="str">
        <f t="shared" si="27"/>
        <v>NetR17_1</v>
      </c>
      <c r="C237" t="str">
        <f t="shared" si="28"/>
        <v>U7-NetR17_1</v>
      </c>
      <c r="D237" t="str">
        <f t="shared" si="29"/>
        <v>U7-3</v>
      </c>
      <c r="E237" t="s">
        <v>436</v>
      </c>
      <c r="F237">
        <v>3</v>
      </c>
      <c r="G237" t="s">
        <v>382</v>
      </c>
      <c r="N237" s="97"/>
      <c r="AT237" t="str">
        <f t="shared" si="30"/>
        <v>CLK12M</v>
      </c>
      <c r="AU237" t="str">
        <f t="shared" si="31"/>
        <v>R17</v>
      </c>
    </row>
    <row r="238" spans="1:47" x14ac:dyDescent="0.25">
      <c r="A238" t="str">
        <f t="shared" si="26"/>
        <v>U7-4</v>
      </c>
      <c r="B238" t="str">
        <f t="shared" si="27"/>
        <v>3.3V</v>
      </c>
      <c r="C238" t="str">
        <f t="shared" si="28"/>
        <v>U7-3.3V</v>
      </c>
      <c r="D238" t="str">
        <f t="shared" si="29"/>
        <v>U7-4</v>
      </c>
      <c r="E238" t="s">
        <v>436</v>
      </c>
      <c r="F238">
        <v>4</v>
      </c>
      <c r="G238" t="s">
        <v>291</v>
      </c>
      <c r="N238" s="97"/>
      <c r="AT238" t="str">
        <f t="shared" si="30"/>
        <v>3.3V</v>
      </c>
      <c r="AU238" t="str">
        <f t="shared" si="31"/>
        <v>--</v>
      </c>
    </row>
    <row r="239" spans="1:47" x14ac:dyDescent="0.25">
      <c r="A239" t="str">
        <f t="shared" si="26"/>
        <v>U8-1</v>
      </c>
      <c r="B239" t="str">
        <f t="shared" si="27"/>
        <v>NetU8_1</v>
      </c>
      <c r="C239" t="str">
        <f t="shared" si="28"/>
        <v>U8-NetU8_1</v>
      </c>
      <c r="D239" t="str">
        <f t="shared" si="29"/>
        <v>U8-1</v>
      </c>
      <c r="E239" t="s">
        <v>437</v>
      </c>
      <c r="F239">
        <v>1</v>
      </c>
      <c r="G239" t="s">
        <v>438</v>
      </c>
      <c r="N239" s="97"/>
      <c r="AT239" t="str">
        <f t="shared" si="30"/>
        <v>NetU8_1</v>
      </c>
      <c r="AU239" t="str">
        <f t="shared" si="31"/>
        <v>--</v>
      </c>
    </row>
    <row r="240" spans="1:47" x14ac:dyDescent="0.25">
      <c r="A240" t="str">
        <f t="shared" si="26"/>
        <v>U8-2</v>
      </c>
      <c r="B240" t="str">
        <f t="shared" si="27"/>
        <v>GND</v>
      </c>
      <c r="C240" t="str">
        <f t="shared" si="28"/>
        <v>U8-GND</v>
      </c>
      <c r="D240" t="str">
        <f t="shared" si="29"/>
        <v>U8-2</v>
      </c>
      <c r="E240" t="s">
        <v>437</v>
      </c>
      <c r="F240">
        <v>2</v>
      </c>
      <c r="G240" t="s">
        <v>324</v>
      </c>
      <c r="N240" s="97"/>
      <c r="AT240" t="str">
        <f t="shared" si="30"/>
        <v>GND</v>
      </c>
      <c r="AU240" t="str">
        <f t="shared" si="31"/>
        <v>--</v>
      </c>
    </row>
    <row r="241" spans="1:47" x14ac:dyDescent="0.25">
      <c r="A241" t="str">
        <f t="shared" si="26"/>
        <v>U8-3</v>
      </c>
      <c r="B241" t="str">
        <f t="shared" si="27"/>
        <v>NetR6_2</v>
      </c>
      <c r="C241" t="str">
        <f t="shared" si="28"/>
        <v>U8-NetR6_2</v>
      </c>
      <c r="D241" t="str">
        <f t="shared" si="29"/>
        <v>U8-3</v>
      </c>
      <c r="E241" t="s">
        <v>437</v>
      </c>
      <c r="F241">
        <v>3</v>
      </c>
      <c r="G241" t="s">
        <v>393</v>
      </c>
      <c r="N241" s="97"/>
      <c r="AT241" t="str">
        <f t="shared" si="30"/>
        <v>NetR6_2</v>
      </c>
      <c r="AU241" t="str">
        <f t="shared" si="31"/>
        <v>--</v>
      </c>
    </row>
    <row r="242" spans="1:47" x14ac:dyDescent="0.25">
      <c r="A242" t="str">
        <f t="shared" si="26"/>
        <v>U8-4</v>
      </c>
      <c r="B242" t="str">
        <f t="shared" si="27"/>
        <v>NetU8_4</v>
      </c>
      <c r="C242" t="str">
        <f t="shared" si="28"/>
        <v>U8-NetU8_4</v>
      </c>
      <c r="D242" t="str">
        <f t="shared" si="29"/>
        <v>U8-4</v>
      </c>
      <c r="E242" t="s">
        <v>437</v>
      </c>
      <c r="F242">
        <v>4</v>
      </c>
      <c r="G242" t="s">
        <v>439</v>
      </c>
      <c r="N242" s="97"/>
      <c r="AT242" t="str">
        <f t="shared" si="30"/>
        <v>NetU8_4</v>
      </c>
      <c r="AU242" t="str">
        <f t="shared" si="31"/>
        <v>--</v>
      </c>
    </row>
    <row r="243" spans="1:47" x14ac:dyDescent="0.25">
      <c r="A243" t="str">
        <f t="shared" si="26"/>
        <v>U8-5</v>
      </c>
      <c r="B243" t="str">
        <f t="shared" si="27"/>
        <v>3.3V</v>
      </c>
      <c r="C243" t="str">
        <f t="shared" si="28"/>
        <v>U8-3.3V</v>
      </c>
      <c r="D243" t="str">
        <f t="shared" si="29"/>
        <v>U8-5</v>
      </c>
      <c r="E243" t="s">
        <v>437</v>
      </c>
      <c r="F243">
        <v>5</v>
      </c>
      <c r="G243" t="s">
        <v>291</v>
      </c>
      <c r="N243" s="97"/>
      <c r="AT243" t="str">
        <f t="shared" si="30"/>
        <v>3.3V</v>
      </c>
      <c r="AU243" t="str">
        <f t="shared" si="31"/>
        <v>--</v>
      </c>
    </row>
    <row r="244" spans="1:47" x14ac:dyDescent="0.25">
      <c r="A244" t="str">
        <f t="shared" si="26"/>
        <v>U8-6</v>
      </c>
      <c r="B244" t="str">
        <f t="shared" si="27"/>
        <v>GND</v>
      </c>
      <c r="C244" t="str">
        <f t="shared" si="28"/>
        <v>U8-GND</v>
      </c>
      <c r="D244" t="str">
        <f t="shared" si="29"/>
        <v>U8-6</v>
      </c>
      <c r="E244" t="s">
        <v>437</v>
      </c>
      <c r="F244">
        <v>6</v>
      </c>
      <c r="G244" t="s">
        <v>324</v>
      </c>
      <c r="N244" s="97"/>
      <c r="AT244" t="str">
        <f t="shared" si="30"/>
        <v>GND</v>
      </c>
      <c r="AU244" t="str">
        <f t="shared" si="31"/>
        <v>--</v>
      </c>
    </row>
    <row r="245" spans="1:47" x14ac:dyDescent="0.25">
      <c r="A245" t="str">
        <f t="shared" si="26"/>
        <v>U8-7</v>
      </c>
      <c r="B245" t="str">
        <f t="shared" si="27"/>
        <v>3.3V</v>
      </c>
      <c r="C245" t="str">
        <f t="shared" si="28"/>
        <v>U8-3.3V</v>
      </c>
      <c r="D245" t="str">
        <f t="shared" si="29"/>
        <v>U8-7</v>
      </c>
      <c r="E245" t="s">
        <v>437</v>
      </c>
      <c r="F245">
        <v>7</v>
      </c>
      <c r="G245" t="s">
        <v>291</v>
      </c>
      <c r="N245" s="97"/>
      <c r="AT245" t="str">
        <f t="shared" si="30"/>
        <v>3.3V</v>
      </c>
      <c r="AU245" t="str">
        <f t="shared" si="31"/>
        <v>--</v>
      </c>
    </row>
    <row r="246" spans="1:47" x14ac:dyDescent="0.25">
      <c r="A246" t="str">
        <f t="shared" si="26"/>
        <v>U8-8</v>
      </c>
      <c r="B246" t="str">
        <f t="shared" si="27"/>
        <v>3.3V</v>
      </c>
      <c r="C246" t="str">
        <f t="shared" si="28"/>
        <v>U8-3.3V</v>
      </c>
      <c r="D246" t="str">
        <f t="shared" si="29"/>
        <v>U8-8</v>
      </c>
      <c r="E246" t="s">
        <v>437</v>
      </c>
      <c r="F246">
        <v>8</v>
      </c>
      <c r="G246" t="s">
        <v>291</v>
      </c>
      <c r="N246" s="97"/>
      <c r="AT246" t="str">
        <f t="shared" si="30"/>
        <v>3.3V</v>
      </c>
      <c r="AU246" t="str">
        <f t="shared" si="31"/>
        <v>--</v>
      </c>
    </row>
    <row r="247" spans="1:47" x14ac:dyDescent="0.25">
      <c r="A247" t="str">
        <f t="shared" si="26"/>
        <v>U8-9</v>
      </c>
      <c r="B247" t="str">
        <f t="shared" si="27"/>
        <v>GND</v>
      </c>
      <c r="C247" t="str">
        <f t="shared" si="28"/>
        <v>U8-GND</v>
      </c>
      <c r="D247" t="str">
        <f t="shared" si="29"/>
        <v>U8-9</v>
      </c>
      <c r="E247" t="s">
        <v>437</v>
      </c>
      <c r="F247">
        <v>9</v>
      </c>
      <c r="G247" t="s">
        <v>324</v>
      </c>
      <c r="N247" s="97"/>
      <c r="AT247" t="str">
        <f t="shared" si="30"/>
        <v>GND</v>
      </c>
      <c r="AU247" t="str">
        <f t="shared" si="31"/>
        <v>--</v>
      </c>
    </row>
    <row r="248" spans="1:47" x14ac:dyDescent="0.25">
      <c r="A248" t="str">
        <f t="shared" si="26"/>
        <v>U8-10</v>
      </c>
      <c r="B248" t="str">
        <f t="shared" si="27"/>
        <v>GND</v>
      </c>
      <c r="C248" t="str">
        <f t="shared" si="28"/>
        <v>U8-GND</v>
      </c>
      <c r="D248" t="str">
        <f t="shared" si="29"/>
        <v>U8-10</v>
      </c>
      <c r="E248" t="s">
        <v>437</v>
      </c>
      <c r="F248">
        <v>10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U8-11</v>
      </c>
      <c r="B249" t="str">
        <f t="shared" si="27"/>
        <v>GND</v>
      </c>
      <c r="C249" t="str">
        <f t="shared" si="28"/>
        <v>U8-GND</v>
      </c>
      <c r="D249" t="str">
        <f t="shared" si="29"/>
        <v>U8-11</v>
      </c>
      <c r="E249" t="s">
        <v>437</v>
      </c>
      <c r="F249">
        <v>11</v>
      </c>
      <c r="G249" t="s">
        <v>324</v>
      </c>
      <c r="N249" s="97"/>
      <c r="AT249" t="str">
        <f t="shared" si="30"/>
        <v>GND</v>
      </c>
      <c r="AU249" t="str">
        <f t="shared" si="31"/>
        <v>--</v>
      </c>
    </row>
    <row r="250" spans="1:47" x14ac:dyDescent="0.25">
      <c r="A250" t="str">
        <f t="shared" si="26"/>
        <v>U8-12</v>
      </c>
      <c r="B250" t="str">
        <f t="shared" si="27"/>
        <v>NetR6_2</v>
      </c>
      <c r="C250" t="str">
        <f t="shared" si="28"/>
        <v>U8-NetR6_2</v>
      </c>
      <c r="D250" t="str">
        <f t="shared" si="29"/>
        <v>U8-12</v>
      </c>
      <c r="E250" t="s">
        <v>437</v>
      </c>
      <c r="F250">
        <v>12</v>
      </c>
      <c r="G250" t="s">
        <v>393</v>
      </c>
      <c r="N250" s="97"/>
      <c r="AT250" t="str">
        <f t="shared" si="30"/>
        <v>NetR6_2</v>
      </c>
      <c r="AU250" t="str">
        <f t="shared" si="31"/>
        <v>--</v>
      </c>
    </row>
    <row r="251" spans="1:47" x14ac:dyDescent="0.25">
      <c r="A251" t="str">
        <f t="shared" si="26"/>
        <v>U8-13</v>
      </c>
      <c r="B251" t="str">
        <f t="shared" si="27"/>
        <v>NetR6_2</v>
      </c>
      <c r="C251" t="str">
        <f t="shared" si="28"/>
        <v>U8-NetR6_2</v>
      </c>
      <c r="D251" t="str">
        <f t="shared" si="29"/>
        <v>U8-13</v>
      </c>
      <c r="E251" t="s">
        <v>437</v>
      </c>
      <c r="F251">
        <v>13</v>
      </c>
      <c r="G251" t="s">
        <v>393</v>
      </c>
      <c r="N251" s="97"/>
      <c r="AT251" t="str">
        <f t="shared" si="30"/>
        <v>NetR6_2</v>
      </c>
      <c r="AU251" t="str">
        <f t="shared" si="31"/>
        <v>--</v>
      </c>
    </row>
    <row r="252" spans="1:47" x14ac:dyDescent="0.25">
      <c r="A252" t="str">
        <f t="shared" si="26"/>
        <v>U8-14</v>
      </c>
      <c r="B252" t="str">
        <f t="shared" si="27"/>
        <v>5V</v>
      </c>
      <c r="C252" t="str">
        <f t="shared" si="28"/>
        <v>U8-5V</v>
      </c>
      <c r="D252" t="str">
        <f t="shared" si="29"/>
        <v>U8-14</v>
      </c>
      <c r="E252" t="s">
        <v>437</v>
      </c>
      <c r="F252">
        <v>14</v>
      </c>
      <c r="G252" t="s">
        <v>293</v>
      </c>
      <c r="N252" s="97"/>
      <c r="AT252" t="str">
        <f t="shared" si="30"/>
        <v>5V</v>
      </c>
      <c r="AU252" t="str">
        <f t="shared" si="31"/>
        <v>--</v>
      </c>
    </row>
    <row r="253" spans="1:47" x14ac:dyDescent="0.25">
      <c r="A253" t="str">
        <f t="shared" si="26"/>
        <v>U8-15</v>
      </c>
      <c r="B253" t="str">
        <f t="shared" si="27"/>
        <v>NetU8_15</v>
      </c>
      <c r="C253" t="str">
        <f t="shared" si="28"/>
        <v>U8-NetU8_15</v>
      </c>
      <c r="D253" t="str">
        <f t="shared" si="29"/>
        <v>U8-15</v>
      </c>
      <c r="E253" t="s">
        <v>437</v>
      </c>
      <c r="F253">
        <v>15</v>
      </c>
      <c r="G253" t="s">
        <v>440</v>
      </c>
      <c r="N253" s="97"/>
      <c r="AT253" t="str">
        <f t="shared" si="30"/>
        <v>NetU8_15</v>
      </c>
      <c r="AU253" t="str">
        <f t="shared" si="31"/>
        <v>--</v>
      </c>
    </row>
    <row r="254" spans="1:47" x14ac:dyDescent="0.25">
      <c r="A254" t="str">
        <f t="shared" si="26"/>
        <v>U8-16</v>
      </c>
      <c r="B254" t="str">
        <f t="shared" si="27"/>
        <v>NetU8_16</v>
      </c>
      <c r="C254" t="str">
        <f t="shared" si="28"/>
        <v>U8-NetU8_16</v>
      </c>
      <c r="D254" t="str">
        <f t="shared" si="29"/>
        <v>U8-16</v>
      </c>
      <c r="E254" t="s">
        <v>437</v>
      </c>
      <c r="F254">
        <v>16</v>
      </c>
      <c r="G254" t="s">
        <v>441</v>
      </c>
      <c r="N254" s="97"/>
      <c r="AT254" t="str">
        <f t="shared" si="30"/>
        <v>NetU8_16</v>
      </c>
      <c r="AU254" t="str">
        <f t="shared" si="31"/>
        <v>--</v>
      </c>
    </row>
    <row r="255" spans="1:47" x14ac:dyDescent="0.25">
      <c r="A255" t="str">
        <f t="shared" si="26"/>
        <v>U9-1</v>
      </c>
      <c r="B255" t="str">
        <f t="shared" si="27"/>
        <v>EECS</v>
      </c>
      <c r="C255" t="str">
        <f t="shared" si="28"/>
        <v>U9-EECS</v>
      </c>
      <c r="D255" t="str">
        <f t="shared" si="29"/>
        <v>U9-1</v>
      </c>
      <c r="E255" t="s">
        <v>442</v>
      </c>
      <c r="F255">
        <v>1</v>
      </c>
      <c r="G255" t="s">
        <v>341</v>
      </c>
      <c r="N255" s="97"/>
      <c r="AT255" t="str">
        <f t="shared" si="30"/>
        <v>EECS</v>
      </c>
      <c r="AU255" t="str">
        <f t="shared" si="31"/>
        <v>--</v>
      </c>
    </row>
    <row r="256" spans="1:47" x14ac:dyDescent="0.25">
      <c r="A256" t="str">
        <f t="shared" si="26"/>
        <v>U9-2</v>
      </c>
      <c r="B256" t="str">
        <f t="shared" si="27"/>
        <v>EECLK</v>
      </c>
      <c r="C256" t="str">
        <f t="shared" si="28"/>
        <v>U9-EECLK</v>
      </c>
      <c r="D256" t="str">
        <f t="shared" si="29"/>
        <v>U9-2</v>
      </c>
      <c r="E256" t="s">
        <v>442</v>
      </c>
      <c r="F256">
        <v>2</v>
      </c>
      <c r="G256" t="s">
        <v>339</v>
      </c>
      <c r="N256" s="97"/>
      <c r="AT256" t="str">
        <f t="shared" si="30"/>
        <v>EECLK</v>
      </c>
      <c r="AU256" t="str">
        <f t="shared" si="31"/>
        <v>--</v>
      </c>
    </row>
    <row r="257" spans="1:47" x14ac:dyDescent="0.25">
      <c r="A257" t="str">
        <f t="shared" si="26"/>
        <v>U9-3</v>
      </c>
      <c r="B257" t="str">
        <f t="shared" si="27"/>
        <v>EEDATA</v>
      </c>
      <c r="C257" t="str">
        <f t="shared" si="28"/>
        <v>U9-EEDATA</v>
      </c>
      <c r="D257" t="str">
        <f t="shared" si="29"/>
        <v>U9-3</v>
      </c>
      <c r="E257" t="s">
        <v>442</v>
      </c>
      <c r="F257">
        <v>3</v>
      </c>
      <c r="G257" t="s">
        <v>343</v>
      </c>
      <c r="N257" s="97"/>
      <c r="AT257" t="str">
        <f t="shared" si="30"/>
        <v>NetR4_1</v>
      </c>
      <c r="AU257" t="str">
        <f t="shared" si="31"/>
        <v>R7</v>
      </c>
    </row>
    <row r="258" spans="1:47" x14ac:dyDescent="0.25">
      <c r="A258" t="str">
        <f t="shared" si="26"/>
        <v>U9-4</v>
      </c>
      <c r="B258" t="str">
        <f t="shared" si="27"/>
        <v>NetR4_1</v>
      </c>
      <c r="C258" t="str">
        <f t="shared" si="28"/>
        <v>U9-NetR4_1</v>
      </c>
      <c r="D258" t="str">
        <f t="shared" si="29"/>
        <v>U9-4</v>
      </c>
      <c r="E258" t="s">
        <v>442</v>
      </c>
      <c r="F258">
        <v>4</v>
      </c>
      <c r="G258" t="s">
        <v>392</v>
      </c>
      <c r="N258" s="97"/>
      <c r="AT258" t="str">
        <f t="shared" si="30"/>
        <v>EEDATA</v>
      </c>
      <c r="AU258" t="str">
        <f t="shared" si="31"/>
        <v>R7</v>
      </c>
    </row>
    <row r="259" spans="1:47" x14ac:dyDescent="0.25">
      <c r="A259" t="str">
        <f t="shared" si="26"/>
        <v>U9-5</v>
      </c>
      <c r="B259" t="str">
        <f t="shared" si="27"/>
        <v>GND</v>
      </c>
      <c r="C259" t="str">
        <f t="shared" si="28"/>
        <v>U9-GND</v>
      </c>
      <c r="D259" t="str">
        <f t="shared" si="29"/>
        <v>U9-5</v>
      </c>
      <c r="E259" t="s">
        <v>442</v>
      </c>
      <c r="F259">
        <v>5</v>
      </c>
      <c r="G259" t="s">
        <v>324</v>
      </c>
      <c r="N259" s="97"/>
      <c r="AT259" t="str">
        <f t="shared" si="30"/>
        <v>GND</v>
      </c>
      <c r="AU259" t="str">
        <f t="shared" si="31"/>
        <v>--</v>
      </c>
    </row>
    <row r="260" spans="1:47" x14ac:dyDescent="0.25">
      <c r="A260" t="str">
        <f t="shared" si="26"/>
        <v>U9-6</v>
      </c>
      <c r="B260" t="str">
        <f t="shared" si="27"/>
        <v>3.3V</v>
      </c>
      <c r="C260" t="str">
        <f t="shared" si="28"/>
        <v>U9-3.3V</v>
      </c>
      <c r="D260" t="str">
        <f t="shared" si="29"/>
        <v>U9-6</v>
      </c>
      <c r="E260" t="s">
        <v>442</v>
      </c>
      <c r="F260">
        <v>6</v>
      </c>
      <c r="G260" t="s">
        <v>291</v>
      </c>
      <c r="N260" s="97"/>
      <c r="AT260" t="str">
        <f t="shared" si="30"/>
        <v>3.3V</v>
      </c>
      <c r="AU260" t="str">
        <f t="shared" si="31"/>
        <v>--</v>
      </c>
    </row>
    <row r="261" spans="1:47" x14ac:dyDescent="0.25">
      <c r="A261" t="str">
        <f t="shared" si="26"/>
        <v>U9-7</v>
      </c>
      <c r="B261" t="str">
        <f t="shared" si="27"/>
        <v>NetU9_7</v>
      </c>
      <c r="C261" t="str">
        <f t="shared" si="28"/>
        <v>U9-NetU9_7</v>
      </c>
      <c r="D261" t="str">
        <f t="shared" si="29"/>
        <v>U9-7</v>
      </c>
      <c r="E261" t="s">
        <v>442</v>
      </c>
      <c r="F261">
        <v>7</v>
      </c>
      <c r="G261" t="s">
        <v>443</v>
      </c>
      <c r="N261" s="97"/>
      <c r="AT261" t="str">
        <f t="shared" si="30"/>
        <v>NetU9_7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U9-8</v>
      </c>
      <c r="B262" t="str">
        <f t="shared" ref="B262:B325" si="33">IF(OR(E262=$A$2,E262=$B$2,E262=$C$2,E262=$D$2),"--",G262)</f>
        <v>3.3V</v>
      </c>
      <c r="C262" t="str">
        <f t="shared" ref="C262:C325" si="34">$E262&amp;"-"&amp;$G262</f>
        <v>U9-3.3V</v>
      </c>
      <c r="D262" t="str">
        <f t="shared" ref="D262:D325" si="35">A262</f>
        <v>U9-8</v>
      </c>
      <c r="E262" t="s">
        <v>442</v>
      </c>
      <c r="F262">
        <v>8</v>
      </c>
      <c r="G262" t="s">
        <v>291</v>
      </c>
      <c r="N262" s="97"/>
      <c r="AT262" t="str">
        <f t="shared" ref="AT262:AT325" si="36">IF(IF(COUNTIF($AO$6:$AQ$150,B262)&gt;0,"---","--")="---",VLOOKUP(B262,$AO$6:$AQ$150,3,0),B262)</f>
        <v>3.3V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U9-9</v>
      </c>
      <c r="B263" t="str">
        <f t="shared" si="33"/>
        <v>GND</v>
      </c>
      <c r="C263" t="str">
        <f t="shared" si="34"/>
        <v>U9-GND</v>
      </c>
      <c r="D263" t="str">
        <f t="shared" si="35"/>
        <v>U9-9</v>
      </c>
      <c r="E263" t="s">
        <v>442</v>
      </c>
      <c r="F263">
        <v>9</v>
      </c>
      <c r="G263" t="s">
        <v>324</v>
      </c>
      <c r="N263" s="97"/>
      <c r="AT263" t="str">
        <f t="shared" si="36"/>
        <v>GND</v>
      </c>
      <c r="AU263" t="str">
        <f t="shared" si="37"/>
        <v>--</v>
      </c>
    </row>
    <row r="264" spans="1:47" x14ac:dyDescent="0.25">
      <c r="A264" t="str">
        <f t="shared" si="32"/>
        <v>C1-1</v>
      </c>
      <c r="B264" t="str">
        <f t="shared" si="33"/>
        <v>NetC1_1</v>
      </c>
      <c r="C264" t="str">
        <f t="shared" si="34"/>
        <v>C1-NetC1_1</v>
      </c>
      <c r="D264" t="str">
        <f t="shared" si="35"/>
        <v>C1-1</v>
      </c>
      <c r="E264" t="s">
        <v>444</v>
      </c>
      <c r="F264">
        <v>1</v>
      </c>
      <c r="G264" t="s">
        <v>370</v>
      </c>
      <c r="N264" s="97"/>
      <c r="AT264" t="str">
        <f t="shared" si="36"/>
        <v>NetC1_1</v>
      </c>
      <c r="AU264" t="str">
        <f t="shared" si="37"/>
        <v>--</v>
      </c>
    </row>
    <row r="265" spans="1:47" x14ac:dyDescent="0.25">
      <c r="A265" t="str">
        <f t="shared" si="32"/>
        <v>C1-2</v>
      </c>
      <c r="B265" t="str">
        <f t="shared" si="33"/>
        <v>GND</v>
      </c>
      <c r="C265" t="str">
        <f t="shared" si="34"/>
        <v>C1-GND</v>
      </c>
      <c r="D265" t="str">
        <f t="shared" si="35"/>
        <v>C1-2</v>
      </c>
      <c r="E265" t="s">
        <v>444</v>
      </c>
      <c r="F265">
        <v>2</v>
      </c>
      <c r="G265" t="s">
        <v>324</v>
      </c>
      <c r="N265" s="97"/>
      <c r="AT265" t="str">
        <f t="shared" si="36"/>
        <v>GND</v>
      </c>
      <c r="AU265" t="str">
        <f t="shared" si="37"/>
        <v>--</v>
      </c>
    </row>
    <row r="266" spans="1:47" x14ac:dyDescent="0.25">
      <c r="A266" t="str">
        <f t="shared" si="32"/>
        <v>C2-1</v>
      </c>
      <c r="B266" t="str">
        <f t="shared" si="33"/>
        <v>3.3V</v>
      </c>
      <c r="C266" t="str">
        <f t="shared" si="34"/>
        <v>C2-3.3V</v>
      </c>
      <c r="D266" t="str">
        <f t="shared" si="35"/>
        <v>C2-1</v>
      </c>
      <c r="E266" t="s">
        <v>445</v>
      </c>
      <c r="F266">
        <v>1</v>
      </c>
      <c r="G266" t="s">
        <v>291</v>
      </c>
      <c r="N266" s="97"/>
      <c r="AT266" t="str">
        <f t="shared" si="36"/>
        <v>3.3V</v>
      </c>
      <c r="AU266" t="str">
        <f t="shared" si="37"/>
        <v>--</v>
      </c>
    </row>
    <row r="267" spans="1:47" x14ac:dyDescent="0.25">
      <c r="A267" t="str">
        <f t="shared" si="32"/>
        <v>C2-2</v>
      </c>
      <c r="B267" t="str">
        <f t="shared" si="33"/>
        <v>GND</v>
      </c>
      <c r="C267" t="str">
        <f t="shared" si="34"/>
        <v>C2-GND</v>
      </c>
      <c r="D267" t="str">
        <f t="shared" si="35"/>
        <v>C2-2</v>
      </c>
      <c r="E267" t="s">
        <v>445</v>
      </c>
      <c r="F267">
        <v>2</v>
      </c>
      <c r="G267" t="s">
        <v>324</v>
      </c>
      <c r="N267" s="97"/>
      <c r="AT267" t="str">
        <f t="shared" si="36"/>
        <v>GND</v>
      </c>
      <c r="AU267" t="str">
        <f t="shared" si="37"/>
        <v>--</v>
      </c>
    </row>
    <row r="268" spans="1:47" x14ac:dyDescent="0.25">
      <c r="A268" t="str">
        <f t="shared" si="32"/>
        <v>C3-1</v>
      </c>
      <c r="B268" t="str">
        <f t="shared" si="33"/>
        <v>3.3V</v>
      </c>
      <c r="C268" t="str">
        <f t="shared" si="34"/>
        <v>C3-3.3V</v>
      </c>
      <c r="D268" t="str">
        <f t="shared" si="35"/>
        <v>C3-1</v>
      </c>
      <c r="E268" t="s">
        <v>446</v>
      </c>
      <c r="F268">
        <v>1</v>
      </c>
      <c r="G268" t="s">
        <v>291</v>
      </c>
      <c r="N268" s="97"/>
      <c r="AT268" t="str">
        <f t="shared" si="36"/>
        <v>3.3V</v>
      </c>
      <c r="AU268" t="str">
        <f t="shared" si="37"/>
        <v>--</v>
      </c>
    </row>
    <row r="269" spans="1:47" x14ac:dyDescent="0.25">
      <c r="A269" t="str">
        <f t="shared" si="32"/>
        <v>C3-2</v>
      </c>
      <c r="B269" t="str">
        <f t="shared" si="33"/>
        <v>GND</v>
      </c>
      <c r="C269" t="str">
        <f t="shared" si="34"/>
        <v>C3-GND</v>
      </c>
      <c r="D269" t="str">
        <f t="shared" si="35"/>
        <v>C3-2</v>
      </c>
      <c r="E269" t="s">
        <v>446</v>
      </c>
      <c r="F269">
        <v>2</v>
      </c>
      <c r="G269" t="s">
        <v>324</v>
      </c>
      <c r="N269" s="97"/>
      <c r="AT269" t="str">
        <f t="shared" si="36"/>
        <v>GND</v>
      </c>
      <c r="AU269" t="str">
        <f t="shared" si="37"/>
        <v>--</v>
      </c>
    </row>
    <row r="270" spans="1:47" x14ac:dyDescent="0.25">
      <c r="A270" t="str">
        <f t="shared" si="32"/>
        <v>C4-1</v>
      </c>
      <c r="B270" t="str">
        <f t="shared" si="33"/>
        <v>3.3V</v>
      </c>
      <c r="C270" t="str">
        <f t="shared" si="34"/>
        <v>C4-3.3V</v>
      </c>
      <c r="D270" t="str">
        <f t="shared" si="35"/>
        <v>C4-1</v>
      </c>
      <c r="E270" t="s">
        <v>447</v>
      </c>
      <c r="F270">
        <v>1</v>
      </c>
      <c r="G270" t="s">
        <v>291</v>
      </c>
      <c r="N270" s="97"/>
      <c r="AT270" t="str">
        <f t="shared" si="36"/>
        <v>3.3V</v>
      </c>
      <c r="AU270" t="str">
        <f t="shared" si="37"/>
        <v>--</v>
      </c>
    </row>
    <row r="271" spans="1:47" x14ac:dyDescent="0.25">
      <c r="A271" t="str">
        <f t="shared" si="32"/>
        <v>C4-2</v>
      </c>
      <c r="B271" t="str">
        <f t="shared" si="33"/>
        <v>GND</v>
      </c>
      <c r="C271" t="str">
        <f t="shared" si="34"/>
        <v>C4-GND</v>
      </c>
      <c r="D271" t="str">
        <f t="shared" si="35"/>
        <v>C4-2</v>
      </c>
      <c r="E271" t="s">
        <v>447</v>
      </c>
      <c r="F271">
        <v>2</v>
      </c>
      <c r="G271" t="s">
        <v>324</v>
      </c>
      <c r="N271" s="97"/>
      <c r="AT271" t="str">
        <f t="shared" si="36"/>
        <v>GND</v>
      </c>
      <c r="AU271" t="str">
        <f t="shared" si="37"/>
        <v>--</v>
      </c>
    </row>
    <row r="272" spans="1:47" x14ac:dyDescent="0.25">
      <c r="A272" t="str">
        <f t="shared" si="32"/>
        <v>C5-1</v>
      </c>
      <c r="B272" t="str">
        <f t="shared" si="33"/>
        <v>VCORE</v>
      </c>
      <c r="C272" t="str">
        <f t="shared" si="34"/>
        <v>C5-VCORE</v>
      </c>
      <c r="D272" t="str">
        <f t="shared" si="35"/>
        <v>C5-1</v>
      </c>
      <c r="E272" t="s">
        <v>448</v>
      </c>
      <c r="F272">
        <v>1</v>
      </c>
      <c r="G272" t="s">
        <v>395</v>
      </c>
      <c r="N272" s="97"/>
      <c r="AT272" t="str">
        <f t="shared" si="36"/>
        <v>VCORE</v>
      </c>
      <c r="AU272" t="str">
        <f t="shared" si="37"/>
        <v>--</v>
      </c>
    </row>
    <row r="273" spans="1:47" x14ac:dyDescent="0.25">
      <c r="A273" t="str">
        <f t="shared" si="32"/>
        <v>C5-2</v>
      </c>
      <c r="B273" t="str">
        <f t="shared" si="33"/>
        <v>GND</v>
      </c>
      <c r="C273" t="str">
        <f t="shared" si="34"/>
        <v>C5-GND</v>
      </c>
      <c r="D273" t="str">
        <f t="shared" si="35"/>
        <v>C5-2</v>
      </c>
      <c r="E273" t="s">
        <v>448</v>
      </c>
      <c r="F273">
        <v>2</v>
      </c>
      <c r="G273" t="s">
        <v>324</v>
      </c>
      <c r="N273" s="97"/>
      <c r="AT273" t="str">
        <f t="shared" si="36"/>
        <v>GND</v>
      </c>
      <c r="AU273" t="str">
        <f t="shared" si="37"/>
        <v>--</v>
      </c>
    </row>
    <row r="274" spans="1:47" x14ac:dyDescent="0.25">
      <c r="A274" t="str">
        <f t="shared" si="32"/>
        <v>C6-1</v>
      </c>
      <c r="B274" t="str">
        <f t="shared" si="33"/>
        <v>VCORE</v>
      </c>
      <c r="C274" t="str">
        <f t="shared" si="34"/>
        <v>C6-VCORE</v>
      </c>
      <c r="D274" t="str">
        <f t="shared" si="35"/>
        <v>C6-1</v>
      </c>
      <c r="E274" t="s">
        <v>449</v>
      </c>
      <c r="F274">
        <v>1</v>
      </c>
      <c r="G274" t="s">
        <v>395</v>
      </c>
      <c r="N274" s="97"/>
      <c r="AT274" t="str">
        <f t="shared" si="36"/>
        <v>VCORE</v>
      </c>
      <c r="AU274" t="str">
        <f t="shared" si="37"/>
        <v>--</v>
      </c>
    </row>
    <row r="275" spans="1:47" x14ac:dyDescent="0.25">
      <c r="A275" t="str">
        <f t="shared" si="32"/>
        <v>C6-2</v>
      </c>
      <c r="B275" t="str">
        <f t="shared" si="33"/>
        <v>GND</v>
      </c>
      <c r="C275" t="str">
        <f t="shared" si="34"/>
        <v>C6-GND</v>
      </c>
      <c r="D275" t="str">
        <f t="shared" si="35"/>
        <v>C6-2</v>
      </c>
      <c r="E275" t="s">
        <v>449</v>
      </c>
      <c r="F275">
        <v>2</v>
      </c>
      <c r="G275" t="s">
        <v>324</v>
      </c>
      <c r="N275" s="97"/>
      <c r="AT275" t="str">
        <f t="shared" si="36"/>
        <v>GND</v>
      </c>
      <c r="AU275" t="str">
        <f t="shared" si="37"/>
        <v>--</v>
      </c>
    </row>
    <row r="276" spans="1:47" x14ac:dyDescent="0.25">
      <c r="A276" t="str">
        <f t="shared" si="32"/>
        <v>C7-1</v>
      </c>
      <c r="B276" t="str">
        <f t="shared" si="33"/>
        <v>GND</v>
      </c>
      <c r="C276" t="str">
        <f t="shared" si="34"/>
        <v>C7-GND</v>
      </c>
      <c r="D276" t="str">
        <f t="shared" si="35"/>
        <v>C7-1</v>
      </c>
      <c r="E276" t="s">
        <v>450</v>
      </c>
      <c r="F276">
        <v>1</v>
      </c>
      <c r="G276" t="s">
        <v>324</v>
      </c>
      <c r="N276" s="97"/>
      <c r="AT276" t="str">
        <f t="shared" si="36"/>
        <v>GND</v>
      </c>
      <c r="AU276" t="str">
        <f t="shared" si="37"/>
        <v>--</v>
      </c>
    </row>
    <row r="277" spans="1:47" x14ac:dyDescent="0.25">
      <c r="A277" t="str">
        <f t="shared" si="32"/>
        <v>C7-2</v>
      </c>
      <c r="B277" t="str">
        <f t="shared" si="33"/>
        <v>NetC7_2</v>
      </c>
      <c r="C277" t="str">
        <f t="shared" si="34"/>
        <v>C7-NetC7_2</v>
      </c>
      <c r="D277" t="str">
        <f t="shared" si="35"/>
        <v>C7-2</v>
      </c>
      <c r="E277" t="s">
        <v>450</v>
      </c>
      <c r="F277">
        <v>2</v>
      </c>
      <c r="G277" t="s">
        <v>371</v>
      </c>
      <c r="N277" s="97"/>
      <c r="AT277" t="str">
        <f t="shared" si="36"/>
        <v>NetC7_2</v>
      </c>
      <c r="AU277" t="str">
        <f t="shared" si="37"/>
        <v>--</v>
      </c>
    </row>
    <row r="278" spans="1:47" x14ac:dyDescent="0.25">
      <c r="A278" t="str">
        <f t="shared" si="32"/>
        <v>C8-1</v>
      </c>
      <c r="B278" t="str">
        <f t="shared" si="33"/>
        <v>3.3V</v>
      </c>
      <c r="C278" t="str">
        <f t="shared" si="34"/>
        <v>C8-3.3V</v>
      </c>
      <c r="D278" t="str">
        <f t="shared" si="35"/>
        <v>C8-1</v>
      </c>
      <c r="E278" t="s">
        <v>451</v>
      </c>
      <c r="F278">
        <v>1</v>
      </c>
      <c r="G278" t="s">
        <v>291</v>
      </c>
      <c r="N278" s="97"/>
      <c r="AT278" t="str">
        <f t="shared" si="36"/>
        <v>3.3V</v>
      </c>
      <c r="AU278" t="str">
        <f t="shared" si="37"/>
        <v>--</v>
      </c>
    </row>
    <row r="279" spans="1:47" x14ac:dyDescent="0.25">
      <c r="A279" t="str">
        <f t="shared" si="32"/>
        <v>C8-2</v>
      </c>
      <c r="B279" t="str">
        <f t="shared" si="33"/>
        <v>GND</v>
      </c>
      <c r="C279" t="str">
        <f t="shared" si="34"/>
        <v>C8-GND</v>
      </c>
      <c r="D279" t="str">
        <f t="shared" si="35"/>
        <v>C8-2</v>
      </c>
      <c r="E279" t="s">
        <v>451</v>
      </c>
      <c r="F279">
        <v>2</v>
      </c>
      <c r="G279" t="s">
        <v>324</v>
      </c>
      <c r="N279" s="97"/>
      <c r="AT279" t="str">
        <f t="shared" si="36"/>
        <v>GND</v>
      </c>
      <c r="AU279" t="str">
        <f t="shared" si="37"/>
        <v>--</v>
      </c>
    </row>
    <row r="280" spans="1:47" x14ac:dyDescent="0.25">
      <c r="A280" t="str">
        <f t="shared" si="32"/>
        <v>C9-1</v>
      </c>
      <c r="B280" t="str">
        <f t="shared" si="33"/>
        <v>3.3V</v>
      </c>
      <c r="C280" t="str">
        <f t="shared" si="34"/>
        <v>C9-3.3V</v>
      </c>
      <c r="D280" t="str">
        <f t="shared" si="35"/>
        <v>C9-1</v>
      </c>
      <c r="E280" t="s">
        <v>452</v>
      </c>
      <c r="F280">
        <v>1</v>
      </c>
      <c r="G280" t="s">
        <v>291</v>
      </c>
      <c r="N280" s="97"/>
      <c r="AT280" t="str">
        <f t="shared" si="36"/>
        <v>3.3V</v>
      </c>
      <c r="AU280" t="str">
        <f t="shared" si="37"/>
        <v>--</v>
      </c>
    </row>
    <row r="281" spans="1:47" x14ac:dyDescent="0.25">
      <c r="A281" t="str">
        <f t="shared" si="32"/>
        <v>C9-2</v>
      </c>
      <c r="B281" t="str">
        <f t="shared" si="33"/>
        <v>GND</v>
      </c>
      <c r="C281" t="str">
        <f t="shared" si="34"/>
        <v>C9-GND</v>
      </c>
      <c r="D281" t="str">
        <f t="shared" si="35"/>
        <v>C9-2</v>
      </c>
      <c r="E281" t="s">
        <v>452</v>
      </c>
      <c r="F281">
        <v>2</v>
      </c>
      <c r="G281" t="s">
        <v>324</v>
      </c>
      <c r="N281" s="97"/>
      <c r="AT281" t="str">
        <f t="shared" si="36"/>
        <v>GND</v>
      </c>
      <c r="AU281" t="str">
        <f t="shared" si="37"/>
        <v>--</v>
      </c>
    </row>
    <row r="282" spans="1:47" x14ac:dyDescent="0.25">
      <c r="A282" t="str">
        <f t="shared" si="32"/>
        <v>C10-1</v>
      </c>
      <c r="B282" t="str">
        <f t="shared" si="33"/>
        <v>3.3V</v>
      </c>
      <c r="C282" t="str">
        <f t="shared" si="34"/>
        <v>C10-3.3V</v>
      </c>
      <c r="D282" t="str">
        <f t="shared" si="35"/>
        <v>C10-1</v>
      </c>
      <c r="E282" t="s">
        <v>453</v>
      </c>
      <c r="F282">
        <v>1</v>
      </c>
      <c r="G282" t="s">
        <v>291</v>
      </c>
      <c r="N282" s="97"/>
      <c r="AT282" t="str">
        <f t="shared" si="36"/>
        <v>3.3V</v>
      </c>
      <c r="AU282" t="str">
        <f t="shared" si="37"/>
        <v>--</v>
      </c>
    </row>
    <row r="283" spans="1:47" x14ac:dyDescent="0.25">
      <c r="A283" t="str">
        <f t="shared" si="32"/>
        <v>C10-2</v>
      </c>
      <c r="B283" t="str">
        <f t="shared" si="33"/>
        <v>GND</v>
      </c>
      <c r="C283" t="str">
        <f t="shared" si="34"/>
        <v>C10-GND</v>
      </c>
      <c r="D283" t="str">
        <f t="shared" si="35"/>
        <v>C10-2</v>
      </c>
      <c r="E283" t="s">
        <v>453</v>
      </c>
      <c r="F283">
        <v>2</v>
      </c>
      <c r="G283" t="s">
        <v>324</v>
      </c>
      <c r="N283" s="97"/>
      <c r="AT283" t="str">
        <f t="shared" si="36"/>
        <v>GND</v>
      </c>
      <c r="AU283" t="str">
        <f t="shared" si="37"/>
        <v>--</v>
      </c>
    </row>
    <row r="284" spans="1:47" x14ac:dyDescent="0.25">
      <c r="A284" t="str">
        <f t="shared" si="32"/>
        <v>C11-1</v>
      </c>
      <c r="B284" t="str">
        <f t="shared" si="33"/>
        <v>GND</v>
      </c>
      <c r="C284" t="str">
        <f t="shared" si="34"/>
        <v>C11-GND</v>
      </c>
      <c r="D284" t="str">
        <f t="shared" si="35"/>
        <v>C11-1</v>
      </c>
      <c r="E284" t="s">
        <v>454</v>
      </c>
      <c r="F284">
        <v>1</v>
      </c>
      <c r="G284" t="s">
        <v>324</v>
      </c>
      <c r="N284" s="97"/>
      <c r="AT284" t="str">
        <f t="shared" si="36"/>
        <v>GND</v>
      </c>
      <c r="AU284" t="str">
        <f t="shared" si="37"/>
        <v>--</v>
      </c>
    </row>
    <row r="285" spans="1:47" x14ac:dyDescent="0.25">
      <c r="A285" t="str">
        <f t="shared" si="32"/>
        <v>C11-2</v>
      </c>
      <c r="B285" t="str">
        <f t="shared" si="33"/>
        <v>3.3V</v>
      </c>
      <c r="C285" t="str">
        <f t="shared" si="34"/>
        <v>C11-3.3V</v>
      </c>
      <c r="D285" t="str">
        <f t="shared" si="35"/>
        <v>C11-2</v>
      </c>
      <c r="E285" t="s">
        <v>454</v>
      </c>
      <c r="F285">
        <v>2</v>
      </c>
      <c r="G285" t="s">
        <v>291</v>
      </c>
      <c r="N285" s="97"/>
      <c r="AT285" t="str">
        <f t="shared" si="36"/>
        <v>3.3V</v>
      </c>
      <c r="AU285" t="str">
        <f t="shared" si="37"/>
        <v>--</v>
      </c>
    </row>
    <row r="286" spans="1:47" x14ac:dyDescent="0.25">
      <c r="A286" t="str">
        <f t="shared" si="32"/>
        <v>C12-1</v>
      </c>
      <c r="B286" t="str">
        <f t="shared" si="33"/>
        <v>GND</v>
      </c>
      <c r="C286" t="str">
        <f t="shared" si="34"/>
        <v>C12-GND</v>
      </c>
      <c r="D286" t="str">
        <f t="shared" si="35"/>
        <v>C12-1</v>
      </c>
      <c r="E286" t="s">
        <v>455</v>
      </c>
      <c r="F286">
        <v>1</v>
      </c>
      <c r="G286" t="s">
        <v>324</v>
      </c>
      <c r="N286" s="97"/>
      <c r="AT286" t="str">
        <f t="shared" si="36"/>
        <v>GND</v>
      </c>
      <c r="AU286" t="str">
        <f t="shared" si="37"/>
        <v>--</v>
      </c>
    </row>
    <row r="287" spans="1:47" x14ac:dyDescent="0.25">
      <c r="A287" t="str">
        <f t="shared" si="32"/>
        <v>C12-2</v>
      </c>
      <c r="B287" t="str">
        <f t="shared" si="33"/>
        <v>VCORE</v>
      </c>
      <c r="C287" t="str">
        <f t="shared" si="34"/>
        <v>C12-VCORE</v>
      </c>
      <c r="D287" t="str">
        <f t="shared" si="35"/>
        <v>C12-2</v>
      </c>
      <c r="E287" t="s">
        <v>455</v>
      </c>
      <c r="F287">
        <v>2</v>
      </c>
      <c r="G287" t="s">
        <v>395</v>
      </c>
      <c r="N287" s="97"/>
      <c r="AT287" t="str">
        <f t="shared" si="36"/>
        <v>VCORE</v>
      </c>
      <c r="AU287" t="str">
        <f t="shared" si="37"/>
        <v>--</v>
      </c>
    </row>
    <row r="288" spans="1:47" x14ac:dyDescent="0.25">
      <c r="A288" t="str">
        <f t="shared" si="32"/>
        <v>C13-1</v>
      </c>
      <c r="B288" t="str">
        <f t="shared" si="33"/>
        <v>GND</v>
      </c>
      <c r="C288" t="str">
        <f t="shared" si="34"/>
        <v>C13-GND</v>
      </c>
      <c r="D288" t="str">
        <f t="shared" si="35"/>
        <v>C13-1</v>
      </c>
      <c r="E288" t="s">
        <v>456</v>
      </c>
      <c r="F288">
        <v>1</v>
      </c>
      <c r="G288" t="s">
        <v>324</v>
      </c>
      <c r="N288" s="97"/>
      <c r="AT288" t="str">
        <f t="shared" si="36"/>
        <v>GND</v>
      </c>
      <c r="AU288" t="str">
        <f t="shared" si="37"/>
        <v>--</v>
      </c>
    </row>
    <row r="289" spans="1:47" x14ac:dyDescent="0.25">
      <c r="A289" t="str">
        <f t="shared" si="32"/>
        <v>C13-2</v>
      </c>
      <c r="B289" t="str">
        <f t="shared" si="33"/>
        <v>USB_VBUS</v>
      </c>
      <c r="C289" t="str">
        <f t="shared" si="34"/>
        <v>C13-USB_VBUS</v>
      </c>
      <c r="D289" t="str">
        <f t="shared" si="35"/>
        <v>C13-2</v>
      </c>
      <c r="E289" t="s">
        <v>456</v>
      </c>
      <c r="F289">
        <v>2</v>
      </c>
      <c r="G289" t="s">
        <v>350</v>
      </c>
      <c r="N289" s="97"/>
      <c r="AT289" t="str">
        <f t="shared" si="36"/>
        <v>USB_VBUS</v>
      </c>
      <c r="AU289" t="str">
        <f t="shared" si="37"/>
        <v>--</v>
      </c>
    </row>
    <row r="290" spans="1:47" x14ac:dyDescent="0.25">
      <c r="A290" t="str">
        <f t="shared" si="32"/>
        <v>C14-1</v>
      </c>
      <c r="B290" t="str">
        <f t="shared" si="33"/>
        <v>1.2V</v>
      </c>
      <c r="C290" t="str">
        <f t="shared" si="34"/>
        <v>C14-1.2V</v>
      </c>
      <c r="D290" t="str">
        <f t="shared" si="35"/>
        <v>C14-1</v>
      </c>
      <c r="E290" t="s">
        <v>457</v>
      </c>
      <c r="F290">
        <v>1</v>
      </c>
      <c r="G290" t="s">
        <v>288</v>
      </c>
      <c r="N290" s="97"/>
      <c r="AT290" t="str">
        <f t="shared" si="36"/>
        <v>1.2V</v>
      </c>
      <c r="AU290" t="str">
        <f t="shared" si="37"/>
        <v>--</v>
      </c>
    </row>
    <row r="291" spans="1:47" x14ac:dyDescent="0.25">
      <c r="A291" t="str">
        <f t="shared" si="32"/>
        <v>C14-2</v>
      </c>
      <c r="B291" t="str">
        <f t="shared" si="33"/>
        <v>GND</v>
      </c>
      <c r="C291" t="str">
        <f t="shared" si="34"/>
        <v>C14-GND</v>
      </c>
      <c r="D291" t="str">
        <f t="shared" si="35"/>
        <v>C14-2</v>
      </c>
      <c r="E291" t="s">
        <v>457</v>
      </c>
      <c r="F291">
        <v>2</v>
      </c>
      <c r="G291" t="s">
        <v>324</v>
      </c>
      <c r="N291" s="97"/>
      <c r="AT291" t="str">
        <f t="shared" si="36"/>
        <v>GND</v>
      </c>
      <c r="AU291" t="str">
        <f t="shared" si="37"/>
        <v>--</v>
      </c>
    </row>
    <row r="292" spans="1:47" x14ac:dyDescent="0.25">
      <c r="A292" t="str">
        <f t="shared" si="32"/>
        <v>C15-1</v>
      </c>
      <c r="B292" t="str">
        <f t="shared" si="33"/>
        <v>1.2V</v>
      </c>
      <c r="C292" t="str">
        <f t="shared" si="34"/>
        <v>C15-1.2V</v>
      </c>
      <c r="D292" t="str">
        <f t="shared" si="35"/>
        <v>C15-1</v>
      </c>
      <c r="E292" t="s">
        <v>458</v>
      </c>
      <c r="F292">
        <v>1</v>
      </c>
      <c r="G292" t="s">
        <v>288</v>
      </c>
      <c r="N292" s="97"/>
      <c r="AT292" t="str">
        <f t="shared" si="36"/>
        <v>1.2V</v>
      </c>
      <c r="AU292" t="str">
        <f t="shared" si="37"/>
        <v>--</v>
      </c>
    </row>
    <row r="293" spans="1:47" x14ac:dyDescent="0.25">
      <c r="A293" t="str">
        <f t="shared" si="32"/>
        <v>C15-2</v>
      </c>
      <c r="B293" t="str">
        <f t="shared" si="33"/>
        <v>GND</v>
      </c>
      <c r="C293" t="str">
        <f t="shared" si="34"/>
        <v>C15-GND</v>
      </c>
      <c r="D293" t="str">
        <f t="shared" si="35"/>
        <v>C15-2</v>
      </c>
      <c r="E293" t="s">
        <v>458</v>
      </c>
      <c r="F293">
        <v>2</v>
      </c>
      <c r="G293" t="s">
        <v>324</v>
      </c>
      <c r="N293" s="97"/>
      <c r="AT293" t="str">
        <f t="shared" si="36"/>
        <v>GND</v>
      </c>
      <c r="AU293" t="str">
        <f t="shared" si="37"/>
        <v>--</v>
      </c>
    </row>
    <row r="294" spans="1:47" x14ac:dyDescent="0.25">
      <c r="A294" t="str">
        <f t="shared" si="32"/>
        <v>C16-1</v>
      </c>
      <c r="B294" t="str">
        <f t="shared" si="33"/>
        <v>1.2V</v>
      </c>
      <c r="C294" t="str">
        <f t="shared" si="34"/>
        <v>C16-1.2V</v>
      </c>
      <c r="D294" t="str">
        <f t="shared" si="35"/>
        <v>C16-1</v>
      </c>
      <c r="E294" t="s">
        <v>459</v>
      </c>
      <c r="F294">
        <v>1</v>
      </c>
      <c r="G294" t="s">
        <v>288</v>
      </c>
      <c r="N294" s="97"/>
      <c r="AT294" t="str">
        <f t="shared" si="36"/>
        <v>1.2V</v>
      </c>
      <c r="AU294" t="str">
        <f t="shared" si="37"/>
        <v>--</v>
      </c>
    </row>
    <row r="295" spans="1:47" x14ac:dyDescent="0.25">
      <c r="A295" t="str">
        <f t="shared" si="32"/>
        <v>C16-2</v>
      </c>
      <c r="B295" t="str">
        <f t="shared" si="33"/>
        <v>GND</v>
      </c>
      <c r="C295" t="str">
        <f t="shared" si="34"/>
        <v>C16-GND</v>
      </c>
      <c r="D295" t="str">
        <f t="shared" si="35"/>
        <v>C16-2</v>
      </c>
      <c r="E295" t="s">
        <v>459</v>
      </c>
      <c r="F295">
        <v>2</v>
      </c>
      <c r="G295" t="s">
        <v>324</v>
      </c>
      <c r="N295" s="97"/>
      <c r="AT295" t="str">
        <f t="shared" si="36"/>
        <v>GND</v>
      </c>
      <c r="AU295" t="str">
        <f t="shared" si="37"/>
        <v>--</v>
      </c>
    </row>
    <row r="296" spans="1:47" x14ac:dyDescent="0.25">
      <c r="A296" t="str">
        <f t="shared" si="32"/>
        <v>C17-1</v>
      </c>
      <c r="B296" t="str">
        <f t="shared" si="33"/>
        <v>NetC1_1</v>
      </c>
      <c r="C296" t="str">
        <f t="shared" si="34"/>
        <v>C17-NetC1_1</v>
      </c>
      <c r="D296" t="str">
        <f t="shared" si="35"/>
        <v>C17-1</v>
      </c>
      <c r="E296" t="s">
        <v>460</v>
      </c>
      <c r="F296">
        <v>1</v>
      </c>
      <c r="G296" t="s">
        <v>370</v>
      </c>
      <c r="N296" s="97"/>
      <c r="AT296" t="str">
        <f t="shared" si="36"/>
        <v>NetC1_1</v>
      </c>
      <c r="AU296" t="str">
        <f t="shared" si="37"/>
        <v>--</v>
      </c>
    </row>
    <row r="297" spans="1:47" x14ac:dyDescent="0.25">
      <c r="A297" t="str">
        <f t="shared" si="32"/>
        <v>C17-2</v>
      </c>
      <c r="B297" t="str">
        <f t="shared" si="33"/>
        <v>GND</v>
      </c>
      <c r="C297" t="str">
        <f t="shared" si="34"/>
        <v>C17-GND</v>
      </c>
      <c r="D297" t="str">
        <f t="shared" si="35"/>
        <v>C17-2</v>
      </c>
      <c r="E297" t="s">
        <v>460</v>
      </c>
      <c r="F297">
        <v>2</v>
      </c>
      <c r="G297" t="s">
        <v>324</v>
      </c>
      <c r="N297" s="97"/>
      <c r="AT297" t="str">
        <f t="shared" si="36"/>
        <v>GND</v>
      </c>
      <c r="AU297" t="str">
        <f t="shared" si="37"/>
        <v>--</v>
      </c>
    </row>
    <row r="298" spans="1:47" x14ac:dyDescent="0.25">
      <c r="A298" t="str">
        <f t="shared" si="32"/>
        <v>C18-1</v>
      </c>
      <c r="B298" t="str">
        <f t="shared" si="33"/>
        <v>1.2V</v>
      </c>
      <c r="C298" t="str">
        <f t="shared" si="34"/>
        <v>C18-1.2V</v>
      </c>
      <c r="D298" t="str">
        <f t="shared" si="35"/>
        <v>C18-1</v>
      </c>
      <c r="E298" t="s">
        <v>461</v>
      </c>
      <c r="F298">
        <v>1</v>
      </c>
      <c r="G298" t="s">
        <v>288</v>
      </c>
      <c r="N298" s="97"/>
      <c r="AT298" t="str">
        <f t="shared" si="36"/>
        <v>1.2V</v>
      </c>
      <c r="AU298" t="str">
        <f t="shared" si="37"/>
        <v>--</v>
      </c>
    </row>
    <row r="299" spans="1:47" x14ac:dyDescent="0.25">
      <c r="A299" t="str">
        <f t="shared" si="32"/>
        <v>C18-2</v>
      </c>
      <c r="B299" t="str">
        <f t="shared" si="33"/>
        <v>GND</v>
      </c>
      <c r="C299" t="str">
        <f t="shared" si="34"/>
        <v>C18-GND</v>
      </c>
      <c r="D299" t="str">
        <f t="shared" si="35"/>
        <v>C18-2</v>
      </c>
      <c r="E299" t="s">
        <v>461</v>
      </c>
      <c r="F299">
        <v>2</v>
      </c>
      <c r="G299" t="s">
        <v>324</v>
      </c>
      <c r="N299" s="97"/>
      <c r="AT299" t="str">
        <f t="shared" si="36"/>
        <v>GND</v>
      </c>
      <c r="AU299" t="str">
        <f t="shared" si="37"/>
        <v>--</v>
      </c>
    </row>
    <row r="300" spans="1:47" x14ac:dyDescent="0.25">
      <c r="A300" t="str">
        <f t="shared" si="32"/>
        <v>C19-1</v>
      </c>
      <c r="B300" t="str">
        <f t="shared" si="33"/>
        <v>NetC19_1</v>
      </c>
      <c r="C300" t="str">
        <f t="shared" si="34"/>
        <v>C19-NetC19_1</v>
      </c>
      <c r="D300" t="str">
        <f t="shared" si="35"/>
        <v>C19-1</v>
      </c>
      <c r="E300" t="s">
        <v>462</v>
      </c>
      <c r="F300">
        <v>1</v>
      </c>
      <c r="G300" t="s">
        <v>369</v>
      </c>
      <c r="N300" s="97"/>
      <c r="AT300" t="str">
        <f t="shared" si="36"/>
        <v>NetC19_1</v>
      </c>
      <c r="AU300" t="str">
        <f t="shared" si="37"/>
        <v>--</v>
      </c>
    </row>
    <row r="301" spans="1:47" x14ac:dyDescent="0.25">
      <c r="A301" t="str">
        <f t="shared" si="32"/>
        <v>C19-2</v>
      </c>
      <c r="B301" t="str">
        <f t="shared" si="33"/>
        <v>GND</v>
      </c>
      <c r="C301" t="str">
        <f t="shared" si="34"/>
        <v>C19-GND</v>
      </c>
      <c r="D301" t="str">
        <f t="shared" si="35"/>
        <v>C19-2</v>
      </c>
      <c r="E301" t="s">
        <v>462</v>
      </c>
      <c r="F301">
        <v>2</v>
      </c>
      <c r="G301" t="s">
        <v>324</v>
      </c>
      <c r="N301" s="97"/>
      <c r="AT301" t="str">
        <f t="shared" si="36"/>
        <v>GND</v>
      </c>
      <c r="AU301" t="str">
        <f t="shared" si="37"/>
        <v>--</v>
      </c>
    </row>
    <row r="302" spans="1:47" x14ac:dyDescent="0.25">
      <c r="A302" t="str">
        <f t="shared" si="32"/>
        <v>C20-1</v>
      </c>
      <c r="B302" t="str">
        <f t="shared" si="33"/>
        <v>NetC19_1</v>
      </c>
      <c r="C302" t="str">
        <f t="shared" si="34"/>
        <v>C20-NetC19_1</v>
      </c>
      <c r="D302" t="str">
        <f t="shared" si="35"/>
        <v>C20-1</v>
      </c>
      <c r="E302" t="s">
        <v>463</v>
      </c>
      <c r="F302">
        <v>1</v>
      </c>
      <c r="G302" t="s">
        <v>369</v>
      </c>
      <c r="N302" s="97"/>
      <c r="AT302" t="str">
        <f t="shared" si="36"/>
        <v>NetC19_1</v>
      </c>
      <c r="AU302" t="str">
        <f t="shared" si="37"/>
        <v>--</v>
      </c>
    </row>
    <row r="303" spans="1:47" x14ac:dyDescent="0.25">
      <c r="A303" t="str">
        <f t="shared" si="32"/>
        <v>C20-2</v>
      </c>
      <c r="B303" t="str">
        <f t="shared" si="33"/>
        <v>GND</v>
      </c>
      <c r="C303" t="str">
        <f t="shared" si="34"/>
        <v>C20-GND</v>
      </c>
      <c r="D303" t="str">
        <f t="shared" si="35"/>
        <v>C20-2</v>
      </c>
      <c r="E303" t="s">
        <v>463</v>
      </c>
      <c r="F303">
        <v>2</v>
      </c>
      <c r="G303" t="s">
        <v>324</v>
      </c>
      <c r="N303" s="97"/>
      <c r="AT303" t="str">
        <f t="shared" si="36"/>
        <v>GND</v>
      </c>
      <c r="AU303" t="str">
        <f t="shared" si="37"/>
        <v>--</v>
      </c>
    </row>
    <row r="304" spans="1:47" x14ac:dyDescent="0.25">
      <c r="A304" t="str">
        <f t="shared" si="32"/>
        <v>C21-1</v>
      </c>
      <c r="B304" t="str">
        <f t="shared" si="33"/>
        <v>3.3V</v>
      </c>
      <c r="C304" t="str">
        <f t="shared" si="34"/>
        <v>C21-3.3V</v>
      </c>
      <c r="D304" t="str">
        <f t="shared" si="35"/>
        <v>C21-1</v>
      </c>
      <c r="E304" t="s">
        <v>464</v>
      </c>
      <c r="F304">
        <v>1</v>
      </c>
      <c r="G304" t="s">
        <v>291</v>
      </c>
      <c r="N304" s="97"/>
      <c r="AT304" t="str">
        <f t="shared" si="36"/>
        <v>3.3V</v>
      </c>
      <c r="AU304" t="str">
        <f t="shared" si="37"/>
        <v>--</v>
      </c>
    </row>
    <row r="305" spans="1:47" x14ac:dyDescent="0.25">
      <c r="A305" t="str">
        <f t="shared" si="32"/>
        <v>C21-2</v>
      </c>
      <c r="B305" t="str">
        <f t="shared" si="33"/>
        <v>GND</v>
      </c>
      <c r="C305" t="str">
        <f t="shared" si="34"/>
        <v>C21-GND</v>
      </c>
      <c r="D305" t="str">
        <f t="shared" si="35"/>
        <v>C21-2</v>
      </c>
      <c r="E305" t="s">
        <v>464</v>
      </c>
      <c r="F305">
        <v>2</v>
      </c>
      <c r="G305" t="s">
        <v>324</v>
      </c>
      <c r="N305" s="97"/>
      <c r="AT305" t="str">
        <f t="shared" si="36"/>
        <v>GND</v>
      </c>
      <c r="AU305" t="str">
        <f t="shared" si="37"/>
        <v>--</v>
      </c>
    </row>
    <row r="306" spans="1:47" x14ac:dyDescent="0.25">
      <c r="A306" t="str">
        <f t="shared" si="32"/>
        <v>C22-1</v>
      </c>
      <c r="B306" t="str">
        <f t="shared" si="33"/>
        <v>3.3V</v>
      </c>
      <c r="C306" t="str">
        <f t="shared" si="34"/>
        <v>C22-3.3V</v>
      </c>
      <c r="D306" t="str">
        <f t="shared" si="35"/>
        <v>C22-1</v>
      </c>
      <c r="E306" t="s">
        <v>465</v>
      </c>
      <c r="F306">
        <v>1</v>
      </c>
      <c r="G306" t="s">
        <v>291</v>
      </c>
      <c r="N306" s="97"/>
      <c r="AT306" t="str">
        <f t="shared" si="36"/>
        <v>3.3V</v>
      </c>
      <c r="AU306" t="str">
        <f t="shared" si="37"/>
        <v>--</v>
      </c>
    </row>
    <row r="307" spans="1:47" x14ac:dyDescent="0.25">
      <c r="A307" t="str">
        <f t="shared" si="32"/>
        <v>C22-2</v>
      </c>
      <c r="B307" t="str">
        <f t="shared" si="33"/>
        <v>GND</v>
      </c>
      <c r="C307" t="str">
        <f t="shared" si="34"/>
        <v>C22-GND</v>
      </c>
      <c r="D307" t="str">
        <f t="shared" si="35"/>
        <v>C22-2</v>
      </c>
      <c r="E307" t="s">
        <v>465</v>
      </c>
      <c r="F307">
        <v>2</v>
      </c>
      <c r="G307" t="s">
        <v>324</v>
      </c>
      <c r="N307" s="97"/>
      <c r="AT307" t="str">
        <f t="shared" si="36"/>
        <v>GND</v>
      </c>
      <c r="AU307" t="str">
        <f t="shared" si="37"/>
        <v>--</v>
      </c>
    </row>
    <row r="308" spans="1:47" x14ac:dyDescent="0.25">
      <c r="A308" t="str">
        <f t="shared" si="32"/>
        <v>C23-1</v>
      </c>
      <c r="B308" t="str">
        <f t="shared" si="33"/>
        <v>3.3V</v>
      </c>
      <c r="C308" t="str">
        <f t="shared" si="34"/>
        <v>C23-3.3V</v>
      </c>
      <c r="D308" t="str">
        <f t="shared" si="35"/>
        <v>C23-1</v>
      </c>
      <c r="E308" t="s">
        <v>466</v>
      </c>
      <c r="F308">
        <v>1</v>
      </c>
      <c r="G308" t="s">
        <v>291</v>
      </c>
      <c r="N308" s="97"/>
      <c r="AT308" t="str">
        <f t="shared" si="36"/>
        <v>3.3V</v>
      </c>
      <c r="AU308" t="str">
        <f t="shared" si="37"/>
        <v>--</v>
      </c>
    </row>
    <row r="309" spans="1:47" x14ac:dyDescent="0.25">
      <c r="A309" t="str">
        <f t="shared" si="32"/>
        <v>C23-2</v>
      </c>
      <c r="B309" t="str">
        <f t="shared" si="33"/>
        <v>GND</v>
      </c>
      <c r="C309" t="str">
        <f t="shared" si="34"/>
        <v>C23-GND</v>
      </c>
      <c r="D309" t="str">
        <f t="shared" si="35"/>
        <v>C23-2</v>
      </c>
      <c r="E309" t="s">
        <v>466</v>
      </c>
      <c r="F309">
        <v>2</v>
      </c>
      <c r="G309" t="s">
        <v>324</v>
      </c>
      <c r="N309" s="97"/>
      <c r="AT309" t="str">
        <f t="shared" si="36"/>
        <v>GND</v>
      </c>
      <c r="AU309" t="str">
        <f t="shared" si="37"/>
        <v>--</v>
      </c>
    </row>
    <row r="310" spans="1:47" x14ac:dyDescent="0.25">
      <c r="A310" t="str">
        <f t="shared" si="32"/>
        <v>C24-1</v>
      </c>
      <c r="B310" t="str">
        <f t="shared" si="33"/>
        <v>3.3V</v>
      </c>
      <c r="C310" t="str">
        <f t="shared" si="34"/>
        <v>C24-3.3V</v>
      </c>
      <c r="D310" t="str">
        <f t="shared" si="35"/>
        <v>C24-1</v>
      </c>
      <c r="E310" t="s">
        <v>467</v>
      </c>
      <c r="F310">
        <v>1</v>
      </c>
      <c r="G310" t="s">
        <v>291</v>
      </c>
      <c r="N310" s="97"/>
      <c r="AT310" t="str">
        <f t="shared" si="36"/>
        <v>3.3V</v>
      </c>
      <c r="AU310" t="str">
        <f t="shared" si="37"/>
        <v>--</v>
      </c>
    </row>
    <row r="311" spans="1:47" x14ac:dyDescent="0.25">
      <c r="A311" t="str">
        <f t="shared" si="32"/>
        <v>C24-2</v>
      </c>
      <c r="B311" t="str">
        <f t="shared" si="33"/>
        <v>GND</v>
      </c>
      <c r="C311" t="str">
        <f t="shared" si="34"/>
        <v>C24-GND</v>
      </c>
      <c r="D311" t="str">
        <f t="shared" si="35"/>
        <v>C24-2</v>
      </c>
      <c r="E311" t="s">
        <v>467</v>
      </c>
      <c r="F311">
        <v>2</v>
      </c>
      <c r="G311" t="s">
        <v>324</v>
      </c>
      <c r="N311" s="97"/>
      <c r="AT311" t="str">
        <f t="shared" si="36"/>
        <v>GND</v>
      </c>
      <c r="AU311" t="str">
        <f t="shared" si="37"/>
        <v>--</v>
      </c>
    </row>
    <row r="312" spans="1:47" x14ac:dyDescent="0.25">
      <c r="A312" t="str">
        <f t="shared" si="32"/>
        <v>C25-1</v>
      </c>
      <c r="B312" t="str">
        <f t="shared" si="33"/>
        <v>3.3V</v>
      </c>
      <c r="C312" t="str">
        <f t="shared" si="34"/>
        <v>C25-3.3V</v>
      </c>
      <c r="D312" t="str">
        <f t="shared" si="35"/>
        <v>C25-1</v>
      </c>
      <c r="E312" t="s">
        <v>468</v>
      </c>
      <c r="F312">
        <v>1</v>
      </c>
      <c r="G312" t="s">
        <v>291</v>
      </c>
      <c r="N312" s="97"/>
      <c r="AT312" t="str">
        <f t="shared" si="36"/>
        <v>3.3V</v>
      </c>
      <c r="AU312" t="str">
        <f t="shared" si="37"/>
        <v>--</v>
      </c>
    </row>
    <row r="313" spans="1:47" x14ac:dyDescent="0.25">
      <c r="A313" t="str">
        <f t="shared" si="32"/>
        <v>C25-2</v>
      </c>
      <c r="B313" t="str">
        <f t="shared" si="33"/>
        <v>GND</v>
      </c>
      <c r="C313" t="str">
        <f t="shared" si="34"/>
        <v>C25-GND</v>
      </c>
      <c r="D313" t="str">
        <f t="shared" si="35"/>
        <v>C25-2</v>
      </c>
      <c r="E313" t="s">
        <v>468</v>
      </c>
      <c r="F313">
        <v>2</v>
      </c>
      <c r="G313" t="s">
        <v>324</v>
      </c>
      <c r="N313" s="97"/>
      <c r="AT313" t="str">
        <f t="shared" si="36"/>
        <v>GND</v>
      </c>
      <c r="AU313" t="str">
        <f t="shared" si="37"/>
        <v>--</v>
      </c>
    </row>
    <row r="314" spans="1:47" x14ac:dyDescent="0.25">
      <c r="A314" t="str">
        <f t="shared" si="32"/>
        <v>C26-1</v>
      </c>
      <c r="B314" t="str">
        <f t="shared" si="33"/>
        <v>GND</v>
      </c>
      <c r="C314" t="str">
        <f t="shared" si="34"/>
        <v>C26-GND</v>
      </c>
      <c r="D314" t="str">
        <f t="shared" si="35"/>
        <v>C26-1</v>
      </c>
      <c r="E314" t="s">
        <v>469</v>
      </c>
      <c r="F314">
        <v>1</v>
      </c>
      <c r="G314" t="s">
        <v>324</v>
      </c>
      <c r="N314" s="97"/>
      <c r="AT314" t="str">
        <f t="shared" si="36"/>
        <v>GND</v>
      </c>
      <c r="AU314" t="str">
        <f t="shared" si="37"/>
        <v>--</v>
      </c>
    </row>
    <row r="315" spans="1:47" x14ac:dyDescent="0.25">
      <c r="A315" t="str">
        <f t="shared" si="32"/>
        <v>C26-2</v>
      </c>
      <c r="B315" t="str">
        <f t="shared" si="33"/>
        <v>3.3V</v>
      </c>
      <c r="C315" t="str">
        <f t="shared" si="34"/>
        <v>C26-3.3V</v>
      </c>
      <c r="D315" t="str">
        <f t="shared" si="35"/>
        <v>C26-2</v>
      </c>
      <c r="E315" t="s">
        <v>469</v>
      </c>
      <c r="F315">
        <v>2</v>
      </c>
      <c r="G315" t="s">
        <v>291</v>
      </c>
      <c r="N315" s="97"/>
      <c r="AT315" t="str">
        <f t="shared" si="36"/>
        <v>3.3V</v>
      </c>
      <c r="AU315" t="str">
        <f t="shared" si="37"/>
        <v>--</v>
      </c>
    </row>
    <row r="316" spans="1:47" x14ac:dyDescent="0.25">
      <c r="A316" t="str">
        <f t="shared" si="32"/>
        <v>C27-1</v>
      </c>
      <c r="B316" t="str">
        <f t="shared" si="33"/>
        <v>3.3V</v>
      </c>
      <c r="C316" t="str">
        <f t="shared" si="34"/>
        <v>C27-3.3V</v>
      </c>
      <c r="D316" t="str">
        <f t="shared" si="35"/>
        <v>C27-1</v>
      </c>
      <c r="E316" t="s">
        <v>470</v>
      </c>
      <c r="F316">
        <v>1</v>
      </c>
      <c r="G316" t="s">
        <v>291</v>
      </c>
      <c r="N316" s="97"/>
      <c r="AT316" t="str">
        <f t="shared" si="36"/>
        <v>3.3V</v>
      </c>
      <c r="AU316" t="str">
        <f t="shared" si="37"/>
        <v>--</v>
      </c>
    </row>
    <row r="317" spans="1:47" x14ac:dyDescent="0.25">
      <c r="A317" t="str">
        <f t="shared" si="32"/>
        <v>C27-2</v>
      </c>
      <c r="B317" t="str">
        <f t="shared" si="33"/>
        <v>GND</v>
      </c>
      <c r="C317" t="str">
        <f t="shared" si="34"/>
        <v>C27-GND</v>
      </c>
      <c r="D317" t="str">
        <f t="shared" si="35"/>
        <v>C27-2</v>
      </c>
      <c r="E317" t="s">
        <v>470</v>
      </c>
      <c r="F317">
        <v>2</v>
      </c>
      <c r="G317" t="s">
        <v>324</v>
      </c>
      <c r="N317" s="97"/>
      <c r="AT317" t="str">
        <f t="shared" si="36"/>
        <v>GND</v>
      </c>
      <c r="AU317" t="str">
        <f t="shared" si="37"/>
        <v>--</v>
      </c>
    </row>
    <row r="318" spans="1:47" x14ac:dyDescent="0.25">
      <c r="A318" t="str">
        <f t="shared" si="32"/>
        <v>C28-1</v>
      </c>
      <c r="B318" t="str">
        <f t="shared" si="33"/>
        <v>3.3V</v>
      </c>
      <c r="C318" t="str">
        <f t="shared" si="34"/>
        <v>C28-3.3V</v>
      </c>
      <c r="D318" t="str">
        <f t="shared" si="35"/>
        <v>C28-1</v>
      </c>
      <c r="E318" t="s">
        <v>471</v>
      </c>
      <c r="F318">
        <v>1</v>
      </c>
      <c r="G318" t="s">
        <v>291</v>
      </c>
      <c r="N318" s="97"/>
      <c r="AT318" t="str">
        <f t="shared" si="36"/>
        <v>3.3V</v>
      </c>
      <c r="AU318" t="str">
        <f t="shared" si="37"/>
        <v>--</v>
      </c>
    </row>
    <row r="319" spans="1:47" x14ac:dyDescent="0.25">
      <c r="A319" t="str">
        <f t="shared" si="32"/>
        <v>C28-2</v>
      </c>
      <c r="B319" t="str">
        <f t="shared" si="33"/>
        <v>GND</v>
      </c>
      <c r="C319" t="str">
        <f t="shared" si="34"/>
        <v>C28-GND</v>
      </c>
      <c r="D319" t="str">
        <f t="shared" si="35"/>
        <v>C28-2</v>
      </c>
      <c r="E319" t="s">
        <v>471</v>
      </c>
      <c r="F319">
        <v>2</v>
      </c>
      <c r="G319" t="s">
        <v>324</v>
      </c>
      <c r="N319" s="97"/>
      <c r="AT319" t="str">
        <f t="shared" si="36"/>
        <v>GND</v>
      </c>
      <c r="AU319" t="str">
        <f t="shared" si="37"/>
        <v>--</v>
      </c>
    </row>
    <row r="320" spans="1:47" x14ac:dyDescent="0.25">
      <c r="A320" t="str">
        <f t="shared" si="32"/>
        <v>C29-1</v>
      </c>
      <c r="B320" t="str">
        <f t="shared" si="33"/>
        <v>5V</v>
      </c>
      <c r="C320" t="str">
        <f t="shared" si="34"/>
        <v>C29-5V</v>
      </c>
      <c r="D320" t="str">
        <f t="shared" si="35"/>
        <v>C29-1</v>
      </c>
      <c r="E320" t="s">
        <v>472</v>
      </c>
      <c r="F320">
        <v>1</v>
      </c>
      <c r="G320" t="s">
        <v>293</v>
      </c>
      <c r="N320" s="97"/>
      <c r="AT320" t="str">
        <f t="shared" si="36"/>
        <v>5V</v>
      </c>
      <c r="AU320" t="str">
        <f t="shared" si="37"/>
        <v>--</v>
      </c>
    </row>
    <row r="321" spans="1:47" x14ac:dyDescent="0.25">
      <c r="A321" t="str">
        <f t="shared" si="32"/>
        <v>C29-2</v>
      </c>
      <c r="B321" t="str">
        <f t="shared" si="33"/>
        <v>GND</v>
      </c>
      <c r="C321" t="str">
        <f t="shared" si="34"/>
        <v>C29-GND</v>
      </c>
      <c r="D321" t="str">
        <f t="shared" si="35"/>
        <v>C29-2</v>
      </c>
      <c r="E321" t="s">
        <v>472</v>
      </c>
      <c r="F321">
        <v>2</v>
      </c>
      <c r="G321" t="s">
        <v>324</v>
      </c>
      <c r="N321" s="97"/>
      <c r="AT321" t="str">
        <f t="shared" si="36"/>
        <v>GND</v>
      </c>
      <c r="AU321" t="str">
        <f t="shared" si="37"/>
        <v>--</v>
      </c>
    </row>
    <row r="322" spans="1:47" x14ac:dyDescent="0.25">
      <c r="A322" t="str">
        <f t="shared" si="32"/>
        <v>C30-1</v>
      </c>
      <c r="B322" t="str">
        <f t="shared" si="33"/>
        <v>1.2V</v>
      </c>
      <c r="C322" t="str">
        <f t="shared" si="34"/>
        <v>C30-1.2V</v>
      </c>
      <c r="D322" t="str">
        <f t="shared" si="35"/>
        <v>C30-1</v>
      </c>
      <c r="E322" t="s">
        <v>473</v>
      </c>
      <c r="F322">
        <v>1</v>
      </c>
      <c r="G322" t="s">
        <v>288</v>
      </c>
      <c r="N322" s="97"/>
      <c r="AT322" t="str">
        <f t="shared" si="36"/>
        <v>1.2V</v>
      </c>
      <c r="AU322" t="str">
        <f t="shared" si="37"/>
        <v>--</v>
      </c>
    </row>
    <row r="323" spans="1:47" x14ac:dyDescent="0.25">
      <c r="A323" t="str">
        <f t="shared" si="32"/>
        <v>C30-2</v>
      </c>
      <c r="B323" t="str">
        <f t="shared" si="33"/>
        <v>GND</v>
      </c>
      <c r="C323" t="str">
        <f t="shared" si="34"/>
        <v>C30-GND</v>
      </c>
      <c r="D323" t="str">
        <f t="shared" si="35"/>
        <v>C30-2</v>
      </c>
      <c r="E323" t="s">
        <v>473</v>
      </c>
      <c r="F323">
        <v>2</v>
      </c>
      <c r="G323" t="s">
        <v>324</v>
      </c>
      <c r="N323" s="97"/>
      <c r="AT323" t="str">
        <f t="shared" si="36"/>
        <v>GND</v>
      </c>
      <c r="AU323" t="str">
        <f t="shared" si="37"/>
        <v>--</v>
      </c>
    </row>
    <row r="324" spans="1:47" x14ac:dyDescent="0.25">
      <c r="A324" t="str">
        <f t="shared" si="32"/>
        <v>C31-1</v>
      </c>
      <c r="B324" t="str">
        <f t="shared" si="33"/>
        <v>5V</v>
      </c>
      <c r="C324" t="str">
        <f t="shared" si="34"/>
        <v>C31-5V</v>
      </c>
      <c r="D324" t="str">
        <f t="shared" si="35"/>
        <v>C31-1</v>
      </c>
      <c r="E324" t="s">
        <v>474</v>
      </c>
      <c r="F324">
        <v>1</v>
      </c>
      <c r="G324" t="s">
        <v>293</v>
      </c>
      <c r="N324" s="97"/>
      <c r="AT324" t="str">
        <f t="shared" si="36"/>
        <v>5V</v>
      </c>
      <c r="AU324" t="str">
        <f t="shared" si="37"/>
        <v>--</v>
      </c>
    </row>
    <row r="325" spans="1:47" x14ac:dyDescent="0.25">
      <c r="A325" t="str">
        <f t="shared" si="32"/>
        <v>C31-2</v>
      </c>
      <c r="B325" t="str">
        <f t="shared" si="33"/>
        <v>GND</v>
      </c>
      <c r="C325" t="str">
        <f t="shared" si="34"/>
        <v>C31-GND</v>
      </c>
      <c r="D325" t="str">
        <f t="shared" si="35"/>
        <v>C31-2</v>
      </c>
      <c r="E325" t="s">
        <v>474</v>
      </c>
      <c r="F325">
        <v>2</v>
      </c>
      <c r="G325" t="s">
        <v>324</v>
      </c>
      <c r="N325" s="97"/>
      <c r="AT325" t="str">
        <f t="shared" si="36"/>
        <v>GND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C101-1</v>
      </c>
      <c r="B326" t="str">
        <f t="shared" ref="B326:B389" si="39">IF(OR(E326=$A$2,E326=$B$2,E326=$C$2,E326=$D$2),"--",G326)</f>
        <v>3.3V</v>
      </c>
      <c r="C326" t="str">
        <f t="shared" ref="C326:C389" si="40">$E326&amp;"-"&amp;$G326</f>
        <v>C101-3.3V</v>
      </c>
      <c r="D326" t="str">
        <f t="shared" ref="D326:D389" si="41">A326</f>
        <v>C101-1</v>
      </c>
      <c r="E326" t="s">
        <v>475</v>
      </c>
      <c r="F326">
        <v>1</v>
      </c>
      <c r="G326" t="s">
        <v>291</v>
      </c>
      <c r="N326" s="97"/>
      <c r="AT326" t="str">
        <f t="shared" ref="AT326:AT389" si="42">IF(IF(COUNTIF($AO$6:$AQ$150,B326)&gt;0,"---","--")="---",VLOOKUP(B326,$AO$6:$AQ$150,3,0),B326)</f>
        <v>3.3V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C101-2</v>
      </c>
      <c r="B327" t="str">
        <f t="shared" si="39"/>
        <v>GND</v>
      </c>
      <c r="C327" t="str">
        <f t="shared" si="40"/>
        <v>C101-GND</v>
      </c>
      <c r="D327" t="str">
        <f t="shared" si="41"/>
        <v>C101-2</v>
      </c>
      <c r="E327" t="s">
        <v>475</v>
      </c>
      <c r="F327">
        <v>2</v>
      </c>
      <c r="G327" t="s">
        <v>324</v>
      </c>
      <c r="N327" s="97"/>
      <c r="AT327" t="str">
        <f t="shared" si="42"/>
        <v>GND</v>
      </c>
      <c r="AU327" t="str">
        <f t="shared" si="43"/>
        <v>--</v>
      </c>
    </row>
    <row r="328" spans="1:47" x14ac:dyDescent="0.25">
      <c r="A328" t="str">
        <f t="shared" si="38"/>
        <v>D1-A</v>
      </c>
      <c r="B328" t="str">
        <f t="shared" si="39"/>
        <v>NetD1_A</v>
      </c>
      <c r="C328" t="str">
        <f t="shared" si="40"/>
        <v>D1-NetD1_A</v>
      </c>
      <c r="D328" t="str">
        <f t="shared" si="41"/>
        <v>D1-A</v>
      </c>
      <c r="E328" t="s">
        <v>300</v>
      </c>
      <c r="F328" t="s">
        <v>476</v>
      </c>
      <c r="G328" t="s">
        <v>373</v>
      </c>
      <c r="N328" s="97"/>
      <c r="AT328" t="str">
        <f t="shared" si="42"/>
        <v>NetD1_A</v>
      </c>
      <c r="AU328" t="str">
        <f t="shared" si="43"/>
        <v>--</v>
      </c>
    </row>
    <row r="329" spans="1:47" x14ac:dyDescent="0.25">
      <c r="A329" t="str">
        <f t="shared" si="38"/>
        <v>D1-K</v>
      </c>
      <c r="B329" t="str">
        <f t="shared" si="39"/>
        <v>GND</v>
      </c>
      <c r="C329" t="str">
        <f t="shared" si="40"/>
        <v>D1-GND</v>
      </c>
      <c r="D329" t="str">
        <f t="shared" si="41"/>
        <v>D1-K</v>
      </c>
      <c r="E329" t="s">
        <v>300</v>
      </c>
      <c r="F329" t="s">
        <v>477</v>
      </c>
      <c r="G329" t="s">
        <v>324</v>
      </c>
      <c r="N329" s="97"/>
      <c r="AT329" t="str">
        <f t="shared" si="42"/>
        <v>GND</v>
      </c>
      <c r="AU329" t="str">
        <f t="shared" si="43"/>
        <v>--</v>
      </c>
    </row>
    <row r="330" spans="1:47" x14ac:dyDescent="0.25">
      <c r="A330" t="str">
        <f t="shared" si="38"/>
        <v>D2-A</v>
      </c>
      <c r="B330" t="str">
        <f t="shared" si="39"/>
        <v>NetD2_A</v>
      </c>
      <c r="C330" t="str">
        <f t="shared" si="40"/>
        <v>D2-NetD2_A</v>
      </c>
      <c r="D330" t="str">
        <f t="shared" si="41"/>
        <v>D2-A</v>
      </c>
      <c r="E330" t="s">
        <v>301</v>
      </c>
      <c r="F330" t="s">
        <v>476</v>
      </c>
      <c r="G330" t="s">
        <v>374</v>
      </c>
      <c r="N330" s="97"/>
      <c r="AT330" t="str">
        <f t="shared" si="42"/>
        <v>LED1</v>
      </c>
      <c r="AU330" t="str">
        <f t="shared" si="43"/>
        <v>R9</v>
      </c>
    </row>
    <row r="331" spans="1:47" x14ac:dyDescent="0.25">
      <c r="A331" t="str">
        <f t="shared" si="38"/>
        <v>D2-K</v>
      </c>
      <c r="B331" t="str">
        <f t="shared" si="39"/>
        <v>GND</v>
      </c>
      <c r="C331" t="str">
        <f t="shared" si="40"/>
        <v>D2-GND</v>
      </c>
      <c r="D331" t="str">
        <f t="shared" si="41"/>
        <v>D2-K</v>
      </c>
      <c r="E331" t="s">
        <v>301</v>
      </c>
      <c r="F331" t="s">
        <v>477</v>
      </c>
      <c r="G331" t="s">
        <v>324</v>
      </c>
      <c r="N331" s="97"/>
      <c r="AT331" t="str">
        <f t="shared" si="42"/>
        <v>GND</v>
      </c>
      <c r="AU331" t="str">
        <f t="shared" si="43"/>
        <v>--</v>
      </c>
    </row>
    <row r="332" spans="1:47" x14ac:dyDescent="0.25">
      <c r="A332" t="str">
        <f t="shared" si="38"/>
        <v>D3-A</v>
      </c>
      <c r="B332" t="str">
        <f t="shared" si="39"/>
        <v>NetD3_A</v>
      </c>
      <c r="C332" t="str">
        <f t="shared" si="40"/>
        <v>D3-NetD3_A</v>
      </c>
      <c r="D332" t="str">
        <f t="shared" si="41"/>
        <v>D3-A</v>
      </c>
      <c r="E332" t="s">
        <v>302</v>
      </c>
      <c r="F332" t="s">
        <v>476</v>
      </c>
      <c r="G332" t="s">
        <v>375</v>
      </c>
      <c r="N332" s="97"/>
      <c r="AT332" t="str">
        <f t="shared" si="42"/>
        <v>LED2</v>
      </c>
      <c r="AU332" t="str">
        <f t="shared" si="43"/>
        <v>R10</v>
      </c>
    </row>
    <row r="333" spans="1:47" x14ac:dyDescent="0.25">
      <c r="A333" t="str">
        <f t="shared" si="38"/>
        <v>D3-K</v>
      </c>
      <c r="B333" t="str">
        <f t="shared" si="39"/>
        <v>GND</v>
      </c>
      <c r="C333" t="str">
        <f t="shared" si="40"/>
        <v>D3-GND</v>
      </c>
      <c r="D333" t="str">
        <f t="shared" si="41"/>
        <v>D3-K</v>
      </c>
      <c r="E333" t="s">
        <v>302</v>
      </c>
      <c r="F333" t="s">
        <v>477</v>
      </c>
      <c r="G333" t="s">
        <v>324</v>
      </c>
      <c r="N333" s="97"/>
      <c r="AT333" t="str">
        <f t="shared" si="42"/>
        <v>GND</v>
      </c>
      <c r="AU333" t="str">
        <f t="shared" si="43"/>
        <v>--</v>
      </c>
    </row>
    <row r="334" spans="1:47" x14ac:dyDescent="0.25">
      <c r="A334" t="str">
        <f t="shared" si="38"/>
        <v>D4-A</v>
      </c>
      <c r="B334" t="str">
        <f t="shared" si="39"/>
        <v>NetD4_A</v>
      </c>
      <c r="C334" t="str">
        <f t="shared" si="40"/>
        <v>D4-NetD4_A</v>
      </c>
      <c r="D334" t="str">
        <f t="shared" si="41"/>
        <v>D4-A</v>
      </c>
      <c r="E334" t="s">
        <v>304</v>
      </c>
      <c r="F334" t="s">
        <v>476</v>
      </c>
      <c r="G334" t="s">
        <v>376</v>
      </c>
      <c r="N334" s="97"/>
      <c r="AT334" t="str">
        <f t="shared" si="42"/>
        <v>LED3</v>
      </c>
      <c r="AU334" t="str">
        <f t="shared" si="43"/>
        <v>R11</v>
      </c>
    </row>
    <row r="335" spans="1:47" x14ac:dyDescent="0.25">
      <c r="A335" t="str">
        <f t="shared" si="38"/>
        <v>D4-K</v>
      </c>
      <c r="B335" t="str">
        <f t="shared" si="39"/>
        <v>GND</v>
      </c>
      <c r="C335" t="str">
        <f t="shared" si="40"/>
        <v>D4-GND</v>
      </c>
      <c r="D335" t="str">
        <f t="shared" si="41"/>
        <v>D4-K</v>
      </c>
      <c r="E335" t="s">
        <v>304</v>
      </c>
      <c r="F335" t="s">
        <v>477</v>
      </c>
      <c r="G335" t="s">
        <v>324</v>
      </c>
      <c r="N335" s="97"/>
      <c r="AT335" t="str">
        <f t="shared" si="42"/>
        <v>GND</v>
      </c>
      <c r="AU335" t="str">
        <f t="shared" si="43"/>
        <v>--</v>
      </c>
    </row>
    <row r="336" spans="1:47" x14ac:dyDescent="0.25">
      <c r="A336" t="str">
        <f t="shared" si="38"/>
        <v>D5-A</v>
      </c>
      <c r="B336" t="str">
        <f t="shared" si="39"/>
        <v>NetD5_A</v>
      </c>
      <c r="C336" t="str">
        <f t="shared" si="40"/>
        <v>D5-NetD5_A</v>
      </c>
      <c r="D336" t="str">
        <f t="shared" si="41"/>
        <v>D5-A</v>
      </c>
      <c r="E336" t="s">
        <v>306</v>
      </c>
      <c r="F336" t="s">
        <v>476</v>
      </c>
      <c r="G336" t="s">
        <v>377</v>
      </c>
      <c r="N336" s="97"/>
      <c r="AT336" t="str">
        <f t="shared" si="42"/>
        <v>LED4</v>
      </c>
      <c r="AU336" t="str">
        <f t="shared" si="43"/>
        <v>R12</v>
      </c>
    </row>
    <row r="337" spans="1:47" x14ac:dyDescent="0.25">
      <c r="A337" t="str">
        <f t="shared" si="38"/>
        <v>D5-K</v>
      </c>
      <c r="B337" t="str">
        <f t="shared" si="39"/>
        <v>GND</v>
      </c>
      <c r="C337" t="str">
        <f t="shared" si="40"/>
        <v>D5-GND</v>
      </c>
      <c r="D337" t="str">
        <f t="shared" si="41"/>
        <v>D5-K</v>
      </c>
      <c r="E337" t="s">
        <v>306</v>
      </c>
      <c r="F337" t="s">
        <v>477</v>
      </c>
      <c r="G337" t="s">
        <v>324</v>
      </c>
      <c r="N337" s="97"/>
      <c r="AT337" t="str">
        <f t="shared" si="42"/>
        <v>GND</v>
      </c>
      <c r="AU337" t="str">
        <f t="shared" si="43"/>
        <v>--</v>
      </c>
    </row>
    <row r="338" spans="1:47" x14ac:dyDescent="0.25">
      <c r="A338" t="str">
        <f t="shared" si="38"/>
        <v>D6-A</v>
      </c>
      <c r="B338" t="str">
        <f t="shared" si="39"/>
        <v>NetD6_A</v>
      </c>
      <c r="C338" t="str">
        <f t="shared" si="40"/>
        <v>D6-NetD6_A</v>
      </c>
      <c r="D338" t="str">
        <f t="shared" si="41"/>
        <v>D6-A</v>
      </c>
      <c r="E338" t="s">
        <v>308</v>
      </c>
      <c r="F338" t="s">
        <v>476</v>
      </c>
      <c r="G338" t="s">
        <v>378</v>
      </c>
      <c r="N338" s="97"/>
      <c r="AT338" t="str">
        <f t="shared" si="42"/>
        <v>LED5</v>
      </c>
      <c r="AU338" t="str">
        <f t="shared" si="43"/>
        <v>R13</v>
      </c>
    </row>
    <row r="339" spans="1:47" x14ac:dyDescent="0.25">
      <c r="A339" t="str">
        <f t="shared" si="38"/>
        <v>D6-K</v>
      </c>
      <c r="B339" t="str">
        <f t="shared" si="39"/>
        <v>GND</v>
      </c>
      <c r="C339" t="str">
        <f t="shared" si="40"/>
        <v>D6-GND</v>
      </c>
      <c r="D339" t="str">
        <f t="shared" si="41"/>
        <v>D6-K</v>
      </c>
      <c r="E339" t="s">
        <v>308</v>
      </c>
      <c r="F339" t="s">
        <v>477</v>
      </c>
      <c r="G339" t="s">
        <v>324</v>
      </c>
      <c r="N339" s="97"/>
      <c r="AT339" t="str">
        <f t="shared" si="42"/>
        <v>GND</v>
      </c>
      <c r="AU339" t="str">
        <f t="shared" si="43"/>
        <v>--</v>
      </c>
    </row>
    <row r="340" spans="1:47" x14ac:dyDescent="0.25">
      <c r="A340" t="str">
        <f t="shared" si="38"/>
        <v>D7-A</v>
      </c>
      <c r="B340" t="str">
        <f t="shared" si="39"/>
        <v>NetD7_A</v>
      </c>
      <c r="C340" t="str">
        <f t="shared" si="40"/>
        <v>D7-NetD7_A</v>
      </c>
      <c r="D340" t="str">
        <f t="shared" si="41"/>
        <v>D7-A</v>
      </c>
      <c r="E340" t="s">
        <v>310</v>
      </c>
      <c r="F340" t="s">
        <v>476</v>
      </c>
      <c r="G340" t="s">
        <v>379</v>
      </c>
      <c r="N340" s="97"/>
      <c r="AT340" t="str">
        <f t="shared" si="42"/>
        <v>LED6</v>
      </c>
      <c r="AU340" t="str">
        <f t="shared" si="43"/>
        <v>R14</v>
      </c>
    </row>
    <row r="341" spans="1:47" x14ac:dyDescent="0.25">
      <c r="A341" t="str">
        <f t="shared" si="38"/>
        <v>D7-K</v>
      </c>
      <c r="B341" t="str">
        <f t="shared" si="39"/>
        <v>GND</v>
      </c>
      <c r="C341" t="str">
        <f t="shared" si="40"/>
        <v>D7-GND</v>
      </c>
      <c r="D341" t="str">
        <f t="shared" si="41"/>
        <v>D7-K</v>
      </c>
      <c r="E341" t="s">
        <v>310</v>
      </c>
      <c r="F341" t="s">
        <v>477</v>
      </c>
      <c r="G341" t="s">
        <v>324</v>
      </c>
      <c r="N341" s="97"/>
      <c r="AT341" t="str">
        <f t="shared" si="42"/>
        <v>GND</v>
      </c>
      <c r="AU341" t="str">
        <f t="shared" si="43"/>
        <v>--</v>
      </c>
    </row>
    <row r="342" spans="1:47" x14ac:dyDescent="0.25">
      <c r="A342" t="str">
        <f t="shared" si="38"/>
        <v>D8-A</v>
      </c>
      <c r="B342" t="str">
        <f t="shared" si="39"/>
        <v>NetD8_A</v>
      </c>
      <c r="C342" t="str">
        <f t="shared" si="40"/>
        <v>D8-NetD8_A</v>
      </c>
      <c r="D342" t="str">
        <f t="shared" si="41"/>
        <v>D8-A</v>
      </c>
      <c r="E342" t="s">
        <v>312</v>
      </c>
      <c r="F342" t="s">
        <v>476</v>
      </c>
      <c r="G342" t="s">
        <v>380</v>
      </c>
      <c r="N342" s="97"/>
      <c r="AT342" t="str">
        <f t="shared" si="42"/>
        <v>LED7</v>
      </c>
      <c r="AU342" t="str">
        <f t="shared" si="43"/>
        <v>R15</v>
      </c>
    </row>
    <row r="343" spans="1:47" x14ac:dyDescent="0.25">
      <c r="A343" t="str">
        <f t="shared" si="38"/>
        <v>D8-K</v>
      </c>
      <c r="B343" t="str">
        <f t="shared" si="39"/>
        <v>GND</v>
      </c>
      <c r="C343" t="str">
        <f t="shared" si="40"/>
        <v>D8-GND</v>
      </c>
      <c r="D343" t="str">
        <f t="shared" si="41"/>
        <v>D8-K</v>
      </c>
      <c r="E343" t="s">
        <v>312</v>
      </c>
      <c r="F343" t="s">
        <v>477</v>
      </c>
      <c r="G343" t="s">
        <v>324</v>
      </c>
      <c r="N343" s="97"/>
      <c r="AT343" t="str">
        <f t="shared" si="42"/>
        <v>GND</v>
      </c>
      <c r="AU343" t="str">
        <f t="shared" si="43"/>
        <v>--</v>
      </c>
    </row>
    <row r="344" spans="1:47" x14ac:dyDescent="0.25">
      <c r="A344" t="str">
        <f t="shared" si="38"/>
        <v>D9-A</v>
      </c>
      <c r="B344" t="str">
        <f t="shared" si="39"/>
        <v>NetD9_A</v>
      </c>
      <c r="C344" t="str">
        <f t="shared" si="40"/>
        <v>D9-NetD9_A</v>
      </c>
      <c r="D344" t="str">
        <f t="shared" si="41"/>
        <v>D9-A</v>
      </c>
      <c r="E344" t="s">
        <v>314</v>
      </c>
      <c r="F344" t="s">
        <v>476</v>
      </c>
      <c r="G344" t="s">
        <v>381</v>
      </c>
      <c r="N344" s="97"/>
      <c r="AT344" t="str">
        <f t="shared" si="42"/>
        <v>LED8</v>
      </c>
      <c r="AU344" t="str">
        <f t="shared" si="43"/>
        <v>R16</v>
      </c>
    </row>
    <row r="345" spans="1:47" x14ac:dyDescent="0.25">
      <c r="A345" t="str">
        <f t="shared" si="38"/>
        <v>D9-K</v>
      </c>
      <c r="B345" t="str">
        <f t="shared" si="39"/>
        <v>GND</v>
      </c>
      <c r="C345" t="str">
        <f t="shared" si="40"/>
        <v>D9-GND</v>
      </c>
      <c r="D345" t="str">
        <f t="shared" si="41"/>
        <v>D9-K</v>
      </c>
      <c r="E345" t="s">
        <v>314</v>
      </c>
      <c r="F345" t="s">
        <v>477</v>
      </c>
      <c r="G345" t="s">
        <v>324</v>
      </c>
      <c r="N345" s="97"/>
      <c r="AT345" t="str">
        <f t="shared" si="42"/>
        <v>GND</v>
      </c>
      <c r="AU345" t="str">
        <f t="shared" si="43"/>
        <v>--</v>
      </c>
    </row>
    <row r="346" spans="1:47" x14ac:dyDescent="0.25">
      <c r="A346" t="str">
        <f t="shared" si="38"/>
        <v>D10-A</v>
      </c>
      <c r="B346" t="str">
        <f t="shared" si="39"/>
        <v>NetD10_A</v>
      </c>
      <c r="C346" t="str">
        <f t="shared" si="40"/>
        <v>D10-NetD10_A</v>
      </c>
      <c r="D346" t="str">
        <f t="shared" si="41"/>
        <v>D10-A</v>
      </c>
      <c r="E346" t="s">
        <v>316</v>
      </c>
      <c r="F346" t="s">
        <v>476</v>
      </c>
      <c r="G346" t="s">
        <v>372</v>
      </c>
      <c r="N346" s="97"/>
      <c r="AT346" t="str">
        <f t="shared" si="42"/>
        <v>NetD10_A</v>
      </c>
      <c r="AU346" t="str">
        <f t="shared" si="43"/>
        <v>--</v>
      </c>
    </row>
    <row r="347" spans="1:47" x14ac:dyDescent="0.25">
      <c r="A347" t="str">
        <f t="shared" si="38"/>
        <v>D10-K</v>
      </c>
      <c r="B347" t="str">
        <f t="shared" si="39"/>
        <v>CONF_DONE</v>
      </c>
      <c r="C347" t="str">
        <f t="shared" si="40"/>
        <v>D10-CONF_DONE</v>
      </c>
      <c r="D347" t="str">
        <f t="shared" si="41"/>
        <v>D10-K</v>
      </c>
      <c r="E347" t="s">
        <v>316</v>
      </c>
      <c r="F347" t="s">
        <v>477</v>
      </c>
      <c r="G347" t="s">
        <v>319</v>
      </c>
      <c r="N347" s="97"/>
      <c r="AT347" t="str">
        <f t="shared" si="42"/>
        <v>CONF_DONE</v>
      </c>
      <c r="AU347" t="str">
        <f t="shared" si="43"/>
        <v>--</v>
      </c>
    </row>
    <row r="348" spans="1:47" x14ac:dyDescent="0.25">
      <c r="A348" t="str">
        <f t="shared" si="38"/>
        <v>H1-1</v>
      </c>
      <c r="B348" t="str">
        <f t="shared" si="39"/>
        <v>NetH1_1</v>
      </c>
      <c r="C348" t="str">
        <f t="shared" si="40"/>
        <v>H1-NetH1_1</v>
      </c>
      <c r="D348" t="str">
        <f t="shared" si="41"/>
        <v>H1-1</v>
      </c>
      <c r="E348" t="s">
        <v>478</v>
      </c>
      <c r="F348">
        <v>1</v>
      </c>
      <c r="G348" t="s">
        <v>479</v>
      </c>
      <c r="N348" s="97"/>
      <c r="AT348" t="str">
        <f t="shared" si="42"/>
        <v>NetH1_1</v>
      </c>
      <c r="AU348" t="str">
        <f t="shared" si="43"/>
        <v>--</v>
      </c>
    </row>
    <row r="349" spans="1:47" x14ac:dyDescent="0.25">
      <c r="A349" t="str">
        <f t="shared" si="38"/>
        <v>H2-1</v>
      </c>
      <c r="B349" t="str">
        <f t="shared" si="39"/>
        <v>NetH2_1</v>
      </c>
      <c r="C349" t="str">
        <f t="shared" si="40"/>
        <v>H2-NetH2_1</v>
      </c>
      <c r="D349" t="str">
        <f t="shared" si="41"/>
        <v>H2-1</v>
      </c>
      <c r="E349" t="s">
        <v>480</v>
      </c>
      <c r="F349">
        <v>1</v>
      </c>
      <c r="G349" t="s">
        <v>481</v>
      </c>
      <c r="N349" s="97"/>
      <c r="AT349" t="str">
        <f t="shared" si="42"/>
        <v>NetH2_1</v>
      </c>
      <c r="AU349" t="str">
        <f t="shared" si="43"/>
        <v>--</v>
      </c>
    </row>
    <row r="350" spans="1:47" x14ac:dyDescent="0.25">
      <c r="A350" t="str">
        <f t="shared" si="38"/>
        <v>H3-1</v>
      </c>
      <c r="B350" t="str">
        <f t="shared" si="39"/>
        <v>NetH3_1</v>
      </c>
      <c r="C350" t="str">
        <f t="shared" si="40"/>
        <v>H3-NetH3_1</v>
      </c>
      <c r="D350" t="str">
        <f t="shared" si="41"/>
        <v>H3-1</v>
      </c>
      <c r="E350" t="s">
        <v>482</v>
      </c>
      <c r="F350">
        <v>1</v>
      </c>
      <c r="G350" t="s">
        <v>483</v>
      </c>
      <c r="N350" s="97"/>
      <c r="AT350" t="str">
        <f t="shared" si="42"/>
        <v>NetH3_1</v>
      </c>
      <c r="AU350" t="str">
        <f t="shared" si="43"/>
        <v>--</v>
      </c>
    </row>
    <row r="351" spans="1:47" x14ac:dyDescent="0.25">
      <c r="A351" t="str">
        <f t="shared" si="38"/>
        <v>H4-1</v>
      </c>
      <c r="B351" t="str">
        <f t="shared" si="39"/>
        <v>NetH4_1</v>
      </c>
      <c r="C351" t="str">
        <f t="shared" si="40"/>
        <v>H4-NetH4_1</v>
      </c>
      <c r="D351" t="str">
        <f t="shared" si="41"/>
        <v>H4-1</v>
      </c>
      <c r="E351" t="s">
        <v>484</v>
      </c>
      <c r="F351">
        <v>1</v>
      </c>
      <c r="G351" t="s">
        <v>485</v>
      </c>
      <c r="N351" s="97"/>
      <c r="AT351" t="str">
        <f t="shared" si="42"/>
        <v>NetH4_1</v>
      </c>
      <c r="AU351" t="str">
        <f t="shared" si="43"/>
        <v>--</v>
      </c>
    </row>
    <row r="352" spans="1:47" x14ac:dyDescent="0.25">
      <c r="A352" t="str">
        <f t="shared" si="38"/>
        <v>L1-1</v>
      </c>
      <c r="B352" t="str">
        <f t="shared" si="39"/>
        <v>NetC1_1</v>
      </c>
      <c r="C352" t="str">
        <f t="shared" si="40"/>
        <v>L1-NetC1_1</v>
      </c>
      <c r="D352" t="str">
        <f t="shared" si="41"/>
        <v>L1-1</v>
      </c>
      <c r="E352" t="s">
        <v>486</v>
      </c>
      <c r="F352">
        <v>1</v>
      </c>
      <c r="G352" t="s">
        <v>370</v>
      </c>
      <c r="N352" s="97"/>
      <c r="AT352" t="str">
        <f t="shared" si="42"/>
        <v>NetC1_1</v>
      </c>
      <c r="AU352" t="str">
        <f t="shared" si="43"/>
        <v>--</v>
      </c>
    </row>
    <row r="353" spans="1:47" x14ac:dyDescent="0.25">
      <c r="A353" t="str">
        <f t="shared" si="38"/>
        <v>L1-2</v>
      </c>
      <c r="B353" t="str">
        <f t="shared" si="39"/>
        <v>3.3V</v>
      </c>
      <c r="C353" t="str">
        <f t="shared" si="40"/>
        <v>L1-3.3V</v>
      </c>
      <c r="D353" t="str">
        <f t="shared" si="41"/>
        <v>L1-2</v>
      </c>
      <c r="E353" t="s">
        <v>486</v>
      </c>
      <c r="F353">
        <v>2</v>
      </c>
      <c r="G353" t="s">
        <v>291</v>
      </c>
      <c r="N353" s="97"/>
      <c r="AT353" t="str">
        <f t="shared" si="42"/>
        <v>3.3V</v>
      </c>
      <c r="AU353" t="str">
        <f t="shared" si="43"/>
        <v>--</v>
      </c>
    </row>
    <row r="354" spans="1:47" x14ac:dyDescent="0.25">
      <c r="A354" t="str">
        <f t="shared" si="38"/>
        <v>L2-1</v>
      </c>
      <c r="B354" t="str">
        <f t="shared" si="39"/>
        <v>NetC19_1</v>
      </c>
      <c r="C354" t="str">
        <f t="shared" si="40"/>
        <v>L2-NetC19_1</v>
      </c>
      <c r="D354" t="str">
        <f t="shared" si="41"/>
        <v>L2-1</v>
      </c>
      <c r="E354" t="s">
        <v>487</v>
      </c>
      <c r="F354">
        <v>1</v>
      </c>
      <c r="G354" t="s">
        <v>369</v>
      </c>
      <c r="N354" s="97"/>
      <c r="AT354" t="str">
        <f t="shared" si="42"/>
        <v>NetC19_1</v>
      </c>
      <c r="AU354" t="str">
        <f t="shared" si="43"/>
        <v>--</v>
      </c>
    </row>
    <row r="355" spans="1:47" x14ac:dyDescent="0.25">
      <c r="A355" t="str">
        <f t="shared" si="38"/>
        <v>L2-2</v>
      </c>
      <c r="B355" t="str">
        <f t="shared" si="39"/>
        <v>3.3V</v>
      </c>
      <c r="C355" t="str">
        <f t="shared" si="40"/>
        <v>L2-3.3V</v>
      </c>
      <c r="D355" t="str">
        <f t="shared" si="41"/>
        <v>L2-2</v>
      </c>
      <c r="E355" t="s">
        <v>487</v>
      </c>
      <c r="F355">
        <v>2</v>
      </c>
      <c r="G355" t="s">
        <v>291</v>
      </c>
      <c r="N355" s="97"/>
      <c r="AT355" t="str">
        <f t="shared" si="42"/>
        <v>3.3V</v>
      </c>
      <c r="AU355" t="str">
        <f t="shared" si="43"/>
        <v>--</v>
      </c>
    </row>
    <row r="356" spans="1:47" x14ac:dyDescent="0.25">
      <c r="A356" t="str">
        <f t="shared" si="38"/>
        <v>R1-1</v>
      </c>
      <c r="B356" t="str">
        <f t="shared" si="39"/>
        <v>GND</v>
      </c>
      <c r="C356" t="str">
        <f t="shared" si="40"/>
        <v>R1-GND</v>
      </c>
      <c r="D356" t="str">
        <f t="shared" si="41"/>
        <v>R1-1</v>
      </c>
      <c r="E356" t="s">
        <v>488</v>
      </c>
      <c r="F356">
        <v>1</v>
      </c>
      <c r="G356" t="s">
        <v>324</v>
      </c>
      <c r="N356" s="97"/>
      <c r="AT356" t="str">
        <f t="shared" si="42"/>
        <v>GND</v>
      </c>
      <c r="AU356" t="str">
        <f t="shared" si="43"/>
        <v>--</v>
      </c>
    </row>
    <row r="357" spans="1:47" x14ac:dyDescent="0.25">
      <c r="A357" t="str">
        <f t="shared" si="38"/>
        <v>R1-2</v>
      </c>
      <c r="B357" t="str">
        <f t="shared" si="39"/>
        <v>NetR1_2</v>
      </c>
      <c r="C357" t="str">
        <f t="shared" si="40"/>
        <v>R1-NetR1_2</v>
      </c>
      <c r="D357" t="str">
        <f t="shared" si="41"/>
        <v>R1-2</v>
      </c>
      <c r="E357" t="s">
        <v>488</v>
      </c>
      <c r="F357">
        <v>2</v>
      </c>
      <c r="G357" t="s">
        <v>385</v>
      </c>
      <c r="N357" s="97"/>
      <c r="AT357" t="str">
        <f t="shared" si="42"/>
        <v>NetR1_2</v>
      </c>
      <c r="AU357" t="str">
        <f t="shared" si="43"/>
        <v>--</v>
      </c>
    </row>
    <row r="358" spans="1:47" x14ac:dyDescent="0.25">
      <c r="A358" t="str">
        <f t="shared" si="38"/>
        <v>R2-1</v>
      </c>
      <c r="B358" t="str">
        <f t="shared" si="39"/>
        <v>3.3V</v>
      </c>
      <c r="C358" t="str">
        <f t="shared" si="40"/>
        <v>R2-3.3V</v>
      </c>
      <c r="D358" t="str">
        <f t="shared" si="41"/>
        <v>R2-1</v>
      </c>
      <c r="E358" t="s">
        <v>489</v>
      </c>
      <c r="F358">
        <v>1</v>
      </c>
      <c r="G358" t="s">
        <v>291</v>
      </c>
      <c r="N358" s="97"/>
      <c r="AT358" t="str">
        <f t="shared" si="42"/>
        <v>3.3V</v>
      </c>
      <c r="AU358" t="str">
        <f t="shared" si="43"/>
        <v>--</v>
      </c>
    </row>
    <row r="359" spans="1:47" x14ac:dyDescent="0.25">
      <c r="A359" t="str">
        <f t="shared" si="38"/>
        <v>R2-2</v>
      </c>
      <c r="B359" t="str">
        <f t="shared" si="39"/>
        <v>NetR2_2</v>
      </c>
      <c r="C359" t="str">
        <f t="shared" si="40"/>
        <v>R2-NetR2_2</v>
      </c>
      <c r="D359" t="str">
        <f t="shared" si="41"/>
        <v>R2-2</v>
      </c>
      <c r="E359" t="s">
        <v>489</v>
      </c>
      <c r="F359">
        <v>2</v>
      </c>
      <c r="G359" t="s">
        <v>390</v>
      </c>
      <c r="N359" s="97"/>
      <c r="AT359" t="str">
        <f t="shared" si="42"/>
        <v>NetR2_2</v>
      </c>
      <c r="AU359" t="str">
        <f t="shared" si="43"/>
        <v>--</v>
      </c>
    </row>
    <row r="360" spans="1:47" x14ac:dyDescent="0.25">
      <c r="A360" t="str">
        <f t="shared" si="38"/>
        <v>R3-1</v>
      </c>
      <c r="B360" t="str">
        <f t="shared" si="39"/>
        <v>CONF_DONE</v>
      </c>
      <c r="C360" t="str">
        <f t="shared" si="40"/>
        <v>R3-CONF_DONE</v>
      </c>
      <c r="D360" t="str">
        <f t="shared" si="41"/>
        <v>R3-1</v>
      </c>
      <c r="E360" t="s">
        <v>490</v>
      </c>
      <c r="F360">
        <v>1</v>
      </c>
      <c r="G360" t="s">
        <v>319</v>
      </c>
      <c r="N360" s="97"/>
      <c r="AT360" t="str">
        <f t="shared" si="42"/>
        <v>CONF_DONE</v>
      </c>
      <c r="AU360" t="str">
        <f t="shared" si="43"/>
        <v>--</v>
      </c>
    </row>
    <row r="361" spans="1:47" x14ac:dyDescent="0.25">
      <c r="A361" t="str">
        <f t="shared" si="38"/>
        <v>R3-2</v>
      </c>
      <c r="B361" t="str">
        <f t="shared" si="39"/>
        <v>3.3V</v>
      </c>
      <c r="C361" t="str">
        <f t="shared" si="40"/>
        <v>R3-3.3V</v>
      </c>
      <c r="D361" t="str">
        <f t="shared" si="41"/>
        <v>R3-2</v>
      </c>
      <c r="E361" t="s">
        <v>490</v>
      </c>
      <c r="F361">
        <v>2</v>
      </c>
      <c r="G361" t="s">
        <v>291</v>
      </c>
      <c r="N361" s="97"/>
      <c r="AT361" t="str">
        <f t="shared" si="42"/>
        <v>3.3V</v>
      </c>
      <c r="AU361" t="str">
        <f t="shared" si="43"/>
        <v>--</v>
      </c>
    </row>
    <row r="362" spans="1:47" x14ac:dyDescent="0.25">
      <c r="A362" t="str">
        <f t="shared" si="38"/>
        <v>R4-1</v>
      </c>
      <c r="B362" t="str">
        <f t="shared" si="39"/>
        <v>NetR4_1</v>
      </c>
      <c r="C362" t="str">
        <f t="shared" si="40"/>
        <v>R4-NetR4_1</v>
      </c>
      <c r="D362" t="str">
        <f t="shared" si="41"/>
        <v>R4-1</v>
      </c>
      <c r="E362" t="s">
        <v>491</v>
      </c>
      <c r="F362">
        <v>1</v>
      </c>
      <c r="G362" t="s">
        <v>392</v>
      </c>
      <c r="N362" s="97"/>
      <c r="AT362" t="str">
        <f t="shared" si="42"/>
        <v>EEDATA</v>
      </c>
      <c r="AU362" t="str">
        <f t="shared" si="43"/>
        <v>R7</v>
      </c>
    </row>
    <row r="363" spans="1:47" x14ac:dyDescent="0.25">
      <c r="A363" t="str">
        <f t="shared" si="38"/>
        <v>R4-2</v>
      </c>
      <c r="B363" t="str">
        <f t="shared" si="39"/>
        <v>3.3V</v>
      </c>
      <c r="C363" t="str">
        <f t="shared" si="40"/>
        <v>R4-3.3V</v>
      </c>
      <c r="D363" t="str">
        <f t="shared" si="41"/>
        <v>R4-2</v>
      </c>
      <c r="E363" t="s">
        <v>491</v>
      </c>
      <c r="F363">
        <v>2</v>
      </c>
      <c r="G363" t="s">
        <v>291</v>
      </c>
      <c r="N363" s="97"/>
      <c r="AT363" t="str">
        <f t="shared" si="42"/>
        <v>3.3V</v>
      </c>
      <c r="AU363" t="str">
        <f t="shared" si="43"/>
        <v>--</v>
      </c>
    </row>
    <row r="364" spans="1:47" x14ac:dyDescent="0.25">
      <c r="A364" t="str">
        <f t="shared" si="38"/>
        <v>R5-1</v>
      </c>
      <c r="B364" t="str">
        <f t="shared" si="39"/>
        <v>RESET</v>
      </c>
      <c r="C364" t="str">
        <f t="shared" si="40"/>
        <v>R5-RESET</v>
      </c>
      <c r="D364" t="str">
        <f t="shared" si="41"/>
        <v>R5-1</v>
      </c>
      <c r="E364" t="s">
        <v>492</v>
      </c>
      <c r="F364">
        <v>1</v>
      </c>
      <c r="G364" t="s">
        <v>323</v>
      </c>
      <c r="N364" s="97"/>
      <c r="AT364" t="str">
        <f t="shared" si="42"/>
        <v>RESET</v>
      </c>
      <c r="AU364" t="str">
        <f t="shared" si="43"/>
        <v>--</v>
      </c>
    </row>
    <row r="365" spans="1:47" x14ac:dyDescent="0.25">
      <c r="A365" t="str">
        <f t="shared" si="38"/>
        <v>R5-2</v>
      </c>
      <c r="B365" t="str">
        <f t="shared" si="39"/>
        <v>3.3V</v>
      </c>
      <c r="C365" t="str">
        <f t="shared" si="40"/>
        <v>R5-3.3V</v>
      </c>
      <c r="D365" t="str">
        <f t="shared" si="41"/>
        <v>R5-2</v>
      </c>
      <c r="E365" t="s">
        <v>492</v>
      </c>
      <c r="F365">
        <v>2</v>
      </c>
      <c r="G365" t="s">
        <v>291</v>
      </c>
      <c r="N365" s="97"/>
      <c r="AT365" t="str">
        <f t="shared" si="42"/>
        <v>3.3V</v>
      </c>
      <c r="AU365" t="str">
        <f t="shared" si="43"/>
        <v>--</v>
      </c>
    </row>
    <row r="366" spans="1:47" x14ac:dyDescent="0.25">
      <c r="A366" t="str">
        <f t="shared" si="38"/>
        <v>R6-1</v>
      </c>
      <c r="B366" t="str">
        <f t="shared" si="39"/>
        <v>5V</v>
      </c>
      <c r="C366" t="str">
        <f t="shared" si="40"/>
        <v>R6-5V</v>
      </c>
      <c r="D366" t="str">
        <f t="shared" si="41"/>
        <v>R6-1</v>
      </c>
      <c r="E366" t="s">
        <v>493</v>
      </c>
      <c r="F366">
        <v>1</v>
      </c>
      <c r="G366" t="s">
        <v>293</v>
      </c>
      <c r="N366" s="97"/>
      <c r="AT366" t="str">
        <f t="shared" si="42"/>
        <v>5V</v>
      </c>
      <c r="AU366" t="str">
        <f t="shared" si="43"/>
        <v>--</v>
      </c>
    </row>
    <row r="367" spans="1:47" x14ac:dyDescent="0.25">
      <c r="A367" t="str">
        <f t="shared" si="38"/>
        <v>R6-2</v>
      </c>
      <c r="B367" t="str">
        <f t="shared" si="39"/>
        <v>NetR6_2</v>
      </c>
      <c r="C367" t="str">
        <f t="shared" si="40"/>
        <v>R6-NetR6_2</v>
      </c>
      <c r="D367" t="str">
        <f t="shared" si="41"/>
        <v>R6-2</v>
      </c>
      <c r="E367" t="s">
        <v>493</v>
      </c>
      <c r="F367">
        <v>2</v>
      </c>
      <c r="G367" t="s">
        <v>393</v>
      </c>
      <c r="N367" s="97"/>
      <c r="AT367" t="str">
        <f t="shared" si="42"/>
        <v>NetR6_2</v>
      </c>
      <c r="AU367" t="str">
        <f t="shared" si="43"/>
        <v>--</v>
      </c>
    </row>
    <row r="368" spans="1:47" x14ac:dyDescent="0.25">
      <c r="A368" t="str">
        <f t="shared" si="38"/>
        <v>R7-1</v>
      </c>
      <c r="B368" t="str">
        <f t="shared" si="39"/>
        <v>EEDATA</v>
      </c>
      <c r="C368" t="str">
        <f t="shared" si="40"/>
        <v>R7-EEDATA</v>
      </c>
      <c r="D368" t="str">
        <f t="shared" si="41"/>
        <v>R7-1</v>
      </c>
      <c r="E368" t="s">
        <v>494</v>
      </c>
      <c r="F368">
        <v>1</v>
      </c>
      <c r="G368" t="s">
        <v>343</v>
      </c>
      <c r="N368" s="97"/>
      <c r="AT368" t="str">
        <f t="shared" si="42"/>
        <v>NetR4_1</v>
      </c>
      <c r="AU368" t="str">
        <f t="shared" si="43"/>
        <v>R7</v>
      </c>
    </row>
    <row r="369" spans="1:47" x14ac:dyDescent="0.25">
      <c r="A369" t="str">
        <f t="shared" si="38"/>
        <v>R7-2</v>
      </c>
      <c r="B369" t="str">
        <f t="shared" si="39"/>
        <v>NetR4_1</v>
      </c>
      <c r="C369" t="str">
        <f t="shared" si="40"/>
        <v>R7-NetR4_1</v>
      </c>
      <c r="D369" t="str">
        <f t="shared" si="41"/>
        <v>R7-2</v>
      </c>
      <c r="E369" t="s">
        <v>494</v>
      </c>
      <c r="F369">
        <v>2</v>
      </c>
      <c r="G369" t="s">
        <v>392</v>
      </c>
      <c r="N369" s="97"/>
      <c r="AT369" t="str">
        <f t="shared" si="42"/>
        <v>EEDATA</v>
      </c>
      <c r="AU369" t="str">
        <f t="shared" si="43"/>
        <v>R7</v>
      </c>
    </row>
    <row r="370" spans="1:47" x14ac:dyDescent="0.25">
      <c r="A370" t="str">
        <f t="shared" si="38"/>
        <v>R8-1</v>
      </c>
      <c r="B370" t="str">
        <f t="shared" si="39"/>
        <v>NetD10_A</v>
      </c>
      <c r="C370" t="str">
        <f t="shared" si="40"/>
        <v>R8-NetD10_A</v>
      </c>
      <c r="D370" t="str">
        <f t="shared" si="41"/>
        <v>R8-1</v>
      </c>
      <c r="E370" t="s">
        <v>495</v>
      </c>
      <c r="F370">
        <v>1</v>
      </c>
      <c r="G370" t="s">
        <v>372</v>
      </c>
      <c r="N370" s="97"/>
      <c r="AT370" t="str">
        <f t="shared" si="42"/>
        <v>NetD10_A</v>
      </c>
      <c r="AU370" t="str">
        <f t="shared" si="43"/>
        <v>--</v>
      </c>
    </row>
    <row r="371" spans="1:47" x14ac:dyDescent="0.25">
      <c r="A371" t="str">
        <f t="shared" si="38"/>
        <v>R8-2</v>
      </c>
      <c r="B371" t="str">
        <f t="shared" si="39"/>
        <v>3.3V</v>
      </c>
      <c r="C371" t="str">
        <f t="shared" si="40"/>
        <v>R8-3.3V</v>
      </c>
      <c r="D371" t="str">
        <f t="shared" si="41"/>
        <v>R8-2</v>
      </c>
      <c r="E371" t="s">
        <v>495</v>
      </c>
      <c r="F371">
        <v>2</v>
      </c>
      <c r="G371" t="s">
        <v>291</v>
      </c>
      <c r="N371" s="97"/>
      <c r="AT371" t="str">
        <f t="shared" si="42"/>
        <v>3.3V</v>
      </c>
      <c r="AU371" t="str">
        <f t="shared" si="43"/>
        <v>--</v>
      </c>
    </row>
    <row r="372" spans="1:47" x14ac:dyDescent="0.25">
      <c r="A372" t="str">
        <f t="shared" si="38"/>
        <v>R9-1</v>
      </c>
      <c r="B372" t="str">
        <f t="shared" si="39"/>
        <v>LED1</v>
      </c>
      <c r="C372" t="str">
        <f t="shared" si="40"/>
        <v>R9-LED1</v>
      </c>
      <c r="D372" t="str">
        <f t="shared" si="41"/>
        <v>R9-1</v>
      </c>
      <c r="E372" t="s">
        <v>496</v>
      </c>
      <c r="F372">
        <v>1</v>
      </c>
      <c r="G372" t="s">
        <v>354</v>
      </c>
      <c r="N372" s="97"/>
      <c r="AT372" t="str">
        <f t="shared" si="42"/>
        <v>NetD2_A</v>
      </c>
      <c r="AU372" t="str">
        <f t="shared" si="43"/>
        <v>R9</v>
      </c>
    </row>
    <row r="373" spans="1:47" x14ac:dyDescent="0.25">
      <c r="A373" t="str">
        <f t="shared" si="38"/>
        <v>R9-2</v>
      </c>
      <c r="B373" t="str">
        <f t="shared" si="39"/>
        <v>NetD2_A</v>
      </c>
      <c r="C373" t="str">
        <f t="shared" si="40"/>
        <v>R9-NetD2_A</v>
      </c>
      <c r="D373" t="str">
        <f t="shared" si="41"/>
        <v>R9-2</v>
      </c>
      <c r="E373" t="s">
        <v>496</v>
      </c>
      <c r="F373">
        <v>2</v>
      </c>
      <c r="G373" t="s">
        <v>374</v>
      </c>
      <c r="N373" s="97"/>
      <c r="AT373" t="str">
        <f t="shared" si="42"/>
        <v>LED1</v>
      </c>
      <c r="AU373" t="str">
        <f t="shared" si="43"/>
        <v>R9</v>
      </c>
    </row>
    <row r="374" spans="1:47" x14ac:dyDescent="0.25">
      <c r="A374" t="str">
        <f t="shared" si="38"/>
        <v>R10-1</v>
      </c>
      <c r="B374" t="str">
        <f t="shared" si="39"/>
        <v>LED2</v>
      </c>
      <c r="C374" t="str">
        <f t="shared" si="40"/>
        <v>R10-LED2</v>
      </c>
      <c r="D374" t="str">
        <f t="shared" si="41"/>
        <v>R10-1</v>
      </c>
      <c r="E374" t="s">
        <v>497</v>
      </c>
      <c r="F374">
        <v>1</v>
      </c>
      <c r="G374" t="s">
        <v>356</v>
      </c>
      <c r="N374" s="97"/>
      <c r="AT374" t="str">
        <f t="shared" si="42"/>
        <v>NetD3_A</v>
      </c>
      <c r="AU374" t="str">
        <f t="shared" si="43"/>
        <v>R10</v>
      </c>
    </row>
    <row r="375" spans="1:47" x14ac:dyDescent="0.25">
      <c r="A375" t="str">
        <f t="shared" si="38"/>
        <v>R10-2</v>
      </c>
      <c r="B375" t="str">
        <f t="shared" si="39"/>
        <v>NetD3_A</v>
      </c>
      <c r="C375" t="str">
        <f t="shared" si="40"/>
        <v>R10-NetD3_A</v>
      </c>
      <c r="D375" t="str">
        <f t="shared" si="41"/>
        <v>R10-2</v>
      </c>
      <c r="E375" t="s">
        <v>497</v>
      </c>
      <c r="F375">
        <v>2</v>
      </c>
      <c r="G375" t="s">
        <v>375</v>
      </c>
      <c r="N375" s="97"/>
      <c r="AT375" t="str">
        <f t="shared" si="42"/>
        <v>LED2</v>
      </c>
      <c r="AU375" t="str">
        <f t="shared" si="43"/>
        <v>R10</v>
      </c>
    </row>
    <row r="376" spans="1:47" x14ac:dyDescent="0.25">
      <c r="A376" t="str">
        <f t="shared" si="38"/>
        <v>R11-1</v>
      </c>
      <c r="B376" t="str">
        <f t="shared" si="39"/>
        <v>LED3</v>
      </c>
      <c r="C376" t="str">
        <f t="shared" si="40"/>
        <v>R11-LED3</v>
      </c>
      <c r="D376" t="str">
        <f t="shared" si="41"/>
        <v>R11-1</v>
      </c>
      <c r="E376" t="s">
        <v>498</v>
      </c>
      <c r="F376">
        <v>1</v>
      </c>
      <c r="G376" t="s">
        <v>358</v>
      </c>
      <c r="N376" s="97"/>
      <c r="AT376" t="str">
        <f t="shared" si="42"/>
        <v>NetD4_A</v>
      </c>
      <c r="AU376" t="str">
        <f t="shared" si="43"/>
        <v>R11</v>
      </c>
    </row>
    <row r="377" spans="1:47" x14ac:dyDescent="0.25">
      <c r="A377" t="str">
        <f t="shared" si="38"/>
        <v>R11-2</v>
      </c>
      <c r="B377" t="str">
        <f t="shared" si="39"/>
        <v>NetD4_A</v>
      </c>
      <c r="C377" t="str">
        <f t="shared" si="40"/>
        <v>R11-NetD4_A</v>
      </c>
      <c r="D377" t="str">
        <f t="shared" si="41"/>
        <v>R11-2</v>
      </c>
      <c r="E377" t="s">
        <v>498</v>
      </c>
      <c r="F377">
        <v>2</v>
      </c>
      <c r="G377" t="s">
        <v>376</v>
      </c>
      <c r="N377" s="97"/>
      <c r="AT377" t="str">
        <f t="shared" si="42"/>
        <v>LED3</v>
      </c>
      <c r="AU377" t="str">
        <f t="shared" si="43"/>
        <v>R11</v>
      </c>
    </row>
    <row r="378" spans="1:47" x14ac:dyDescent="0.25">
      <c r="A378" t="str">
        <f t="shared" si="38"/>
        <v>R12-1</v>
      </c>
      <c r="B378" t="str">
        <f t="shared" si="39"/>
        <v>LED4</v>
      </c>
      <c r="C378" t="str">
        <f t="shared" si="40"/>
        <v>R12-LED4</v>
      </c>
      <c r="D378" t="str">
        <f t="shared" si="41"/>
        <v>R12-1</v>
      </c>
      <c r="E378" t="s">
        <v>499</v>
      </c>
      <c r="F378">
        <v>1</v>
      </c>
      <c r="G378" t="s">
        <v>360</v>
      </c>
      <c r="N378" s="97"/>
      <c r="AT378" t="str">
        <f t="shared" si="42"/>
        <v>NetD5_A</v>
      </c>
      <c r="AU378" t="str">
        <f t="shared" si="43"/>
        <v>R12</v>
      </c>
    </row>
    <row r="379" spans="1:47" x14ac:dyDescent="0.25">
      <c r="A379" t="str">
        <f t="shared" si="38"/>
        <v>R12-2</v>
      </c>
      <c r="B379" t="str">
        <f t="shared" si="39"/>
        <v>NetD5_A</v>
      </c>
      <c r="C379" t="str">
        <f t="shared" si="40"/>
        <v>R12-NetD5_A</v>
      </c>
      <c r="D379" t="str">
        <f t="shared" si="41"/>
        <v>R12-2</v>
      </c>
      <c r="E379" t="s">
        <v>499</v>
      </c>
      <c r="F379">
        <v>2</v>
      </c>
      <c r="G379" t="s">
        <v>377</v>
      </c>
      <c r="N379" s="97"/>
      <c r="AT379" t="str">
        <f t="shared" si="42"/>
        <v>LED4</v>
      </c>
      <c r="AU379" t="str">
        <f t="shared" si="43"/>
        <v>R12</v>
      </c>
    </row>
    <row r="380" spans="1:47" x14ac:dyDescent="0.25">
      <c r="A380" t="str">
        <f t="shared" si="38"/>
        <v>R13-1</v>
      </c>
      <c r="B380" t="str">
        <f t="shared" si="39"/>
        <v>LED5</v>
      </c>
      <c r="C380" t="str">
        <f t="shared" si="40"/>
        <v>R13-LED5</v>
      </c>
      <c r="D380" t="str">
        <f t="shared" si="41"/>
        <v>R13-1</v>
      </c>
      <c r="E380" t="s">
        <v>500</v>
      </c>
      <c r="F380">
        <v>1</v>
      </c>
      <c r="G380" t="s">
        <v>362</v>
      </c>
      <c r="N380" s="97"/>
      <c r="AT380" t="str">
        <f t="shared" si="42"/>
        <v>NetD6_A</v>
      </c>
      <c r="AU380" t="str">
        <f t="shared" si="43"/>
        <v>R13</v>
      </c>
    </row>
    <row r="381" spans="1:47" x14ac:dyDescent="0.25">
      <c r="A381" t="str">
        <f t="shared" si="38"/>
        <v>R13-2</v>
      </c>
      <c r="B381" t="str">
        <f t="shared" si="39"/>
        <v>NetD6_A</v>
      </c>
      <c r="C381" t="str">
        <f t="shared" si="40"/>
        <v>R13-NetD6_A</v>
      </c>
      <c r="D381" t="str">
        <f t="shared" si="41"/>
        <v>R13-2</v>
      </c>
      <c r="E381" t="s">
        <v>500</v>
      </c>
      <c r="F381">
        <v>2</v>
      </c>
      <c r="G381" t="s">
        <v>378</v>
      </c>
      <c r="N381" s="97"/>
      <c r="AT381" t="str">
        <f t="shared" si="42"/>
        <v>LED5</v>
      </c>
      <c r="AU381" t="str">
        <f t="shared" si="43"/>
        <v>R13</v>
      </c>
    </row>
    <row r="382" spans="1:47" x14ac:dyDescent="0.25">
      <c r="A382" t="str">
        <f t="shared" si="38"/>
        <v>R14-1</v>
      </c>
      <c r="B382" t="str">
        <f t="shared" si="39"/>
        <v>LED6</v>
      </c>
      <c r="C382" t="str">
        <f t="shared" si="40"/>
        <v>R14-LED6</v>
      </c>
      <c r="D382" t="str">
        <f t="shared" si="41"/>
        <v>R14-1</v>
      </c>
      <c r="E382" t="s">
        <v>501</v>
      </c>
      <c r="F382">
        <v>1</v>
      </c>
      <c r="G382" t="s">
        <v>364</v>
      </c>
      <c r="N382" s="97"/>
      <c r="AT382" t="str">
        <f t="shared" si="42"/>
        <v>NetD7_A</v>
      </c>
      <c r="AU382" t="str">
        <f t="shared" si="43"/>
        <v>R14</v>
      </c>
    </row>
    <row r="383" spans="1:47" x14ac:dyDescent="0.25">
      <c r="A383" t="str">
        <f t="shared" si="38"/>
        <v>R14-2</v>
      </c>
      <c r="B383" t="str">
        <f t="shared" si="39"/>
        <v>NetD7_A</v>
      </c>
      <c r="C383" t="str">
        <f t="shared" si="40"/>
        <v>R14-NetD7_A</v>
      </c>
      <c r="D383" t="str">
        <f t="shared" si="41"/>
        <v>R14-2</v>
      </c>
      <c r="E383" t="s">
        <v>501</v>
      </c>
      <c r="F383">
        <v>2</v>
      </c>
      <c r="G383" t="s">
        <v>379</v>
      </c>
      <c r="N383" s="97"/>
      <c r="AT383" t="str">
        <f t="shared" si="42"/>
        <v>LED6</v>
      </c>
      <c r="AU383" t="str">
        <f t="shared" si="43"/>
        <v>R14</v>
      </c>
    </row>
    <row r="384" spans="1:47" x14ac:dyDescent="0.25">
      <c r="A384" t="str">
        <f t="shared" si="38"/>
        <v>R15-1</v>
      </c>
      <c r="B384" t="str">
        <f t="shared" si="39"/>
        <v>LED7</v>
      </c>
      <c r="C384" t="str">
        <f t="shared" si="40"/>
        <v>R15-LED7</v>
      </c>
      <c r="D384" t="str">
        <f t="shared" si="41"/>
        <v>R15-1</v>
      </c>
      <c r="E384" t="s">
        <v>502</v>
      </c>
      <c r="F384">
        <v>1</v>
      </c>
      <c r="G384" t="s">
        <v>366</v>
      </c>
      <c r="N384" s="97"/>
      <c r="AT384" t="str">
        <f t="shared" si="42"/>
        <v>NetD8_A</v>
      </c>
      <c r="AU384" t="str">
        <f t="shared" si="43"/>
        <v>R15</v>
      </c>
    </row>
    <row r="385" spans="1:47" x14ac:dyDescent="0.25">
      <c r="A385" t="str">
        <f t="shared" si="38"/>
        <v>R15-2</v>
      </c>
      <c r="B385" t="str">
        <f t="shared" si="39"/>
        <v>NetD8_A</v>
      </c>
      <c r="C385" t="str">
        <f t="shared" si="40"/>
        <v>R15-NetD8_A</v>
      </c>
      <c r="D385" t="str">
        <f t="shared" si="41"/>
        <v>R15-2</v>
      </c>
      <c r="E385" t="s">
        <v>502</v>
      </c>
      <c r="F385">
        <v>2</v>
      </c>
      <c r="G385" t="s">
        <v>380</v>
      </c>
      <c r="N385" s="97"/>
      <c r="AT385" t="str">
        <f t="shared" si="42"/>
        <v>LED7</v>
      </c>
      <c r="AU385" t="str">
        <f t="shared" si="43"/>
        <v>R15</v>
      </c>
    </row>
    <row r="386" spans="1:47" x14ac:dyDescent="0.25">
      <c r="A386" t="str">
        <f t="shared" si="38"/>
        <v>R16-1</v>
      </c>
      <c r="B386" t="str">
        <f t="shared" si="39"/>
        <v>LED8</v>
      </c>
      <c r="C386" t="str">
        <f t="shared" si="40"/>
        <v>R16-LED8</v>
      </c>
      <c r="D386" t="str">
        <f t="shared" si="41"/>
        <v>R16-1</v>
      </c>
      <c r="E386" t="s">
        <v>503</v>
      </c>
      <c r="F386">
        <v>1</v>
      </c>
      <c r="G386" t="s">
        <v>368</v>
      </c>
      <c r="N386" s="97"/>
      <c r="AT386" t="str">
        <f t="shared" si="42"/>
        <v>NetD9_A</v>
      </c>
      <c r="AU386" t="str">
        <f t="shared" si="43"/>
        <v>R16</v>
      </c>
    </row>
    <row r="387" spans="1:47" x14ac:dyDescent="0.25">
      <c r="A387" t="str">
        <f t="shared" si="38"/>
        <v>R16-2</v>
      </c>
      <c r="B387" t="str">
        <f t="shared" si="39"/>
        <v>NetD9_A</v>
      </c>
      <c r="C387" t="str">
        <f t="shared" si="40"/>
        <v>R16-NetD9_A</v>
      </c>
      <c r="D387" t="str">
        <f t="shared" si="41"/>
        <v>R16-2</v>
      </c>
      <c r="E387" t="s">
        <v>503</v>
      </c>
      <c r="F387">
        <v>2</v>
      </c>
      <c r="G387" t="s">
        <v>381</v>
      </c>
      <c r="N387" s="97"/>
      <c r="AT387" t="str">
        <f t="shared" si="42"/>
        <v>LED8</v>
      </c>
      <c r="AU387" t="str">
        <f t="shared" si="43"/>
        <v>R16</v>
      </c>
    </row>
    <row r="388" spans="1:47" x14ac:dyDescent="0.25">
      <c r="A388" t="str">
        <f t="shared" si="38"/>
        <v>R17-1</v>
      </c>
      <c r="B388" t="str">
        <f t="shared" si="39"/>
        <v>NetR17_1</v>
      </c>
      <c r="C388" t="str">
        <f t="shared" si="40"/>
        <v>R17-NetR17_1</v>
      </c>
      <c r="D388" t="str">
        <f t="shared" si="41"/>
        <v>R17-1</v>
      </c>
      <c r="E388" t="s">
        <v>504</v>
      </c>
      <c r="F388">
        <v>1</v>
      </c>
      <c r="G388" t="s">
        <v>382</v>
      </c>
      <c r="N388" s="97"/>
      <c r="AT388" t="str">
        <f t="shared" si="42"/>
        <v>CLK12M</v>
      </c>
      <c r="AU388" t="str">
        <f t="shared" si="43"/>
        <v>R17</v>
      </c>
    </row>
    <row r="389" spans="1:47" x14ac:dyDescent="0.25">
      <c r="A389" t="str">
        <f t="shared" si="38"/>
        <v>R17-2</v>
      </c>
      <c r="B389" t="str">
        <f t="shared" si="39"/>
        <v>CLK12M</v>
      </c>
      <c r="C389" t="str">
        <f t="shared" si="40"/>
        <v>R17-CLK12M</v>
      </c>
      <c r="D389" t="str">
        <f t="shared" si="41"/>
        <v>R17-2</v>
      </c>
      <c r="E389" t="s">
        <v>504</v>
      </c>
      <c r="F389">
        <v>2</v>
      </c>
      <c r="G389" t="s">
        <v>315</v>
      </c>
      <c r="N389" s="97"/>
      <c r="AT389" t="str">
        <f t="shared" si="42"/>
        <v>NetR17_1</v>
      </c>
      <c r="AU389" t="str">
        <f t="shared" si="43"/>
        <v>R17</v>
      </c>
    </row>
    <row r="390" spans="1:47" x14ac:dyDescent="0.25">
      <c r="A390" t="str">
        <f t="shared" ref="A390:A452" si="44">$E390&amp;"-"&amp;$F390</f>
        <v>R18-1</v>
      </c>
      <c r="B390" t="str">
        <f t="shared" ref="B390:B452" si="45">IF(OR(E390=$A$2,E390=$B$2,E390=$C$2,E390=$D$2),"--",G390)</f>
        <v>NetR18_1</v>
      </c>
      <c r="C390" t="str">
        <f t="shared" ref="C390:C452" si="46">$E390&amp;"-"&amp;$G390</f>
        <v>R18-NetR18_1</v>
      </c>
      <c r="D390" t="str">
        <f t="shared" ref="D390:D452" si="47">A390</f>
        <v>R18-1</v>
      </c>
      <c r="E390" t="s">
        <v>505</v>
      </c>
      <c r="F390">
        <v>1</v>
      </c>
      <c r="G390" t="s">
        <v>383</v>
      </c>
      <c r="N390" s="97"/>
      <c r="AT390" t="str">
        <f t="shared" ref="AT390:AT452" si="48">IF(IF(COUNTIF($AO$6:$AQ$150,B390)&gt;0,"---","--")="---",VLOOKUP(B390,$AO$6:$AQ$150,3,0),B390)</f>
        <v>NetR18_1</v>
      </c>
      <c r="AU390" t="str">
        <f t="shared" ref="AU390:AU452" si="49">IF(IF(COUNTIF($AO$6:$AQ$150,B390)&gt;0,"---","--")="---",VLOOKUP(B390,$AO$6:$AQ$150,2,0),"--")</f>
        <v>--</v>
      </c>
    </row>
    <row r="391" spans="1:47" x14ac:dyDescent="0.25">
      <c r="A391" t="str">
        <f t="shared" si="44"/>
        <v>R18-2</v>
      </c>
      <c r="B391" t="str">
        <f t="shared" si="45"/>
        <v>5V</v>
      </c>
      <c r="C391" t="str">
        <f t="shared" si="46"/>
        <v>R18-5V</v>
      </c>
      <c r="D391" t="str">
        <f t="shared" si="47"/>
        <v>R18-2</v>
      </c>
      <c r="E391" t="s">
        <v>505</v>
      </c>
      <c r="F391">
        <v>2</v>
      </c>
      <c r="G391" t="s">
        <v>293</v>
      </c>
      <c r="N391" s="97"/>
      <c r="AT391" t="str">
        <f t="shared" si="48"/>
        <v>5V</v>
      </c>
      <c r="AU391" t="str">
        <f t="shared" si="49"/>
        <v>--</v>
      </c>
    </row>
    <row r="392" spans="1:47" x14ac:dyDescent="0.25">
      <c r="A392" t="str">
        <f t="shared" si="44"/>
        <v>R19-1</v>
      </c>
      <c r="B392" t="str">
        <f t="shared" si="45"/>
        <v>NetR17_1</v>
      </c>
      <c r="C392" t="str">
        <f t="shared" si="46"/>
        <v>R19-NetR17_1</v>
      </c>
      <c r="D392" t="str">
        <f t="shared" si="47"/>
        <v>R19-1</v>
      </c>
      <c r="E392" t="s">
        <v>506</v>
      </c>
      <c r="F392">
        <v>1</v>
      </c>
      <c r="G392" t="s">
        <v>382</v>
      </c>
      <c r="N392" s="97"/>
      <c r="AT392" t="str">
        <f t="shared" si="48"/>
        <v>CLK12M</v>
      </c>
      <c r="AU392" t="str">
        <f t="shared" si="49"/>
        <v>R17</v>
      </c>
    </row>
    <row r="393" spans="1:47" x14ac:dyDescent="0.25">
      <c r="A393" t="str">
        <f t="shared" si="44"/>
        <v>R19-2</v>
      </c>
      <c r="B393" t="str">
        <f t="shared" si="45"/>
        <v>NetR19_2</v>
      </c>
      <c r="C393" t="str">
        <f t="shared" si="46"/>
        <v>R19-NetR19_2</v>
      </c>
      <c r="D393" t="str">
        <f t="shared" si="47"/>
        <v>R19-2</v>
      </c>
      <c r="E393" t="s">
        <v>506</v>
      </c>
      <c r="F393">
        <v>2</v>
      </c>
      <c r="G393" t="s">
        <v>384</v>
      </c>
      <c r="N393" s="97"/>
      <c r="AT393" t="str">
        <f t="shared" si="48"/>
        <v>NetR17_1</v>
      </c>
      <c r="AU393" t="str">
        <f t="shared" si="49"/>
        <v>R19</v>
      </c>
    </row>
    <row r="394" spans="1:47" x14ac:dyDescent="0.25">
      <c r="A394" t="str">
        <f t="shared" si="44"/>
        <v>R20-1</v>
      </c>
      <c r="B394" t="str">
        <f t="shared" si="45"/>
        <v>GND</v>
      </c>
      <c r="C394" t="str">
        <f t="shared" si="46"/>
        <v>R20-GND</v>
      </c>
      <c r="D394" t="str">
        <f t="shared" si="47"/>
        <v>R20-1</v>
      </c>
      <c r="E394" t="s">
        <v>507</v>
      </c>
      <c r="F394">
        <v>1</v>
      </c>
      <c r="G394" t="s">
        <v>324</v>
      </c>
      <c r="N394" s="97"/>
      <c r="AT394" t="str">
        <f t="shared" si="48"/>
        <v>GND</v>
      </c>
      <c r="AU394" t="str">
        <f t="shared" si="49"/>
        <v>--</v>
      </c>
    </row>
    <row r="395" spans="1:47" x14ac:dyDescent="0.25">
      <c r="A395" t="str">
        <f t="shared" si="44"/>
        <v>R20-2</v>
      </c>
      <c r="B395" t="str">
        <f t="shared" si="45"/>
        <v>VIN</v>
      </c>
      <c r="C395" t="str">
        <f t="shared" si="46"/>
        <v>R20-VIN</v>
      </c>
      <c r="D395" t="str">
        <f t="shared" si="47"/>
        <v>R20-2</v>
      </c>
      <c r="E395" t="s">
        <v>507</v>
      </c>
      <c r="F395">
        <v>2</v>
      </c>
      <c r="G395" t="s">
        <v>326</v>
      </c>
      <c r="N395" s="97"/>
      <c r="AT395" t="str">
        <f t="shared" si="48"/>
        <v>VIN</v>
      </c>
      <c r="AU395" t="str">
        <f t="shared" si="49"/>
        <v>--</v>
      </c>
    </row>
    <row r="396" spans="1:47" x14ac:dyDescent="0.25">
      <c r="A396" t="str">
        <f t="shared" si="44"/>
        <v>R23-1</v>
      </c>
      <c r="B396" t="str">
        <f t="shared" si="45"/>
        <v>NetD1_A</v>
      </c>
      <c r="C396" t="str">
        <f t="shared" si="46"/>
        <v>R23-NetD1_A</v>
      </c>
      <c r="D396" t="str">
        <f t="shared" si="47"/>
        <v>R23-1</v>
      </c>
      <c r="E396" t="s">
        <v>508</v>
      </c>
      <c r="F396">
        <v>1</v>
      </c>
      <c r="G396" t="s">
        <v>373</v>
      </c>
      <c r="N396" s="97"/>
      <c r="AT396" t="str">
        <f t="shared" si="48"/>
        <v>NetD1_A</v>
      </c>
      <c r="AU396" t="str">
        <f t="shared" si="49"/>
        <v>--</v>
      </c>
    </row>
    <row r="397" spans="1:47" x14ac:dyDescent="0.25">
      <c r="A397" t="str">
        <f t="shared" si="44"/>
        <v>R23-2</v>
      </c>
      <c r="B397" t="str">
        <f t="shared" si="45"/>
        <v>3.3V</v>
      </c>
      <c r="C397" t="str">
        <f t="shared" si="46"/>
        <v>R23-3.3V</v>
      </c>
      <c r="D397" t="str">
        <f t="shared" si="47"/>
        <v>R23-2</v>
      </c>
      <c r="E397" t="s">
        <v>508</v>
      </c>
      <c r="F397">
        <v>2</v>
      </c>
      <c r="G397" t="s">
        <v>291</v>
      </c>
      <c r="N397" s="97"/>
      <c r="AT397" t="str">
        <f t="shared" si="48"/>
        <v>3.3V</v>
      </c>
      <c r="AU397" t="str">
        <f t="shared" si="49"/>
        <v>--</v>
      </c>
    </row>
    <row r="398" spans="1:47" x14ac:dyDescent="0.25">
      <c r="A398" t="str">
        <f t="shared" si="44"/>
        <v>R24-1</v>
      </c>
      <c r="B398" t="str">
        <f t="shared" si="45"/>
        <v>D12</v>
      </c>
      <c r="C398" t="str">
        <f t="shared" si="46"/>
        <v>R24-D12</v>
      </c>
      <c r="D398" t="str">
        <f t="shared" si="47"/>
        <v>R24-1</v>
      </c>
      <c r="E398" t="s">
        <v>509</v>
      </c>
      <c r="F398">
        <v>1</v>
      </c>
      <c r="G398" t="s">
        <v>320</v>
      </c>
      <c r="N398" s="97"/>
      <c r="AT398" t="str">
        <f t="shared" si="48"/>
        <v>D12</v>
      </c>
      <c r="AU398" t="str">
        <f t="shared" si="49"/>
        <v>--</v>
      </c>
    </row>
    <row r="399" spans="1:47" x14ac:dyDescent="0.25">
      <c r="A399" t="str">
        <f t="shared" si="44"/>
        <v>R24-2</v>
      </c>
      <c r="B399" t="str">
        <f t="shared" si="45"/>
        <v>D12_R</v>
      </c>
      <c r="C399" t="str">
        <f t="shared" si="46"/>
        <v>R24-D12_R</v>
      </c>
      <c r="D399" t="str">
        <f t="shared" si="47"/>
        <v>R24-2</v>
      </c>
      <c r="E399" t="s">
        <v>509</v>
      </c>
      <c r="F399">
        <v>2</v>
      </c>
      <c r="G399" t="s">
        <v>327</v>
      </c>
      <c r="N399" s="97"/>
      <c r="AT399" t="str">
        <f t="shared" si="48"/>
        <v>D12_R</v>
      </c>
      <c r="AU399" t="str">
        <f t="shared" si="49"/>
        <v>--</v>
      </c>
    </row>
    <row r="400" spans="1:47" x14ac:dyDescent="0.25">
      <c r="A400" t="str">
        <f t="shared" si="44"/>
        <v>R25-1</v>
      </c>
      <c r="B400" t="str">
        <f t="shared" si="45"/>
        <v>D11</v>
      </c>
      <c r="C400" t="str">
        <f t="shared" si="46"/>
        <v>R25-D11</v>
      </c>
      <c r="D400" t="str">
        <f t="shared" si="47"/>
        <v>R25-1</v>
      </c>
      <c r="E400" t="s">
        <v>510</v>
      </c>
      <c r="F400">
        <v>1</v>
      </c>
      <c r="G400" t="s">
        <v>318</v>
      </c>
      <c r="N400" s="97"/>
      <c r="AT400" t="str">
        <f t="shared" si="48"/>
        <v>D11</v>
      </c>
      <c r="AU400" t="str">
        <f t="shared" si="49"/>
        <v>--</v>
      </c>
    </row>
    <row r="401" spans="1:47" x14ac:dyDescent="0.25">
      <c r="A401" t="str">
        <f t="shared" si="44"/>
        <v>R25-2</v>
      </c>
      <c r="B401" t="str">
        <f t="shared" si="45"/>
        <v>D11_R</v>
      </c>
      <c r="C401" t="str">
        <f t="shared" si="46"/>
        <v>R25-D11_R</v>
      </c>
      <c r="D401" t="str">
        <f t="shared" si="47"/>
        <v>R25-2</v>
      </c>
      <c r="E401" t="s">
        <v>510</v>
      </c>
      <c r="F401">
        <v>2</v>
      </c>
      <c r="G401" t="s">
        <v>325</v>
      </c>
      <c r="N401" s="97"/>
      <c r="AT401" t="str">
        <f t="shared" si="48"/>
        <v>D11_R</v>
      </c>
      <c r="AU401" t="str">
        <f t="shared" si="49"/>
        <v>--</v>
      </c>
    </row>
    <row r="402" spans="1:47" x14ac:dyDescent="0.25">
      <c r="A402" t="str">
        <f t="shared" si="44"/>
        <v>R27-1</v>
      </c>
      <c r="B402" t="str">
        <f t="shared" si="45"/>
        <v>NetR27_1</v>
      </c>
      <c r="C402" t="str">
        <f t="shared" si="46"/>
        <v>R27-NetR27_1</v>
      </c>
      <c r="D402" t="str">
        <f t="shared" si="47"/>
        <v>R27-1</v>
      </c>
      <c r="E402" t="s">
        <v>511</v>
      </c>
      <c r="F402">
        <v>1</v>
      </c>
      <c r="G402" t="s">
        <v>386</v>
      </c>
      <c r="N402" s="97"/>
      <c r="AT402" t="str">
        <f t="shared" si="48"/>
        <v>NetR27_1</v>
      </c>
      <c r="AU402" t="str">
        <f t="shared" si="49"/>
        <v>--</v>
      </c>
    </row>
    <row r="403" spans="1:47" x14ac:dyDescent="0.25">
      <c r="A403" t="str">
        <f t="shared" si="44"/>
        <v>R27-2</v>
      </c>
      <c r="B403" t="str">
        <f t="shared" si="45"/>
        <v>NetR27_2</v>
      </c>
      <c r="C403" t="str">
        <f t="shared" si="46"/>
        <v>R27-NetR27_2</v>
      </c>
      <c r="D403" t="str">
        <f t="shared" si="47"/>
        <v>R27-2</v>
      </c>
      <c r="E403" t="s">
        <v>511</v>
      </c>
      <c r="F403">
        <v>2</v>
      </c>
      <c r="G403" t="s">
        <v>387</v>
      </c>
      <c r="N403" s="97"/>
      <c r="AT403" t="str">
        <f t="shared" si="48"/>
        <v>NetR27_2</v>
      </c>
      <c r="AU403" t="str">
        <f t="shared" si="49"/>
        <v>--</v>
      </c>
    </row>
    <row r="404" spans="1:47" x14ac:dyDescent="0.25">
      <c r="A404" t="str">
        <f t="shared" si="44"/>
        <v>R28-1</v>
      </c>
      <c r="B404" t="str">
        <f t="shared" si="45"/>
        <v>USB_VBUS</v>
      </c>
      <c r="C404" t="str">
        <f t="shared" si="46"/>
        <v>R28-USB_VBUS</v>
      </c>
      <c r="D404" t="str">
        <f t="shared" si="47"/>
        <v>R28-1</v>
      </c>
      <c r="E404" t="s">
        <v>512</v>
      </c>
      <c r="F404">
        <v>1</v>
      </c>
      <c r="G404" t="s">
        <v>350</v>
      </c>
      <c r="N404" s="97"/>
      <c r="AT404" t="str">
        <f t="shared" si="48"/>
        <v>USB_VBUS</v>
      </c>
      <c r="AU404" t="str">
        <f t="shared" si="49"/>
        <v>--</v>
      </c>
    </row>
    <row r="405" spans="1:47" x14ac:dyDescent="0.25">
      <c r="A405" t="str">
        <f t="shared" si="44"/>
        <v>R28-2</v>
      </c>
      <c r="B405" t="str">
        <f t="shared" si="45"/>
        <v>NetR28_2</v>
      </c>
      <c r="C405" t="str">
        <f t="shared" si="46"/>
        <v>R28-NetR28_2</v>
      </c>
      <c r="D405" t="str">
        <f t="shared" si="47"/>
        <v>R28-2</v>
      </c>
      <c r="E405" t="s">
        <v>512</v>
      </c>
      <c r="F405">
        <v>2</v>
      </c>
      <c r="G405" t="s">
        <v>388</v>
      </c>
      <c r="N405" s="97"/>
      <c r="AT405" t="str">
        <f t="shared" si="48"/>
        <v>NetR28_2</v>
      </c>
      <c r="AU405" t="str">
        <f t="shared" si="49"/>
        <v>--</v>
      </c>
    </row>
    <row r="406" spans="1:47" x14ac:dyDescent="0.25">
      <c r="A406" t="str">
        <f t="shared" si="44"/>
        <v>R29-1</v>
      </c>
      <c r="B406" t="str">
        <f t="shared" si="45"/>
        <v>NetR29_1</v>
      </c>
      <c r="C406" t="str">
        <f t="shared" si="46"/>
        <v>R29-NetR29_1</v>
      </c>
      <c r="D406" t="str">
        <f t="shared" si="47"/>
        <v>R29-1</v>
      </c>
      <c r="E406" t="s">
        <v>513</v>
      </c>
      <c r="F406">
        <v>1</v>
      </c>
      <c r="G406" t="s">
        <v>389</v>
      </c>
      <c r="N406" s="97"/>
      <c r="AT406" t="str">
        <f t="shared" si="48"/>
        <v>NetR29_1</v>
      </c>
      <c r="AU406" t="str">
        <f t="shared" si="49"/>
        <v>--</v>
      </c>
    </row>
    <row r="407" spans="1:47" x14ac:dyDescent="0.25">
      <c r="A407" t="str">
        <f t="shared" si="44"/>
        <v>R29-2</v>
      </c>
      <c r="B407" t="str">
        <f t="shared" si="45"/>
        <v>NetR28_2</v>
      </c>
      <c r="C407" t="str">
        <f t="shared" si="46"/>
        <v>R29-NetR28_2</v>
      </c>
      <c r="D407" t="str">
        <f t="shared" si="47"/>
        <v>R29-2</v>
      </c>
      <c r="E407" t="s">
        <v>513</v>
      </c>
      <c r="F407">
        <v>2</v>
      </c>
      <c r="G407" t="s">
        <v>388</v>
      </c>
      <c r="N407" s="97"/>
      <c r="AT407" t="str">
        <f t="shared" si="48"/>
        <v>NetR28_2</v>
      </c>
      <c r="AU407" t="str">
        <f t="shared" si="49"/>
        <v>--</v>
      </c>
    </row>
    <row r="408" spans="1:47" x14ac:dyDescent="0.25">
      <c r="A408" t="str">
        <f t="shared" si="44"/>
        <v>R30-1</v>
      </c>
      <c r="B408" t="str">
        <f t="shared" si="45"/>
        <v>NetR29_1</v>
      </c>
      <c r="C408" t="str">
        <f t="shared" si="46"/>
        <v>R30-NetR29_1</v>
      </c>
      <c r="D408" t="str">
        <f t="shared" si="47"/>
        <v>R30-1</v>
      </c>
      <c r="E408" t="s">
        <v>514</v>
      </c>
      <c r="F408">
        <v>1</v>
      </c>
      <c r="G408" t="s">
        <v>389</v>
      </c>
      <c r="N408" s="97"/>
      <c r="AT408" t="str">
        <f t="shared" si="48"/>
        <v>NetR29_1</v>
      </c>
      <c r="AU408" t="str">
        <f t="shared" si="49"/>
        <v>--</v>
      </c>
    </row>
    <row r="409" spans="1:47" x14ac:dyDescent="0.25">
      <c r="A409" t="str">
        <f t="shared" si="44"/>
        <v>R30-2</v>
      </c>
      <c r="B409" t="str">
        <f t="shared" si="45"/>
        <v>NetR30_2</v>
      </c>
      <c r="C409" t="str">
        <f t="shared" si="46"/>
        <v>R30-NetR30_2</v>
      </c>
      <c r="D409" t="str">
        <f t="shared" si="47"/>
        <v>R30-2</v>
      </c>
      <c r="E409" t="s">
        <v>514</v>
      </c>
      <c r="F409">
        <v>2</v>
      </c>
      <c r="G409" t="s">
        <v>391</v>
      </c>
      <c r="N409" s="97"/>
      <c r="AT409" t="str">
        <f t="shared" si="48"/>
        <v>NetR30_2</v>
      </c>
      <c r="AU409" t="str">
        <f t="shared" si="49"/>
        <v>--</v>
      </c>
    </row>
    <row r="410" spans="1:47" x14ac:dyDescent="0.25">
      <c r="A410" t="str">
        <f t="shared" si="44"/>
        <v>R31-1</v>
      </c>
      <c r="B410" t="str">
        <f t="shared" si="45"/>
        <v>VIN</v>
      </c>
      <c r="C410" t="str">
        <f t="shared" si="46"/>
        <v>R31-VIN</v>
      </c>
      <c r="D410" t="str">
        <f t="shared" si="47"/>
        <v>R31-1</v>
      </c>
      <c r="E410" t="s">
        <v>515</v>
      </c>
      <c r="F410">
        <v>1</v>
      </c>
      <c r="G410" t="s">
        <v>326</v>
      </c>
      <c r="N410" s="97"/>
      <c r="AT410" t="str">
        <f t="shared" si="48"/>
        <v>VIN</v>
      </c>
      <c r="AU410" t="str">
        <f t="shared" si="49"/>
        <v>--</v>
      </c>
    </row>
    <row r="411" spans="1:47" x14ac:dyDescent="0.25">
      <c r="A411" t="str">
        <f t="shared" si="44"/>
        <v>R31-2</v>
      </c>
      <c r="B411" t="str">
        <f t="shared" si="45"/>
        <v>NetC7_2</v>
      </c>
      <c r="C411" t="str">
        <f t="shared" si="46"/>
        <v>R31-NetC7_2</v>
      </c>
      <c r="D411" t="str">
        <f t="shared" si="47"/>
        <v>R31-2</v>
      </c>
      <c r="E411" t="s">
        <v>515</v>
      </c>
      <c r="F411">
        <v>2</v>
      </c>
      <c r="G411" t="s">
        <v>371</v>
      </c>
      <c r="N411" s="97"/>
      <c r="AT411" t="str">
        <f t="shared" si="48"/>
        <v>NetC7_2</v>
      </c>
      <c r="AU411" t="str">
        <f t="shared" si="49"/>
        <v>--</v>
      </c>
    </row>
    <row r="412" spans="1:47" x14ac:dyDescent="0.25">
      <c r="A412" t="str">
        <f t="shared" si="44"/>
        <v>R32-1</v>
      </c>
      <c r="B412" t="str">
        <f t="shared" si="45"/>
        <v>NetC7_2</v>
      </c>
      <c r="C412" t="str">
        <f t="shared" si="46"/>
        <v>R32-NetC7_2</v>
      </c>
      <c r="D412" t="str">
        <f t="shared" si="47"/>
        <v>R32-1</v>
      </c>
      <c r="E412" t="s">
        <v>516</v>
      </c>
      <c r="F412">
        <v>1</v>
      </c>
      <c r="G412" t="s">
        <v>371</v>
      </c>
      <c r="N412" s="97"/>
      <c r="AT412" t="str">
        <f t="shared" si="48"/>
        <v>NetC7_2</v>
      </c>
      <c r="AU412" t="str">
        <f t="shared" si="49"/>
        <v>--</v>
      </c>
    </row>
    <row r="413" spans="1:47" x14ac:dyDescent="0.25">
      <c r="A413" t="str">
        <f t="shared" si="44"/>
        <v>R32-2</v>
      </c>
      <c r="B413" t="str">
        <f t="shared" si="45"/>
        <v>GND</v>
      </c>
      <c r="C413" t="str">
        <f t="shared" si="46"/>
        <v>R32-GND</v>
      </c>
      <c r="D413" t="str">
        <f t="shared" si="47"/>
        <v>R32-2</v>
      </c>
      <c r="E413" t="s">
        <v>516</v>
      </c>
      <c r="F413">
        <v>2</v>
      </c>
      <c r="G413" t="s">
        <v>324</v>
      </c>
      <c r="N413" s="97"/>
      <c r="AT413" t="str">
        <f t="shared" si="48"/>
        <v>GND</v>
      </c>
      <c r="AU413" t="str">
        <f t="shared" si="49"/>
        <v>--</v>
      </c>
    </row>
    <row r="414" spans="1:47" x14ac:dyDescent="0.25">
      <c r="A414" t="str">
        <f t="shared" si="44"/>
        <v>S1-1</v>
      </c>
      <c r="B414" t="str">
        <f t="shared" si="45"/>
        <v>RESET</v>
      </c>
      <c r="C414" t="str">
        <f t="shared" si="46"/>
        <v>S1-RESET</v>
      </c>
      <c r="D414" t="str">
        <f t="shared" si="47"/>
        <v>S1-1</v>
      </c>
      <c r="E414" t="s">
        <v>355</v>
      </c>
      <c r="F414">
        <v>1</v>
      </c>
      <c r="G414" t="s">
        <v>323</v>
      </c>
      <c r="N414" s="97"/>
      <c r="AT414" t="str">
        <f t="shared" si="48"/>
        <v>RESET</v>
      </c>
      <c r="AU414" t="str">
        <f t="shared" si="49"/>
        <v>--</v>
      </c>
    </row>
    <row r="415" spans="1:47" x14ac:dyDescent="0.25">
      <c r="A415" t="str">
        <f t="shared" si="44"/>
        <v>S1-2</v>
      </c>
      <c r="B415" t="str">
        <f t="shared" si="45"/>
        <v>GND</v>
      </c>
      <c r="C415" t="str">
        <f t="shared" si="46"/>
        <v>S1-GND</v>
      </c>
      <c r="D415" t="str">
        <f t="shared" si="47"/>
        <v>S1-2</v>
      </c>
      <c r="E415" t="s">
        <v>355</v>
      </c>
      <c r="F415">
        <v>2</v>
      </c>
      <c r="G415" t="s">
        <v>324</v>
      </c>
      <c r="N415" s="97"/>
      <c r="AT415" t="str">
        <f t="shared" si="48"/>
        <v>GND</v>
      </c>
      <c r="AU415" t="str">
        <f t="shared" si="49"/>
        <v>--</v>
      </c>
    </row>
    <row r="416" spans="1:47" x14ac:dyDescent="0.25">
      <c r="A416" t="str">
        <f t="shared" si="44"/>
        <v>S1-3</v>
      </c>
      <c r="B416" t="str">
        <f t="shared" si="45"/>
        <v>GND</v>
      </c>
      <c r="C416" t="str">
        <f t="shared" si="46"/>
        <v>S1-GND</v>
      </c>
      <c r="D416" t="str">
        <f t="shared" si="47"/>
        <v>S1-3</v>
      </c>
      <c r="E416" t="s">
        <v>355</v>
      </c>
      <c r="F416">
        <v>3</v>
      </c>
      <c r="G416" t="s">
        <v>324</v>
      </c>
      <c r="N416" s="97"/>
      <c r="AT416" t="str">
        <f t="shared" si="48"/>
        <v>GND</v>
      </c>
      <c r="AU416" t="str">
        <f t="shared" si="49"/>
        <v>--</v>
      </c>
    </row>
    <row r="417" spans="1:47" x14ac:dyDescent="0.25">
      <c r="A417" t="str">
        <f t="shared" si="44"/>
        <v>S1-4</v>
      </c>
      <c r="B417" t="str">
        <f t="shared" si="45"/>
        <v>GND</v>
      </c>
      <c r="C417" t="str">
        <f t="shared" si="46"/>
        <v>S1-GND</v>
      </c>
      <c r="D417" t="str">
        <f t="shared" si="47"/>
        <v>S1-4</v>
      </c>
      <c r="E417" t="s">
        <v>355</v>
      </c>
      <c r="F417">
        <v>4</v>
      </c>
      <c r="G417" t="s">
        <v>324</v>
      </c>
      <c r="N417" s="97"/>
      <c r="AT417" t="str">
        <f t="shared" si="48"/>
        <v>GND</v>
      </c>
      <c r="AU417" t="str">
        <f t="shared" si="49"/>
        <v>--</v>
      </c>
    </row>
    <row r="418" spans="1:47" x14ac:dyDescent="0.25">
      <c r="A418" t="str">
        <f t="shared" si="44"/>
        <v>S1-5</v>
      </c>
      <c r="B418" t="str">
        <f t="shared" si="45"/>
        <v>RESET</v>
      </c>
      <c r="C418" t="str">
        <f t="shared" si="46"/>
        <v>S1-RESET</v>
      </c>
      <c r="D418" t="str">
        <f t="shared" si="47"/>
        <v>S1-5</v>
      </c>
      <c r="E418" t="s">
        <v>355</v>
      </c>
      <c r="F418">
        <v>5</v>
      </c>
      <c r="G418" t="s">
        <v>323</v>
      </c>
      <c r="N418" s="97"/>
      <c r="AT418" t="str">
        <f t="shared" si="48"/>
        <v>RESET</v>
      </c>
      <c r="AU418" t="str">
        <f t="shared" si="49"/>
        <v>--</v>
      </c>
    </row>
    <row r="419" spans="1:47" x14ac:dyDescent="0.25">
      <c r="A419" t="str">
        <f t="shared" si="44"/>
        <v>S2-1</v>
      </c>
      <c r="B419" t="str">
        <f t="shared" si="45"/>
        <v>USER_BTN</v>
      </c>
      <c r="C419" t="str">
        <f t="shared" si="46"/>
        <v>S2-USER_BTN</v>
      </c>
      <c r="D419" t="str">
        <f t="shared" si="47"/>
        <v>S2-1</v>
      </c>
      <c r="E419" t="s">
        <v>357</v>
      </c>
      <c r="F419">
        <v>1</v>
      </c>
      <c r="G419" t="s">
        <v>394</v>
      </c>
      <c r="N419" s="97"/>
      <c r="AT419" t="str">
        <f t="shared" si="48"/>
        <v>USER_BTN</v>
      </c>
      <c r="AU419" t="str">
        <f t="shared" si="49"/>
        <v>--</v>
      </c>
    </row>
    <row r="420" spans="1:47" x14ac:dyDescent="0.25">
      <c r="A420" t="str">
        <f t="shared" si="44"/>
        <v>S2-2</v>
      </c>
      <c r="B420" t="str">
        <f t="shared" si="45"/>
        <v>GND</v>
      </c>
      <c r="C420" t="str">
        <f t="shared" si="46"/>
        <v>S2-GND</v>
      </c>
      <c r="D420" t="str">
        <f t="shared" si="47"/>
        <v>S2-2</v>
      </c>
      <c r="E420" t="s">
        <v>357</v>
      </c>
      <c r="F420">
        <v>2</v>
      </c>
      <c r="G420" t="s">
        <v>324</v>
      </c>
      <c r="N420" s="97"/>
      <c r="AT420" t="str">
        <f t="shared" si="48"/>
        <v>GND</v>
      </c>
      <c r="AU420" t="str">
        <f t="shared" si="49"/>
        <v>--</v>
      </c>
    </row>
    <row r="421" spans="1:47" x14ac:dyDescent="0.25">
      <c r="A421" t="str">
        <f t="shared" si="44"/>
        <v>S2-3</v>
      </c>
      <c r="B421" t="str">
        <f t="shared" si="45"/>
        <v>GND</v>
      </c>
      <c r="C421" t="str">
        <f t="shared" si="46"/>
        <v>S2-GND</v>
      </c>
      <c r="D421" t="str">
        <f t="shared" si="47"/>
        <v>S2-3</v>
      </c>
      <c r="E421" t="s">
        <v>357</v>
      </c>
      <c r="F421">
        <v>3</v>
      </c>
      <c r="G421" t="s">
        <v>324</v>
      </c>
      <c r="N421" s="97"/>
      <c r="AT421" t="str">
        <f t="shared" si="48"/>
        <v>GND</v>
      </c>
      <c r="AU421" t="str">
        <f t="shared" si="49"/>
        <v>--</v>
      </c>
    </row>
    <row r="422" spans="1:47" x14ac:dyDescent="0.25">
      <c r="A422" t="str">
        <f t="shared" si="44"/>
        <v>S2-4</v>
      </c>
      <c r="B422" t="str">
        <f t="shared" si="45"/>
        <v>GND</v>
      </c>
      <c r="C422" t="str">
        <f t="shared" si="46"/>
        <v>S2-GND</v>
      </c>
      <c r="D422" t="str">
        <f t="shared" si="47"/>
        <v>S2-4</v>
      </c>
      <c r="E422" t="s">
        <v>357</v>
      </c>
      <c r="F422">
        <v>4</v>
      </c>
      <c r="G422" t="s">
        <v>324</v>
      </c>
      <c r="N422" s="97"/>
      <c r="AT422" t="str">
        <f t="shared" si="48"/>
        <v>GND</v>
      </c>
      <c r="AU422" t="str">
        <f t="shared" si="49"/>
        <v>--</v>
      </c>
    </row>
    <row r="423" spans="1:47" x14ac:dyDescent="0.25">
      <c r="A423" t="str">
        <f t="shared" si="44"/>
        <v>S2-5</v>
      </c>
      <c r="B423" t="str">
        <f t="shared" si="45"/>
        <v>USER_BTN</v>
      </c>
      <c r="C423" t="str">
        <f t="shared" si="46"/>
        <v>S2-USER_BTN</v>
      </c>
      <c r="D423" t="str">
        <f t="shared" si="47"/>
        <v>S2-5</v>
      </c>
      <c r="E423" t="s">
        <v>357</v>
      </c>
      <c r="F423">
        <v>5</v>
      </c>
      <c r="G423" t="s">
        <v>394</v>
      </c>
      <c r="N423" s="97"/>
      <c r="AT423" t="str">
        <f t="shared" si="48"/>
        <v>USER_BTN</v>
      </c>
      <c r="AU423" t="str">
        <f t="shared" si="49"/>
        <v>--</v>
      </c>
    </row>
    <row r="424" spans="1:47" x14ac:dyDescent="0.25">
      <c r="A424" t="str">
        <f t="shared" si="44"/>
        <v>T1-1</v>
      </c>
      <c r="B424" t="str">
        <f t="shared" si="45"/>
        <v>NetR27_2</v>
      </c>
      <c r="C424" t="str">
        <f t="shared" si="46"/>
        <v>T1-NetR27_2</v>
      </c>
      <c r="D424" t="str">
        <f t="shared" si="47"/>
        <v>T1-1</v>
      </c>
      <c r="E424" t="s">
        <v>517</v>
      </c>
      <c r="F424">
        <v>1</v>
      </c>
      <c r="G424" t="s">
        <v>387</v>
      </c>
      <c r="N424" s="97"/>
      <c r="AT424" t="str">
        <f t="shared" si="48"/>
        <v>NetR27_2</v>
      </c>
      <c r="AU424" t="str">
        <f t="shared" si="49"/>
        <v>--</v>
      </c>
    </row>
    <row r="425" spans="1:47" x14ac:dyDescent="0.25">
      <c r="A425" t="str">
        <f t="shared" si="44"/>
        <v>T1-2</v>
      </c>
      <c r="B425" t="str">
        <f t="shared" si="45"/>
        <v>NetR27_1</v>
      </c>
      <c r="C425" t="str">
        <f t="shared" si="46"/>
        <v>T1-NetR27_1</v>
      </c>
      <c r="D425" t="str">
        <f t="shared" si="47"/>
        <v>T1-2</v>
      </c>
      <c r="E425" t="s">
        <v>517</v>
      </c>
      <c r="F425">
        <v>2</v>
      </c>
      <c r="G425" t="s">
        <v>386</v>
      </c>
      <c r="N425" s="97"/>
      <c r="AT425" t="str">
        <f t="shared" si="48"/>
        <v>NetR27_1</v>
      </c>
      <c r="AU425" t="str">
        <f t="shared" si="49"/>
        <v>--</v>
      </c>
    </row>
    <row r="426" spans="1:47" x14ac:dyDescent="0.25">
      <c r="A426" t="str">
        <f t="shared" si="44"/>
        <v>T1-3</v>
      </c>
      <c r="B426" t="str">
        <f t="shared" si="45"/>
        <v>5V</v>
      </c>
      <c r="C426" t="str">
        <f t="shared" si="46"/>
        <v>T1-5V</v>
      </c>
      <c r="D426" t="str">
        <f t="shared" si="47"/>
        <v>T1-3</v>
      </c>
      <c r="E426" t="s">
        <v>517</v>
      </c>
      <c r="F426">
        <v>3</v>
      </c>
      <c r="G426" t="s">
        <v>293</v>
      </c>
      <c r="N426" s="97"/>
      <c r="AT426" t="str">
        <f t="shared" si="48"/>
        <v>5V</v>
      </c>
      <c r="AU426" t="str">
        <f t="shared" si="49"/>
        <v>--</v>
      </c>
    </row>
    <row r="427" spans="1:47" x14ac:dyDescent="0.25">
      <c r="A427" t="str">
        <f t="shared" si="44"/>
        <v>T1-4</v>
      </c>
      <c r="B427" t="str">
        <f t="shared" si="45"/>
        <v>NetR27_2</v>
      </c>
      <c r="C427" t="str">
        <f t="shared" si="46"/>
        <v>T1-NetR27_2</v>
      </c>
      <c r="D427" t="str">
        <f t="shared" si="47"/>
        <v>T1-4</v>
      </c>
      <c r="E427" t="s">
        <v>517</v>
      </c>
      <c r="F427">
        <v>4</v>
      </c>
      <c r="G427" t="s">
        <v>387</v>
      </c>
      <c r="N427" s="97"/>
      <c r="AT427" t="str">
        <f t="shared" si="48"/>
        <v>NetR27_2</v>
      </c>
      <c r="AU427" t="str">
        <f t="shared" si="49"/>
        <v>--</v>
      </c>
    </row>
    <row r="428" spans="1:47" x14ac:dyDescent="0.25">
      <c r="A428" t="str">
        <f t="shared" si="44"/>
        <v>T1-5</v>
      </c>
      <c r="B428" t="str">
        <f t="shared" si="45"/>
        <v>NetR27_1</v>
      </c>
      <c r="C428" t="str">
        <f t="shared" si="46"/>
        <v>T1-NetR27_1</v>
      </c>
      <c r="D428" t="str">
        <f t="shared" si="47"/>
        <v>T1-5</v>
      </c>
      <c r="E428" t="s">
        <v>517</v>
      </c>
      <c r="F428">
        <v>5</v>
      </c>
      <c r="G428" t="s">
        <v>386</v>
      </c>
      <c r="N428" s="97"/>
      <c r="AT428" t="str">
        <f t="shared" si="48"/>
        <v>NetR27_1</v>
      </c>
      <c r="AU428" t="str">
        <f t="shared" si="49"/>
        <v>--</v>
      </c>
    </row>
    <row r="429" spans="1:47" x14ac:dyDescent="0.25">
      <c r="A429" t="str">
        <f t="shared" si="44"/>
        <v>T1-6</v>
      </c>
      <c r="B429" t="str">
        <f t="shared" si="45"/>
        <v>USB_VBUS</v>
      </c>
      <c r="C429" t="str">
        <f t="shared" si="46"/>
        <v>T1-USB_VBUS</v>
      </c>
      <c r="D429" t="str">
        <f t="shared" si="47"/>
        <v>T1-6</v>
      </c>
      <c r="E429" t="s">
        <v>517</v>
      </c>
      <c r="F429">
        <v>6</v>
      </c>
      <c r="G429" t="s">
        <v>350</v>
      </c>
      <c r="N429" s="97"/>
      <c r="AT429" t="str">
        <f t="shared" si="48"/>
        <v>USB_VBUS</v>
      </c>
      <c r="AU429" t="str">
        <f t="shared" si="49"/>
        <v>--</v>
      </c>
    </row>
    <row r="430" spans="1:47" x14ac:dyDescent="0.25">
      <c r="A430" t="str">
        <f t="shared" si="44"/>
        <v>T1-7</v>
      </c>
      <c r="B430" t="str">
        <f t="shared" si="45"/>
        <v>USB_VBUS</v>
      </c>
      <c r="C430" t="str">
        <f t="shared" si="46"/>
        <v>T1-USB_VBUS</v>
      </c>
      <c r="D430" t="str">
        <f t="shared" si="47"/>
        <v>T1-7</v>
      </c>
      <c r="E430" t="s">
        <v>517</v>
      </c>
      <c r="F430">
        <v>7</v>
      </c>
      <c r="G430" t="s">
        <v>350</v>
      </c>
      <c r="N430" s="97"/>
      <c r="AT430" t="str">
        <f t="shared" si="48"/>
        <v>USB_VBUS</v>
      </c>
      <c r="AU430" t="str">
        <f t="shared" si="49"/>
        <v>--</v>
      </c>
    </row>
    <row r="431" spans="1:47" x14ac:dyDescent="0.25">
      <c r="A431" t="str">
        <f t="shared" si="44"/>
        <v>T1-8</v>
      </c>
      <c r="B431" t="str">
        <f t="shared" si="45"/>
        <v>5V</v>
      </c>
      <c r="C431" t="str">
        <f t="shared" si="46"/>
        <v>T1-5V</v>
      </c>
      <c r="D431" t="str">
        <f t="shared" si="47"/>
        <v>T1-8</v>
      </c>
      <c r="E431" t="s">
        <v>517</v>
      </c>
      <c r="F431">
        <v>8</v>
      </c>
      <c r="G431" t="s">
        <v>293</v>
      </c>
      <c r="N431" s="97"/>
      <c r="AT431" t="str">
        <f t="shared" si="48"/>
        <v>5V</v>
      </c>
      <c r="AU431" t="str">
        <f t="shared" si="49"/>
        <v>--</v>
      </c>
    </row>
    <row r="432" spans="1:47" x14ac:dyDescent="0.25">
      <c r="A432" t="str">
        <f t="shared" si="44"/>
        <v>T2-1</v>
      </c>
      <c r="B432" t="str">
        <f t="shared" si="45"/>
        <v>NetR30_2</v>
      </c>
      <c r="C432" t="str">
        <f t="shared" si="46"/>
        <v>T2-NetR30_2</v>
      </c>
      <c r="D432" t="str">
        <f t="shared" si="47"/>
        <v>T2-1</v>
      </c>
      <c r="E432" t="s">
        <v>518</v>
      </c>
      <c r="F432">
        <v>1</v>
      </c>
      <c r="G432" t="s">
        <v>391</v>
      </c>
      <c r="N432" s="97"/>
      <c r="AT432" t="str">
        <f t="shared" si="48"/>
        <v>NetR30_2</v>
      </c>
      <c r="AU432" t="str">
        <f t="shared" si="49"/>
        <v>--</v>
      </c>
    </row>
    <row r="433" spans="1:47" x14ac:dyDescent="0.25">
      <c r="A433" t="str">
        <f t="shared" si="44"/>
        <v>T2-2</v>
      </c>
      <c r="B433" t="str">
        <f t="shared" si="45"/>
        <v>NetR29_1</v>
      </c>
      <c r="C433" t="str">
        <f t="shared" si="46"/>
        <v>T2-NetR29_1</v>
      </c>
      <c r="D433" t="str">
        <f t="shared" si="47"/>
        <v>T2-2</v>
      </c>
      <c r="E433" t="s">
        <v>518</v>
      </c>
      <c r="F433">
        <v>2</v>
      </c>
      <c r="G433" t="s">
        <v>389</v>
      </c>
      <c r="N433" s="97"/>
      <c r="AT433" t="str">
        <f t="shared" si="48"/>
        <v>NetR29_1</v>
      </c>
      <c r="AU433" t="str">
        <f t="shared" si="49"/>
        <v>--</v>
      </c>
    </row>
    <row r="434" spans="1:47" x14ac:dyDescent="0.25">
      <c r="A434" t="str">
        <f t="shared" si="44"/>
        <v>T2-3</v>
      </c>
      <c r="B434" t="str">
        <f t="shared" si="45"/>
        <v>5V</v>
      </c>
      <c r="C434" t="str">
        <f t="shared" si="46"/>
        <v>T2-5V</v>
      </c>
      <c r="D434" t="str">
        <f t="shared" si="47"/>
        <v>T2-3</v>
      </c>
      <c r="E434" t="s">
        <v>518</v>
      </c>
      <c r="F434">
        <v>3</v>
      </c>
      <c r="G434" t="s">
        <v>293</v>
      </c>
      <c r="N434" s="97"/>
      <c r="AT434" t="str">
        <f t="shared" si="48"/>
        <v>5V</v>
      </c>
      <c r="AU434" t="str">
        <f t="shared" si="49"/>
        <v>--</v>
      </c>
    </row>
    <row r="435" spans="1:47" x14ac:dyDescent="0.25">
      <c r="A435" t="str">
        <f t="shared" si="44"/>
        <v>T2-4</v>
      </c>
      <c r="B435" t="str">
        <f t="shared" si="45"/>
        <v>NetR30_2</v>
      </c>
      <c r="C435" t="str">
        <f t="shared" si="46"/>
        <v>T2-NetR30_2</v>
      </c>
      <c r="D435" t="str">
        <f t="shared" si="47"/>
        <v>T2-4</v>
      </c>
      <c r="E435" t="s">
        <v>518</v>
      </c>
      <c r="F435">
        <v>4</v>
      </c>
      <c r="G435" t="s">
        <v>391</v>
      </c>
      <c r="N435" s="97"/>
      <c r="AT435" t="str">
        <f t="shared" si="48"/>
        <v>NetR30_2</v>
      </c>
      <c r="AU435" t="str">
        <f t="shared" si="49"/>
        <v>--</v>
      </c>
    </row>
    <row r="436" spans="1:47" x14ac:dyDescent="0.25">
      <c r="A436" t="str">
        <f t="shared" si="44"/>
        <v>T2-5</v>
      </c>
      <c r="B436" t="str">
        <f t="shared" si="45"/>
        <v>NetR29_1</v>
      </c>
      <c r="C436" t="str">
        <f t="shared" si="46"/>
        <v>T2-NetR29_1</v>
      </c>
      <c r="D436" t="str">
        <f t="shared" si="47"/>
        <v>T2-5</v>
      </c>
      <c r="E436" t="s">
        <v>518</v>
      </c>
      <c r="F436">
        <v>5</v>
      </c>
      <c r="G436" t="s">
        <v>389</v>
      </c>
      <c r="N436" s="97"/>
      <c r="AT436" t="str">
        <f t="shared" si="48"/>
        <v>NetR29_1</v>
      </c>
      <c r="AU436" t="str">
        <f t="shared" si="49"/>
        <v>--</v>
      </c>
    </row>
    <row r="437" spans="1:47" x14ac:dyDescent="0.25">
      <c r="A437" t="str">
        <f t="shared" si="44"/>
        <v>T2-6</v>
      </c>
      <c r="B437" t="str">
        <f t="shared" si="45"/>
        <v>VIN</v>
      </c>
      <c r="C437" t="str">
        <f t="shared" si="46"/>
        <v>T2-VIN</v>
      </c>
      <c r="D437" t="str">
        <f t="shared" si="47"/>
        <v>T2-6</v>
      </c>
      <c r="E437" t="s">
        <v>518</v>
      </c>
      <c r="F437">
        <v>6</v>
      </c>
      <c r="G437" t="s">
        <v>326</v>
      </c>
      <c r="N437" s="97"/>
      <c r="AT437" t="str">
        <f t="shared" si="48"/>
        <v>VIN</v>
      </c>
      <c r="AU437" t="str">
        <f t="shared" si="49"/>
        <v>--</v>
      </c>
    </row>
    <row r="438" spans="1:47" x14ac:dyDescent="0.25">
      <c r="A438" t="str">
        <f t="shared" si="44"/>
        <v>T2-7</v>
      </c>
      <c r="B438" t="str">
        <f t="shared" si="45"/>
        <v>VIN</v>
      </c>
      <c r="C438" t="str">
        <f t="shared" si="46"/>
        <v>T2-VIN</v>
      </c>
      <c r="D438" t="str">
        <f t="shared" si="47"/>
        <v>T2-7</v>
      </c>
      <c r="E438" t="s">
        <v>518</v>
      </c>
      <c r="F438">
        <v>7</v>
      </c>
      <c r="G438" t="s">
        <v>326</v>
      </c>
      <c r="N438" s="97"/>
      <c r="AT438" t="str">
        <f t="shared" si="48"/>
        <v>VIN</v>
      </c>
      <c r="AU438" t="str">
        <f t="shared" si="49"/>
        <v>--</v>
      </c>
    </row>
    <row r="439" spans="1:47" x14ac:dyDescent="0.25">
      <c r="A439" t="str">
        <f t="shared" si="44"/>
        <v>T2-8</v>
      </c>
      <c r="B439" t="str">
        <f t="shared" si="45"/>
        <v>5V</v>
      </c>
      <c r="C439" t="str">
        <f t="shared" si="46"/>
        <v>T2-5V</v>
      </c>
      <c r="D439" t="str">
        <f t="shared" si="47"/>
        <v>T2-8</v>
      </c>
      <c r="E439" t="s">
        <v>518</v>
      </c>
      <c r="F439">
        <v>8</v>
      </c>
      <c r="G439" t="s">
        <v>293</v>
      </c>
      <c r="N439" s="97"/>
      <c r="AT439" t="str">
        <f t="shared" si="48"/>
        <v>5V</v>
      </c>
      <c r="AU439" t="str">
        <f t="shared" si="49"/>
        <v>--</v>
      </c>
    </row>
    <row r="440" spans="1:47" x14ac:dyDescent="0.25">
      <c r="A440" t="str">
        <f t="shared" si="44"/>
        <v>T3-1</v>
      </c>
      <c r="B440" t="str">
        <f t="shared" si="45"/>
        <v>GND</v>
      </c>
      <c r="C440" t="str">
        <f t="shared" si="46"/>
        <v>T3-GND</v>
      </c>
      <c r="D440" t="str">
        <f t="shared" si="47"/>
        <v>T3-1</v>
      </c>
      <c r="E440" t="s">
        <v>519</v>
      </c>
      <c r="F440">
        <v>1</v>
      </c>
      <c r="G440" t="s">
        <v>324</v>
      </c>
      <c r="N440" s="97"/>
      <c r="AT440" t="str">
        <f t="shared" si="48"/>
        <v>GND</v>
      </c>
      <c r="AU440" t="str">
        <f t="shared" si="49"/>
        <v>--</v>
      </c>
    </row>
    <row r="441" spans="1:47" x14ac:dyDescent="0.25">
      <c r="A441" t="str">
        <f t="shared" si="44"/>
        <v>T3-2</v>
      </c>
      <c r="B441" t="str">
        <f t="shared" si="45"/>
        <v>NetR28_2</v>
      </c>
      <c r="C441" t="str">
        <f t="shared" si="46"/>
        <v>T3-NetR28_2</v>
      </c>
      <c r="D441" t="str">
        <f t="shared" si="47"/>
        <v>T3-2</v>
      </c>
      <c r="E441" t="s">
        <v>519</v>
      </c>
      <c r="F441">
        <v>2</v>
      </c>
      <c r="G441" t="s">
        <v>388</v>
      </c>
      <c r="N441" s="97"/>
      <c r="AT441" t="str">
        <f t="shared" si="48"/>
        <v>NetR28_2</v>
      </c>
      <c r="AU441" t="str">
        <f t="shared" si="49"/>
        <v>--</v>
      </c>
    </row>
    <row r="442" spans="1:47" x14ac:dyDescent="0.25">
      <c r="A442" t="str">
        <f t="shared" si="44"/>
        <v>T3-3</v>
      </c>
      <c r="B442" t="str">
        <f t="shared" si="45"/>
        <v>NetR29_1</v>
      </c>
      <c r="C442" t="str">
        <f t="shared" si="46"/>
        <v>T3-NetR29_1</v>
      </c>
      <c r="D442" t="str">
        <f t="shared" si="47"/>
        <v>T3-3</v>
      </c>
      <c r="E442" t="s">
        <v>519</v>
      </c>
      <c r="F442">
        <v>3</v>
      </c>
      <c r="G442" t="s">
        <v>389</v>
      </c>
      <c r="N442" s="97"/>
      <c r="AT442" t="str">
        <f t="shared" si="48"/>
        <v>NetR29_1</v>
      </c>
      <c r="AU442" t="str">
        <f t="shared" si="49"/>
        <v>--</v>
      </c>
    </row>
    <row r="443" spans="1:47" x14ac:dyDescent="0.25">
      <c r="A443" t="str">
        <f t="shared" si="44"/>
        <v>T3-4</v>
      </c>
      <c r="B443" t="str">
        <f t="shared" si="45"/>
        <v>GND</v>
      </c>
      <c r="C443" t="str">
        <f t="shared" si="46"/>
        <v>T3-GND</v>
      </c>
      <c r="D443" t="str">
        <f t="shared" si="47"/>
        <v>T3-4</v>
      </c>
      <c r="E443" t="s">
        <v>519</v>
      </c>
      <c r="F443">
        <v>4</v>
      </c>
      <c r="G443" t="s">
        <v>324</v>
      </c>
      <c r="N443" s="97"/>
      <c r="AT443" t="str">
        <f t="shared" si="48"/>
        <v>GND</v>
      </c>
      <c r="AU443" t="str">
        <f t="shared" si="49"/>
        <v>--</v>
      </c>
    </row>
    <row r="444" spans="1:47" x14ac:dyDescent="0.25">
      <c r="A444" t="str">
        <f t="shared" si="44"/>
        <v>T3-5</v>
      </c>
      <c r="B444" t="str">
        <f t="shared" si="45"/>
        <v>NetC7_2</v>
      </c>
      <c r="C444" t="str">
        <f t="shared" si="46"/>
        <v>T3-NetC7_2</v>
      </c>
      <c r="D444" t="str">
        <f t="shared" si="47"/>
        <v>T3-5</v>
      </c>
      <c r="E444" t="s">
        <v>519</v>
      </c>
      <c r="F444">
        <v>5</v>
      </c>
      <c r="G444" t="s">
        <v>371</v>
      </c>
      <c r="N444" s="97"/>
      <c r="AT444" t="str">
        <f t="shared" si="48"/>
        <v>NetC7_2</v>
      </c>
      <c r="AU444" t="str">
        <f t="shared" si="49"/>
        <v>--</v>
      </c>
    </row>
    <row r="445" spans="1:47" x14ac:dyDescent="0.25">
      <c r="A445" t="str">
        <f t="shared" si="44"/>
        <v>T3-6</v>
      </c>
      <c r="B445" t="str">
        <f t="shared" si="45"/>
        <v>NetR27_1</v>
      </c>
      <c r="C445" t="str">
        <f t="shared" si="46"/>
        <v>T3-NetR27_1</v>
      </c>
      <c r="D445" t="str">
        <f t="shared" si="47"/>
        <v>T3-6</v>
      </c>
      <c r="E445" t="s">
        <v>519</v>
      </c>
      <c r="F445">
        <v>6</v>
      </c>
      <c r="G445" t="s">
        <v>386</v>
      </c>
      <c r="N445" s="97"/>
      <c r="AT445" t="str">
        <f t="shared" si="48"/>
        <v>NetR27_1</v>
      </c>
      <c r="AU445" t="str">
        <f t="shared" si="49"/>
        <v>--</v>
      </c>
    </row>
    <row r="446" spans="1:47" x14ac:dyDescent="0.25">
      <c r="A446" t="str">
        <f t="shared" si="44"/>
        <v>TP1-1</v>
      </c>
      <c r="B446" t="str">
        <f t="shared" si="45"/>
        <v>CLK12M</v>
      </c>
      <c r="C446" t="str">
        <f t="shared" si="46"/>
        <v>TP1-CLK12M</v>
      </c>
      <c r="D446" t="str">
        <f t="shared" si="47"/>
        <v>TP1-1</v>
      </c>
      <c r="E446" t="s">
        <v>520</v>
      </c>
      <c r="F446">
        <v>1</v>
      </c>
      <c r="G446" t="s">
        <v>315</v>
      </c>
      <c r="N446" s="97"/>
      <c r="AT446" t="str">
        <f t="shared" si="48"/>
        <v>NetR17_1</v>
      </c>
      <c r="AU446" t="str">
        <f t="shared" si="49"/>
        <v>R17</v>
      </c>
    </row>
    <row r="447" spans="1:47" x14ac:dyDescent="0.25">
      <c r="A447" t="str">
        <f t="shared" si="44"/>
        <v>TP2-1</v>
      </c>
      <c r="B447" t="str">
        <f t="shared" si="45"/>
        <v>3.3V</v>
      </c>
      <c r="C447" t="str">
        <f t="shared" si="46"/>
        <v>TP2-3.3V</v>
      </c>
      <c r="D447" t="str">
        <f t="shared" si="47"/>
        <v>TP2-1</v>
      </c>
      <c r="E447" t="s">
        <v>521</v>
      </c>
      <c r="F447">
        <v>1</v>
      </c>
      <c r="G447" t="s">
        <v>291</v>
      </c>
      <c r="N447" s="97"/>
      <c r="AT447" t="str">
        <f t="shared" si="48"/>
        <v>3.3V</v>
      </c>
      <c r="AU447" t="str">
        <f t="shared" si="49"/>
        <v>--</v>
      </c>
    </row>
    <row r="448" spans="1:47" x14ac:dyDescent="0.25">
      <c r="A448" t="str">
        <f t="shared" si="44"/>
        <v>TP3-1</v>
      </c>
      <c r="B448" t="str">
        <f t="shared" si="45"/>
        <v>USB_VBUS</v>
      </c>
      <c r="C448" t="str">
        <f t="shared" si="46"/>
        <v>TP3-USB_VBUS</v>
      </c>
      <c r="D448" t="str">
        <f t="shared" si="47"/>
        <v>TP3-1</v>
      </c>
      <c r="E448" t="s">
        <v>522</v>
      </c>
      <c r="F448">
        <v>1</v>
      </c>
      <c r="G448" t="s">
        <v>350</v>
      </c>
      <c r="N448" s="97"/>
      <c r="AT448" t="str">
        <f t="shared" si="48"/>
        <v>USB_VBUS</v>
      </c>
      <c r="AU448" t="str">
        <f t="shared" si="49"/>
        <v>--</v>
      </c>
    </row>
    <row r="449" spans="1:47" x14ac:dyDescent="0.25">
      <c r="A449" t="str">
        <f t="shared" si="44"/>
        <v>TP4-1</v>
      </c>
      <c r="B449" t="str">
        <f t="shared" si="45"/>
        <v>1.2V</v>
      </c>
      <c r="C449" t="str">
        <f t="shared" si="46"/>
        <v>TP4-1.2V</v>
      </c>
      <c r="D449" t="str">
        <f t="shared" si="47"/>
        <v>TP4-1</v>
      </c>
      <c r="E449" t="s">
        <v>523</v>
      </c>
      <c r="F449">
        <v>1</v>
      </c>
      <c r="G449" t="s">
        <v>288</v>
      </c>
      <c r="N449" s="97"/>
      <c r="AT449" t="str">
        <f t="shared" si="48"/>
        <v>1.2V</v>
      </c>
      <c r="AU449" t="str">
        <f t="shared" si="49"/>
        <v>--</v>
      </c>
    </row>
    <row r="450" spans="1:47" x14ac:dyDescent="0.25">
      <c r="A450" t="str">
        <f t="shared" si="44"/>
        <v>TP5-1</v>
      </c>
      <c r="B450" t="str">
        <f t="shared" si="45"/>
        <v>VIN</v>
      </c>
      <c r="C450" t="str">
        <f t="shared" si="46"/>
        <v>TP5-VIN</v>
      </c>
      <c r="D450" t="str">
        <f t="shared" si="47"/>
        <v>TP5-1</v>
      </c>
      <c r="E450" t="s">
        <v>524</v>
      </c>
      <c r="F450">
        <v>1</v>
      </c>
      <c r="G450" t="s">
        <v>326</v>
      </c>
      <c r="N450" s="97"/>
      <c r="AT450" t="str">
        <f t="shared" si="48"/>
        <v>VIN</v>
      </c>
      <c r="AU450" t="str">
        <f t="shared" si="49"/>
        <v>--</v>
      </c>
    </row>
    <row r="451" spans="1:47" x14ac:dyDescent="0.25">
      <c r="A451" t="str">
        <f t="shared" si="44"/>
        <v>TP6-1</v>
      </c>
      <c r="B451" t="str">
        <f t="shared" si="45"/>
        <v>5V</v>
      </c>
      <c r="C451" t="str">
        <f t="shared" si="46"/>
        <v>TP6-5V</v>
      </c>
      <c r="D451" t="str">
        <f t="shared" si="47"/>
        <v>TP6-1</v>
      </c>
      <c r="E451" t="s">
        <v>525</v>
      </c>
      <c r="F451">
        <v>1</v>
      </c>
      <c r="G451" t="s">
        <v>293</v>
      </c>
      <c r="N451" s="97"/>
      <c r="AT451" t="str">
        <f t="shared" si="48"/>
        <v>5V</v>
      </c>
      <c r="AU451" t="str">
        <f t="shared" si="49"/>
        <v>--</v>
      </c>
    </row>
    <row r="452" spans="1:47" x14ac:dyDescent="0.25">
      <c r="A452" t="str">
        <f t="shared" si="44"/>
        <v>TP7-1</v>
      </c>
      <c r="B452" t="str">
        <f t="shared" si="45"/>
        <v>CLK_X</v>
      </c>
      <c r="C452" t="str">
        <f t="shared" si="46"/>
        <v>TP7-CLK_X</v>
      </c>
      <c r="D452" t="str">
        <f t="shared" si="47"/>
        <v>TP7-1</v>
      </c>
      <c r="E452" t="s">
        <v>526</v>
      </c>
      <c r="F452">
        <v>1</v>
      </c>
      <c r="G452" t="s">
        <v>317</v>
      </c>
      <c r="N452" s="97"/>
      <c r="AT452" t="str">
        <f t="shared" si="48"/>
        <v>CLK_X</v>
      </c>
      <c r="AU452" t="str">
        <f t="shared" si="49"/>
        <v>--</v>
      </c>
    </row>
    <row r="453" spans="1:47" x14ac:dyDescent="0.25">
      <c r="N453" s="97"/>
    </row>
    <row r="454" spans="1:47" x14ac:dyDescent="0.25">
      <c r="N454" s="97"/>
    </row>
    <row r="455" spans="1:47" x14ac:dyDescent="0.25">
      <c r="N455" s="97"/>
    </row>
    <row r="456" spans="1:47" x14ac:dyDescent="0.25">
      <c r="N456" s="97"/>
    </row>
    <row r="457" spans="1:47" x14ac:dyDescent="0.25">
      <c r="N457" s="97"/>
    </row>
    <row r="458" spans="1:47" x14ac:dyDescent="0.25">
      <c r="N458" s="97"/>
    </row>
    <row r="459" spans="1:47" x14ac:dyDescent="0.25">
      <c r="N459" s="97"/>
    </row>
    <row r="460" spans="1:47" x14ac:dyDescent="0.25">
      <c r="N460" s="97"/>
    </row>
    <row r="461" spans="1:47" x14ac:dyDescent="0.25">
      <c r="N461" s="97"/>
    </row>
    <row r="462" spans="1:47" x14ac:dyDescent="0.25">
      <c r="N462" s="97"/>
    </row>
    <row r="463" spans="1:47" x14ac:dyDescent="0.25">
      <c r="N463" s="97"/>
    </row>
    <row r="464" spans="1:47" x14ac:dyDescent="0.25">
      <c r="N464" s="97"/>
    </row>
    <row r="465" spans="14:14" x14ac:dyDescent="0.25">
      <c r="N465" s="97"/>
    </row>
    <row r="466" spans="14:14" x14ac:dyDescent="0.25">
      <c r="N466" s="97"/>
    </row>
    <row r="467" spans="14:14" x14ac:dyDescent="0.25">
      <c r="N467" s="97"/>
    </row>
    <row r="468" spans="14:14" x14ac:dyDescent="0.25">
      <c r="N468" s="97"/>
    </row>
    <row r="469" spans="14:14" x14ac:dyDescent="0.25">
      <c r="N469" s="97"/>
    </row>
    <row r="470" spans="14:14" x14ac:dyDescent="0.25">
      <c r="N470" s="97"/>
    </row>
    <row r="471" spans="14:14" x14ac:dyDescent="0.25">
      <c r="N471" s="97"/>
    </row>
    <row r="472" spans="14:14" x14ac:dyDescent="0.25">
      <c r="N472" s="97"/>
    </row>
    <row r="473" spans="14:14" x14ac:dyDescent="0.25">
      <c r="N473" s="97"/>
    </row>
    <row r="474" spans="14:14" x14ac:dyDescent="0.25">
      <c r="N474" s="97"/>
    </row>
    <row r="475" spans="14:14" x14ac:dyDescent="0.25">
      <c r="N475" s="97"/>
    </row>
    <row r="476" spans="14:14" x14ac:dyDescent="0.25">
      <c r="N476" s="97"/>
    </row>
    <row r="477" spans="14:14" x14ac:dyDescent="0.25">
      <c r="N477" s="97"/>
    </row>
    <row r="478" spans="14:14" x14ac:dyDescent="0.25">
      <c r="N478" s="97"/>
    </row>
    <row r="479" spans="14:14" x14ac:dyDescent="0.25">
      <c r="N479" s="97"/>
    </row>
    <row r="480" spans="14:14" x14ac:dyDescent="0.25">
      <c r="N480" s="97"/>
    </row>
    <row r="481" spans="14:14" x14ac:dyDescent="0.25">
      <c r="N481" s="97"/>
    </row>
    <row r="482" spans="14:14" x14ac:dyDescent="0.25">
      <c r="N482" s="97"/>
    </row>
    <row r="483" spans="14:14" x14ac:dyDescent="0.25">
      <c r="N483" s="97"/>
    </row>
    <row r="484" spans="14:14" x14ac:dyDescent="0.25">
      <c r="N484" s="97"/>
    </row>
    <row r="485" spans="14:14" x14ac:dyDescent="0.25">
      <c r="N485" s="97"/>
    </row>
    <row r="486" spans="14:14" x14ac:dyDescent="0.25">
      <c r="N486" s="97"/>
    </row>
    <row r="487" spans="14:14" x14ac:dyDescent="0.25">
      <c r="N487" s="97"/>
    </row>
    <row r="488" spans="14:14" x14ac:dyDescent="0.25">
      <c r="N488" s="97"/>
    </row>
    <row r="489" spans="14:14" x14ac:dyDescent="0.25">
      <c r="N489" s="97"/>
    </row>
    <row r="490" spans="14:14" x14ac:dyDescent="0.25">
      <c r="N490" s="97"/>
    </row>
    <row r="491" spans="14:14" x14ac:dyDescent="0.25">
      <c r="N491" s="97"/>
    </row>
    <row r="492" spans="14:14" x14ac:dyDescent="0.25">
      <c r="N492" s="97"/>
    </row>
    <row r="493" spans="14:14" x14ac:dyDescent="0.25">
      <c r="N493" s="97"/>
    </row>
    <row r="494" spans="14:14" x14ac:dyDescent="0.25">
      <c r="N494" s="97"/>
    </row>
    <row r="495" spans="14:14" x14ac:dyDescent="0.25">
      <c r="N495" s="97"/>
    </row>
    <row r="496" spans="14:14" x14ac:dyDescent="0.25">
      <c r="N496" s="97"/>
    </row>
    <row r="497" spans="14:14" x14ac:dyDescent="0.25">
      <c r="N497" s="97"/>
    </row>
    <row r="498" spans="14:14" x14ac:dyDescent="0.25">
      <c r="N498" s="97"/>
    </row>
    <row r="499" spans="14:14" x14ac:dyDescent="0.25">
      <c r="N499" s="97"/>
    </row>
    <row r="500" spans="14:14" x14ac:dyDescent="0.25">
      <c r="N500" s="97"/>
    </row>
    <row r="501" spans="14:14" x14ac:dyDescent="0.25">
      <c r="N501" s="97"/>
    </row>
    <row r="502" spans="14:14" x14ac:dyDescent="0.25">
      <c r="N502" s="97"/>
    </row>
    <row r="503" spans="14:14" x14ac:dyDescent="0.25">
      <c r="N503" s="97"/>
    </row>
    <row r="504" spans="14:14" x14ac:dyDescent="0.25">
      <c r="N504" s="97"/>
    </row>
    <row r="505" spans="14:14" x14ac:dyDescent="0.25">
      <c r="N505" s="97"/>
    </row>
    <row r="506" spans="14:14" x14ac:dyDescent="0.25">
      <c r="N506" s="97"/>
    </row>
    <row r="507" spans="14:14" x14ac:dyDescent="0.25">
      <c r="N507" s="97"/>
    </row>
    <row r="508" spans="14:14" x14ac:dyDescent="0.25">
      <c r="N508" s="97"/>
    </row>
    <row r="509" spans="14:14" x14ac:dyDescent="0.25">
      <c r="N509" s="97"/>
    </row>
    <row r="510" spans="14:14" x14ac:dyDescent="0.25">
      <c r="N510" s="97"/>
    </row>
    <row r="511" spans="14:14" x14ac:dyDescent="0.25">
      <c r="N511" s="97"/>
    </row>
    <row r="512" spans="14:14" x14ac:dyDescent="0.25">
      <c r="N512" s="97"/>
    </row>
    <row r="513" spans="14:14" x14ac:dyDescent="0.25">
      <c r="N513" s="97"/>
    </row>
    <row r="514" spans="14:14" x14ac:dyDescent="0.25">
      <c r="N514" s="97"/>
    </row>
    <row r="515" spans="14:14" x14ac:dyDescent="0.25">
      <c r="N515" s="97"/>
    </row>
    <row r="516" spans="14:14" x14ac:dyDescent="0.25">
      <c r="N516" s="97"/>
    </row>
    <row r="517" spans="14:14" x14ac:dyDescent="0.25">
      <c r="N517" s="97"/>
    </row>
    <row r="518" spans="14:14" x14ac:dyDescent="0.25">
      <c r="N518" s="97"/>
    </row>
    <row r="519" spans="14:14" x14ac:dyDescent="0.25">
      <c r="N519" s="97"/>
    </row>
    <row r="520" spans="14:14" x14ac:dyDescent="0.25">
      <c r="N520" s="97"/>
    </row>
    <row r="521" spans="14:14" x14ac:dyDescent="0.25">
      <c r="N521" s="97"/>
    </row>
    <row r="522" spans="14:14" x14ac:dyDescent="0.25">
      <c r="N522" s="97"/>
    </row>
    <row r="523" spans="14:14" x14ac:dyDescent="0.25">
      <c r="N523" s="97"/>
    </row>
    <row r="524" spans="14:14" x14ac:dyDescent="0.25">
      <c r="N524" s="97"/>
    </row>
    <row r="525" spans="14:14" x14ac:dyDescent="0.25">
      <c r="N525" s="97"/>
    </row>
    <row r="526" spans="14:14" x14ac:dyDescent="0.25">
      <c r="N526" s="97"/>
    </row>
    <row r="527" spans="14:14" x14ac:dyDescent="0.25">
      <c r="N527" s="97"/>
    </row>
    <row r="528" spans="14:14" x14ac:dyDescent="0.25">
      <c r="N528" s="97"/>
    </row>
    <row r="529" spans="14:14" x14ac:dyDescent="0.25">
      <c r="N529" s="97"/>
    </row>
    <row r="530" spans="14:14" x14ac:dyDescent="0.25">
      <c r="N530" s="97"/>
    </row>
    <row r="531" spans="14:14" x14ac:dyDescent="0.25">
      <c r="N531" s="97"/>
    </row>
    <row r="532" spans="14:14" x14ac:dyDescent="0.25">
      <c r="N532" s="97"/>
    </row>
    <row r="533" spans="14:14" x14ac:dyDescent="0.25">
      <c r="N533" s="97"/>
    </row>
    <row r="534" spans="14:14" x14ac:dyDescent="0.25">
      <c r="N534" s="97"/>
    </row>
    <row r="535" spans="14:14" x14ac:dyDescent="0.25">
      <c r="N535" s="97"/>
    </row>
    <row r="536" spans="14:14" x14ac:dyDescent="0.25">
      <c r="N536" s="97"/>
    </row>
    <row r="537" spans="14:14" x14ac:dyDescent="0.25">
      <c r="N537" s="97"/>
    </row>
    <row r="538" spans="14:14" x14ac:dyDescent="0.25">
      <c r="N538" s="97"/>
    </row>
    <row r="539" spans="14:14" x14ac:dyDescent="0.25">
      <c r="N539" s="97"/>
    </row>
    <row r="540" spans="14:14" x14ac:dyDescent="0.25">
      <c r="N540" s="97"/>
    </row>
    <row r="541" spans="14:14" x14ac:dyDescent="0.25">
      <c r="N541" s="97"/>
    </row>
    <row r="542" spans="14:14" x14ac:dyDescent="0.25">
      <c r="N542" s="97"/>
    </row>
    <row r="543" spans="14:14" x14ac:dyDescent="0.25">
      <c r="N543" s="97"/>
    </row>
    <row r="544" spans="14:14" x14ac:dyDescent="0.25">
      <c r="N544" s="97"/>
    </row>
    <row r="545" spans="14:14" x14ac:dyDescent="0.25">
      <c r="N545" s="97"/>
    </row>
    <row r="546" spans="14:14" x14ac:dyDescent="0.25">
      <c r="N546" s="97"/>
    </row>
    <row r="547" spans="14:14" x14ac:dyDescent="0.25">
      <c r="N547" s="97"/>
    </row>
    <row r="548" spans="14:14" x14ac:dyDescent="0.25">
      <c r="N548" s="97"/>
    </row>
    <row r="549" spans="14:14" x14ac:dyDescent="0.25">
      <c r="N549" s="97"/>
    </row>
    <row r="550" spans="14:14" x14ac:dyDescent="0.25">
      <c r="N550" s="97"/>
    </row>
    <row r="551" spans="14:14" x14ac:dyDescent="0.25">
      <c r="N551" s="97"/>
    </row>
    <row r="552" spans="14:14" x14ac:dyDescent="0.25">
      <c r="N552" s="97"/>
    </row>
    <row r="553" spans="14:14" x14ac:dyDescent="0.25">
      <c r="N553" s="97"/>
    </row>
    <row r="554" spans="14:14" x14ac:dyDescent="0.25">
      <c r="N554" s="97"/>
    </row>
    <row r="555" spans="14:14" x14ac:dyDescent="0.25">
      <c r="N555" s="97"/>
    </row>
    <row r="556" spans="14:14" x14ac:dyDescent="0.25">
      <c r="N556" s="97"/>
    </row>
    <row r="557" spans="14:14" x14ac:dyDescent="0.25">
      <c r="N557" s="97"/>
    </row>
    <row r="558" spans="14:14" x14ac:dyDescent="0.25">
      <c r="N558" s="97"/>
    </row>
    <row r="559" spans="14:14" x14ac:dyDescent="0.25">
      <c r="N559" s="97"/>
    </row>
    <row r="560" spans="14:14" x14ac:dyDescent="0.25">
      <c r="N560" s="97"/>
    </row>
    <row r="561" spans="14:14" x14ac:dyDescent="0.25">
      <c r="N561" s="97"/>
    </row>
    <row r="562" spans="14:14" x14ac:dyDescent="0.25">
      <c r="N562" s="97"/>
    </row>
    <row r="563" spans="14:14" x14ac:dyDescent="0.25">
      <c r="N563" s="97"/>
    </row>
    <row r="564" spans="14:14" x14ac:dyDescent="0.25">
      <c r="N564" s="97"/>
    </row>
    <row r="565" spans="14:14" x14ac:dyDescent="0.25">
      <c r="N565" s="97"/>
    </row>
    <row r="566" spans="14:14" x14ac:dyDescent="0.25">
      <c r="N566" s="97"/>
    </row>
    <row r="567" spans="14:14" x14ac:dyDescent="0.25">
      <c r="N567" s="97"/>
    </row>
    <row r="568" spans="14:14" x14ac:dyDescent="0.25">
      <c r="N568" s="97"/>
    </row>
    <row r="569" spans="14:14" x14ac:dyDescent="0.25">
      <c r="N569" s="97"/>
    </row>
    <row r="570" spans="14:14" x14ac:dyDescent="0.25">
      <c r="N570" s="97"/>
    </row>
    <row r="571" spans="14:14" x14ac:dyDescent="0.25">
      <c r="N571" s="97"/>
    </row>
    <row r="572" spans="14:14" x14ac:dyDescent="0.25">
      <c r="N572" s="97"/>
    </row>
    <row r="573" spans="14:14" x14ac:dyDescent="0.25">
      <c r="N573" s="97"/>
    </row>
    <row r="574" spans="14:14" x14ac:dyDescent="0.25">
      <c r="N574" s="97"/>
    </row>
    <row r="575" spans="14:14" x14ac:dyDescent="0.25">
      <c r="N575" s="97"/>
    </row>
    <row r="576" spans="14:14" x14ac:dyDescent="0.25">
      <c r="N576" s="97"/>
    </row>
    <row r="577" spans="14:14" x14ac:dyDescent="0.25">
      <c r="N577" s="97"/>
    </row>
    <row r="578" spans="14:14" x14ac:dyDescent="0.25">
      <c r="N578" s="97"/>
    </row>
    <row r="579" spans="14:14" x14ac:dyDescent="0.25">
      <c r="N579" s="97"/>
    </row>
    <row r="580" spans="14:14" x14ac:dyDescent="0.25">
      <c r="N580" s="97"/>
    </row>
    <row r="581" spans="14:14" x14ac:dyDescent="0.25">
      <c r="N581" s="97"/>
    </row>
    <row r="582" spans="14:14" x14ac:dyDescent="0.25">
      <c r="N582" s="97"/>
    </row>
    <row r="583" spans="14:14" x14ac:dyDescent="0.25">
      <c r="N583" s="97"/>
    </row>
    <row r="584" spans="14:14" x14ac:dyDescent="0.25">
      <c r="N584" s="97"/>
    </row>
    <row r="585" spans="14:14" x14ac:dyDescent="0.25">
      <c r="N585" s="97"/>
    </row>
    <row r="586" spans="14:14" x14ac:dyDescent="0.25">
      <c r="N586" s="97"/>
    </row>
    <row r="587" spans="14:14" x14ac:dyDescent="0.25">
      <c r="N587" s="97"/>
    </row>
    <row r="588" spans="14:14" x14ac:dyDescent="0.25">
      <c r="N588" s="97"/>
    </row>
    <row r="589" spans="14:14" x14ac:dyDescent="0.25">
      <c r="N589" s="97"/>
    </row>
    <row r="590" spans="14:14" x14ac:dyDescent="0.25">
      <c r="N590" s="97"/>
    </row>
    <row r="591" spans="14:14" x14ac:dyDescent="0.25">
      <c r="N591" s="97"/>
    </row>
    <row r="592" spans="14:14" x14ac:dyDescent="0.25">
      <c r="N592" s="97"/>
    </row>
    <row r="593" spans="14:14" x14ac:dyDescent="0.25">
      <c r="N593" s="97"/>
    </row>
    <row r="594" spans="14:14" x14ac:dyDescent="0.25">
      <c r="N594" s="97"/>
    </row>
    <row r="595" spans="14:14" x14ac:dyDescent="0.25">
      <c r="N595" s="97"/>
    </row>
    <row r="596" spans="14:14" x14ac:dyDescent="0.25">
      <c r="N596" s="97"/>
    </row>
    <row r="597" spans="14:14" x14ac:dyDescent="0.25">
      <c r="N597" s="97"/>
    </row>
    <row r="598" spans="14:14" x14ac:dyDescent="0.25">
      <c r="N598" s="97"/>
    </row>
    <row r="599" spans="14:14" x14ac:dyDescent="0.25">
      <c r="N599" s="97"/>
    </row>
    <row r="600" spans="14:14" x14ac:dyDescent="0.25">
      <c r="N600" s="97"/>
    </row>
    <row r="601" spans="14:14" x14ac:dyDescent="0.25">
      <c r="N601" s="97"/>
    </row>
    <row r="602" spans="14:14" x14ac:dyDescent="0.25">
      <c r="N602" s="97"/>
    </row>
    <row r="603" spans="14:14" x14ac:dyDescent="0.25">
      <c r="N603" s="97"/>
    </row>
    <row r="604" spans="14:14" x14ac:dyDescent="0.25">
      <c r="N604" s="97"/>
    </row>
    <row r="605" spans="14:14" x14ac:dyDescent="0.25">
      <c r="N605" s="97"/>
    </row>
    <row r="606" spans="14:14" x14ac:dyDescent="0.25">
      <c r="N606" s="97"/>
    </row>
    <row r="607" spans="14:14" x14ac:dyDescent="0.25">
      <c r="N607" s="97"/>
    </row>
    <row r="608" spans="14:14" x14ac:dyDescent="0.25">
      <c r="N608" s="97"/>
    </row>
    <row r="609" spans="14:14" x14ac:dyDescent="0.25">
      <c r="N609" s="97"/>
    </row>
    <row r="610" spans="14:14" x14ac:dyDescent="0.25">
      <c r="N610" s="97"/>
    </row>
    <row r="611" spans="14:14" x14ac:dyDescent="0.25">
      <c r="N611" s="97"/>
    </row>
    <row r="612" spans="14:14" x14ac:dyDescent="0.25">
      <c r="N612" s="97"/>
    </row>
    <row r="613" spans="14:14" x14ac:dyDescent="0.25">
      <c r="N613" s="97"/>
    </row>
    <row r="614" spans="14:14" x14ac:dyDescent="0.25">
      <c r="N614" s="97"/>
    </row>
    <row r="615" spans="14:14" x14ac:dyDescent="0.25">
      <c r="N615" s="97"/>
    </row>
    <row r="616" spans="14:14" x14ac:dyDescent="0.25">
      <c r="N616" s="97"/>
    </row>
    <row r="617" spans="14:14" x14ac:dyDescent="0.25">
      <c r="N617" s="97"/>
    </row>
    <row r="618" spans="14:14" x14ac:dyDescent="0.25">
      <c r="N618" s="97"/>
    </row>
    <row r="619" spans="14:14" x14ac:dyDescent="0.25">
      <c r="N619" s="97"/>
    </row>
    <row r="620" spans="14:14" x14ac:dyDescent="0.25">
      <c r="N620" s="97"/>
    </row>
    <row r="621" spans="14:14" x14ac:dyDescent="0.25">
      <c r="N621" s="97"/>
    </row>
    <row r="622" spans="14:14" x14ac:dyDescent="0.25">
      <c r="N622" s="97"/>
    </row>
    <row r="623" spans="14:14" x14ac:dyDescent="0.25">
      <c r="N623" s="97"/>
    </row>
    <row r="624" spans="14:14" x14ac:dyDescent="0.25">
      <c r="N624" s="97"/>
    </row>
    <row r="625" spans="14:14" x14ac:dyDescent="0.25">
      <c r="N625" s="97"/>
    </row>
    <row r="626" spans="14:14" x14ac:dyDescent="0.25">
      <c r="N626" s="97"/>
    </row>
    <row r="627" spans="14:14" x14ac:dyDescent="0.25">
      <c r="N627" s="97"/>
    </row>
    <row r="628" spans="14:14" x14ac:dyDescent="0.25">
      <c r="N628" s="97"/>
    </row>
    <row r="629" spans="14:14" x14ac:dyDescent="0.25">
      <c r="N629" s="97"/>
    </row>
    <row r="630" spans="14:14" x14ac:dyDescent="0.25">
      <c r="N630" s="97"/>
    </row>
    <row r="631" spans="14:14" x14ac:dyDescent="0.25">
      <c r="N631" s="97"/>
    </row>
    <row r="632" spans="14:14" x14ac:dyDescent="0.25">
      <c r="N632" s="97"/>
    </row>
    <row r="633" spans="14:14" x14ac:dyDescent="0.25">
      <c r="N633" s="97"/>
    </row>
    <row r="634" spans="14:14" x14ac:dyDescent="0.25">
      <c r="N634" s="97"/>
    </row>
    <row r="635" spans="14:14" x14ac:dyDescent="0.25">
      <c r="N635" s="97"/>
    </row>
    <row r="636" spans="14:14" x14ac:dyDescent="0.25">
      <c r="N636" s="97"/>
    </row>
    <row r="637" spans="14:14" x14ac:dyDescent="0.25">
      <c r="N637" s="97"/>
    </row>
    <row r="638" spans="14:14" x14ac:dyDescent="0.25">
      <c r="N638" s="97"/>
    </row>
    <row r="639" spans="14:14" x14ac:dyDescent="0.25">
      <c r="N639" s="97"/>
    </row>
    <row r="640" spans="14:14" x14ac:dyDescent="0.25">
      <c r="N640" s="97"/>
    </row>
    <row r="641" spans="14:14" x14ac:dyDescent="0.25">
      <c r="N641" s="97"/>
    </row>
    <row r="642" spans="14:14" x14ac:dyDescent="0.25">
      <c r="N642" s="97"/>
    </row>
    <row r="643" spans="14:14" x14ac:dyDescent="0.25">
      <c r="N643" s="97"/>
    </row>
    <row r="644" spans="14:14" x14ac:dyDescent="0.25">
      <c r="N644" s="97"/>
    </row>
    <row r="645" spans="14:14" x14ac:dyDescent="0.25">
      <c r="N645" s="97"/>
    </row>
    <row r="646" spans="14:14" x14ac:dyDescent="0.25">
      <c r="N646" s="97"/>
    </row>
    <row r="647" spans="14:14" x14ac:dyDescent="0.25">
      <c r="N647" s="97"/>
    </row>
    <row r="648" spans="14:14" x14ac:dyDescent="0.25">
      <c r="N648" s="97"/>
    </row>
    <row r="649" spans="14:14" x14ac:dyDescent="0.25">
      <c r="N649" s="97"/>
    </row>
    <row r="650" spans="14:14" x14ac:dyDescent="0.25">
      <c r="N650" s="97"/>
    </row>
    <row r="651" spans="14:14" x14ac:dyDescent="0.25">
      <c r="N651" s="97"/>
    </row>
    <row r="652" spans="14:14" x14ac:dyDescent="0.25">
      <c r="N652" s="97"/>
    </row>
    <row r="653" spans="14:14" x14ac:dyDescent="0.25">
      <c r="N653" s="97"/>
    </row>
    <row r="654" spans="14:14" x14ac:dyDescent="0.25">
      <c r="N654" s="97"/>
    </row>
    <row r="655" spans="14:14" x14ac:dyDescent="0.25">
      <c r="N655" s="97"/>
    </row>
    <row r="656" spans="14:14" x14ac:dyDescent="0.25">
      <c r="N656" s="97"/>
    </row>
    <row r="657" spans="14:14" x14ac:dyDescent="0.25">
      <c r="N657" s="97"/>
    </row>
    <row r="658" spans="14:14" x14ac:dyDescent="0.25">
      <c r="N658" s="97"/>
    </row>
    <row r="659" spans="14:14" x14ac:dyDescent="0.25">
      <c r="N659" s="97"/>
    </row>
    <row r="660" spans="14:14" x14ac:dyDescent="0.25">
      <c r="N660" s="97"/>
    </row>
    <row r="661" spans="14:14" x14ac:dyDescent="0.25">
      <c r="N661" s="97"/>
    </row>
    <row r="662" spans="14:14" x14ac:dyDescent="0.25">
      <c r="N662" s="97"/>
    </row>
    <row r="663" spans="14:14" x14ac:dyDescent="0.25">
      <c r="N663" s="97"/>
    </row>
    <row r="664" spans="14:14" x14ac:dyDescent="0.25">
      <c r="N664" s="97"/>
    </row>
    <row r="665" spans="14:14" x14ac:dyDescent="0.25">
      <c r="N665" s="97"/>
    </row>
    <row r="666" spans="14:14" x14ac:dyDescent="0.25">
      <c r="N666" s="97"/>
    </row>
    <row r="667" spans="14:14" x14ac:dyDescent="0.25">
      <c r="N667" s="97"/>
    </row>
    <row r="668" spans="14:14" x14ac:dyDescent="0.25">
      <c r="N668" s="97"/>
    </row>
    <row r="669" spans="14:14" x14ac:dyDescent="0.25">
      <c r="N669" s="97"/>
    </row>
    <row r="670" spans="14:14" x14ac:dyDescent="0.25">
      <c r="N670" s="97"/>
    </row>
    <row r="671" spans="14:14" x14ac:dyDescent="0.25">
      <c r="N671" s="97"/>
    </row>
    <row r="672" spans="14:14" x14ac:dyDescent="0.25">
      <c r="N672" s="97"/>
    </row>
    <row r="673" spans="14:14" x14ac:dyDescent="0.25">
      <c r="N673" s="97"/>
    </row>
    <row r="674" spans="14:14" x14ac:dyDescent="0.25">
      <c r="N674" s="97"/>
    </row>
    <row r="675" spans="14:14" x14ac:dyDescent="0.25">
      <c r="N675" s="97"/>
    </row>
    <row r="676" spans="14:14" x14ac:dyDescent="0.25">
      <c r="N676" s="97"/>
    </row>
    <row r="677" spans="14:14" x14ac:dyDescent="0.25">
      <c r="N677" s="97"/>
    </row>
    <row r="678" spans="14:14" x14ac:dyDescent="0.25">
      <c r="N678" s="97"/>
    </row>
    <row r="679" spans="14:14" x14ac:dyDescent="0.25">
      <c r="N679" s="97"/>
    </row>
    <row r="680" spans="14:14" x14ac:dyDescent="0.25">
      <c r="N680" s="97"/>
    </row>
    <row r="681" spans="14:14" x14ac:dyDescent="0.25">
      <c r="N681" s="97"/>
    </row>
    <row r="682" spans="14:14" x14ac:dyDescent="0.25">
      <c r="N682" s="97"/>
    </row>
    <row r="683" spans="14:14" x14ac:dyDescent="0.25">
      <c r="N683" s="97"/>
    </row>
    <row r="684" spans="14:14" x14ac:dyDescent="0.25">
      <c r="N684" s="97"/>
    </row>
    <row r="685" spans="14:14" x14ac:dyDescent="0.25">
      <c r="N685" s="97"/>
    </row>
    <row r="686" spans="14:14" x14ac:dyDescent="0.25">
      <c r="N686" s="97"/>
    </row>
    <row r="687" spans="14:14" x14ac:dyDescent="0.25">
      <c r="N687" s="97"/>
    </row>
    <row r="688" spans="14:14" x14ac:dyDescent="0.25">
      <c r="N688" s="97"/>
    </row>
    <row r="689" spans="14:14" x14ac:dyDescent="0.25">
      <c r="N689" s="97"/>
    </row>
    <row r="690" spans="14:14" x14ac:dyDescent="0.25">
      <c r="N690" s="97"/>
    </row>
    <row r="691" spans="14:14" x14ac:dyDescent="0.25">
      <c r="N691" s="97"/>
    </row>
    <row r="692" spans="14:14" x14ac:dyDescent="0.25">
      <c r="N692" s="97"/>
    </row>
    <row r="693" spans="14:14" x14ac:dyDescent="0.25">
      <c r="N693" s="97"/>
    </row>
    <row r="694" spans="14:14" x14ac:dyDescent="0.25">
      <c r="N694" s="97"/>
    </row>
    <row r="695" spans="14:14" x14ac:dyDescent="0.25">
      <c r="N695" s="97"/>
    </row>
    <row r="696" spans="14:14" x14ac:dyDescent="0.25">
      <c r="N696" s="97"/>
    </row>
    <row r="697" spans="14:14" x14ac:dyDescent="0.25">
      <c r="N697" s="97"/>
    </row>
    <row r="698" spans="14:14" x14ac:dyDescent="0.25">
      <c r="N698" s="97"/>
    </row>
    <row r="699" spans="14:14" x14ac:dyDescent="0.25">
      <c r="N699" s="97"/>
    </row>
    <row r="700" spans="14:14" x14ac:dyDescent="0.25">
      <c r="N700" s="97"/>
    </row>
    <row r="701" spans="14:14" x14ac:dyDescent="0.25">
      <c r="N701" s="97"/>
    </row>
    <row r="702" spans="14:14" x14ac:dyDescent="0.25">
      <c r="N702" s="97"/>
    </row>
    <row r="703" spans="14:14" x14ac:dyDescent="0.25">
      <c r="N703" s="97"/>
    </row>
    <row r="704" spans="14:14" x14ac:dyDescent="0.25">
      <c r="N704" s="97"/>
    </row>
    <row r="705" spans="14:14" x14ac:dyDescent="0.25">
      <c r="N705" s="97"/>
    </row>
    <row r="706" spans="14:14" x14ac:dyDescent="0.25">
      <c r="N706" s="97"/>
    </row>
    <row r="707" spans="14:14" x14ac:dyDescent="0.25">
      <c r="N707" s="97"/>
    </row>
    <row r="708" spans="14:14" x14ac:dyDescent="0.25">
      <c r="N708" s="97"/>
    </row>
    <row r="709" spans="14:14" x14ac:dyDescent="0.25">
      <c r="N709" s="97"/>
    </row>
    <row r="710" spans="14:14" x14ac:dyDescent="0.25">
      <c r="N710" s="97"/>
    </row>
    <row r="711" spans="14:14" x14ac:dyDescent="0.25">
      <c r="N711" s="97"/>
    </row>
    <row r="712" spans="14:14" x14ac:dyDescent="0.25">
      <c r="N712" s="97"/>
    </row>
    <row r="713" spans="14:14" x14ac:dyDescent="0.25">
      <c r="N713" s="97"/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4D5A3-78EB-43E1-8364-57E3F8D36E92}">
  <sheetPr codeName="Tabelle103"/>
  <dimension ref="A1:I262"/>
  <sheetViews>
    <sheetView workbookViewId="0">
      <selection activeCell="I3" sqref="I3"/>
    </sheetView>
  </sheetViews>
  <sheetFormatPr baseColWidth="10" defaultRowHeight="15" x14ac:dyDescent="0.25"/>
  <sheetData>
    <row r="1" spans="1:9" x14ac:dyDescent="0.25">
      <c r="H1" t="str">
        <f t="shared" ref="H1:H2" si="0">B1&amp;"-"&amp;C1</f>
        <v>-</v>
      </c>
      <c r="I1" t="str">
        <f t="shared" ref="I1:I2" si="1">D1&amp;"-"&amp;E1</f>
        <v>-</v>
      </c>
    </row>
    <row r="2" spans="1:9" x14ac:dyDescent="0.25">
      <c r="B2" t="s">
        <v>189</v>
      </c>
      <c r="D2" t="s">
        <v>167</v>
      </c>
      <c r="F2" t="s">
        <v>1402</v>
      </c>
      <c r="H2" t="str">
        <f t="shared" si="0"/>
        <v>_carrier-</v>
      </c>
      <c r="I2" t="str">
        <f t="shared" si="1"/>
        <v>_module-</v>
      </c>
    </row>
    <row r="3" spans="1:9" x14ac:dyDescent="0.25">
      <c r="A3">
        <v>1</v>
      </c>
      <c r="B3" t="s">
        <v>168</v>
      </c>
      <c r="C3" t="s">
        <v>170</v>
      </c>
      <c r="D3" t="s">
        <v>168</v>
      </c>
      <c r="E3" t="s">
        <v>169</v>
      </c>
      <c r="F3" t="s">
        <v>1403</v>
      </c>
      <c r="H3" t="str">
        <f>B3&amp;"-"&amp;C3</f>
        <v>J1-2</v>
      </c>
      <c r="I3" t="str">
        <f>D3&amp;"-"&amp;E3</f>
        <v>J1-1</v>
      </c>
    </row>
    <row r="4" spans="1:9" x14ac:dyDescent="0.25">
      <c r="A4">
        <v>2</v>
      </c>
      <c r="B4" t="s">
        <v>168</v>
      </c>
      <c r="C4" t="s">
        <v>169</v>
      </c>
      <c r="D4" t="s">
        <v>168</v>
      </c>
      <c r="E4" t="s">
        <v>170</v>
      </c>
      <c r="F4" t="s">
        <v>1403</v>
      </c>
    </row>
    <row r="5" spans="1:9" x14ac:dyDescent="0.25">
      <c r="A5">
        <v>3</v>
      </c>
      <c r="B5" t="s">
        <v>168</v>
      </c>
      <c r="C5" t="s">
        <v>172</v>
      </c>
      <c r="D5" t="s">
        <v>168</v>
      </c>
      <c r="E5" t="s">
        <v>171</v>
      </c>
      <c r="F5" t="s">
        <v>1403</v>
      </c>
    </row>
    <row r="6" spans="1:9" x14ac:dyDescent="0.25">
      <c r="A6">
        <v>4</v>
      </c>
      <c r="B6" t="s">
        <v>168</v>
      </c>
      <c r="C6" t="s">
        <v>171</v>
      </c>
      <c r="D6" t="s">
        <v>168</v>
      </c>
      <c r="E6" t="s">
        <v>172</v>
      </c>
      <c r="F6" t="s">
        <v>1403</v>
      </c>
    </row>
    <row r="7" spans="1:9" x14ac:dyDescent="0.25">
      <c r="A7">
        <v>5</v>
      </c>
      <c r="B7" t="s">
        <v>168</v>
      </c>
      <c r="C7" t="s">
        <v>174</v>
      </c>
      <c r="D7" t="s">
        <v>168</v>
      </c>
      <c r="E7" t="s">
        <v>173</v>
      </c>
      <c r="F7" t="s">
        <v>1403</v>
      </c>
    </row>
    <row r="8" spans="1:9" x14ac:dyDescent="0.25">
      <c r="A8">
        <v>6</v>
      </c>
      <c r="B8" t="s">
        <v>168</v>
      </c>
      <c r="C8" t="s">
        <v>173</v>
      </c>
      <c r="D8" t="s">
        <v>168</v>
      </c>
      <c r="E8" t="s">
        <v>174</v>
      </c>
      <c r="F8" t="s">
        <v>1403</v>
      </c>
    </row>
    <row r="9" spans="1:9" x14ac:dyDescent="0.25">
      <c r="A9">
        <v>7</v>
      </c>
      <c r="B9" t="s">
        <v>168</v>
      </c>
      <c r="C9" t="s">
        <v>176</v>
      </c>
      <c r="D9" t="s">
        <v>168</v>
      </c>
      <c r="E9" t="s">
        <v>175</v>
      </c>
      <c r="F9" t="s">
        <v>1403</v>
      </c>
    </row>
    <row r="10" spans="1:9" x14ac:dyDescent="0.25">
      <c r="A10">
        <v>8</v>
      </c>
      <c r="B10" t="s">
        <v>168</v>
      </c>
      <c r="C10" t="s">
        <v>175</v>
      </c>
      <c r="D10" t="s">
        <v>168</v>
      </c>
      <c r="E10" t="s">
        <v>176</v>
      </c>
      <c r="F10" t="s">
        <v>1403</v>
      </c>
    </row>
    <row r="11" spans="1:9" x14ac:dyDescent="0.25">
      <c r="A11">
        <v>9</v>
      </c>
      <c r="B11" t="s">
        <v>168</v>
      </c>
      <c r="C11" t="s">
        <v>178</v>
      </c>
      <c r="D11" t="s">
        <v>168</v>
      </c>
      <c r="E11" t="s">
        <v>177</v>
      </c>
      <c r="F11" t="s">
        <v>1403</v>
      </c>
    </row>
    <row r="12" spans="1:9" x14ac:dyDescent="0.25">
      <c r="A12">
        <v>10</v>
      </c>
      <c r="B12" t="s">
        <v>168</v>
      </c>
      <c r="C12" t="s">
        <v>177</v>
      </c>
      <c r="D12" t="s">
        <v>168</v>
      </c>
      <c r="E12" t="s">
        <v>178</v>
      </c>
      <c r="F12" t="s">
        <v>1403</v>
      </c>
    </row>
    <row r="13" spans="1:9" x14ac:dyDescent="0.25">
      <c r="A13">
        <v>11</v>
      </c>
      <c r="B13" t="s">
        <v>168</v>
      </c>
      <c r="C13" t="s">
        <v>180</v>
      </c>
      <c r="D13" t="s">
        <v>168</v>
      </c>
      <c r="E13" t="s">
        <v>179</v>
      </c>
      <c r="F13" t="s">
        <v>1403</v>
      </c>
    </row>
    <row r="14" spans="1:9" x14ac:dyDescent="0.25">
      <c r="A14">
        <v>12</v>
      </c>
      <c r="B14" t="s">
        <v>168</v>
      </c>
      <c r="C14" t="s">
        <v>179</v>
      </c>
      <c r="D14" t="s">
        <v>168</v>
      </c>
      <c r="E14" t="s">
        <v>180</v>
      </c>
      <c r="F14" t="s">
        <v>1403</v>
      </c>
    </row>
    <row r="15" spans="1:9" x14ac:dyDescent="0.25">
      <c r="A15">
        <v>13</v>
      </c>
      <c r="B15" t="s">
        <v>168</v>
      </c>
      <c r="C15" t="s">
        <v>182</v>
      </c>
      <c r="D15" t="s">
        <v>168</v>
      </c>
      <c r="E15" t="s">
        <v>181</v>
      </c>
      <c r="F15" t="s">
        <v>1403</v>
      </c>
    </row>
    <row r="16" spans="1:9" x14ac:dyDescent="0.25">
      <c r="A16">
        <v>14</v>
      </c>
      <c r="B16" t="s">
        <v>168</v>
      </c>
      <c r="C16" t="s">
        <v>181</v>
      </c>
      <c r="D16" t="s">
        <v>168</v>
      </c>
      <c r="E16" t="s">
        <v>182</v>
      </c>
      <c r="F16" t="s">
        <v>1403</v>
      </c>
    </row>
    <row r="17" spans="1:6" x14ac:dyDescent="0.25">
      <c r="A17">
        <v>15</v>
      </c>
      <c r="B17" t="s">
        <v>168</v>
      </c>
      <c r="C17" t="s">
        <v>190</v>
      </c>
      <c r="D17" t="s">
        <v>168</v>
      </c>
      <c r="E17" t="s">
        <v>183</v>
      </c>
      <c r="F17" t="s">
        <v>1404</v>
      </c>
    </row>
    <row r="18" spans="1:6" x14ac:dyDescent="0.25">
      <c r="A18">
        <v>16</v>
      </c>
      <c r="B18" t="s">
        <v>168</v>
      </c>
      <c r="C18" t="s">
        <v>183</v>
      </c>
      <c r="D18" t="s">
        <v>184</v>
      </c>
      <c r="E18" t="s">
        <v>169</v>
      </c>
      <c r="F18" t="s">
        <v>1403</v>
      </c>
    </row>
    <row r="19" spans="1:6" x14ac:dyDescent="0.25">
      <c r="A19">
        <v>17</v>
      </c>
      <c r="B19" t="s">
        <v>168</v>
      </c>
      <c r="C19" t="s">
        <v>191</v>
      </c>
      <c r="D19" t="s">
        <v>184</v>
      </c>
      <c r="E19" t="s">
        <v>170</v>
      </c>
      <c r="F19" t="s">
        <v>1403</v>
      </c>
    </row>
    <row r="20" spans="1:6" x14ac:dyDescent="0.25">
      <c r="A20">
        <v>18</v>
      </c>
      <c r="B20" t="s">
        <v>168</v>
      </c>
      <c r="C20" t="s">
        <v>192</v>
      </c>
      <c r="D20" t="s">
        <v>184</v>
      </c>
      <c r="E20" t="s">
        <v>171</v>
      </c>
      <c r="F20" t="s">
        <v>1403</v>
      </c>
    </row>
    <row r="21" spans="1:6" x14ac:dyDescent="0.25">
      <c r="A21">
        <v>19</v>
      </c>
      <c r="B21" t="s">
        <v>168</v>
      </c>
      <c r="C21" t="s">
        <v>193</v>
      </c>
      <c r="D21" t="s">
        <v>184</v>
      </c>
      <c r="E21" t="s">
        <v>172</v>
      </c>
      <c r="F21" t="s">
        <v>1403</v>
      </c>
    </row>
    <row r="22" spans="1:6" x14ac:dyDescent="0.25">
      <c r="A22">
        <v>20</v>
      </c>
      <c r="B22" t="s">
        <v>168</v>
      </c>
      <c r="C22" t="s">
        <v>194</v>
      </c>
      <c r="D22" t="s">
        <v>184</v>
      </c>
      <c r="E22" t="s">
        <v>173</v>
      </c>
      <c r="F22" t="s">
        <v>1403</v>
      </c>
    </row>
    <row r="23" spans="1:6" x14ac:dyDescent="0.25">
      <c r="A23">
        <v>21</v>
      </c>
      <c r="B23" t="s">
        <v>168</v>
      </c>
      <c r="C23" t="s">
        <v>195</v>
      </c>
      <c r="D23" t="s">
        <v>184</v>
      </c>
      <c r="E23" t="s">
        <v>174</v>
      </c>
      <c r="F23" t="s">
        <v>1403</v>
      </c>
    </row>
    <row r="24" spans="1:6" x14ac:dyDescent="0.25">
      <c r="A24">
        <v>22</v>
      </c>
      <c r="B24" t="s">
        <v>168</v>
      </c>
      <c r="C24" t="s">
        <v>196</v>
      </c>
      <c r="D24" t="s">
        <v>184</v>
      </c>
      <c r="E24" t="s">
        <v>175</v>
      </c>
      <c r="F24" t="s">
        <v>1403</v>
      </c>
    </row>
    <row r="25" spans="1:6" x14ac:dyDescent="0.25">
      <c r="A25">
        <v>23</v>
      </c>
      <c r="B25" t="s">
        <v>168</v>
      </c>
      <c r="C25" t="s">
        <v>197</v>
      </c>
      <c r="D25" t="s">
        <v>184</v>
      </c>
      <c r="E25" t="s">
        <v>176</v>
      </c>
      <c r="F25" t="s">
        <v>1403</v>
      </c>
    </row>
    <row r="26" spans="1:6" x14ac:dyDescent="0.25">
      <c r="A26">
        <v>24</v>
      </c>
      <c r="B26" t="s">
        <v>168</v>
      </c>
      <c r="C26" t="s">
        <v>198</v>
      </c>
      <c r="D26" t="s">
        <v>184</v>
      </c>
      <c r="E26" t="s">
        <v>177</v>
      </c>
      <c r="F26" t="s">
        <v>1403</v>
      </c>
    </row>
    <row r="27" spans="1:6" x14ac:dyDescent="0.25">
      <c r="A27">
        <v>25</v>
      </c>
      <c r="B27" t="s">
        <v>168</v>
      </c>
      <c r="C27" t="s">
        <v>199</v>
      </c>
      <c r="D27" t="s">
        <v>184</v>
      </c>
      <c r="E27" t="s">
        <v>178</v>
      </c>
      <c r="F27" t="s">
        <v>1403</v>
      </c>
    </row>
    <row r="28" spans="1:6" x14ac:dyDescent="0.25">
      <c r="A28">
        <v>26</v>
      </c>
      <c r="B28" t="s">
        <v>168</v>
      </c>
      <c r="C28" t="s">
        <v>200</v>
      </c>
      <c r="D28" t="s">
        <v>184</v>
      </c>
      <c r="E28" t="s">
        <v>179</v>
      </c>
      <c r="F28" t="s">
        <v>324</v>
      </c>
    </row>
    <row r="29" spans="1:6" x14ac:dyDescent="0.25">
      <c r="A29">
        <v>27</v>
      </c>
      <c r="B29" t="s">
        <v>168</v>
      </c>
      <c r="C29" t="s">
        <v>201</v>
      </c>
      <c r="D29" t="s">
        <v>184</v>
      </c>
      <c r="E29" t="s">
        <v>180</v>
      </c>
      <c r="F29" t="s">
        <v>1405</v>
      </c>
    </row>
    <row r="30" spans="1:6" x14ac:dyDescent="0.25">
      <c r="A30">
        <v>28</v>
      </c>
      <c r="B30" t="s">
        <v>168</v>
      </c>
      <c r="C30" t="s">
        <v>202</v>
      </c>
      <c r="D30" t="s">
        <v>184</v>
      </c>
      <c r="E30" t="s">
        <v>181</v>
      </c>
      <c r="F30" t="s">
        <v>1405</v>
      </c>
    </row>
    <row r="31" spans="1:6" x14ac:dyDescent="0.25">
      <c r="A31">
        <v>29</v>
      </c>
      <c r="B31" t="s">
        <v>168</v>
      </c>
      <c r="C31" t="s">
        <v>203</v>
      </c>
      <c r="D31" t="s">
        <v>184</v>
      </c>
      <c r="E31" t="s">
        <v>182</v>
      </c>
      <c r="F31" t="s">
        <v>1405</v>
      </c>
    </row>
    <row r="32" spans="1:6" x14ac:dyDescent="0.25">
      <c r="A32">
        <v>30</v>
      </c>
      <c r="B32" t="s">
        <v>168</v>
      </c>
      <c r="C32" t="s">
        <v>204</v>
      </c>
      <c r="D32" t="s">
        <v>184</v>
      </c>
      <c r="E32" t="s">
        <v>183</v>
      </c>
      <c r="F32" t="s">
        <v>1404</v>
      </c>
    </row>
    <row r="33" spans="1:6" x14ac:dyDescent="0.25">
      <c r="A33">
        <v>31</v>
      </c>
      <c r="B33" t="s">
        <v>168</v>
      </c>
      <c r="C33" t="s">
        <v>205</v>
      </c>
      <c r="D33" t="s">
        <v>185</v>
      </c>
      <c r="E33" t="s">
        <v>169</v>
      </c>
      <c r="F33" t="s">
        <v>1403</v>
      </c>
    </row>
    <row r="34" spans="1:6" x14ac:dyDescent="0.25">
      <c r="A34">
        <v>32</v>
      </c>
      <c r="B34" t="s">
        <v>168</v>
      </c>
      <c r="C34" t="s">
        <v>206</v>
      </c>
      <c r="D34" t="s">
        <v>185</v>
      </c>
      <c r="E34" t="s">
        <v>170</v>
      </c>
      <c r="F34" t="s">
        <v>324</v>
      </c>
    </row>
    <row r="35" spans="1:6" x14ac:dyDescent="0.25">
      <c r="A35">
        <v>33</v>
      </c>
      <c r="B35" t="s">
        <v>168</v>
      </c>
      <c r="C35" t="s">
        <v>207</v>
      </c>
      <c r="D35" t="s">
        <v>185</v>
      </c>
      <c r="E35" t="s">
        <v>171</v>
      </c>
      <c r="F35" t="s">
        <v>1403</v>
      </c>
    </row>
    <row r="36" spans="1:6" x14ac:dyDescent="0.25">
      <c r="A36">
        <v>34</v>
      </c>
      <c r="B36" t="s">
        <v>168</v>
      </c>
      <c r="C36" t="s">
        <v>208</v>
      </c>
      <c r="D36" t="s">
        <v>186</v>
      </c>
      <c r="E36" t="s">
        <v>169</v>
      </c>
      <c r="F36" t="s">
        <v>324</v>
      </c>
    </row>
    <row r="37" spans="1:6" x14ac:dyDescent="0.25">
      <c r="A37">
        <v>35</v>
      </c>
      <c r="B37" t="s">
        <v>168</v>
      </c>
      <c r="C37" t="s">
        <v>209</v>
      </c>
      <c r="D37" t="s">
        <v>186</v>
      </c>
      <c r="E37" t="s">
        <v>170</v>
      </c>
      <c r="F37" t="s">
        <v>1406</v>
      </c>
    </row>
    <row r="38" spans="1:6" x14ac:dyDescent="0.25">
      <c r="A38">
        <v>36</v>
      </c>
      <c r="B38" t="s">
        <v>168</v>
      </c>
      <c r="C38" t="s">
        <v>210</v>
      </c>
      <c r="D38" t="s">
        <v>186</v>
      </c>
      <c r="E38" t="s">
        <v>171</v>
      </c>
      <c r="F38" t="s">
        <v>1406</v>
      </c>
    </row>
    <row r="39" spans="1:6" x14ac:dyDescent="0.25">
      <c r="A39">
        <v>37</v>
      </c>
      <c r="B39" t="s">
        <v>168</v>
      </c>
      <c r="C39" t="s">
        <v>211</v>
      </c>
      <c r="D39" t="s">
        <v>186</v>
      </c>
      <c r="E39" t="s">
        <v>172</v>
      </c>
      <c r="F39" t="s">
        <v>1406</v>
      </c>
    </row>
    <row r="40" spans="1:6" x14ac:dyDescent="0.25">
      <c r="A40">
        <v>38</v>
      </c>
      <c r="B40" t="s">
        <v>168</v>
      </c>
      <c r="C40" t="s">
        <v>212</v>
      </c>
      <c r="D40" t="s">
        <v>186</v>
      </c>
      <c r="E40" t="s">
        <v>173</v>
      </c>
      <c r="F40" t="s">
        <v>1406</v>
      </c>
    </row>
    <row r="41" spans="1:6" x14ac:dyDescent="0.25">
      <c r="A41">
        <v>39</v>
      </c>
      <c r="B41" t="s">
        <v>168</v>
      </c>
      <c r="C41" t="s">
        <v>213</v>
      </c>
      <c r="D41" t="s">
        <v>186</v>
      </c>
      <c r="E41" t="s">
        <v>174</v>
      </c>
      <c r="F41" t="s">
        <v>1406</v>
      </c>
    </row>
    <row r="42" spans="1:6" x14ac:dyDescent="0.25">
      <c r="A42">
        <v>40</v>
      </c>
      <c r="B42" t="s">
        <v>168</v>
      </c>
      <c r="C42" t="s">
        <v>214</v>
      </c>
      <c r="D42" t="s">
        <v>187</v>
      </c>
      <c r="E42" t="s">
        <v>169</v>
      </c>
      <c r="F42" t="s">
        <v>1403</v>
      </c>
    </row>
    <row r="43" spans="1:6" x14ac:dyDescent="0.25">
      <c r="A43">
        <v>41</v>
      </c>
      <c r="B43" t="s">
        <v>168</v>
      </c>
      <c r="C43" t="s">
        <v>215</v>
      </c>
      <c r="D43" t="s">
        <v>187</v>
      </c>
      <c r="E43" t="s">
        <v>170</v>
      </c>
      <c r="F43" t="s">
        <v>1403</v>
      </c>
    </row>
    <row r="44" spans="1:6" x14ac:dyDescent="0.25">
      <c r="A44">
        <v>42</v>
      </c>
      <c r="B44" t="s">
        <v>168</v>
      </c>
      <c r="C44" t="s">
        <v>216</v>
      </c>
      <c r="D44" t="s">
        <v>187</v>
      </c>
      <c r="E44" t="s">
        <v>171</v>
      </c>
      <c r="F44" t="s">
        <v>1403</v>
      </c>
    </row>
    <row r="45" spans="1:6" x14ac:dyDescent="0.25">
      <c r="A45">
        <v>43</v>
      </c>
      <c r="B45" t="s">
        <v>168</v>
      </c>
      <c r="C45" t="s">
        <v>217</v>
      </c>
      <c r="D45" t="s">
        <v>187</v>
      </c>
      <c r="E45" t="s">
        <v>172</v>
      </c>
      <c r="F45" t="s">
        <v>1403</v>
      </c>
    </row>
    <row r="46" spans="1:6" x14ac:dyDescent="0.25">
      <c r="A46">
        <v>44</v>
      </c>
      <c r="B46" t="s">
        <v>168</v>
      </c>
      <c r="C46" t="s">
        <v>218</v>
      </c>
      <c r="D46" t="s">
        <v>187</v>
      </c>
      <c r="E46" t="s">
        <v>173</v>
      </c>
      <c r="F46" t="s">
        <v>324</v>
      </c>
    </row>
    <row r="47" spans="1:6" x14ac:dyDescent="0.25">
      <c r="A47">
        <v>45</v>
      </c>
      <c r="B47" t="s">
        <v>168</v>
      </c>
      <c r="C47" t="s">
        <v>219</v>
      </c>
      <c r="D47" t="s">
        <v>187</v>
      </c>
      <c r="E47" t="s">
        <v>174</v>
      </c>
      <c r="F47" t="s">
        <v>1405</v>
      </c>
    </row>
    <row r="48" spans="1:6" x14ac:dyDescent="0.25">
      <c r="A48">
        <v>46</v>
      </c>
      <c r="B48" t="s">
        <v>168</v>
      </c>
      <c r="C48" t="s">
        <v>220</v>
      </c>
      <c r="D48" t="s">
        <v>187</v>
      </c>
      <c r="E48" t="s">
        <v>175</v>
      </c>
      <c r="F48" t="s">
        <v>1403</v>
      </c>
    </row>
    <row r="49" spans="1:6" x14ac:dyDescent="0.25">
      <c r="A49">
        <v>47</v>
      </c>
      <c r="B49" t="s">
        <v>168</v>
      </c>
      <c r="C49" t="s">
        <v>221</v>
      </c>
      <c r="D49" t="s">
        <v>187</v>
      </c>
      <c r="E49" t="s">
        <v>176</v>
      </c>
      <c r="F49" t="s">
        <v>1403</v>
      </c>
    </row>
    <row r="50" spans="1:6" x14ac:dyDescent="0.25">
      <c r="A50">
        <v>48</v>
      </c>
      <c r="B50" t="s">
        <v>168</v>
      </c>
      <c r="C50" t="s">
        <v>222</v>
      </c>
      <c r="D50" t="s">
        <v>187</v>
      </c>
      <c r="E50" t="s">
        <v>177</v>
      </c>
      <c r="F50" t="s">
        <v>1403</v>
      </c>
    </row>
    <row r="51" spans="1:6" x14ac:dyDescent="0.25">
      <c r="A51">
        <v>49</v>
      </c>
      <c r="B51" t="s">
        <v>168</v>
      </c>
      <c r="C51" t="s">
        <v>223</v>
      </c>
      <c r="D51" t="s">
        <v>187</v>
      </c>
      <c r="E51" t="s">
        <v>178</v>
      </c>
      <c r="F51" t="s">
        <v>1403</v>
      </c>
    </row>
    <row r="52" spans="1:6" x14ac:dyDescent="0.25">
      <c r="A52">
        <v>50</v>
      </c>
      <c r="B52" t="s">
        <v>168</v>
      </c>
      <c r="C52" t="s">
        <v>224</v>
      </c>
      <c r="D52" t="s">
        <v>187</v>
      </c>
      <c r="E52" t="s">
        <v>179</v>
      </c>
      <c r="F52" t="s">
        <v>324</v>
      </c>
    </row>
    <row r="53" spans="1:6" x14ac:dyDescent="0.25">
      <c r="A53">
        <v>51</v>
      </c>
      <c r="B53" t="s">
        <v>168</v>
      </c>
      <c r="C53" t="s">
        <v>225</v>
      </c>
      <c r="D53" t="s">
        <v>187</v>
      </c>
      <c r="E53" t="s">
        <v>180</v>
      </c>
      <c r="F53" t="s">
        <v>1405</v>
      </c>
    </row>
    <row r="54" spans="1:6" x14ac:dyDescent="0.25">
      <c r="A54">
        <v>52</v>
      </c>
      <c r="B54" t="s">
        <v>168</v>
      </c>
      <c r="C54" t="s">
        <v>226</v>
      </c>
      <c r="D54" t="s">
        <v>188</v>
      </c>
      <c r="E54" t="s">
        <v>169</v>
      </c>
      <c r="F54" t="s">
        <v>1405</v>
      </c>
    </row>
    <row r="55" spans="1:6" x14ac:dyDescent="0.25">
      <c r="A55">
        <v>53</v>
      </c>
      <c r="B55" t="s">
        <v>168</v>
      </c>
      <c r="C55" t="s">
        <v>227</v>
      </c>
      <c r="D55" t="s">
        <v>188</v>
      </c>
      <c r="E55" t="s">
        <v>170</v>
      </c>
      <c r="F55" t="s">
        <v>1403</v>
      </c>
    </row>
    <row r="56" spans="1:6" x14ac:dyDescent="0.25">
      <c r="A56">
        <v>54</v>
      </c>
      <c r="B56" t="s">
        <v>168</v>
      </c>
      <c r="C56" t="s">
        <v>228</v>
      </c>
      <c r="D56" t="s">
        <v>188</v>
      </c>
      <c r="E56" t="s">
        <v>171</v>
      </c>
      <c r="F56" t="s">
        <v>1403</v>
      </c>
    </row>
    <row r="57" spans="1:6" x14ac:dyDescent="0.25">
      <c r="A57">
        <v>55</v>
      </c>
      <c r="B57" t="s">
        <v>168</v>
      </c>
      <c r="C57" t="s">
        <v>229</v>
      </c>
      <c r="D57" t="s">
        <v>188</v>
      </c>
      <c r="E57" t="s">
        <v>172</v>
      </c>
      <c r="F57" t="s">
        <v>1403</v>
      </c>
    </row>
    <row r="58" spans="1:6" x14ac:dyDescent="0.25">
      <c r="A58">
        <v>56</v>
      </c>
      <c r="B58" t="s">
        <v>168</v>
      </c>
      <c r="C58" t="s">
        <v>230</v>
      </c>
      <c r="D58" t="s">
        <v>188</v>
      </c>
      <c r="E58" t="s">
        <v>173</v>
      </c>
      <c r="F58" t="s">
        <v>324</v>
      </c>
    </row>
    <row r="59" spans="1:6" x14ac:dyDescent="0.25">
      <c r="B59" t="s">
        <v>168</v>
      </c>
      <c r="C59" t="s">
        <v>231</v>
      </c>
    </row>
    <row r="60" spans="1:6" x14ac:dyDescent="0.25">
      <c r="B60" t="s">
        <v>168</v>
      </c>
      <c r="C60" t="s">
        <v>232</v>
      </c>
    </row>
    <row r="61" spans="1:6" x14ac:dyDescent="0.25">
      <c r="B61" t="s">
        <v>168</v>
      </c>
      <c r="C61" t="s">
        <v>233</v>
      </c>
    </row>
    <row r="62" spans="1:6" x14ac:dyDescent="0.25">
      <c r="B62" t="s">
        <v>168</v>
      </c>
      <c r="C62" t="s">
        <v>234</v>
      </c>
    </row>
    <row r="63" spans="1:6" x14ac:dyDescent="0.25">
      <c r="B63" t="s">
        <v>168</v>
      </c>
      <c r="C63" t="s">
        <v>235</v>
      </c>
    </row>
    <row r="64" spans="1:6" x14ac:dyDescent="0.25">
      <c r="B64" t="s">
        <v>168</v>
      </c>
      <c r="C64" t="s">
        <v>236</v>
      </c>
    </row>
    <row r="65" spans="2:3" x14ac:dyDescent="0.25">
      <c r="B65" t="s">
        <v>168</v>
      </c>
      <c r="C65" t="s">
        <v>237</v>
      </c>
    </row>
    <row r="66" spans="2:3" x14ac:dyDescent="0.25">
      <c r="B66" t="s">
        <v>168</v>
      </c>
      <c r="C66" t="s">
        <v>238</v>
      </c>
    </row>
    <row r="67" spans="2:3" x14ac:dyDescent="0.25">
      <c r="B67" t="s">
        <v>168</v>
      </c>
      <c r="C67" t="s">
        <v>239</v>
      </c>
    </row>
    <row r="68" spans="2:3" x14ac:dyDescent="0.25">
      <c r="B68" t="s">
        <v>168</v>
      </c>
      <c r="C68" t="s">
        <v>240</v>
      </c>
    </row>
    <row r="69" spans="2:3" x14ac:dyDescent="0.25">
      <c r="B69" t="s">
        <v>168</v>
      </c>
      <c r="C69" t="s">
        <v>241</v>
      </c>
    </row>
    <row r="70" spans="2:3" x14ac:dyDescent="0.25">
      <c r="B70" t="s">
        <v>168</v>
      </c>
      <c r="C70" t="s">
        <v>242</v>
      </c>
    </row>
    <row r="71" spans="2:3" x14ac:dyDescent="0.25">
      <c r="B71" t="s">
        <v>168</v>
      </c>
      <c r="C71" t="s">
        <v>243</v>
      </c>
    </row>
    <row r="72" spans="2:3" x14ac:dyDescent="0.25">
      <c r="B72" t="s">
        <v>168</v>
      </c>
      <c r="C72" t="s">
        <v>244</v>
      </c>
    </row>
    <row r="73" spans="2:3" x14ac:dyDescent="0.25">
      <c r="B73" t="s">
        <v>168</v>
      </c>
      <c r="C73" t="s">
        <v>245</v>
      </c>
    </row>
    <row r="74" spans="2:3" x14ac:dyDescent="0.25">
      <c r="B74" t="s">
        <v>168</v>
      </c>
      <c r="C74" t="s">
        <v>246</v>
      </c>
    </row>
    <row r="75" spans="2:3" x14ac:dyDescent="0.25">
      <c r="B75" t="s">
        <v>168</v>
      </c>
      <c r="C75" t="s">
        <v>247</v>
      </c>
    </row>
    <row r="76" spans="2:3" x14ac:dyDescent="0.25">
      <c r="B76" t="s">
        <v>168</v>
      </c>
      <c r="C76" t="s">
        <v>248</v>
      </c>
    </row>
    <row r="77" spans="2:3" x14ac:dyDescent="0.25">
      <c r="B77" t="s">
        <v>168</v>
      </c>
      <c r="C77" t="s">
        <v>249</v>
      </c>
    </row>
    <row r="78" spans="2:3" x14ac:dyDescent="0.25">
      <c r="B78" t="s">
        <v>168</v>
      </c>
      <c r="C78" t="s">
        <v>250</v>
      </c>
    </row>
    <row r="79" spans="2:3" x14ac:dyDescent="0.25">
      <c r="B79" t="s">
        <v>168</v>
      </c>
      <c r="C79" t="s">
        <v>251</v>
      </c>
    </row>
    <row r="80" spans="2:3" x14ac:dyDescent="0.25">
      <c r="B80" t="s">
        <v>168</v>
      </c>
      <c r="C80" t="s">
        <v>252</v>
      </c>
    </row>
    <row r="81" spans="2:3" x14ac:dyDescent="0.25">
      <c r="B81" t="s">
        <v>168</v>
      </c>
      <c r="C81" t="s">
        <v>253</v>
      </c>
    </row>
    <row r="82" spans="2:3" x14ac:dyDescent="0.25">
      <c r="B82" t="s">
        <v>168</v>
      </c>
      <c r="C82" t="s">
        <v>254</v>
      </c>
    </row>
    <row r="83" spans="2:3" x14ac:dyDescent="0.25">
      <c r="B83" t="s">
        <v>168</v>
      </c>
      <c r="C83" t="s">
        <v>255</v>
      </c>
    </row>
    <row r="84" spans="2:3" x14ac:dyDescent="0.25">
      <c r="B84" t="s">
        <v>168</v>
      </c>
      <c r="C84" t="s">
        <v>256</v>
      </c>
    </row>
    <row r="85" spans="2:3" x14ac:dyDescent="0.25">
      <c r="B85" t="s">
        <v>168</v>
      </c>
      <c r="C85" t="s">
        <v>257</v>
      </c>
    </row>
    <row r="86" spans="2:3" x14ac:dyDescent="0.25">
      <c r="B86" t="s">
        <v>168</v>
      </c>
      <c r="C86" t="s">
        <v>258</v>
      </c>
    </row>
    <row r="87" spans="2:3" x14ac:dyDescent="0.25">
      <c r="B87" t="s">
        <v>168</v>
      </c>
      <c r="C87" t="s">
        <v>259</v>
      </c>
    </row>
    <row r="88" spans="2:3" x14ac:dyDescent="0.25">
      <c r="B88" t="s">
        <v>168</v>
      </c>
      <c r="C88" t="s">
        <v>260</v>
      </c>
    </row>
    <row r="89" spans="2:3" x14ac:dyDescent="0.25">
      <c r="B89" t="s">
        <v>168</v>
      </c>
      <c r="C89" t="s">
        <v>261</v>
      </c>
    </row>
    <row r="90" spans="2:3" x14ac:dyDescent="0.25">
      <c r="B90" t="s">
        <v>168</v>
      </c>
      <c r="C90" t="s">
        <v>262</v>
      </c>
    </row>
    <row r="91" spans="2:3" x14ac:dyDescent="0.25">
      <c r="B91" t="s">
        <v>168</v>
      </c>
      <c r="C91" t="s">
        <v>263</v>
      </c>
    </row>
    <row r="92" spans="2:3" x14ac:dyDescent="0.25">
      <c r="B92" t="s">
        <v>168</v>
      </c>
      <c r="C92" t="s">
        <v>264</v>
      </c>
    </row>
    <row r="93" spans="2:3" x14ac:dyDescent="0.25">
      <c r="B93" t="s">
        <v>168</v>
      </c>
      <c r="C93" t="s">
        <v>265</v>
      </c>
    </row>
    <row r="94" spans="2:3" x14ac:dyDescent="0.25">
      <c r="B94" t="s">
        <v>168</v>
      </c>
      <c r="C94" t="s">
        <v>266</v>
      </c>
    </row>
    <row r="95" spans="2:3" x14ac:dyDescent="0.25">
      <c r="B95" t="s">
        <v>168</v>
      </c>
      <c r="C95" t="s">
        <v>267</v>
      </c>
    </row>
    <row r="96" spans="2:3" x14ac:dyDescent="0.25">
      <c r="B96" t="s">
        <v>168</v>
      </c>
      <c r="C96" t="s">
        <v>268</v>
      </c>
    </row>
    <row r="97" spans="2:3" x14ac:dyDescent="0.25">
      <c r="B97" t="s">
        <v>168</v>
      </c>
      <c r="C97" t="s">
        <v>269</v>
      </c>
    </row>
    <row r="98" spans="2:3" x14ac:dyDescent="0.25">
      <c r="B98" t="s">
        <v>168</v>
      </c>
      <c r="C98" t="s">
        <v>270</v>
      </c>
    </row>
    <row r="99" spans="2:3" x14ac:dyDescent="0.25">
      <c r="B99" t="s">
        <v>168</v>
      </c>
      <c r="C99" t="s">
        <v>271</v>
      </c>
    </row>
    <row r="100" spans="2:3" x14ac:dyDescent="0.25">
      <c r="B100" t="s">
        <v>168</v>
      </c>
      <c r="C100" t="s">
        <v>272</v>
      </c>
    </row>
    <row r="101" spans="2:3" x14ac:dyDescent="0.25">
      <c r="B101" t="s">
        <v>168</v>
      </c>
      <c r="C101" t="s">
        <v>273</v>
      </c>
    </row>
    <row r="102" spans="2:3" x14ac:dyDescent="0.25">
      <c r="B102" t="s">
        <v>168</v>
      </c>
      <c r="C102" t="s">
        <v>274</v>
      </c>
    </row>
    <row r="103" spans="2:3" x14ac:dyDescent="0.25">
      <c r="B103" t="s">
        <v>184</v>
      </c>
      <c r="C103" t="s">
        <v>170</v>
      </c>
    </row>
    <row r="104" spans="2:3" x14ac:dyDescent="0.25">
      <c r="B104" t="s">
        <v>184</v>
      </c>
      <c r="C104" t="s">
        <v>169</v>
      </c>
    </row>
    <row r="105" spans="2:3" x14ac:dyDescent="0.25">
      <c r="B105" t="s">
        <v>184</v>
      </c>
      <c r="C105" t="s">
        <v>172</v>
      </c>
    </row>
    <row r="106" spans="2:3" x14ac:dyDescent="0.25">
      <c r="B106" t="s">
        <v>184</v>
      </c>
      <c r="C106" t="s">
        <v>171</v>
      </c>
    </row>
    <row r="107" spans="2:3" x14ac:dyDescent="0.25">
      <c r="B107" t="s">
        <v>184</v>
      </c>
      <c r="C107" t="s">
        <v>174</v>
      </c>
    </row>
    <row r="108" spans="2:3" x14ac:dyDescent="0.25">
      <c r="B108" t="s">
        <v>184</v>
      </c>
      <c r="C108" t="s">
        <v>173</v>
      </c>
    </row>
    <row r="109" spans="2:3" x14ac:dyDescent="0.25">
      <c r="B109" t="s">
        <v>184</v>
      </c>
      <c r="C109" t="s">
        <v>176</v>
      </c>
    </row>
    <row r="110" spans="2:3" x14ac:dyDescent="0.25">
      <c r="B110" t="s">
        <v>184</v>
      </c>
      <c r="C110" t="s">
        <v>175</v>
      </c>
    </row>
    <row r="111" spans="2:3" x14ac:dyDescent="0.25">
      <c r="B111" t="s">
        <v>184</v>
      </c>
      <c r="C111" t="s">
        <v>178</v>
      </c>
    </row>
    <row r="112" spans="2:3" x14ac:dyDescent="0.25">
      <c r="B112" t="s">
        <v>184</v>
      </c>
      <c r="C112" t="s">
        <v>177</v>
      </c>
    </row>
    <row r="113" spans="2:3" x14ac:dyDescent="0.25">
      <c r="B113" t="s">
        <v>184</v>
      </c>
      <c r="C113" t="s">
        <v>180</v>
      </c>
    </row>
    <row r="114" spans="2:3" x14ac:dyDescent="0.25">
      <c r="B114" t="s">
        <v>184</v>
      </c>
      <c r="C114" t="s">
        <v>179</v>
      </c>
    </row>
    <row r="115" spans="2:3" x14ac:dyDescent="0.25">
      <c r="B115" t="s">
        <v>184</v>
      </c>
      <c r="C115" t="s">
        <v>182</v>
      </c>
    </row>
    <row r="116" spans="2:3" x14ac:dyDescent="0.25">
      <c r="B116" t="s">
        <v>184</v>
      </c>
      <c r="C116" t="s">
        <v>181</v>
      </c>
    </row>
    <row r="117" spans="2:3" x14ac:dyDescent="0.25">
      <c r="B117" t="s">
        <v>184</v>
      </c>
      <c r="C117" t="s">
        <v>190</v>
      </c>
    </row>
    <row r="118" spans="2:3" x14ac:dyDescent="0.25">
      <c r="B118" t="s">
        <v>184</v>
      </c>
      <c r="C118" t="s">
        <v>183</v>
      </c>
    </row>
    <row r="119" spans="2:3" x14ac:dyDescent="0.25">
      <c r="B119" t="s">
        <v>184</v>
      </c>
      <c r="C119" t="s">
        <v>191</v>
      </c>
    </row>
    <row r="120" spans="2:3" x14ac:dyDescent="0.25">
      <c r="B120" t="s">
        <v>184</v>
      </c>
      <c r="C120" t="s">
        <v>192</v>
      </c>
    </row>
    <row r="121" spans="2:3" x14ac:dyDescent="0.25">
      <c r="B121" t="s">
        <v>184</v>
      </c>
      <c r="C121" t="s">
        <v>193</v>
      </c>
    </row>
    <row r="122" spans="2:3" x14ac:dyDescent="0.25">
      <c r="B122" t="s">
        <v>184</v>
      </c>
      <c r="C122" t="s">
        <v>194</v>
      </c>
    </row>
    <row r="123" spans="2:3" x14ac:dyDescent="0.25">
      <c r="B123" t="s">
        <v>184</v>
      </c>
      <c r="C123" t="s">
        <v>195</v>
      </c>
    </row>
    <row r="124" spans="2:3" x14ac:dyDescent="0.25">
      <c r="B124" t="s">
        <v>184</v>
      </c>
      <c r="C124" t="s">
        <v>196</v>
      </c>
    </row>
    <row r="125" spans="2:3" x14ac:dyDescent="0.25">
      <c r="B125" t="s">
        <v>184</v>
      </c>
      <c r="C125" t="s">
        <v>197</v>
      </c>
    </row>
    <row r="126" spans="2:3" x14ac:dyDescent="0.25">
      <c r="B126" t="s">
        <v>184</v>
      </c>
      <c r="C126" t="s">
        <v>198</v>
      </c>
    </row>
    <row r="127" spans="2:3" x14ac:dyDescent="0.25">
      <c r="B127" t="s">
        <v>184</v>
      </c>
      <c r="C127" t="s">
        <v>199</v>
      </c>
    </row>
    <row r="128" spans="2:3" x14ac:dyDescent="0.25">
      <c r="B128" t="s">
        <v>184</v>
      </c>
      <c r="C128" t="s">
        <v>200</v>
      </c>
    </row>
    <row r="129" spans="2:3" x14ac:dyDescent="0.25">
      <c r="B129" t="s">
        <v>184</v>
      </c>
      <c r="C129" t="s">
        <v>201</v>
      </c>
    </row>
    <row r="130" spans="2:3" x14ac:dyDescent="0.25">
      <c r="B130" t="s">
        <v>184</v>
      </c>
      <c r="C130" t="s">
        <v>202</v>
      </c>
    </row>
    <row r="131" spans="2:3" x14ac:dyDescent="0.25">
      <c r="B131" t="s">
        <v>184</v>
      </c>
      <c r="C131" t="s">
        <v>203</v>
      </c>
    </row>
    <row r="132" spans="2:3" x14ac:dyDescent="0.25">
      <c r="B132" t="s">
        <v>184</v>
      </c>
      <c r="C132" t="s">
        <v>204</v>
      </c>
    </row>
    <row r="133" spans="2:3" x14ac:dyDescent="0.25">
      <c r="B133" t="s">
        <v>184</v>
      </c>
      <c r="C133" t="s">
        <v>205</v>
      </c>
    </row>
    <row r="134" spans="2:3" x14ac:dyDescent="0.25">
      <c r="B134" t="s">
        <v>184</v>
      </c>
      <c r="C134" t="s">
        <v>206</v>
      </c>
    </row>
    <row r="135" spans="2:3" x14ac:dyDescent="0.25">
      <c r="B135" t="s">
        <v>184</v>
      </c>
      <c r="C135" t="s">
        <v>207</v>
      </c>
    </row>
    <row r="136" spans="2:3" x14ac:dyDescent="0.25">
      <c r="B136" t="s">
        <v>184</v>
      </c>
      <c r="C136" t="s">
        <v>208</v>
      </c>
    </row>
    <row r="137" spans="2:3" x14ac:dyDescent="0.25">
      <c r="B137" t="s">
        <v>184</v>
      </c>
      <c r="C137" t="s">
        <v>209</v>
      </c>
    </row>
    <row r="138" spans="2:3" x14ac:dyDescent="0.25">
      <c r="B138" t="s">
        <v>184</v>
      </c>
      <c r="C138" t="s">
        <v>210</v>
      </c>
    </row>
    <row r="139" spans="2:3" x14ac:dyDescent="0.25">
      <c r="B139" t="s">
        <v>184</v>
      </c>
      <c r="C139" t="s">
        <v>211</v>
      </c>
    </row>
    <row r="140" spans="2:3" x14ac:dyDescent="0.25">
      <c r="B140" t="s">
        <v>184</v>
      </c>
      <c r="C140" t="s">
        <v>212</v>
      </c>
    </row>
    <row r="141" spans="2:3" x14ac:dyDescent="0.25">
      <c r="B141" t="s">
        <v>184</v>
      </c>
      <c r="C141" t="s">
        <v>213</v>
      </c>
    </row>
    <row r="142" spans="2:3" x14ac:dyDescent="0.25">
      <c r="B142" t="s">
        <v>184</v>
      </c>
      <c r="C142" t="s">
        <v>214</v>
      </c>
    </row>
    <row r="143" spans="2:3" x14ac:dyDescent="0.25">
      <c r="B143" t="s">
        <v>184</v>
      </c>
      <c r="C143" t="s">
        <v>215</v>
      </c>
    </row>
    <row r="144" spans="2:3" x14ac:dyDescent="0.25">
      <c r="B144" t="s">
        <v>184</v>
      </c>
      <c r="C144" t="s">
        <v>216</v>
      </c>
    </row>
    <row r="145" spans="2:3" x14ac:dyDescent="0.25">
      <c r="B145" t="s">
        <v>184</v>
      </c>
      <c r="C145" t="s">
        <v>217</v>
      </c>
    </row>
    <row r="146" spans="2:3" x14ac:dyDescent="0.25">
      <c r="B146" t="s">
        <v>184</v>
      </c>
      <c r="C146" t="s">
        <v>218</v>
      </c>
    </row>
    <row r="147" spans="2:3" x14ac:dyDescent="0.25">
      <c r="B147" t="s">
        <v>184</v>
      </c>
      <c r="C147" t="s">
        <v>219</v>
      </c>
    </row>
    <row r="148" spans="2:3" x14ac:dyDescent="0.25">
      <c r="B148" t="s">
        <v>184</v>
      </c>
      <c r="C148" t="s">
        <v>220</v>
      </c>
    </row>
    <row r="149" spans="2:3" x14ac:dyDescent="0.25">
      <c r="B149" t="s">
        <v>184</v>
      </c>
      <c r="C149" t="s">
        <v>221</v>
      </c>
    </row>
    <row r="150" spans="2:3" x14ac:dyDescent="0.25">
      <c r="B150" t="s">
        <v>184</v>
      </c>
      <c r="C150" t="s">
        <v>222</v>
      </c>
    </row>
    <row r="151" spans="2:3" x14ac:dyDescent="0.25">
      <c r="B151" t="s">
        <v>184</v>
      </c>
      <c r="C151" t="s">
        <v>223</v>
      </c>
    </row>
    <row r="152" spans="2:3" x14ac:dyDescent="0.25">
      <c r="B152" t="s">
        <v>184</v>
      </c>
      <c r="C152" t="s">
        <v>224</v>
      </c>
    </row>
    <row r="153" spans="2:3" x14ac:dyDescent="0.25">
      <c r="B153" t="s">
        <v>184</v>
      </c>
      <c r="C153" t="s">
        <v>225</v>
      </c>
    </row>
    <row r="154" spans="2:3" x14ac:dyDescent="0.25">
      <c r="B154" t="s">
        <v>184</v>
      </c>
      <c r="C154" t="s">
        <v>226</v>
      </c>
    </row>
    <row r="155" spans="2:3" x14ac:dyDescent="0.25">
      <c r="B155" t="s">
        <v>184</v>
      </c>
      <c r="C155" t="s">
        <v>227</v>
      </c>
    </row>
    <row r="156" spans="2:3" x14ac:dyDescent="0.25">
      <c r="B156" t="s">
        <v>184</v>
      </c>
      <c r="C156" t="s">
        <v>228</v>
      </c>
    </row>
    <row r="157" spans="2:3" x14ac:dyDescent="0.25">
      <c r="B157" t="s">
        <v>184</v>
      </c>
      <c r="C157" t="s">
        <v>229</v>
      </c>
    </row>
    <row r="158" spans="2:3" x14ac:dyDescent="0.25">
      <c r="B158" t="s">
        <v>184</v>
      </c>
      <c r="C158" t="s">
        <v>230</v>
      </c>
    </row>
    <row r="159" spans="2:3" x14ac:dyDescent="0.25">
      <c r="B159" t="s">
        <v>184</v>
      </c>
      <c r="C159" t="s">
        <v>231</v>
      </c>
    </row>
    <row r="160" spans="2:3" x14ac:dyDescent="0.25">
      <c r="B160" t="s">
        <v>184</v>
      </c>
      <c r="C160" t="s">
        <v>232</v>
      </c>
    </row>
    <row r="161" spans="2:3" x14ac:dyDescent="0.25">
      <c r="B161" t="s">
        <v>184</v>
      </c>
      <c r="C161" t="s">
        <v>233</v>
      </c>
    </row>
    <row r="162" spans="2:3" x14ac:dyDescent="0.25">
      <c r="B162" t="s">
        <v>184</v>
      </c>
      <c r="C162" t="s">
        <v>234</v>
      </c>
    </row>
    <row r="163" spans="2:3" x14ac:dyDescent="0.25">
      <c r="B163" t="s">
        <v>184</v>
      </c>
      <c r="C163" t="s">
        <v>235</v>
      </c>
    </row>
    <row r="164" spans="2:3" x14ac:dyDescent="0.25">
      <c r="B164" t="s">
        <v>184</v>
      </c>
      <c r="C164" t="s">
        <v>236</v>
      </c>
    </row>
    <row r="165" spans="2:3" x14ac:dyDescent="0.25">
      <c r="B165" t="s">
        <v>184</v>
      </c>
      <c r="C165" t="s">
        <v>237</v>
      </c>
    </row>
    <row r="166" spans="2:3" x14ac:dyDescent="0.25">
      <c r="B166" t="s">
        <v>184</v>
      </c>
      <c r="C166" t="s">
        <v>238</v>
      </c>
    </row>
    <row r="167" spans="2:3" x14ac:dyDescent="0.25">
      <c r="B167" t="s">
        <v>184</v>
      </c>
      <c r="C167" t="s">
        <v>239</v>
      </c>
    </row>
    <row r="168" spans="2:3" x14ac:dyDescent="0.25">
      <c r="B168" t="s">
        <v>184</v>
      </c>
      <c r="C168" t="s">
        <v>240</v>
      </c>
    </row>
    <row r="169" spans="2:3" x14ac:dyDescent="0.25">
      <c r="B169" t="s">
        <v>184</v>
      </c>
      <c r="C169" t="s">
        <v>241</v>
      </c>
    </row>
    <row r="170" spans="2:3" x14ac:dyDescent="0.25">
      <c r="B170" t="s">
        <v>184</v>
      </c>
      <c r="C170" t="s">
        <v>242</v>
      </c>
    </row>
    <row r="171" spans="2:3" x14ac:dyDescent="0.25">
      <c r="B171" t="s">
        <v>184</v>
      </c>
      <c r="C171" t="s">
        <v>243</v>
      </c>
    </row>
    <row r="172" spans="2:3" x14ac:dyDescent="0.25">
      <c r="B172" t="s">
        <v>184</v>
      </c>
      <c r="C172" t="s">
        <v>244</v>
      </c>
    </row>
    <row r="173" spans="2:3" x14ac:dyDescent="0.25">
      <c r="B173" t="s">
        <v>184</v>
      </c>
      <c r="C173" t="s">
        <v>245</v>
      </c>
    </row>
    <row r="174" spans="2:3" x14ac:dyDescent="0.25">
      <c r="B174" t="s">
        <v>184</v>
      </c>
      <c r="C174" t="s">
        <v>246</v>
      </c>
    </row>
    <row r="175" spans="2:3" x14ac:dyDescent="0.25">
      <c r="B175" t="s">
        <v>184</v>
      </c>
      <c r="C175" t="s">
        <v>247</v>
      </c>
    </row>
    <row r="176" spans="2:3" x14ac:dyDescent="0.25">
      <c r="B176" t="s">
        <v>184</v>
      </c>
      <c r="C176" t="s">
        <v>248</v>
      </c>
    </row>
    <row r="177" spans="2:3" x14ac:dyDescent="0.25">
      <c r="B177" t="s">
        <v>184</v>
      </c>
      <c r="C177" t="s">
        <v>249</v>
      </c>
    </row>
    <row r="178" spans="2:3" x14ac:dyDescent="0.25">
      <c r="B178" t="s">
        <v>184</v>
      </c>
      <c r="C178" t="s">
        <v>250</v>
      </c>
    </row>
    <row r="179" spans="2:3" x14ac:dyDescent="0.25">
      <c r="B179" t="s">
        <v>184</v>
      </c>
      <c r="C179" t="s">
        <v>251</v>
      </c>
    </row>
    <row r="180" spans="2:3" x14ac:dyDescent="0.25">
      <c r="B180" t="s">
        <v>184</v>
      </c>
      <c r="C180" t="s">
        <v>252</v>
      </c>
    </row>
    <row r="181" spans="2:3" x14ac:dyDescent="0.25">
      <c r="B181" t="s">
        <v>184</v>
      </c>
      <c r="C181" t="s">
        <v>253</v>
      </c>
    </row>
    <row r="182" spans="2:3" x14ac:dyDescent="0.25">
      <c r="B182" t="s">
        <v>184</v>
      </c>
      <c r="C182" t="s">
        <v>254</v>
      </c>
    </row>
    <row r="183" spans="2:3" x14ac:dyDescent="0.25">
      <c r="B183" t="s">
        <v>184</v>
      </c>
      <c r="C183" t="s">
        <v>255</v>
      </c>
    </row>
    <row r="184" spans="2:3" x14ac:dyDescent="0.25">
      <c r="B184" t="s">
        <v>184</v>
      </c>
      <c r="C184" t="s">
        <v>256</v>
      </c>
    </row>
    <row r="185" spans="2:3" x14ac:dyDescent="0.25">
      <c r="B185" t="s">
        <v>184</v>
      </c>
      <c r="C185" t="s">
        <v>257</v>
      </c>
    </row>
    <row r="186" spans="2:3" x14ac:dyDescent="0.25">
      <c r="B186" t="s">
        <v>184</v>
      </c>
      <c r="C186" t="s">
        <v>258</v>
      </c>
    </row>
    <row r="187" spans="2:3" x14ac:dyDescent="0.25">
      <c r="B187" t="s">
        <v>184</v>
      </c>
      <c r="C187" t="s">
        <v>259</v>
      </c>
    </row>
    <row r="188" spans="2:3" x14ac:dyDescent="0.25">
      <c r="B188" t="s">
        <v>184</v>
      </c>
      <c r="C188" t="s">
        <v>260</v>
      </c>
    </row>
    <row r="189" spans="2:3" x14ac:dyDescent="0.25">
      <c r="B189" t="s">
        <v>184</v>
      </c>
      <c r="C189" t="s">
        <v>261</v>
      </c>
    </row>
    <row r="190" spans="2:3" x14ac:dyDescent="0.25">
      <c r="B190" t="s">
        <v>184</v>
      </c>
      <c r="C190" t="s">
        <v>262</v>
      </c>
    </row>
    <row r="191" spans="2:3" x14ac:dyDescent="0.25">
      <c r="B191" t="s">
        <v>184</v>
      </c>
      <c r="C191" t="s">
        <v>263</v>
      </c>
    </row>
    <row r="192" spans="2:3" x14ac:dyDescent="0.25">
      <c r="B192" t="s">
        <v>184</v>
      </c>
      <c r="C192" t="s">
        <v>264</v>
      </c>
    </row>
    <row r="193" spans="2:3" x14ac:dyDescent="0.25">
      <c r="B193" t="s">
        <v>184</v>
      </c>
      <c r="C193" t="s">
        <v>265</v>
      </c>
    </row>
    <row r="194" spans="2:3" x14ac:dyDescent="0.25">
      <c r="B194" t="s">
        <v>184</v>
      </c>
      <c r="C194" t="s">
        <v>266</v>
      </c>
    </row>
    <row r="195" spans="2:3" x14ac:dyDescent="0.25">
      <c r="B195" t="s">
        <v>184</v>
      </c>
      <c r="C195" t="s">
        <v>267</v>
      </c>
    </row>
    <row r="196" spans="2:3" x14ac:dyDescent="0.25">
      <c r="B196" t="s">
        <v>184</v>
      </c>
      <c r="C196" t="s">
        <v>268</v>
      </c>
    </row>
    <row r="197" spans="2:3" x14ac:dyDescent="0.25">
      <c r="B197" t="s">
        <v>184</v>
      </c>
      <c r="C197" t="s">
        <v>269</v>
      </c>
    </row>
    <row r="198" spans="2:3" x14ac:dyDescent="0.25">
      <c r="B198" t="s">
        <v>184</v>
      </c>
      <c r="C198" t="s">
        <v>270</v>
      </c>
    </row>
    <row r="199" spans="2:3" x14ac:dyDescent="0.25">
      <c r="B199" t="s">
        <v>184</v>
      </c>
      <c r="C199" t="s">
        <v>271</v>
      </c>
    </row>
    <row r="200" spans="2:3" x14ac:dyDescent="0.25">
      <c r="B200" t="s">
        <v>184</v>
      </c>
      <c r="C200" t="s">
        <v>272</v>
      </c>
    </row>
    <row r="201" spans="2:3" x14ac:dyDescent="0.25">
      <c r="B201" t="s">
        <v>184</v>
      </c>
      <c r="C201" t="s">
        <v>273</v>
      </c>
    </row>
    <row r="202" spans="2:3" x14ac:dyDescent="0.25">
      <c r="B202" t="s">
        <v>184</v>
      </c>
      <c r="C202" t="s">
        <v>274</v>
      </c>
    </row>
    <row r="203" spans="2:3" x14ac:dyDescent="0.25">
      <c r="B203" t="s">
        <v>185</v>
      </c>
      <c r="C203" t="s">
        <v>170</v>
      </c>
    </row>
    <row r="204" spans="2:3" x14ac:dyDescent="0.25">
      <c r="B204" t="s">
        <v>185</v>
      </c>
      <c r="C204" t="s">
        <v>169</v>
      </c>
    </row>
    <row r="205" spans="2:3" x14ac:dyDescent="0.25">
      <c r="B205" t="s">
        <v>185</v>
      </c>
      <c r="C205" t="s">
        <v>172</v>
      </c>
    </row>
    <row r="206" spans="2:3" x14ac:dyDescent="0.25">
      <c r="B206" t="s">
        <v>185</v>
      </c>
      <c r="C206" t="s">
        <v>171</v>
      </c>
    </row>
    <row r="207" spans="2:3" x14ac:dyDescent="0.25">
      <c r="B207" t="s">
        <v>185</v>
      </c>
      <c r="C207" t="s">
        <v>174</v>
      </c>
    </row>
    <row r="208" spans="2:3" x14ac:dyDescent="0.25">
      <c r="B208" t="s">
        <v>185</v>
      </c>
      <c r="C208" t="s">
        <v>173</v>
      </c>
    </row>
    <row r="209" spans="2:3" x14ac:dyDescent="0.25">
      <c r="B209" t="s">
        <v>185</v>
      </c>
      <c r="C209" t="s">
        <v>176</v>
      </c>
    </row>
    <row r="210" spans="2:3" x14ac:dyDescent="0.25">
      <c r="B210" t="s">
        <v>185</v>
      </c>
      <c r="C210" t="s">
        <v>175</v>
      </c>
    </row>
    <row r="211" spans="2:3" x14ac:dyDescent="0.25">
      <c r="B211" t="s">
        <v>185</v>
      </c>
      <c r="C211" t="s">
        <v>178</v>
      </c>
    </row>
    <row r="212" spans="2:3" x14ac:dyDescent="0.25">
      <c r="B212" t="s">
        <v>185</v>
      </c>
      <c r="C212" t="s">
        <v>177</v>
      </c>
    </row>
    <row r="213" spans="2:3" x14ac:dyDescent="0.25">
      <c r="B213" t="s">
        <v>185</v>
      </c>
      <c r="C213" t="s">
        <v>180</v>
      </c>
    </row>
    <row r="214" spans="2:3" x14ac:dyDescent="0.25">
      <c r="B214" t="s">
        <v>185</v>
      </c>
      <c r="C214" t="s">
        <v>179</v>
      </c>
    </row>
    <row r="215" spans="2:3" x14ac:dyDescent="0.25">
      <c r="B215" t="s">
        <v>185</v>
      </c>
      <c r="C215" t="s">
        <v>182</v>
      </c>
    </row>
    <row r="216" spans="2:3" x14ac:dyDescent="0.25">
      <c r="B216" t="s">
        <v>185</v>
      </c>
      <c r="C216" t="s">
        <v>181</v>
      </c>
    </row>
    <row r="217" spans="2:3" x14ac:dyDescent="0.25">
      <c r="B217" t="s">
        <v>185</v>
      </c>
      <c r="C217" t="s">
        <v>190</v>
      </c>
    </row>
    <row r="218" spans="2:3" x14ac:dyDescent="0.25">
      <c r="B218" t="s">
        <v>185</v>
      </c>
      <c r="C218" t="s">
        <v>183</v>
      </c>
    </row>
    <row r="219" spans="2:3" x14ac:dyDescent="0.25">
      <c r="B219" t="s">
        <v>185</v>
      </c>
      <c r="C219" t="s">
        <v>191</v>
      </c>
    </row>
    <row r="220" spans="2:3" x14ac:dyDescent="0.25">
      <c r="B220" t="s">
        <v>185</v>
      </c>
      <c r="C220" t="s">
        <v>192</v>
      </c>
    </row>
    <row r="221" spans="2:3" x14ac:dyDescent="0.25">
      <c r="B221" t="s">
        <v>185</v>
      </c>
      <c r="C221" t="s">
        <v>193</v>
      </c>
    </row>
    <row r="222" spans="2:3" x14ac:dyDescent="0.25">
      <c r="B222" t="s">
        <v>185</v>
      </c>
      <c r="C222" t="s">
        <v>194</v>
      </c>
    </row>
    <row r="223" spans="2:3" x14ac:dyDescent="0.25">
      <c r="B223" t="s">
        <v>185</v>
      </c>
      <c r="C223" t="s">
        <v>195</v>
      </c>
    </row>
    <row r="224" spans="2:3" x14ac:dyDescent="0.25">
      <c r="B224" t="s">
        <v>185</v>
      </c>
      <c r="C224" t="s">
        <v>196</v>
      </c>
    </row>
    <row r="225" spans="2:3" x14ac:dyDescent="0.25">
      <c r="B225" t="s">
        <v>185</v>
      </c>
      <c r="C225" t="s">
        <v>197</v>
      </c>
    </row>
    <row r="226" spans="2:3" x14ac:dyDescent="0.25">
      <c r="B226" t="s">
        <v>185</v>
      </c>
      <c r="C226" t="s">
        <v>198</v>
      </c>
    </row>
    <row r="227" spans="2:3" x14ac:dyDescent="0.25">
      <c r="B227" t="s">
        <v>185</v>
      </c>
      <c r="C227" t="s">
        <v>199</v>
      </c>
    </row>
    <row r="228" spans="2:3" x14ac:dyDescent="0.25">
      <c r="B228" t="s">
        <v>185</v>
      </c>
      <c r="C228" t="s">
        <v>200</v>
      </c>
    </row>
    <row r="229" spans="2:3" x14ac:dyDescent="0.25">
      <c r="B229" t="s">
        <v>185</v>
      </c>
      <c r="C229" t="s">
        <v>201</v>
      </c>
    </row>
    <row r="230" spans="2:3" x14ac:dyDescent="0.25">
      <c r="B230" t="s">
        <v>185</v>
      </c>
      <c r="C230" t="s">
        <v>202</v>
      </c>
    </row>
    <row r="231" spans="2:3" x14ac:dyDescent="0.25">
      <c r="B231" t="s">
        <v>185</v>
      </c>
      <c r="C231" t="s">
        <v>203</v>
      </c>
    </row>
    <row r="232" spans="2:3" x14ac:dyDescent="0.25">
      <c r="B232" t="s">
        <v>185</v>
      </c>
      <c r="C232" t="s">
        <v>204</v>
      </c>
    </row>
    <row r="233" spans="2:3" x14ac:dyDescent="0.25">
      <c r="B233" t="s">
        <v>185</v>
      </c>
      <c r="C233" t="s">
        <v>205</v>
      </c>
    </row>
    <row r="234" spans="2:3" x14ac:dyDescent="0.25">
      <c r="B234" t="s">
        <v>185</v>
      </c>
      <c r="C234" t="s">
        <v>206</v>
      </c>
    </row>
    <row r="235" spans="2:3" x14ac:dyDescent="0.25">
      <c r="B235" t="s">
        <v>185</v>
      </c>
      <c r="C235" t="s">
        <v>207</v>
      </c>
    </row>
    <row r="236" spans="2:3" x14ac:dyDescent="0.25">
      <c r="B236" t="s">
        <v>185</v>
      </c>
      <c r="C236" t="s">
        <v>208</v>
      </c>
    </row>
    <row r="237" spans="2:3" x14ac:dyDescent="0.25">
      <c r="B237" t="s">
        <v>185</v>
      </c>
      <c r="C237" t="s">
        <v>209</v>
      </c>
    </row>
    <row r="238" spans="2:3" x14ac:dyDescent="0.25">
      <c r="B238" t="s">
        <v>185</v>
      </c>
      <c r="C238" t="s">
        <v>210</v>
      </c>
    </row>
    <row r="239" spans="2:3" x14ac:dyDescent="0.25">
      <c r="B239" t="s">
        <v>185</v>
      </c>
      <c r="C239" t="s">
        <v>211</v>
      </c>
    </row>
    <row r="240" spans="2:3" x14ac:dyDescent="0.25">
      <c r="B240" t="s">
        <v>185</v>
      </c>
      <c r="C240" t="s">
        <v>212</v>
      </c>
    </row>
    <row r="241" spans="2:3" x14ac:dyDescent="0.25">
      <c r="B241" t="s">
        <v>185</v>
      </c>
      <c r="C241" t="s">
        <v>213</v>
      </c>
    </row>
    <row r="242" spans="2:3" x14ac:dyDescent="0.25">
      <c r="B242" t="s">
        <v>185</v>
      </c>
      <c r="C242" t="s">
        <v>214</v>
      </c>
    </row>
    <row r="243" spans="2:3" x14ac:dyDescent="0.25">
      <c r="B243" t="s">
        <v>185</v>
      </c>
      <c r="C243" t="s">
        <v>215</v>
      </c>
    </row>
    <row r="244" spans="2:3" x14ac:dyDescent="0.25">
      <c r="B244" t="s">
        <v>185</v>
      </c>
      <c r="C244" t="s">
        <v>216</v>
      </c>
    </row>
    <row r="245" spans="2:3" x14ac:dyDescent="0.25">
      <c r="B245" t="s">
        <v>185</v>
      </c>
      <c r="C245" t="s">
        <v>217</v>
      </c>
    </row>
    <row r="246" spans="2:3" x14ac:dyDescent="0.25">
      <c r="B246" t="s">
        <v>185</v>
      </c>
      <c r="C246" t="s">
        <v>218</v>
      </c>
    </row>
    <row r="247" spans="2:3" x14ac:dyDescent="0.25">
      <c r="B247" t="s">
        <v>185</v>
      </c>
      <c r="C247" t="s">
        <v>219</v>
      </c>
    </row>
    <row r="248" spans="2:3" x14ac:dyDescent="0.25">
      <c r="B248" t="s">
        <v>185</v>
      </c>
      <c r="C248" t="s">
        <v>220</v>
      </c>
    </row>
    <row r="249" spans="2:3" x14ac:dyDescent="0.25">
      <c r="B249" t="s">
        <v>185</v>
      </c>
      <c r="C249" t="s">
        <v>221</v>
      </c>
    </row>
    <row r="250" spans="2:3" x14ac:dyDescent="0.25">
      <c r="B250" t="s">
        <v>185</v>
      </c>
      <c r="C250" t="s">
        <v>222</v>
      </c>
    </row>
    <row r="251" spans="2:3" x14ac:dyDescent="0.25">
      <c r="B251" t="s">
        <v>185</v>
      </c>
      <c r="C251" t="s">
        <v>223</v>
      </c>
    </row>
    <row r="252" spans="2:3" x14ac:dyDescent="0.25">
      <c r="B252" t="s">
        <v>185</v>
      </c>
      <c r="C252" t="s">
        <v>224</v>
      </c>
    </row>
    <row r="253" spans="2:3" x14ac:dyDescent="0.25">
      <c r="B253" t="s">
        <v>185</v>
      </c>
      <c r="C253" t="s">
        <v>225</v>
      </c>
    </row>
    <row r="254" spans="2:3" x14ac:dyDescent="0.25">
      <c r="B254" t="s">
        <v>185</v>
      </c>
      <c r="C254" t="s">
        <v>226</v>
      </c>
    </row>
    <row r="255" spans="2:3" x14ac:dyDescent="0.25">
      <c r="B255" t="s">
        <v>185</v>
      </c>
      <c r="C255" t="s">
        <v>227</v>
      </c>
    </row>
    <row r="256" spans="2:3" x14ac:dyDescent="0.25">
      <c r="B256" t="s">
        <v>185</v>
      </c>
      <c r="C256" t="s">
        <v>228</v>
      </c>
    </row>
    <row r="257" spans="2:3" x14ac:dyDescent="0.25">
      <c r="B257" t="s">
        <v>185</v>
      </c>
      <c r="C257" t="s">
        <v>229</v>
      </c>
    </row>
    <row r="258" spans="2:3" x14ac:dyDescent="0.25">
      <c r="B258" t="s">
        <v>185</v>
      </c>
      <c r="C258" t="s">
        <v>230</v>
      </c>
    </row>
    <row r="259" spans="2:3" x14ac:dyDescent="0.25">
      <c r="B259" t="s">
        <v>185</v>
      </c>
      <c r="C259" t="s">
        <v>231</v>
      </c>
    </row>
    <row r="260" spans="2:3" x14ac:dyDescent="0.25">
      <c r="B260" t="s">
        <v>185</v>
      </c>
      <c r="C260" t="s">
        <v>232</v>
      </c>
    </row>
    <row r="261" spans="2:3" x14ac:dyDescent="0.25">
      <c r="B261" t="s">
        <v>185</v>
      </c>
      <c r="C261" t="s">
        <v>233</v>
      </c>
    </row>
    <row r="262" spans="2:3" x14ac:dyDescent="0.25">
      <c r="B262" t="s">
        <v>185</v>
      </c>
      <c r="C262" t="s">
        <v>234</v>
      </c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6"/>
  <dimension ref="A1:S15"/>
  <sheetViews>
    <sheetView workbookViewId="0"/>
  </sheetViews>
  <sheetFormatPr baseColWidth="10" defaultRowHeight="15" x14ac:dyDescent="0.25"/>
  <cols>
    <col min="2" max="2" width="15.140625" bestFit="1" customWidth="1"/>
  </cols>
  <sheetData>
    <row r="1" spans="1:19" x14ac:dyDescent="0.25">
      <c r="A1" s="27"/>
      <c r="B1" s="27"/>
    </row>
    <row r="2" spans="1:19" x14ac:dyDescent="0.25">
      <c r="A2" s="27" t="s">
        <v>108</v>
      </c>
      <c r="B2" s="71">
        <v>43699.37431712963</v>
      </c>
    </row>
    <row r="3" spans="1:19" x14ac:dyDescent="0.25">
      <c r="A3" s="27"/>
      <c r="B3" s="72"/>
      <c r="M3" t="s">
        <v>166</v>
      </c>
      <c r="O3" t="s">
        <v>154</v>
      </c>
      <c r="Q3" t="s">
        <v>1407</v>
      </c>
      <c r="S3" t="s">
        <v>154</v>
      </c>
    </row>
    <row r="4" spans="1:19" x14ac:dyDescent="0.25">
      <c r="A4" s="110" t="s">
        <v>109</v>
      </c>
      <c r="B4" s="68"/>
      <c r="Q4" t="s">
        <v>1408</v>
      </c>
    </row>
    <row r="5" spans="1:19" x14ac:dyDescent="0.25">
      <c r="A5" s="110"/>
      <c r="B5" s="68" t="str">
        <f>"v"&amp;B6&amp;"."&amp;B7</f>
        <v>v2.6.9</v>
      </c>
      <c r="Q5" t="s">
        <v>1409</v>
      </c>
    </row>
    <row r="6" spans="1:19" x14ac:dyDescent="0.25">
      <c r="A6" s="73" t="s">
        <v>110</v>
      </c>
      <c r="B6" s="70" t="s">
        <v>132</v>
      </c>
      <c r="Q6" t="s">
        <v>1410</v>
      </c>
    </row>
    <row r="7" spans="1:19" x14ac:dyDescent="0.25">
      <c r="A7" s="73" t="s">
        <v>111</v>
      </c>
      <c r="B7" s="68">
        <v>9</v>
      </c>
      <c r="Q7" t="s">
        <v>1411</v>
      </c>
    </row>
    <row r="8" spans="1:19" x14ac:dyDescent="0.25">
      <c r="Q8" t="s">
        <v>1412</v>
      </c>
    </row>
    <row r="9" spans="1:19" x14ac:dyDescent="0.25">
      <c r="Q9" t="s">
        <v>1413</v>
      </c>
    </row>
    <row r="10" spans="1:19" x14ac:dyDescent="0.25">
      <c r="Q10" t="s">
        <v>1414</v>
      </c>
    </row>
    <row r="11" spans="1:19" x14ac:dyDescent="0.25">
      <c r="Q11" t="s">
        <v>1415</v>
      </c>
    </row>
    <row r="12" spans="1:19" x14ac:dyDescent="0.25">
      <c r="Q12" t="s">
        <v>1416</v>
      </c>
    </row>
    <row r="13" spans="1:19" x14ac:dyDescent="0.25">
      <c r="Q13" t="s">
        <v>1417</v>
      </c>
    </row>
    <row r="14" spans="1:19" x14ac:dyDescent="0.25">
      <c r="Q14" t="s">
        <v>1418</v>
      </c>
    </row>
    <row r="15" spans="1:19" x14ac:dyDescent="0.25">
      <c r="Q15" t="s">
        <v>1419</v>
      </c>
    </row>
  </sheetData>
  <mergeCells count="1">
    <mergeCell ref="A4:A5"/>
  </mergeCells>
  <pageMargins left="0.7" right="0.7" top="0.78740157499999996" bottom="0.78740157499999996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AK71"/>
  <sheetViews>
    <sheetView tabSelected="1" topLeftCell="E1" zoomScale="85" zoomScaleNormal="85" workbookViewId="0">
      <selection activeCell="J17" sqref="J17:K17"/>
    </sheetView>
  </sheetViews>
  <sheetFormatPr baseColWidth="10" defaultColWidth="9.140625" defaultRowHeight="15" x14ac:dyDescent="0.25"/>
  <cols>
    <col min="1" max="4" width="9.140625" style="1"/>
    <col min="5" max="5" width="11.5703125" style="1" customWidth="1"/>
    <col min="6" max="6" width="15.7109375" style="1" customWidth="1"/>
    <col min="7" max="7" width="12.7109375" style="1" customWidth="1"/>
    <col min="8" max="8" width="16.85546875" style="1" customWidth="1"/>
    <col min="9" max="9" width="12.7109375" style="1" customWidth="1"/>
    <col min="10" max="19" width="9.140625" style="1"/>
    <col min="20" max="16384" width="9.140625" style="47"/>
  </cols>
  <sheetData>
    <row r="1" spans="1:37" x14ac:dyDescent="0.25"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1:37" x14ac:dyDescent="0.25"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</row>
    <row r="3" spans="1:37" x14ac:dyDescent="0.25"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</row>
    <row r="4" spans="1:37" ht="33.75" x14ac:dyDescent="0.5">
      <c r="E4" s="2"/>
      <c r="F4" s="9"/>
      <c r="G4" s="9"/>
      <c r="H4" s="10" t="str">
        <f>"Pinout Planner and Trace length for " &amp;history!M3 &amp;" Series"</f>
        <v>Pinout Planner and Trace length for 2.5x6.15 Series</v>
      </c>
      <c r="J4" s="2"/>
      <c r="K4" s="2"/>
      <c r="L4" s="2"/>
      <c r="M4" s="2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</row>
    <row r="5" spans="1:37" x14ac:dyDescent="0.25"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</row>
    <row r="6" spans="1:37" ht="21" x14ac:dyDescent="0.25">
      <c r="H6" s="8" t="str">
        <f>"Version " &amp; history!B5</f>
        <v>Version v2.6.9</v>
      </c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</row>
    <row r="7" spans="1:37" x14ac:dyDescent="0.25"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</row>
    <row r="8" spans="1:37" ht="15.75" thickBo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</row>
    <row r="9" spans="1:37" x14ac:dyDescent="0.25"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</row>
    <row r="10" spans="1:37" ht="20.25" customHeight="1" x14ac:dyDescent="0.35">
      <c r="A10" s="7"/>
      <c r="B10" s="4" t="s">
        <v>33</v>
      </c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</row>
    <row r="11" spans="1:37" ht="0.75" hidden="1" customHeight="1" x14ac:dyDescent="0.25"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</row>
    <row r="12" spans="1:37" hidden="1" x14ac:dyDescent="0.25"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</row>
    <row r="13" spans="1:37" ht="0.75" customHeight="1" x14ac:dyDescent="0.25"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</row>
    <row r="14" spans="1:37" x14ac:dyDescent="0.25"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</row>
    <row r="15" spans="1:37" ht="15.75" thickBot="1" x14ac:dyDescent="0.3">
      <c r="M15" s="66"/>
      <c r="N15" s="66"/>
      <c r="O15" s="66"/>
      <c r="P15" s="66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</row>
    <row r="16" spans="1:37" ht="15.75" x14ac:dyDescent="0.25">
      <c r="E16" s="115"/>
      <c r="F16" s="115"/>
      <c r="H16" s="108"/>
      <c r="J16" s="116" t="s">
        <v>32</v>
      </c>
      <c r="K16" s="117"/>
      <c r="M16" s="66"/>
      <c r="N16" s="67"/>
      <c r="O16" s="67"/>
      <c r="P16" s="66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</row>
    <row r="17" spans="1:37" ht="16.5" thickBot="1" x14ac:dyDescent="0.3">
      <c r="E17" s="118"/>
      <c r="F17" s="118"/>
      <c r="H17" s="66"/>
      <c r="J17" s="113"/>
      <c r="K17" s="114"/>
      <c r="M17" s="66"/>
      <c r="N17" s="111"/>
      <c r="O17" s="111"/>
      <c r="P17" s="66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</row>
    <row r="18" spans="1:37" ht="18.75" x14ac:dyDescent="0.25">
      <c r="H18" s="48" t="s">
        <v>31</v>
      </c>
      <c r="I18" s="49"/>
      <c r="M18" s="66"/>
      <c r="N18" s="66"/>
      <c r="O18" s="66"/>
      <c r="P18" s="66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</row>
    <row r="19" spans="1:37" ht="26.25" x14ac:dyDescent="0.4">
      <c r="G19" s="51"/>
      <c r="H19" s="51" t="s">
        <v>49</v>
      </c>
      <c r="I19" s="50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</row>
    <row r="20" spans="1:37" ht="26.25" x14ac:dyDescent="0.4">
      <c r="H20" s="51" t="s">
        <v>50</v>
      </c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</row>
    <row r="21" spans="1:37" ht="19.5" customHeight="1" thickBot="1" x14ac:dyDescent="0.3">
      <c r="A21" s="3"/>
      <c r="B21" s="3"/>
      <c r="C21" s="3"/>
      <c r="D21" s="3"/>
      <c r="E21" s="3"/>
      <c r="F21" s="3"/>
      <c r="G21" s="112" t="s">
        <v>30</v>
      </c>
      <c r="H21" s="112"/>
      <c r="I21" s="112"/>
      <c r="J21" s="3"/>
      <c r="K21" s="3"/>
      <c r="L21" s="3"/>
      <c r="M21" s="3"/>
      <c r="N21" s="3"/>
      <c r="O21" s="3"/>
      <c r="P21" s="3"/>
      <c r="Q21" s="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</row>
    <row r="22" spans="1:37" ht="15.75" thickTop="1" x14ac:dyDescent="0.25"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</row>
    <row r="23" spans="1:37" ht="21" x14ac:dyDescent="0.35">
      <c r="B23" s="4" t="s">
        <v>29</v>
      </c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</row>
    <row r="24" spans="1:37" x14ac:dyDescent="0.25"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</row>
    <row r="25" spans="1:37" x14ac:dyDescent="0.25">
      <c r="C25" s="1" t="s">
        <v>28</v>
      </c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</row>
    <row r="26" spans="1:37" x14ac:dyDescent="0.25">
      <c r="C26" s="1" t="s">
        <v>27</v>
      </c>
      <c r="F26" s="6">
        <f>history!B2</f>
        <v>43699.37431712963</v>
      </c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</row>
    <row r="27" spans="1:37" x14ac:dyDescent="0.25">
      <c r="C27" s="5" t="s">
        <v>26</v>
      </c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</row>
    <row r="28" spans="1:37" x14ac:dyDescent="0.25">
      <c r="C28" s="1" t="s">
        <v>25</v>
      </c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</row>
    <row r="29" spans="1:37" ht="15.75" thickBot="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</row>
    <row r="30" spans="1:37" x14ac:dyDescent="0.25"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</row>
    <row r="31" spans="1:37" ht="21" x14ac:dyDescent="0.35">
      <c r="B31" s="4" t="s">
        <v>24</v>
      </c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</row>
    <row r="32" spans="1:37" x14ac:dyDescent="0.25"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</row>
    <row r="33" spans="1:37" x14ac:dyDescent="0.25">
      <c r="C33" s="5" t="s">
        <v>23</v>
      </c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</row>
    <row r="34" spans="1:37" x14ac:dyDescent="0.25">
      <c r="C34" s="5" t="s">
        <v>22</v>
      </c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</row>
    <row r="35" spans="1:37" x14ac:dyDescent="0.25">
      <c r="C35" s="5" t="s">
        <v>21</v>
      </c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</row>
    <row r="36" spans="1:37" x14ac:dyDescent="0.25"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</row>
    <row r="37" spans="1:37" ht="15.75" thickBo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</row>
    <row r="38" spans="1:37" x14ac:dyDescent="0.25"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</row>
    <row r="39" spans="1:37" ht="21" x14ac:dyDescent="0.35">
      <c r="B39" s="4" t="s">
        <v>20</v>
      </c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</row>
    <row r="40" spans="1:37" x14ac:dyDescent="0.25"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</row>
    <row r="41" spans="1:37" x14ac:dyDescent="0.25">
      <c r="C41" s="1" t="s">
        <v>51</v>
      </c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</row>
    <row r="42" spans="1:37" x14ac:dyDescent="0.25">
      <c r="C42" s="1" t="s">
        <v>52</v>
      </c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</row>
    <row r="43" spans="1:37" x14ac:dyDescent="0.25"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</row>
    <row r="44" spans="1:37" x14ac:dyDescent="0.25"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</row>
    <row r="45" spans="1:37" x14ac:dyDescent="0.25"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</row>
    <row r="46" spans="1:37" x14ac:dyDescent="0.25"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</row>
    <row r="47" spans="1:37" x14ac:dyDescent="0.25"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</row>
    <row r="48" spans="1:37" x14ac:dyDescent="0.25"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</row>
    <row r="49" spans="20:37" x14ac:dyDescent="0.25"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</row>
    <row r="50" spans="20:37" x14ac:dyDescent="0.25"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</row>
    <row r="51" spans="20:37" x14ac:dyDescent="0.25"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</row>
    <row r="52" spans="20:37" x14ac:dyDescent="0.25"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</row>
    <row r="53" spans="20:37" x14ac:dyDescent="0.25"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</row>
    <row r="54" spans="20:37" x14ac:dyDescent="0.25"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</row>
    <row r="55" spans="20:37" x14ac:dyDescent="0.25"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</row>
    <row r="56" spans="20:37" x14ac:dyDescent="0.25"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</row>
    <row r="57" spans="20:37" x14ac:dyDescent="0.25"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</row>
    <row r="58" spans="20:37" x14ac:dyDescent="0.25"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</row>
    <row r="59" spans="20:37" x14ac:dyDescent="0.25"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</row>
    <row r="60" spans="20:37" x14ac:dyDescent="0.25"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</row>
    <row r="61" spans="20:37" x14ac:dyDescent="0.25"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</row>
    <row r="62" spans="20:37" x14ac:dyDescent="0.25"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</row>
    <row r="63" spans="20:37" x14ac:dyDescent="0.25"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</row>
    <row r="64" spans="20:37" x14ac:dyDescent="0.25"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</row>
    <row r="65" spans="20:37" x14ac:dyDescent="0.25"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</row>
    <row r="66" spans="20:37" x14ac:dyDescent="0.25"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</row>
    <row r="67" spans="20:37" x14ac:dyDescent="0.25"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</row>
    <row r="68" spans="20:37" x14ac:dyDescent="0.25"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</row>
    <row r="69" spans="20:37" x14ac:dyDescent="0.25"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</row>
    <row r="70" spans="20:37" x14ac:dyDescent="0.25"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</row>
    <row r="71" spans="20:37" x14ac:dyDescent="0.25"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</row>
  </sheetData>
  <mergeCells count="6">
    <mergeCell ref="N17:O17"/>
    <mergeCell ref="G21:I21"/>
    <mergeCell ref="J17:K17"/>
    <mergeCell ref="E16:F16"/>
    <mergeCell ref="J16:K16"/>
    <mergeCell ref="E17:F17"/>
  </mergeCells>
  <dataValidations count="1">
    <dataValidation allowBlank="1" showInputMessage="1" showErrorMessage="1" sqref="H17 E17:F17" xr:uid="{79BE62DB-A4B2-478B-BCFE-5867D05E5293}"/>
  </dataValidations>
  <pageMargins left="0.7" right="0.7" top="0.78749999999999998" bottom="0.78749999999999998" header="0.51180555555555496" footer="0.51180555555555496"/>
  <pageSetup paperSize="9" firstPageNumber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05477B-3C15-48D6-8475-6920CB62C598}">
          <x14:formula1>
            <xm:f>history!$Q$3:$Q$15</xm:f>
          </x14:formula1>
          <xm:sqref>J17:K17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W7"/>
  <sheetViews>
    <sheetView zoomScaleNormal="100" workbookViewId="0">
      <pane ySplit="5" topLeftCell="A6" activePane="bottomLeft" state="frozen"/>
      <selection activeCell="C6" sqref="C6:P7"/>
      <selection pane="bottomLeft" activeCell="A8" sqref="A8:XFD694"/>
    </sheetView>
  </sheetViews>
  <sheetFormatPr baseColWidth="10" defaultColWidth="9.140625" defaultRowHeight="15" customHeight="1" outlineLevelCol="1" x14ac:dyDescent="0.25"/>
  <cols>
    <col min="1" max="1" width="1.28515625" style="33" customWidth="1"/>
    <col min="2" max="2" width="7.28515625" style="35" customWidth="1"/>
    <col min="3" max="3" width="31" style="38" customWidth="1"/>
    <col min="4" max="4" width="9.7109375" style="35" customWidth="1"/>
    <col min="5" max="5" width="6" style="35" customWidth="1"/>
    <col min="6" max="6" width="26" style="35" customWidth="1" outlineLevel="1"/>
    <col min="7" max="7" width="18.42578125" style="35" customWidth="1" outlineLevel="1"/>
    <col min="8" max="8" width="9.140625" style="35" customWidth="1" outlineLevel="1"/>
    <col min="9" max="9" width="20.85546875" style="35" customWidth="1" outlineLevel="1"/>
    <col min="10" max="10" width="10.7109375" style="35" customWidth="1"/>
    <col min="11" max="11" width="9.7109375" style="35" customWidth="1"/>
    <col min="12" max="12" width="10.5703125" style="35" bestFit="1" customWidth="1"/>
    <col min="13" max="13" width="9.28515625" style="35" customWidth="1"/>
    <col min="14" max="14" width="15.28515625" style="35" customWidth="1" outlineLevel="1"/>
    <col min="15" max="15" width="18.5703125" style="35" customWidth="1" outlineLevel="1"/>
    <col min="16" max="16" width="12.28515625" style="35" customWidth="1" outlineLevel="1"/>
    <col min="17" max="17" width="9.42578125" style="35" customWidth="1"/>
    <col min="18" max="18" width="19.42578125" style="35" customWidth="1"/>
    <col min="19" max="19" width="24.7109375" style="85" customWidth="1"/>
    <col min="20" max="22" width="10.7109375" style="35" customWidth="1"/>
  </cols>
  <sheetData>
    <row r="1" spans="2:23" ht="15" customHeight="1" x14ac:dyDescent="0.25">
      <c r="B1" s="33"/>
      <c r="C1" s="34"/>
      <c r="D1" s="33"/>
      <c r="E1" s="33"/>
      <c r="F1" s="33"/>
      <c r="G1" s="33"/>
      <c r="H1" s="33"/>
      <c r="I1" s="33"/>
      <c r="J1" s="33"/>
      <c r="K1" s="33"/>
      <c r="L1" s="33"/>
      <c r="M1" s="33"/>
      <c r="O1" s="33"/>
      <c r="P1" s="33"/>
      <c r="Q1" s="33"/>
      <c r="R1" s="33"/>
      <c r="S1" s="84"/>
      <c r="T1" s="57"/>
      <c r="U1" s="57"/>
      <c r="V1" s="57"/>
      <c r="W1" s="27"/>
    </row>
    <row r="2" spans="2:23" ht="15" customHeight="1" x14ac:dyDescent="0.25">
      <c r="B2" s="119" t="s">
        <v>43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57"/>
      <c r="U2" s="57"/>
      <c r="V2" s="57"/>
      <c r="W2" s="27"/>
    </row>
    <row r="3" spans="2:23" ht="1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57"/>
      <c r="U3" s="57"/>
      <c r="V3" s="57"/>
      <c r="W3" s="27"/>
    </row>
    <row r="4" spans="2:23" ht="15" customHeight="1" x14ac:dyDescent="0.25">
      <c r="B4" s="36"/>
      <c r="C4" s="122">
        <f>'Overview, Notes &amp; Disclaimer'!E17</f>
        <v>0</v>
      </c>
      <c r="D4" s="123"/>
      <c r="E4" s="123"/>
      <c r="F4" s="123"/>
      <c r="G4" s="123"/>
      <c r="H4" s="123"/>
      <c r="I4" s="123"/>
      <c r="J4" s="124"/>
      <c r="K4" s="120" t="s">
        <v>38</v>
      </c>
      <c r="L4" s="121"/>
      <c r="M4" s="125">
        <f>'Overview, Notes &amp; Disclaimer'!J17</f>
        <v>0</v>
      </c>
      <c r="N4" s="126"/>
      <c r="O4" s="126"/>
      <c r="P4" s="126"/>
      <c r="Q4" s="126"/>
      <c r="R4" s="127"/>
      <c r="S4" s="86" t="s">
        <v>17</v>
      </c>
      <c r="T4" s="57"/>
      <c r="U4" s="57"/>
      <c r="V4" s="57"/>
      <c r="W4" s="27"/>
    </row>
    <row r="5" spans="2:23" ht="15" customHeight="1" x14ac:dyDescent="0.25">
      <c r="B5" s="76" t="s">
        <v>9</v>
      </c>
      <c r="C5" s="76" t="s">
        <v>37</v>
      </c>
      <c r="D5" s="76" t="s">
        <v>123</v>
      </c>
      <c r="E5" s="77" t="s">
        <v>122</v>
      </c>
      <c r="F5" s="76" t="s">
        <v>87</v>
      </c>
      <c r="G5" s="76" t="s">
        <v>12</v>
      </c>
      <c r="H5" s="76" t="s">
        <v>103</v>
      </c>
      <c r="I5" s="76" t="s">
        <v>42</v>
      </c>
      <c r="J5" s="76" t="s">
        <v>45</v>
      </c>
      <c r="K5" s="76" t="s">
        <v>104</v>
      </c>
      <c r="L5" s="76" t="s">
        <v>105</v>
      </c>
      <c r="M5" s="76" t="s">
        <v>45</v>
      </c>
      <c r="N5" s="76" t="s">
        <v>87</v>
      </c>
      <c r="O5" s="76" t="s">
        <v>14</v>
      </c>
      <c r="P5" s="76" t="s">
        <v>103</v>
      </c>
      <c r="Q5" s="76" t="s">
        <v>18</v>
      </c>
      <c r="R5" s="76" t="s">
        <v>106</v>
      </c>
      <c r="S5" s="39" t="s">
        <v>107</v>
      </c>
      <c r="T5" s="57"/>
      <c r="U5" s="57"/>
      <c r="V5" s="57"/>
      <c r="W5" s="27"/>
    </row>
    <row r="6" spans="2:23" ht="15" customHeight="1" x14ac:dyDescent="0.25">
      <c r="B6" s="39">
        <v>1</v>
      </c>
      <c r="C6" s="40">
        <f>IFERROR(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,)))))))))))))))))))),"---")</f>
        <v>0</v>
      </c>
      <c r="D6" s="41">
        <f>IFERROR(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,)))))))))))))))))))),"---")</f>
        <v>0</v>
      </c>
      <c r="E6" s="41">
        <f>IFERROR(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,)))))))))))))))))))),"---")</f>
        <v>0</v>
      </c>
      <c r="F6" s="42" t="str">
        <f>IFERROR(IF(VLOOKUP($D6&amp;"-"&amp;$E6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)))))))))))))))))))),4,0)="--","---",IF($C$4="TE0701_REV03",#REF!&amp; " --&gt; " &amp;#REF!&amp; " --&gt; ",IF($C$4="TE0701_REV04",#REF!&amp; " --&gt; " &amp;#REF!&amp; " --&gt; ",IF($C$4="TE0701_REV05",#REF!&amp; " --&gt; " &amp;#REF!&amp; " --&gt; ",IF($C$4="TE0701_REV06",#REF!&amp; " --&gt; " &amp;#REF!&amp; " --&gt; ",IF($C$4="TE0703_REV01",#REF!&amp; " --&gt; " &amp;#REF!&amp; " --&gt; ",IF($C$4="TE0703_REV02",#REF!&amp; " --&gt; " &amp;#REF!&amp; " --&gt; ",IF($C$4="TE0703_REV03",#REF!&amp; " --&gt; " &amp;#REF!&amp; " --&gt; ",IF($C$4="TE0703_REV04",#REF!&amp; " --&gt; " &amp;#REF!&amp; " --&gt; ",IF($C$4="TE0703_REV05",#REF!&amp; " --&gt; " &amp;#REF!&amp; " --&gt; ",IF($C$4="TE0703_REV06",#REF!&amp; " --&gt; " &amp;#REF!&amp; " --&gt; ",IF($C$4="TE0705_REV01",#REF!&amp; " --&gt; " &amp;#REF!&amp; " --&gt; ",IF($C$4="TE0705_REV02",#REF!&amp; " --&gt; " &amp;#REF!&amp; " --&gt; ",IF($C$4="TE0705_REV03",#REF!&amp; " --&gt; " &amp;#REF!&amp; " --&gt; ",IF($C$4="TE0705_REV04",#REF!&amp; " --&gt; " &amp;#REF!&amp; " --&gt; ",IF($C$4="TE0706_REV01",#REF!&amp; " --&gt; " &amp;#REF!&amp; " --&gt; ",IF($C$4="TE0706_REV02",#REF!&amp; " --&gt; " &amp;#REF!&amp; " --&gt; ",IF($C$4="TE0706_REV03",#REF!&amp; " --&gt; " &amp;#REF!&amp; " --&gt; ",IF($C$4="TEBA0841_REV01",#REF!&amp; " --&gt; " &amp;#REF!&amp; " --&gt; ",IF($C$4="TEBA0841_REV02",#REF!&amp; " --&gt; " &amp;#REF!&amp; " --&gt; ",IF($C$4="TEF1002_REV01",#REF!&amp; " --&gt; " &amp;#REF!&amp; " --&gt; "))))))))))))))))))))),"---")</f>
        <v>---</v>
      </c>
      <c r="G6" s="42" t="str">
        <f>IFERROR(IF(VLOOKUP($D6&amp;"-"&amp;$E6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)))))))))))))))))))),3,0)="--",VLOOKUP($D6&amp;"-"&amp;$E6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)))))))))))))))))))),2,0),VLOOKUP($D6&amp;"-"&amp;$E6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)))))))))))))))))))),3,0)),"---")</f>
        <v>---</v>
      </c>
      <c r="H6" s="42" t="str">
        <f>IFERROR(VLOOKUP(G6,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)))))))))))))))))))),14,0),"---")</f>
        <v>---</v>
      </c>
      <c r="I6" s="42" t="str">
        <f>IFERROR(VLOOKUP($D6&amp;"-"&amp;$E6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,"???")))))))))))))))))))),6,0),"---")</f>
        <v>---</v>
      </c>
      <c r="J6" s="43" t="str">
        <f>IFERROR(VLOOKUP($D6&amp;"-"&amp;$E6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,"???")))))))))))))))))))),8,0),"---")</f>
        <v>---</v>
      </c>
      <c r="K6" s="44" t="str">
        <f>IFERROR(VLOOKUP($D6&amp;"-"&amp;$E6,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)))))))))))))))))))),9,0),"---")</f>
        <v>---</v>
      </c>
      <c r="L6" s="42" t="str">
        <f>IFERROR(VLOOKUP(K6,#REF!,2,0),"---")</f>
        <v>---</v>
      </c>
      <c r="M6" s="42" t="str">
        <f>IFERROR(VLOOKUP(L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5,0),"---")</f>
        <v>---</v>
      </c>
      <c r="N6" s="42" t="str">
        <f>IFERROR(VLOOKUP(L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6,0),"---")</f>
        <v>---</v>
      </c>
      <c r="O6" s="52" t="str">
        <f>IFERROR(VLOOKUP(L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2,0),"---")</f>
        <v>---</v>
      </c>
      <c r="P6" s="42" t="str">
        <f>IFERROR(VLOOKUP(O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2,0),"---")</f>
        <v>---</v>
      </c>
      <c r="Q6" s="42" t="str">
        <f>IFERROR(VLOOKUP(L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3,0),"---")</f>
        <v>---</v>
      </c>
      <c r="R6" s="42" t="str">
        <f>IFERROR(VLOOKUP(O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3,0),"---")</f>
        <v>---</v>
      </c>
      <c r="S6" s="42" t="str">
        <f>IFERROR(SUBSTITUTE(I6,"mm","")+SUBSTITUTE(R6,"mm",""),"---")</f>
        <v>---</v>
      </c>
      <c r="T6" s="57"/>
      <c r="U6" s="57"/>
      <c r="V6" s="57"/>
      <c r="W6" s="27"/>
    </row>
    <row r="7" spans="2:23" ht="15" customHeight="1" x14ac:dyDescent="0.25">
      <c r="B7" s="39">
        <f>B6+1</f>
        <v>2</v>
      </c>
      <c r="C7" s="40">
        <f>IFERROR(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,)))))))))))))))))))),"---")</f>
        <v>0</v>
      </c>
      <c r="D7" s="41">
        <f>IFERROR(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,)))))))))))))))))))),"---")</f>
        <v>0</v>
      </c>
      <c r="E7" s="41">
        <f>IFERROR(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,)))))))))))))))))))),"---")</f>
        <v>0</v>
      </c>
      <c r="F7" s="42" t="str">
        <f>IFERROR(IF(VLOOKUP($D7&amp;"-"&amp;$E7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)))))))))))))))))))),4,0)="--","---",IF($C$4="TE0701_REV03",#REF!&amp; " --&gt; " &amp;#REF!&amp; " --&gt; ",IF($C$4="TE0701_REV04",#REF!&amp; " --&gt; " &amp;#REF!&amp; " --&gt; ",IF($C$4="TE0701_REV05",#REF!&amp; " --&gt; " &amp;#REF!&amp; " --&gt; ",IF($C$4="TE0701_REV06",#REF!&amp; " --&gt; " &amp;#REF!&amp; " --&gt; ",IF($C$4="TE0703_REV01",#REF!&amp; " --&gt; " &amp;#REF!&amp; " --&gt; ",IF($C$4="TE0703_REV02",#REF!&amp; " --&gt; " &amp;#REF!&amp; " --&gt; ",IF($C$4="TE0703_REV03",#REF!&amp; " --&gt; " &amp;#REF!&amp; " --&gt; ",IF($C$4="TE0703_REV04",#REF!&amp; " --&gt; " &amp;#REF!&amp; " --&gt; ",IF($C$4="TE0703_REV05",#REF!&amp; " --&gt; " &amp;#REF!&amp; " --&gt; ",IF($C$4="TE0703_REV06",#REF!&amp; " --&gt; " &amp;#REF!&amp; " --&gt; ",IF($C$4="TE0705_REV01",#REF!&amp; " --&gt; " &amp;#REF!&amp; " --&gt; ",IF($C$4="TE0705_REV02",#REF!&amp; " --&gt; " &amp;#REF!&amp; " --&gt; ",IF($C$4="TE0705_REV03",#REF!&amp; " --&gt; " &amp;#REF!&amp; " --&gt; ",IF($C$4="TE0705_REV04",#REF!&amp; " --&gt; " &amp;#REF!&amp; " --&gt; ",IF($C$4="TE0706_REV01",#REF!&amp; " --&gt; " &amp;#REF!&amp; " --&gt; ",IF($C$4="TE0706_REV02",#REF!&amp; " --&gt; " &amp;#REF!&amp; " --&gt; ",IF($C$4="TE0706_REV03",#REF!&amp; " --&gt; " &amp;#REF!&amp; " --&gt; ",IF($C$4="TEBA0841_REV01",#REF!&amp; " --&gt; " &amp;#REF!&amp; " --&gt; ",IF($C$4="TEBA0841_REV02",#REF!&amp; " --&gt; " &amp;#REF!&amp; " --&gt; ",IF($C$4="TEF1002_REV01",#REF!&amp; " --&gt; " &amp;#REF!&amp; " --&gt; "))))))))))))))))))))),"---")</f>
        <v>---</v>
      </c>
      <c r="G7" s="42" t="str">
        <f>IFERROR(IF(VLOOKUP($D7&amp;"-"&amp;$E7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)))))))))))))))))))),3,0)="--",VLOOKUP($D7&amp;"-"&amp;$E7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)))))))))))))))))))),2,0),VLOOKUP($D7&amp;"-"&amp;$E7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)))))))))))))))))))),3,0)),"---")</f>
        <v>---</v>
      </c>
      <c r="H7" s="42" t="str">
        <f>IFERROR(VLOOKUP(G7,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)))))))))))))))))))),14,0),"---")</f>
        <v>---</v>
      </c>
      <c r="I7" s="42" t="str">
        <f>IFERROR(VLOOKUP($D7&amp;"-"&amp;$E7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,"???")))))))))))))))))))),6,0),"---")</f>
        <v>---</v>
      </c>
      <c r="J7" s="43" t="str">
        <f>IFERROR(VLOOKUP($D7&amp;"-"&amp;$E7,IF($C$4="TE0701_REV03",#REF!,IF($C$4="TE0701_REV04",#REF!,IF($C$4="TE0701_REV05",#REF!,IF($C$4="TE0701_REV06",#REF!,IF($C$4="TE0703_REV01",#REF!,IF($C$4="TE0703_REV02",#REF!,IF($C$4="TE0703_REV03",#REF!,IF($C$4="TE0703_REV04",#REF!,IF($C$4="TE0703_REV05",#REF!,IF($C$4="TE0703_REV06",#REF!,IF($C$4="TE0705_REV01",#REF!,IF($C$4="TE0705_REV02",#REF!,IF($C$4="TE0705_REV03",#REF!,IF($C$4="TE0705_REV04",#REF!,IF($C$4="TE0706_REV01",#REF!,IF($C$4="TE0706_REV02",#REF!,IF($C$4="TE0706_REV03",#REF!,IF($C$4="TEBA0841_REV01",#REF!,IF($C$4="TEBA0841_REV02",#REF!,IF($C$4="TEF1002_REV01",#REF!,"???")))))))))))))))))))),8,0),"---")</f>
        <v>---</v>
      </c>
      <c r="K7" s="44" t="str">
        <f>IFERROR(VLOOKUP($D7&amp;"-"&amp;$E7,IF($C$4="TEF1002_REV01",#REF!,IF($C$4="TEBA0841_REV02",#REF!,IF($C$4="TEBA0841_REV01",#REF!,IF($C$4="TE0706_REV03",#REF!,IF($C$4="TE0706_REV02",#REF!,IF($C$4="TE0706_REV01",#REF!,IF($C$4="TE0705_REV04",#REF!,IF($C$4="TE0705_REV03",#REF!,IF($C$4="TE0705_REV02",#REF!,IF($C$4="TE0705_REV01",#REF!,IF($C$4="TE0703_REV06",#REF!,IF($C$4="TE0703_REV05",#REF!,IF($C$4="TE0703_REV04",#REF!,IF($C$4="TE0703_REV03",#REF!,IF($C$4="TE0703_REV02",#REF!,IF($C$4="TE0703_REV01",#REF!,IF($C$4="TE0701_REV06",#REF!,IF($C$4="TE0701_REV05",#REF!,IF($C$4="TE0701_REV04",#REF!,IF($C$4="TE0701_REV03",#REF!)))))))))))))))))))),9,0),"---")</f>
        <v>---</v>
      </c>
      <c r="L7" s="42" t="str">
        <f>IFERROR(VLOOKUP(K7,#REF!,2,0),"---")</f>
        <v>---</v>
      </c>
      <c r="M7" s="42" t="str">
        <f>IFERROR(VLOOKUP(L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5,0),"---")</f>
        <v>---</v>
      </c>
      <c r="N7" s="42" t="str">
        <f>IFERROR(VLOOKUP(L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6,0),"---")</f>
        <v>---</v>
      </c>
      <c r="O7" s="52" t="str">
        <f>IFERROR(VLOOKUP(L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2,0),"---")</f>
        <v>---</v>
      </c>
      <c r="P7" s="42" t="str">
        <f>IFERROR(VLOOKUP(O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2,0),"---")</f>
        <v>---</v>
      </c>
      <c r="Q7" s="42" t="str">
        <f>IFERROR(VLOOKUP(L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3,0),"---")</f>
        <v>---</v>
      </c>
      <c r="R7" s="42" t="str">
        <f>IFERROR(VLOOKUP(O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3,0),"---")</f>
        <v>---</v>
      </c>
      <c r="S7" s="42" t="str">
        <f>IFERROR(SUBSTITUTE(I7,"mm","")+SUBSTITUTE(R7,"mm",""),"---")</f>
        <v>---</v>
      </c>
      <c r="T7" s="70"/>
      <c r="U7" s="70"/>
      <c r="V7" s="70"/>
      <c r="W7" s="27"/>
    </row>
  </sheetData>
  <autoFilter ref="B5:S7" xr:uid="{00000000-0009-0000-0000-000003000000}"/>
  <mergeCells count="4">
    <mergeCell ref="B2:S3"/>
    <mergeCell ref="K4:L4"/>
    <mergeCell ref="C4:J4"/>
    <mergeCell ref="M4:R4"/>
  </mergeCells>
  <phoneticPr fontId="31" type="noConversion"/>
  <conditionalFormatting sqref="J6:J7 M6:M7">
    <cfRule type="cellIs" dxfId="88" priority="36" operator="notEqual">
      <formula>"---"</formula>
    </cfRule>
  </conditionalFormatting>
  <conditionalFormatting sqref="C6:C7">
    <cfRule type="expression" dxfId="87" priority="39">
      <formula>$I6="---"</formula>
    </cfRule>
  </conditionalFormatting>
  <conditionalFormatting sqref="K1:K4 K6:K1048576">
    <cfRule type="containsText" dxfId="86" priority="22" operator="containsText" text="J1*">
      <formula>NOT(ISERROR(SEARCH("J1*",K1)))</formula>
    </cfRule>
  </conditionalFormatting>
  <conditionalFormatting sqref="Q6:Q7">
    <cfRule type="cellIs" dxfId="85" priority="20" operator="equal">
      <formula>"--"</formula>
    </cfRule>
    <cfRule type="cellIs" dxfId="84" priority="21" operator="notEqual">
      <formula>"---"</formula>
    </cfRule>
  </conditionalFormatting>
  <conditionalFormatting sqref="L6:L7">
    <cfRule type="containsText" dxfId="83" priority="25" operator="containsText" text="J4*">
      <formula>NOT(ISERROR(SEARCH("J4*",L6)))</formula>
    </cfRule>
    <cfRule type="containsText" dxfId="82" priority="26" operator="containsText" text="J3*">
      <formula>NOT(ISERROR(SEARCH("J3*",L6)))</formula>
    </cfRule>
    <cfRule type="containsText" dxfId="81" priority="27" operator="containsText" text="J2*">
      <formula>NOT(ISERROR(SEARCH("J2*",L6)))</formula>
    </cfRule>
    <cfRule type="containsText" dxfId="80" priority="28" operator="containsText" text="J1*">
      <formula>NOT(ISERROR(SEARCH("J1*",L6)))</formula>
    </cfRule>
  </conditionalFormatting>
  <conditionalFormatting sqref="E6:E7">
    <cfRule type="expression" dxfId="79" priority="18">
      <formula>ISODD(E6)</formula>
    </cfRule>
    <cfRule type="expression" dxfId="78" priority="19">
      <formula>ISEVEN(E6)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0" operator="containsText" id="{F7C8BE0A-5828-4827-A5BA-B61A5D69C2A9}">
            <xm:f>NOT(ISERROR(SEARCH("J2*",K6)))</xm:f>
            <xm:f>"J2*"</xm:f>
            <x14:dxf>
              <font>
                <color auto="1"/>
              </font>
              <fill>
                <patternFill>
                  <bgColor theme="8" tint="0.79998168889431442"/>
                </patternFill>
              </fill>
            </x14:dxf>
          </x14:cfRule>
          <x14:cfRule type="containsText" priority="41" operator="containsText" id="{F3ACAF1F-E656-4DC4-82D4-DEC4F53452C2}">
            <xm:f>NOT(ISERROR(SEARCH("J4*",K6)))</xm:f>
            <xm:f>"J4*"</xm:f>
            <x14:dxf>
              <font>
                <color auto="1"/>
              </font>
              <fill>
                <patternFill>
                  <bgColor theme="6" tint="0.79998168889431442"/>
                </patternFill>
              </fill>
            </x14:dxf>
          </x14:cfRule>
          <x14:cfRule type="containsText" priority="42" operator="containsText" id="{6C5A4752-16B6-41DC-AE5A-13AAFB22C89C}">
            <xm:f>NOT(ISERROR(SEARCH("J3*",K6)))</xm:f>
            <xm:f>"J3*"</xm:f>
            <x14:dxf>
              <font>
                <color auto="1"/>
              </font>
              <fill>
                <patternFill>
                  <bgColor theme="7" tint="0.79998168889431442"/>
                </patternFill>
              </fill>
            </x14:dxf>
          </x14:cfRule>
          <xm:sqref>K6:K7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1465D-D7C9-4E9A-A2B6-C0D4B93AECAD}">
  <sheetPr codeName="Tabelle104"/>
  <dimension ref="A1:B35"/>
  <sheetViews>
    <sheetView workbookViewId="0"/>
  </sheetViews>
  <sheetFormatPr baseColWidth="10" defaultRowHeight="15" x14ac:dyDescent="0.25"/>
  <sheetData>
    <row r="1" spans="1:2" x14ac:dyDescent="0.25">
      <c r="A1" t="s">
        <v>527</v>
      </c>
      <c r="B1" t="s">
        <v>528</v>
      </c>
    </row>
    <row r="2" spans="1:2" x14ac:dyDescent="0.25">
      <c r="A2" t="s">
        <v>529</v>
      </c>
      <c r="B2" t="s">
        <v>367</v>
      </c>
    </row>
    <row r="3" spans="1:2" x14ac:dyDescent="0.25">
      <c r="A3" t="s">
        <v>530</v>
      </c>
      <c r="B3" t="s">
        <v>367</v>
      </c>
    </row>
    <row r="4" spans="1:2" x14ac:dyDescent="0.25">
      <c r="A4" t="s">
        <v>531</v>
      </c>
      <c r="B4" t="s">
        <v>367</v>
      </c>
    </row>
    <row r="5" spans="1:2" x14ac:dyDescent="0.25">
      <c r="A5" t="s">
        <v>532</v>
      </c>
      <c r="B5" t="s">
        <v>528</v>
      </c>
    </row>
    <row r="6" spans="1:2" x14ac:dyDescent="0.25">
      <c r="A6" t="s">
        <v>533</v>
      </c>
      <c r="B6" t="s">
        <v>528</v>
      </c>
    </row>
    <row r="7" spans="1:2" x14ac:dyDescent="0.25">
      <c r="A7" t="s">
        <v>534</v>
      </c>
      <c r="B7" t="s">
        <v>528</v>
      </c>
    </row>
    <row r="8" spans="1:2" x14ac:dyDescent="0.25">
      <c r="A8" t="s">
        <v>535</v>
      </c>
      <c r="B8" t="s">
        <v>367</v>
      </c>
    </row>
    <row r="9" spans="1:2" x14ac:dyDescent="0.25">
      <c r="A9" t="s">
        <v>536</v>
      </c>
      <c r="B9" t="s">
        <v>367</v>
      </c>
    </row>
    <row r="10" spans="1:2" x14ac:dyDescent="0.25">
      <c r="A10" t="s">
        <v>537</v>
      </c>
      <c r="B10" t="s">
        <v>528</v>
      </c>
    </row>
    <row r="11" spans="1:2" x14ac:dyDescent="0.25">
      <c r="A11" t="s">
        <v>538</v>
      </c>
      <c r="B11" t="s">
        <v>367</v>
      </c>
    </row>
    <row r="12" spans="1:2" x14ac:dyDescent="0.25">
      <c r="A12" t="s">
        <v>539</v>
      </c>
      <c r="B12" t="s">
        <v>367</v>
      </c>
    </row>
    <row r="13" spans="1:2" x14ac:dyDescent="0.25">
      <c r="A13" t="s">
        <v>540</v>
      </c>
      <c r="B13" t="s">
        <v>367</v>
      </c>
    </row>
    <row r="14" spans="1:2" x14ac:dyDescent="0.25">
      <c r="A14" t="s">
        <v>165</v>
      </c>
      <c r="B14" t="s">
        <v>367</v>
      </c>
    </row>
    <row r="15" spans="1:2" x14ac:dyDescent="0.25">
      <c r="A15" t="s">
        <v>541</v>
      </c>
      <c r="B15" t="s">
        <v>403</v>
      </c>
    </row>
    <row r="16" spans="1:2" x14ac:dyDescent="0.25">
      <c r="A16" t="s">
        <v>542</v>
      </c>
      <c r="B16" t="s">
        <v>367</v>
      </c>
    </row>
    <row r="17" spans="1:2" x14ac:dyDescent="0.25">
      <c r="A17" t="s">
        <v>543</v>
      </c>
      <c r="B17" t="s">
        <v>403</v>
      </c>
    </row>
    <row r="18" spans="1:2" x14ac:dyDescent="0.25">
      <c r="A18" t="s">
        <v>544</v>
      </c>
      <c r="B18" t="s">
        <v>367</v>
      </c>
    </row>
    <row r="19" spans="1:2" x14ac:dyDescent="0.25">
      <c r="A19" t="s">
        <v>545</v>
      </c>
      <c r="B19" t="s">
        <v>367</v>
      </c>
    </row>
    <row r="20" spans="1:2" x14ac:dyDescent="0.25">
      <c r="A20" t="s">
        <v>546</v>
      </c>
      <c r="B20" t="s">
        <v>367</v>
      </c>
    </row>
    <row r="21" spans="1:2" x14ac:dyDescent="0.25">
      <c r="A21" t="s">
        <v>547</v>
      </c>
      <c r="B21" t="s">
        <v>430</v>
      </c>
    </row>
    <row r="22" spans="1:2" x14ac:dyDescent="0.25">
      <c r="A22" t="s">
        <v>548</v>
      </c>
      <c r="B22" t="s">
        <v>549</v>
      </c>
    </row>
    <row r="23" spans="1:2" x14ac:dyDescent="0.25">
      <c r="A23" t="s">
        <v>550</v>
      </c>
      <c r="B23" t="s">
        <v>367</v>
      </c>
    </row>
    <row r="24" spans="1:2" x14ac:dyDescent="0.25">
      <c r="A24" t="s">
        <v>551</v>
      </c>
      <c r="B24" t="s">
        <v>367</v>
      </c>
    </row>
    <row r="25" spans="1:2" x14ac:dyDescent="0.25">
      <c r="A25" t="s">
        <v>552</v>
      </c>
      <c r="B25" t="s">
        <v>367</v>
      </c>
    </row>
    <row r="26" spans="1:2" x14ac:dyDescent="0.25">
      <c r="A26" t="s">
        <v>553</v>
      </c>
      <c r="B26" t="s">
        <v>367</v>
      </c>
    </row>
    <row r="27" spans="1:2" x14ac:dyDescent="0.25">
      <c r="A27" t="s">
        <v>554</v>
      </c>
      <c r="B27" t="s">
        <v>367</v>
      </c>
    </row>
    <row r="28" spans="1:2" x14ac:dyDescent="0.25">
      <c r="A28" t="s">
        <v>555</v>
      </c>
      <c r="B28" t="s">
        <v>403</v>
      </c>
    </row>
    <row r="29" spans="1:2" x14ac:dyDescent="0.25">
      <c r="A29" t="s">
        <v>556</v>
      </c>
      <c r="B29" t="s">
        <v>367</v>
      </c>
    </row>
    <row r="30" spans="1:2" x14ac:dyDescent="0.25">
      <c r="A30" t="s">
        <v>557</v>
      </c>
      <c r="B30" t="s">
        <v>367</v>
      </c>
    </row>
    <row r="31" spans="1:2" x14ac:dyDescent="0.25">
      <c r="A31" t="s">
        <v>558</v>
      </c>
      <c r="B31" t="s">
        <v>367</v>
      </c>
    </row>
    <row r="32" spans="1:2" x14ac:dyDescent="0.25">
      <c r="A32" t="s">
        <v>559</v>
      </c>
      <c r="B32" t="s">
        <v>367</v>
      </c>
    </row>
    <row r="33" spans="1:2" x14ac:dyDescent="0.25">
      <c r="A33" t="s">
        <v>560</v>
      </c>
      <c r="B33" t="s">
        <v>367</v>
      </c>
    </row>
    <row r="34" spans="1:2" x14ac:dyDescent="0.25">
      <c r="A34" t="s">
        <v>561</v>
      </c>
      <c r="B34" t="s">
        <v>528</v>
      </c>
    </row>
    <row r="35" spans="1:2" x14ac:dyDescent="0.25">
      <c r="A35" t="s">
        <v>562</v>
      </c>
      <c r="B35" t="s">
        <v>528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9"/>
  <dimension ref="A1:V61"/>
  <sheetViews>
    <sheetView zoomScaleNormal="100" workbookViewId="0">
      <pane ySplit="5" topLeftCell="A6" activePane="bottomLeft" state="frozen"/>
      <selection activeCell="C6" sqref="C6:P7"/>
      <selection pane="bottomLeft" activeCell="K6" sqref="K6"/>
    </sheetView>
  </sheetViews>
  <sheetFormatPr baseColWidth="10" defaultColWidth="9.140625" defaultRowHeight="15" customHeight="1" outlineLevelCol="1" x14ac:dyDescent="0.25"/>
  <cols>
    <col min="1" max="1" width="54.28515625" style="33" customWidth="1"/>
    <col min="2" max="2" width="10.5703125" style="35" bestFit="1" customWidth="1"/>
    <col min="3" max="3" width="15.5703125" style="35" bestFit="1" customWidth="1"/>
    <col min="4" max="4" width="12" style="35" customWidth="1"/>
    <col min="5" max="5" width="9.140625" style="35" customWidth="1"/>
    <col min="6" max="6" width="24.85546875" style="35" customWidth="1" outlineLevel="1"/>
    <col min="7" max="7" width="21.140625" style="35" customWidth="1" outlineLevel="1"/>
    <col min="8" max="8" width="15" style="35" customWidth="1" outlineLevel="1"/>
    <col min="9" max="9" width="19" style="35" customWidth="1"/>
    <col min="10" max="10" width="11.28515625" style="35" bestFit="1" customWidth="1"/>
    <col min="11" max="11" width="24.28515625" style="35" bestFit="1" customWidth="1"/>
    <col min="12" max="14" width="10.7109375" style="70" customWidth="1"/>
    <col min="15" max="15" width="9.140625" style="27"/>
  </cols>
  <sheetData>
    <row r="1" spans="2:22" ht="15" customHeight="1" x14ac:dyDescent="0.25">
      <c r="B1" s="33"/>
      <c r="C1" s="33"/>
      <c r="D1" s="33"/>
      <c r="E1" s="33"/>
      <c r="F1" s="33"/>
      <c r="G1" s="33"/>
      <c r="H1" s="33"/>
      <c r="I1" s="33"/>
      <c r="J1" s="33"/>
      <c r="K1" s="33"/>
      <c r="L1" s="57"/>
      <c r="M1" s="57"/>
      <c r="N1" s="57"/>
      <c r="P1" s="27"/>
      <c r="Q1" s="27"/>
      <c r="R1" s="27"/>
      <c r="S1" s="27"/>
      <c r="T1" s="27"/>
      <c r="U1" s="27"/>
      <c r="V1" s="27"/>
    </row>
    <row r="2" spans="2:22" ht="15" customHeight="1" x14ac:dyDescent="0.25">
      <c r="B2" s="119" t="s">
        <v>43</v>
      </c>
      <c r="C2" s="128"/>
      <c r="D2" s="119"/>
      <c r="E2" s="119"/>
      <c r="F2" s="119"/>
      <c r="G2" s="119"/>
      <c r="H2" s="119"/>
      <c r="I2" s="119"/>
      <c r="J2" s="119"/>
      <c r="K2" s="119"/>
      <c r="L2" s="57"/>
      <c r="M2" s="57"/>
      <c r="N2" s="57"/>
      <c r="P2" s="27"/>
      <c r="Q2" s="27"/>
      <c r="R2" s="27"/>
      <c r="S2" s="27"/>
      <c r="T2" s="27"/>
      <c r="U2" s="27"/>
      <c r="V2" s="27"/>
    </row>
    <row r="3" spans="2:22" ht="15" customHeight="1" x14ac:dyDescent="0.25">
      <c r="B3" s="119"/>
      <c r="C3" s="128"/>
      <c r="D3" s="119"/>
      <c r="E3" s="119"/>
      <c r="F3" s="119"/>
      <c r="G3" s="119"/>
      <c r="H3" s="119"/>
      <c r="I3" s="119"/>
      <c r="J3" s="119"/>
      <c r="K3" s="119"/>
      <c r="L3" s="57"/>
      <c r="M3" s="57"/>
      <c r="N3" s="57"/>
      <c r="P3" s="27"/>
      <c r="Q3" s="27"/>
      <c r="R3" s="27"/>
      <c r="S3" s="27"/>
      <c r="T3" s="27"/>
      <c r="U3" s="27"/>
      <c r="V3" s="27"/>
    </row>
    <row r="4" spans="2:22" ht="15" customHeight="1" x14ac:dyDescent="0.25">
      <c r="B4" s="36"/>
      <c r="C4" s="122">
        <f>'Overview, Notes &amp; Disclaimer'!J17</f>
        <v>0</v>
      </c>
      <c r="D4" s="123"/>
      <c r="E4" s="123"/>
      <c r="F4" s="123"/>
      <c r="G4" s="123"/>
      <c r="H4" s="123"/>
      <c r="I4" s="123"/>
      <c r="J4" s="123"/>
      <c r="K4" s="124"/>
      <c r="M4" s="57"/>
      <c r="N4" s="57"/>
      <c r="P4" s="27"/>
      <c r="Q4" s="27"/>
      <c r="R4" s="27"/>
      <c r="S4" s="27"/>
      <c r="T4" s="27"/>
      <c r="U4" s="27"/>
      <c r="V4" s="27"/>
    </row>
    <row r="5" spans="2:22" ht="15" customHeight="1" x14ac:dyDescent="0.25">
      <c r="B5" s="90" t="s">
        <v>9</v>
      </c>
      <c r="C5" s="90" t="s">
        <v>37</v>
      </c>
      <c r="D5" s="90" t="s">
        <v>123</v>
      </c>
      <c r="E5" s="90" t="s">
        <v>122</v>
      </c>
      <c r="F5" s="90" t="s">
        <v>87</v>
      </c>
      <c r="G5" s="90" t="s">
        <v>14</v>
      </c>
      <c r="H5" s="90" t="s">
        <v>39</v>
      </c>
      <c r="I5" s="90" t="s">
        <v>18</v>
      </c>
      <c r="J5" s="90" t="s">
        <v>45</v>
      </c>
      <c r="K5" s="82" t="s">
        <v>106</v>
      </c>
      <c r="T5" s="27"/>
      <c r="U5" s="27"/>
      <c r="V5" s="27"/>
    </row>
    <row r="6" spans="2:22" ht="15" customHeight="1" x14ac:dyDescent="0.25">
      <c r="B6" s="98">
        <v>1</v>
      </c>
      <c r="C6" s="99" t="str">
        <f>IFERROR(IF((COUNTIF(B2B!A2:K2,$C$4)&lt;0),"---",INDEX(B2B!A:K,MATCH('Module Pin Table'!B6,B2B!A:A,0),6)),"---")</f>
        <v>IO</v>
      </c>
      <c r="D6" s="100" t="str">
        <f>IFERROR(IF((COUNTIF(B2B!A2:K2,$C$4)&lt;0),"---",INDEX(B2B!A:K,MATCH('Module Pin Table'!B6,B2B!A:A,0),4)),"---")</f>
        <v>J1</v>
      </c>
      <c r="E6" s="100" t="str">
        <f>IFERROR(IF((COUNTIF(B2B!A2:K2,$C$4)&lt;0),"---",INDEX(B2B!A:K,MATCH('Module Pin Table'!B6,B2B!A:A,0),5)),"---")</f>
        <v>1</v>
      </c>
      <c r="F6" s="101" t="str">
        <f>IFERROR(IF(VLOOKUP($D6&amp;"-"&amp;$E6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6&amp; " --&gt; " &amp;RAW_m_TEC0117_REV01!$AU5&amp; " --&gt; ",IF($C$4="TEI0001_REV01",RAW_m_TEI0001_REV01!$AE6&amp; " --&gt; " &amp;RAW_m_TEI0001_REV01!$AU5&amp; " --&gt; ",IF($C$4="TEI0001_REV02",RAW_m_TEI0001_REV02!$AE6&amp; " --&gt; " &amp;RAW_m_TEI0001_REV02!$AU5&amp; " --&gt; ",IF($C$4="TEI0001_REV03",RAW_m_TEI0001_REV03!$AE6&amp; " --&gt; " &amp;RAW_m_TEI0001_REV03!$AU5&amp; " --&gt; ",IF($C$4="TEI0003_REV01",RAW_m_TEI0003_REV01!$AE6&amp; " --&gt; " &amp;RAW_m_TEI0003_REV01!$AU5&amp; " --&gt; ",IF($C$4="TEI0003_REV02",RAW_m_TEI0003_REV02!$AE6&amp; " --&gt; " &amp;RAW_m_TEI0003_REV02!$AU5&amp; " --&gt; ",IF($C$4="TEI0010_REV01",RAW_m_TEI0010_REV01!$AE6&amp; " --&gt; " &amp;RAW_m_TEI0010_REV01!$AU5&amp; " --&gt; ",IF($C$4="TEI0010_REV02",RAW_m_TEI0010_REV02!$AE6&amp; " --&gt; " &amp;RAW_m_TEI0010_REV02!$AU5&amp; " --&gt; ",IF($C$4="TEL0001_REV01",RAW_m_TEL0001_REV01!$AE6&amp; " --&gt; " &amp;RAW_m_TEL0001_REV01!$AU5&amp; " --&gt; ",IF($C$4="TEL0001_REV02",RAW_m_TEL0001_REV02!$AE6&amp; " --&gt; " &amp;RAW_m_TEL0001_REV02!$AU5&amp; " --&gt; ",IF($C$4="TEM0001_REV01",RAW_m_TEM0001_REV01!$AE6&amp; " --&gt; " &amp;RAW_m_TEM0001_REV01!$AU5&amp; " --&gt; ",IF($C$4="TEM0001_REV01A",RAW_m_TEM0001_REV01A!$AE6&amp; " --&gt; " &amp;RAW_m_TEM0001_REV01A!$AU5&amp; " --&gt; ",IF($C$4="TEM0001_REV01B",RAW_m_TEM0001_REV01B!$AE6&amp; " --&gt; " &amp;RAW_m_TEM0001_REV01B!$AU5&amp; " --&gt; ")))))))))))))),"---")</f>
        <v>---</v>
      </c>
      <c r="G6" s="101" t="str">
        <f>IFERROR(VLOOKUP(D6&amp;"-"&amp;E6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6" s="101" t="str">
        <f>IFERROR(VLOOKUP(G6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6" s="101" t="str">
        <f>IFERROR(VLOOKUP(G6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6" s="102" t="str">
        <f>IFERROR(VLOOKUP(G6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6" s="83" t="str">
        <f>IFERROR(VLOOKUP(D6&amp;"-"&amp;E6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  <c r="T6" s="27"/>
      <c r="U6" s="27"/>
      <c r="V6" s="27"/>
    </row>
    <row r="7" spans="2:22" ht="15" customHeight="1" x14ac:dyDescent="0.25">
      <c r="B7" s="103">
        <v>2</v>
      </c>
      <c r="C7" s="104" t="str">
        <f>IFERROR(IF((COUNTIF(B2B!A3:K3,$C$4)&lt;0),"---",INDEX(B2B!A:K,MATCH('Module Pin Table'!B7,B2B!A:A,0),6)),"---")</f>
        <v>IO</v>
      </c>
      <c r="D7" s="105" t="str">
        <f>IFERROR(IF((COUNTIF(B2B!A3:K3,$C$4)&lt;0),"---",INDEX(B2B!A:K,MATCH('Module Pin Table'!B7,B2B!A:A,0),4)),"---")</f>
        <v>J1</v>
      </c>
      <c r="E7" s="105" t="str">
        <f>IFERROR(IF((COUNTIF(B2B!A3:K3,$C$4)&lt;0),"---",INDEX(B2B!A:K,MATCH('Module Pin Table'!B7,B2B!A:A,0),5)),"---")</f>
        <v>2</v>
      </c>
      <c r="F7" s="106" t="str">
        <f>IFERROR(IF(VLOOKUP($D7&amp;"-"&amp;$E7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7&amp; " --&gt; " &amp;RAW_m_TEC0117_REV01!$AU6&amp; " --&gt; ",IF($C$4="TEI0001_REV01",RAW_m_TEI0001_REV01!$AE7&amp; " --&gt; " &amp;RAW_m_TEI0001_REV01!$AU6&amp; " --&gt; ",IF($C$4="TEI0001_REV02",RAW_m_TEI0001_REV02!$AE7&amp; " --&gt; " &amp;RAW_m_TEI0001_REV02!$AU6&amp; " --&gt; ",IF($C$4="TEI0001_REV03",RAW_m_TEI0001_REV03!$AE7&amp; " --&gt; " &amp;RAW_m_TEI0001_REV03!$AU6&amp; " --&gt; ",IF($C$4="TEI0003_REV01",RAW_m_TEI0003_REV01!$AE7&amp; " --&gt; " &amp;RAW_m_TEI0003_REV01!$AU6&amp; " --&gt; ",IF($C$4="TEI0003_REV02",RAW_m_TEI0003_REV02!$AE7&amp; " --&gt; " &amp;RAW_m_TEI0003_REV02!$AU6&amp; " --&gt; ",IF($C$4="TEI0010_REV01",RAW_m_TEI0010_REV01!$AE7&amp; " --&gt; " &amp;RAW_m_TEI0010_REV01!$AU6&amp; " --&gt; ",IF($C$4="TEI0010_REV02",RAW_m_TEI0010_REV02!$AE7&amp; " --&gt; " &amp;RAW_m_TEI0010_REV02!$AU6&amp; " --&gt; ",IF($C$4="TEL0001_REV01",RAW_m_TEL0001_REV01!$AE7&amp; " --&gt; " &amp;RAW_m_TEL0001_REV01!$AU6&amp; " --&gt; ",IF($C$4="TEL0001_REV02",RAW_m_TEL0001_REV02!$AE7&amp; " --&gt; " &amp;RAW_m_TEL0001_REV02!$AU6&amp; " --&gt; ",IF($C$4="TEM0001_REV01",RAW_m_TEM0001_REV01!$AE7&amp; " --&gt; " &amp;RAW_m_TEM0001_REV01!$AU6&amp; " --&gt; ",IF($C$4="TEM0001_REV01A",RAW_m_TEM0001_REV01A!$AE7&amp; " --&gt; " &amp;RAW_m_TEM0001_REV01A!$AU6&amp; " --&gt; ",IF($C$4="TEM0001_REV01B",RAW_m_TEM0001_REV01B!$AE7&amp; " --&gt; " &amp;RAW_m_TEM0001_REV01B!$AU6&amp; " --&gt; ")))))))))))))),"---")</f>
        <v>---</v>
      </c>
      <c r="G7" s="106" t="str">
        <f>IFERROR(VLOOKUP(D7&amp;"-"&amp;E7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7" s="106" t="str">
        <f>IFERROR(VLOOKUP(G7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7" s="106" t="str">
        <f>IFERROR(VLOOKUP(G7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7" s="107" t="str">
        <f>IFERROR(VLOOKUP(G7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7" s="83" t="str">
        <f>IFERROR(VLOOKUP(D7&amp;"-"&amp;E7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8" spans="2:22" ht="15" customHeight="1" x14ac:dyDescent="0.25">
      <c r="B8" s="103">
        <v>3</v>
      </c>
      <c r="C8" s="104" t="str">
        <f>IFERROR(IF((COUNTIF(B2B!A4:K4,$C$4)&lt;0),"---",INDEX(B2B!A:K,MATCH('Module Pin Table'!B8,B2B!A:A,0),6)),"---")</f>
        <v>IO</v>
      </c>
      <c r="D8" s="105" t="str">
        <f>IFERROR(IF((COUNTIF(B2B!A4:K4,$C$4)&lt;0),"---",INDEX(B2B!A:K,MATCH('Module Pin Table'!B8,B2B!A:A,0),4)),"---")</f>
        <v>J1</v>
      </c>
      <c r="E8" s="105" t="str">
        <f>IFERROR(IF((COUNTIF(B2B!A4:K4,$C$4)&lt;0),"---",INDEX(B2B!A:K,MATCH('Module Pin Table'!B8,B2B!A:A,0),5)),"---")</f>
        <v>3</v>
      </c>
      <c r="F8" s="106" t="str">
        <f>IFERROR(IF(VLOOKUP($D8&amp;"-"&amp;$E8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8&amp; " --&gt; " &amp;RAW_m_TEC0117_REV01!$AU7&amp; " --&gt; ",IF($C$4="TEI0001_REV01",RAW_m_TEI0001_REV01!$AE8&amp; " --&gt; " &amp;RAW_m_TEI0001_REV01!$AU7&amp; " --&gt; ",IF($C$4="TEI0001_REV02",RAW_m_TEI0001_REV02!$AE8&amp; " --&gt; " &amp;RAW_m_TEI0001_REV02!$AU7&amp; " --&gt; ",IF($C$4="TEI0001_REV03",RAW_m_TEI0001_REV03!$AE8&amp; " --&gt; " &amp;RAW_m_TEI0001_REV03!$AU7&amp; " --&gt; ",IF($C$4="TEI0003_REV01",RAW_m_TEI0003_REV01!$AE8&amp; " --&gt; " &amp;RAW_m_TEI0003_REV01!$AU7&amp; " --&gt; ",IF($C$4="TEI0003_REV02",RAW_m_TEI0003_REV02!$AE8&amp; " --&gt; " &amp;RAW_m_TEI0003_REV02!$AU7&amp; " --&gt; ",IF($C$4="TEI0010_REV01",RAW_m_TEI0010_REV01!$AE8&amp; " --&gt; " &amp;RAW_m_TEI0010_REV01!$AU7&amp; " --&gt; ",IF($C$4="TEI0010_REV02",RAW_m_TEI0010_REV02!$AE8&amp; " --&gt; " &amp;RAW_m_TEI0010_REV02!$AU7&amp; " --&gt; ",IF($C$4="TEL0001_REV01",RAW_m_TEL0001_REV01!$AE8&amp; " --&gt; " &amp;RAW_m_TEL0001_REV01!$AU7&amp; " --&gt; ",IF($C$4="TEL0001_REV02",RAW_m_TEL0001_REV02!$AE8&amp; " --&gt; " &amp;RAW_m_TEL0001_REV02!$AU7&amp; " --&gt; ",IF($C$4="TEM0001_REV01",RAW_m_TEM0001_REV01!$AE8&amp; " --&gt; " &amp;RAW_m_TEM0001_REV01!$AU7&amp; " --&gt; ",IF($C$4="TEM0001_REV01A",RAW_m_TEM0001_REV01A!$AE8&amp; " --&gt; " &amp;RAW_m_TEM0001_REV01A!$AU7&amp; " --&gt; ",IF($C$4="TEM0001_REV01B",RAW_m_TEM0001_REV01B!$AE8&amp; " --&gt; " &amp;RAW_m_TEM0001_REV01B!$AU7&amp; " --&gt; ")))))))))))))),"---")</f>
        <v>---</v>
      </c>
      <c r="G8" s="106" t="str">
        <f>IFERROR(VLOOKUP(D8&amp;"-"&amp;E8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8" s="106" t="str">
        <f>IFERROR(VLOOKUP(G8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8" s="106" t="str">
        <f>IFERROR(VLOOKUP(G8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8" s="107" t="str">
        <f>IFERROR(VLOOKUP(G8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8" s="83" t="str">
        <f>IFERROR(VLOOKUP(D8&amp;"-"&amp;E8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9" spans="2:22" ht="15" customHeight="1" x14ac:dyDescent="0.25">
      <c r="B9" s="103">
        <v>4</v>
      </c>
      <c r="C9" s="104" t="str">
        <f>IFERROR(IF((COUNTIF(B2B!A5:K5,$C$4)&lt;0),"---",INDEX(B2B!A:K,MATCH('Module Pin Table'!B9,B2B!A:A,0),6)),"---")</f>
        <v>IO</v>
      </c>
      <c r="D9" s="105" t="str">
        <f>IFERROR(IF((COUNTIF(B2B!A5:K5,$C$4)&lt;0),"---",INDEX(B2B!A:K,MATCH('Module Pin Table'!B9,B2B!A:A,0),4)),"---")</f>
        <v>J1</v>
      </c>
      <c r="E9" s="105" t="str">
        <f>IFERROR(IF((COUNTIF(B2B!A5:K5,$C$4)&lt;0),"---",INDEX(B2B!A:K,MATCH('Module Pin Table'!B9,B2B!A:A,0),5)),"---")</f>
        <v>4</v>
      </c>
      <c r="F9" s="106" t="str">
        <f>IFERROR(IF(VLOOKUP($D9&amp;"-"&amp;$E9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9&amp; " --&gt; " &amp;RAW_m_TEC0117_REV01!$AU8&amp; " --&gt; ",IF($C$4="TEI0001_REV01",RAW_m_TEI0001_REV01!$AE9&amp; " --&gt; " &amp;RAW_m_TEI0001_REV01!$AU8&amp; " --&gt; ",IF($C$4="TEI0001_REV02",RAW_m_TEI0001_REV02!$AE9&amp; " --&gt; " &amp;RAW_m_TEI0001_REV02!$AU8&amp; " --&gt; ",IF($C$4="TEI0001_REV03",RAW_m_TEI0001_REV03!$AE9&amp; " --&gt; " &amp;RAW_m_TEI0001_REV03!$AU8&amp; " --&gt; ",IF($C$4="TEI0003_REV01",RAW_m_TEI0003_REV01!$AE9&amp; " --&gt; " &amp;RAW_m_TEI0003_REV01!$AU8&amp; " --&gt; ",IF($C$4="TEI0003_REV02",RAW_m_TEI0003_REV02!$AE9&amp; " --&gt; " &amp;RAW_m_TEI0003_REV02!$AU8&amp; " --&gt; ",IF($C$4="TEI0010_REV01",RAW_m_TEI0010_REV01!$AE9&amp; " --&gt; " &amp;RAW_m_TEI0010_REV01!$AU8&amp; " --&gt; ",IF($C$4="TEI0010_REV02",RAW_m_TEI0010_REV02!$AE9&amp; " --&gt; " &amp;RAW_m_TEI0010_REV02!$AU8&amp; " --&gt; ",IF($C$4="TEL0001_REV01",RAW_m_TEL0001_REV01!$AE9&amp; " --&gt; " &amp;RAW_m_TEL0001_REV01!$AU8&amp; " --&gt; ",IF($C$4="TEL0001_REV02",RAW_m_TEL0001_REV02!$AE9&amp; " --&gt; " &amp;RAW_m_TEL0001_REV02!$AU8&amp; " --&gt; ",IF($C$4="TEM0001_REV01",RAW_m_TEM0001_REV01!$AE9&amp; " --&gt; " &amp;RAW_m_TEM0001_REV01!$AU8&amp; " --&gt; ",IF($C$4="TEM0001_REV01A",RAW_m_TEM0001_REV01A!$AE9&amp; " --&gt; " &amp;RAW_m_TEM0001_REV01A!$AU8&amp; " --&gt; ",IF($C$4="TEM0001_REV01B",RAW_m_TEM0001_REV01B!$AE9&amp; " --&gt; " &amp;RAW_m_TEM0001_REV01B!$AU8&amp; " --&gt; ")))))))))))))),"---")</f>
        <v>---</v>
      </c>
      <c r="G9" s="106" t="str">
        <f>IFERROR(VLOOKUP(D9&amp;"-"&amp;E9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9" s="106" t="str">
        <f>IFERROR(VLOOKUP(G9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9" s="106" t="str">
        <f>IFERROR(VLOOKUP(G9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9" s="107" t="str">
        <f>IFERROR(VLOOKUP(G9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9" s="83" t="str">
        <f>IFERROR(VLOOKUP(D9&amp;"-"&amp;E9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0" spans="2:22" ht="15" customHeight="1" x14ac:dyDescent="0.25">
      <c r="B10" s="103">
        <v>5</v>
      </c>
      <c r="C10" s="104" t="str">
        <f>IFERROR(IF((COUNTIF(B2B!A6:K6,$C$4)&lt;0),"---",INDEX(B2B!A:K,MATCH('Module Pin Table'!B10,B2B!A:A,0),6)),"---")</f>
        <v>IO</v>
      </c>
      <c r="D10" s="105" t="str">
        <f>IFERROR(IF((COUNTIF(B2B!A6:K6,$C$4)&lt;0),"---",INDEX(B2B!A:K,MATCH('Module Pin Table'!B10,B2B!A:A,0),4)),"---")</f>
        <v>J1</v>
      </c>
      <c r="E10" s="105" t="str">
        <f>IFERROR(IF((COUNTIF(B2B!A6:K6,$C$4)&lt;0),"---",INDEX(B2B!A:K,MATCH('Module Pin Table'!B10,B2B!A:A,0),5)),"---")</f>
        <v>5</v>
      </c>
      <c r="F10" s="106" t="str">
        <f>IFERROR(IF(VLOOKUP($D10&amp;"-"&amp;$E10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10&amp; " --&gt; " &amp;RAW_m_TEC0117_REV01!$AU9&amp; " --&gt; ",IF($C$4="TEI0001_REV01",RAW_m_TEI0001_REV01!$AE10&amp; " --&gt; " &amp;RAW_m_TEI0001_REV01!$AU9&amp; " --&gt; ",IF($C$4="TEI0001_REV02",RAW_m_TEI0001_REV02!$AE10&amp; " --&gt; " &amp;RAW_m_TEI0001_REV02!$AU9&amp; " --&gt; ",IF($C$4="TEI0001_REV03",RAW_m_TEI0001_REV03!$AE10&amp; " --&gt; " &amp;RAW_m_TEI0001_REV03!$AU9&amp; " --&gt; ",IF($C$4="TEI0003_REV01",RAW_m_TEI0003_REV01!$AE10&amp; " --&gt; " &amp;RAW_m_TEI0003_REV01!$AU9&amp; " --&gt; ",IF($C$4="TEI0003_REV02",RAW_m_TEI0003_REV02!$AE10&amp; " --&gt; " &amp;RAW_m_TEI0003_REV02!$AU9&amp; " --&gt; ",IF($C$4="TEI0010_REV01",RAW_m_TEI0010_REV01!$AE10&amp; " --&gt; " &amp;RAW_m_TEI0010_REV01!$AU9&amp; " --&gt; ",IF($C$4="TEI0010_REV02",RAW_m_TEI0010_REV02!$AE10&amp; " --&gt; " &amp;RAW_m_TEI0010_REV02!$AU9&amp; " --&gt; ",IF($C$4="TEL0001_REV01",RAW_m_TEL0001_REV01!$AE10&amp; " --&gt; " &amp;RAW_m_TEL0001_REV01!$AU9&amp; " --&gt; ",IF($C$4="TEL0001_REV02",RAW_m_TEL0001_REV02!$AE10&amp; " --&gt; " &amp;RAW_m_TEL0001_REV02!$AU9&amp; " --&gt; ",IF($C$4="TEM0001_REV01",RAW_m_TEM0001_REV01!$AE10&amp; " --&gt; " &amp;RAW_m_TEM0001_REV01!$AU9&amp; " --&gt; ",IF($C$4="TEM0001_REV01A",RAW_m_TEM0001_REV01A!$AE10&amp; " --&gt; " &amp;RAW_m_TEM0001_REV01A!$AU9&amp; " --&gt; ",IF($C$4="TEM0001_REV01B",RAW_m_TEM0001_REV01B!$AE10&amp; " --&gt; " &amp;RAW_m_TEM0001_REV01B!$AU9&amp; " --&gt; ")))))))))))))),"---")</f>
        <v>---</v>
      </c>
      <c r="G10" s="106" t="str">
        <f>IFERROR(VLOOKUP(D10&amp;"-"&amp;E10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0" s="106" t="str">
        <f>IFERROR(VLOOKUP(G10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0" s="106" t="str">
        <f>IFERROR(VLOOKUP(G10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0" s="107" t="str">
        <f>IFERROR(VLOOKUP(G10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0" s="83" t="str">
        <f>IFERROR(VLOOKUP(D10&amp;"-"&amp;E10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1" spans="2:22" ht="15" customHeight="1" x14ac:dyDescent="0.25">
      <c r="B11" s="103">
        <v>6</v>
      </c>
      <c r="C11" s="104" t="str">
        <f>IFERROR(IF((COUNTIF(B2B!A7:K7,$C$4)&lt;0),"---",INDEX(B2B!A:K,MATCH('Module Pin Table'!B11,B2B!A:A,0),6)),"---")</f>
        <v>IO</v>
      </c>
      <c r="D11" s="105" t="str">
        <f>IFERROR(IF((COUNTIF(B2B!A7:K7,$C$4)&lt;0),"---",INDEX(B2B!A:K,MATCH('Module Pin Table'!B11,B2B!A:A,0),4)),"---")</f>
        <v>J1</v>
      </c>
      <c r="E11" s="105" t="str">
        <f>IFERROR(IF((COUNTIF(B2B!A7:K7,$C$4)&lt;0),"---",INDEX(B2B!A:K,MATCH('Module Pin Table'!B11,B2B!A:A,0),5)),"---")</f>
        <v>6</v>
      </c>
      <c r="F11" s="106" t="str">
        <f>IFERROR(IF(VLOOKUP($D11&amp;"-"&amp;$E11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11&amp; " --&gt; " &amp;RAW_m_TEC0117_REV01!$AU10&amp; " --&gt; ",IF($C$4="TEI0001_REV01",RAW_m_TEI0001_REV01!$AE11&amp; " --&gt; " &amp;RAW_m_TEI0001_REV01!$AU10&amp; " --&gt; ",IF($C$4="TEI0001_REV02",RAW_m_TEI0001_REV02!$AE11&amp; " --&gt; " &amp;RAW_m_TEI0001_REV02!$AU10&amp; " --&gt; ",IF($C$4="TEI0001_REV03",RAW_m_TEI0001_REV03!$AE11&amp; " --&gt; " &amp;RAW_m_TEI0001_REV03!$AU10&amp; " --&gt; ",IF($C$4="TEI0003_REV01",RAW_m_TEI0003_REV01!$AE11&amp; " --&gt; " &amp;RAW_m_TEI0003_REV01!$AU10&amp; " --&gt; ",IF($C$4="TEI0003_REV02",RAW_m_TEI0003_REV02!$AE11&amp; " --&gt; " &amp;RAW_m_TEI0003_REV02!$AU10&amp; " --&gt; ",IF($C$4="TEI0010_REV01",RAW_m_TEI0010_REV01!$AE11&amp; " --&gt; " &amp;RAW_m_TEI0010_REV01!$AU10&amp; " --&gt; ",IF($C$4="TEI0010_REV02",RAW_m_TEI0010_REV02!$AE11&amp; " --&gt; " &amp;RAW_m_TEI0010_REV02!$AU10&amp; " --&gt; ",IF($C$4="TEL0001_REV01",RAW_m_TEL0001_REV01!$AE11&amp; " --&gt; " &amp;RAW_m_TEL0001_REV01!$AU10&amp; " --&gt; ",IF($C$4="TEL0001_REV02",RAW_m_TEL0001_REV02!$AE11&amp; " --&gt; " &amp;RAW_m_TEL0001_REV02!$AU10&amp; " --&gt; ",IF($C$4="TEM0001_REV01",RAW_m_TEM0001_REV01!$AE11&amp; " --&gt; " &amp;RAW_m_TEM0001_REV01!$AU10&amp; " --&gt; ",IF($C$4="TEM0001_REV01A",RAW_m_TEM0001_REV01A!$AE11&amp; " --&gt; " &amp;RAW_m_TEM0001_REV01A!$AU10&amp; " --&gt; ",IF($C$4="TEM0001_REV01B",RAW_m_TEM0001_REV01B!$AE11&amp; " --&gt; " &amp;RAW_m_TEM0001_REV01B!$AU10&amp; " --&gt; ")))))))))))))),"---")</f>
        <v>---</v>
      </c>
      <c r="G11" s="106" t="str">
        <f>IFERROR(VLOOKUP(D11&amp;"-"&amp;E11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1" s="106" t="str">
        <f>IFERROR(VLOOKUP(G11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1" s="106" t="str">
        <f>IFERROR(VLOOKUP(G11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1" s="107" t="str">
        <f>IFERROR(VLOOKUP(G11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1" s="83" t="str">
        <f>IFERROR(VLOOKUP(D11&amp;"-"&amp;E11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2" spans="2:22" ht="15" customHeight="1" x14ac:dyDescent="0.25">
      <c r="B12" s="103">
        <v>7</v>
      </c>
      <c r="C12" s="104" t="str">
        <f>IFERROR(IF((COUNTIF(B2B!A8:K8,$C$4)&lt;0),"---",INDEX(B2B!A:K,MATCH('Module Pin Table'!B12,B2B!A:A,0),6)),"---")</f>
        <v>IO</v>
      </c>
      <c r="D12" s="105" t="str">
        <f>IFERROR(IF((COUNTIF(B2B!A8:K8,$C$4)&lt;0),"---",INDEX(B2B!A:K,MATCH('Module Pin Table'!B12,B2B!A:A,0),4)),"---")</f>
        <v>J1</v>
      </c>
      <c r="E12" s="105" t="str">
        <f>IFERROR(IF((COUNTIF(B2B!A8:K8,$C$4)&lt;0),"---",INDEX(B2B!A:K,MATCH('Module Pin Table'!B12,B2B!A:A,0),5)),"---")</f>
        <v>7</v>
      </c>
      <c r="F12" s="106" t="str">
        <f>IFERROR(IF(VLOOKUP($D12&amp;"-"&amp;$E12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12&amp; " --&gt; " &amp;RAW_m_TEC0117_REV01!$AU11&amp; " --&gt; ",IF($C$4="TEI0001_REV01",RAW_m_TEI0001_REV01!$AE12&amp; " --&gt; " &amp;RAW_m_TEI0001_REV01!$AU11&amp; " --&gt; ",IF($C$4="TEI0001_REV02",RAW_m_TEI0001_REV02!$AE12&amp; " --&gt; " &amp;RAW_m_TEI0001_REV02!$AU11&amp; " --&gt; ",IF($C$4="TEI0001_REV03",RAW_m_TEI0001_REV03!$AE12&amp; " --&gt; " &amp;RAW_m_TEI0001_REV03!$AU11&amp; " --&gt; ",IF($C$4="TEI0003_REV01",RAW_m_TEI0003_REV01!$AE12&amp; " --&gt; " &amp;RAW_m_TEI0003_REV01!$AU11&amp; " --&gt; ",IF($C$4="TEI0003_REV02",RAW_m_TEI0003_REV02!$AE12&amp; " --&gt; " &amp;RAW_m_TEI0003_REV02!$AU11&amp; " --&gt; ",IF($C$4="TEI0010_REV01",RAW_m_TEI0010_REV01!$AE12&amp; " --&gt; " &amp;RAW_m_TEI0010_REV01!$AU11&amp; " --&gt; ",IF($C$4="TEI0010_REV02",RAW_m_TEI0010_REV02!$AE12&amp; " --&gt; " &amp;RAW_m_TEI0010_REV02!$AU11&amp; " --&gt; ",IF($C$4="TEL0001_REV01",RAW_m_TEL0001_REV01!$AE12&amp; " --&gt; " &amp;RAW_m_TEL0001_REV01!$AU11&amp; " --&gt; ",IF($C$4="TEL0001_REV02",RAW_m_TEL0001_REV02!$AE12&amp; " --&gt; " &amp;RAW_m_TEL0001_REV02!$AU11&amp; " --&gt; ",IF($C$4="TEM0001_REV01",RAW_m_TEM0001_REV01!$AE12&amp; " --&gt; " &amp;RAW_m_TEM0001_REV01!$AU11&amp; " --&gt; ",IF($C$4="TEM0001_REV01A",RAW_m_TEM0001_REV01A!$AE12&amp; " --&gt; " &amp;RAW_m_TEM0001_REV01A!$AU11&amp; " --&gt; ",IF($C$4="TEM0001_REV01B",RAW_m_TEM0001_REV01B!$AE12&amp; " --&gt; " &amp;RAW_m_TEM0001_REV01B!$AU11&amp; " --&gt; ")))))))))))))),"---")</f>
        <v>---</v>
      </c>
      <c r="G12" s="106" t="str">
        <f>IFERROR(VLOOKUP(D12&amp;"-"&amp;E12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2" s="106" t="str">
        <f>IFERROR(VLOOKUP(G12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2" s="106" t="str">
        <f>IFERROR(VLOOKUP(G12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2" s="107" t="str">
        <f>IFERROR(VLOOKUP(G12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2" s="83" t="str">
        <f>IFERROR(VLOOKUP(D12&amp;"-"&amp;E12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3" spans="2:22" ht="15" customHeight="1" x14ac:dyDescent="0.25">
      <c r="B13" s="103">
        <v>8</v>
      </c>
      <c r="C13" s="104" t="str">
        <f>IFERROR(IF((COUNTIF(B2B!A9:K9,$C$4)&lt;0),"---",INDEX(B2B!A:K,MATCH('Module Pin Table'!B13,B2B!A:A,0),6)),"---")</f>
        <v>IO</v>
      </c>
      <c r="D13" s="105" t="str">
        <f>IFERROR(IF((COUNTIF(B2B!A9:K9,$C$4)&lt;0),"---",INDEX(B2B!A:K,MATCH('Module Pin Table'!B13,B2B!A:A,0),4)),"---")</f>
        <v>J1</v>
      </c>
      <c r="E13" s="105" t="str">
        <f>IFERROR(IF((COUNTIF(B2B!A9:K9,$C$4)&lt;0),"---",INDEX(B2B!A:K,MATCH('Module Pin Table'!B13,B2B!A:A,0),5)),"---")</f>
        <v>8</v>
      </c>
      <c r="F13" s="106" t="str">
        <f>IFERROR(IF(VLOOKUP($D13&amp;"-"&amp;$E13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13&amp; " --&gt; " &amp;RAW_m_TEC0117_REV01!$AU12&amp; " --&gt; ",IF($C$4="TEI0001_REV01",RAW_m_TEI0001_REV01!$AE13&amp; " --&gt; " &amp;RAW_m_TEI0001_REV01!$AU12&amp; " --&gt; ",IF($C$4="TEI0001_REV02",RAW_m_TEI0001_REV02!$AE13&amp; " --&gt; " &amp;RAW_m_TEI0001_REV02!$AU12&amp; " --&gt; ",IF($C$4="TEI0001_REV03",RAW_m_TEI0001_REV03!$AE13&amp; " --&gt; " &amp;RAW_m_TEI0001_REV03!$AU12&amp; " --&gt; ",IF($C$4="TEI0003_REV01",RAW_m_TEI0003_REV01!$AE13&amp; " --&gt; " &amp;RAW_m_TEI0003_REV01!$AU12&amp; " --&gt; ",IF($C$4="TEI0003_REV02",RAW_m_TEI0003_REV02!$AE13&amp; " --&gt; " &amp;RAW_m_TEI0003_REV02!$AU12&amp; " --&gt; ",IF($C$4="TEI0010_REV01",RAW_m_TEI0010_REV01!$AE13&amp; " --&gt; " &amp;RAW_m_TEI0010_REV01!$AU12&amp; " --&gt; ",IF($C$4="TEI0010_REV02",RAW_m_TEI0010_REV02!$AE13&amp; " --&gt; " &amp;RAW_m_TEI0010_REV02!$AU12&amp; " --&gt; ",IF($C$4="TEL0001_REV01",RAW_m_TEL0001_REV01!$AE13&amp; " --&gt; " &amp;RAW_m_TEL0001_REV01!$AU12&amp; " --&gt; ",IF($C$4="TEL0001_REV02",RAW_m_TEL0001_REV02!$AE13&amp; " --&gt; " &amp;RAW_m_TEL0001_REV02!$AU12&amp; " --&gt; ",IF($C$4="TEM0001_REV01",RAW_m_TEM0001_REV01!$AE13&amp; " --&gt; " &amp;RAW_m_TEM0001_REV01!$AU12&amp; " --&gt; ",IF($C$4="TEM0001_REV01A",RAW_m_TEM0001_REV01A!$AE13&amp; " --&gt; " &amp;RAW_m_TEM0001_REV01A!$AU12&amp; " --&gt; ",IF($C$4="TEM0001_REV01B",RAW_m_TEM0001_REV01B!$AE13&amp; " --&gt; " &amp;RAW_m_TEM0001_REV01B!$AU12&amp; " --&gt; ")))))))))))))),"---")</f>
        <v>---</v>
      </c>
      <c r="G13" s="106" t="str">
        <f>IFERROR(VLOOKUP(D13&amp;"-"&amp;E13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3" s="106" t="str">
        <f>IFERROR(VLOOKUP(G13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3" s="106" t="str">
        <f>IFERROR(VLOOKUP(G13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3" s="107" t="str">
        <f>IFERROR(VLOOKUP(G13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3" s="83" t="str">
        <f>IFERROR(VLOOKUP(D13&amp;"-"&amp;E13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4" spans="2:22" ht="15" customHeight="1" x14ac:dyDescent="0.25">
      <c r="B14" s="103">
        <v>9</v>
      </c>
      <c r="C14" s="104" t="str">
        <f>IFERROR(IF((COUNTIF(B2B!A10:K10,$C$4)&lt;0),"---",INDEX(B2B!A:K,MATCH('Module Pin Table'!B14,B2B!A:A,0),6)),"---")</f>
        <v>IO</v>
      </c>
      <c r="D14" s="105" t="str">
        <f>IFERROR(IF((COUNTIF(B2B!A10:K10,$C$4)&lt;0),"---",INDEX(B2B!A:K,MATCH('Module Pin Table'!B14,B2B!A:A,0),4)),"---")</f>
        <v>J1</v>
      </c>
      <c r="E14" s="105" t="str">
        <f>IFERROR(IF((COUNTIF(B2B!A10:K10,$C$4)&lt;0),"---",INDEX(B2B!A:K,MATCH('Module Pin Table'!B14,B2B!A:A,0),5)),"---")</f>
        <v>9</v>
      </c>
      <c r="F14" s="106" t="str">
        <f>IFERROR(IF(VLOOKUP($D14&amp;"-"&amp;$E14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14&amp; " --&gt; " &amp;RAW_m_TEC0117_REV01!$AU13&amp; " --&gt; ",IF($C$4="TEI0001_REV01",RAW_m_TEI0001_REV01!$AE14&amp; " --&gt; " &amp;RAW_m_TEI0001_REV01!$AU13&amp; " --&gt; ",IF($C$4="TEI0001_REV02",RAW_m_TEI0001_REV02!$AE14&amp; " --&gt; " &amp;RAW_m_TEI0001_REV02!$AU13&amp; " --&gt; ",IF($C$4="TEI0001_REV03",RAW_m_TEI0001_REV03!$AE14&amp; " --&gt; " &amp;RAW_m_TEI0001_REV03!$AU13&amp; " --&gt; ",IF($C$4="TEI0003_REV01",RAW_m_TEI0003_REV01!$AE14&amp; " --&gt; " &amp;RAW_m_TEI0003_REV01!$AU13&amp; " --&gt; ",IF($C$4="TEI0003_REV02",RAW_m_TEI0003_REV02!$AE14&amp; " --&gt; " &amp;RAW_m_TEI0003_REV02!$AU13&amp; " --&gt; ",IF($C$4="TEI0010_REV01",RAW_m_TEI0010_REV01!$AE14&amp; " --&gt; " &amp;RAW_m_TEI0010_REV01!$AU13&amp; " --&gt; ",IF($C$4="TEI0010_REV02",RAW_m_TEI0010_REV02!$AE14&amp; " --&gt; " &amp;RAW_m_TEI0010_REV02!$AU13&amp; " --&gt; ",IF($C$4="TEL0001_REV01",RAW_m_TEL0001_REV01!$AE14&amp; " --&gt; " &amp;RAW_m_TEL0001_REV01!$AU13&amp; " --&gt; ",IF($C$4="TEL0001_REV02",RAW_m_TEL0001_REV02!$AE14&amp; " --&gt; " &amp;RAW_m_TEL0001_REV02!$AU13&amp; " --&gt; ",IF($C$4="TEM0001_REV01",RAW_m_TEM0001_REV01!$AE14&amp; " --&gt; " &amp;RAW_m_TEM0001_REV01!$AU13&amp; " --&gt; ",IF($C$4="TEM0001_REV01A",RAW_m_TEM0001_REV01A!$AE14&amp; " --&gt; " &amp;RAW_m_TEM0001_REV01A!$AU13&amp; " --&gt; ",IF($C$4="TEM0001_REV01B",RAW_m_TEM0001_REV01B!$AE14&amp; " --&gt; " &amp;RAW_m_TEM0001_REV01B!$AU13&amp; " --&gt; ")))))))))))))),"---")</f>
        <v>---</v>
      </c>
      <c r="G14" s="106" t="str">
        <f>IFERROR(VLOOKUP(D14&amp;"-"&amp;E14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4" s="106" t="str">
        <f>IFERROR(VLOOKUP(G14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4" s="106" t="str">
        <f>IFERROR(VLOOKUP(G14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4" s="107" t="str">
        <f>IFERROR(VLOOKUP(G14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4" s="83" t="str">
        <f>IFERROR(VLOOKUP(D14&amp;"-"&amp;E14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5" spans="2:22" ht="15" customHeight="1" x14ac:dyDescent="0.25">
      <c r="B15" s="103">
        <v>10</v>
      </c>
      <c r="C15" s="104" t="str">
        <f>IFERROR(IF((COUNTIF(B2B!A11:K11,$C$4)&lt;0),"---",INDEX(B2B!A:K,MATCH('Module Pin Table'!B15,B2B!A:A,0),6)),"---")</f>
        <v>IO</v>
      </c>
      <c r="D15" s="105" t="str">
        <f>IFERROR(IF((COUNTIF(B2B!A11:K11,$C$4)&lt;0),"---",INDEX(B2B!A:K,MATCH('Module Pin Table'!B15,B2B!A:A,0),4)),"---")</f>
        <v>J1</v>
      </c>
      <c r="E15" s="105" t="str">
        <f>IFERROR(IF((COUNTIF(B2B!A11:K11,$C$4)&lt;0),"---",INDEX(B2B!A:K,MATCH('Module Pin Table'!B15,B2B!A:A,0),5)),"---")</f>
        <v>10</v>
      </c>
      <c r="F15" s="106" t="str">
        <f>IFERROR(IF(VLOOKUP($D15&amp;"-"&amp;$E15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15&amp; " --&gt; " &amp;RAW_m_TEC0117_REV01!$AU14&amp; " --&gt; ",IF($C$4="TEI0001_REV01",RAW_m_TEI0001_REV01!$AE15&amp; " --&gt; " &amp;RAW_m_TEI0001_REV01!$AU14&amp; " --&gt; ",IF($C$4="TEI0001_REV02",RAW_m_TEI0001_REV02!$AE15&amp; " --&gt; " &amp;RAW_m_TEI0001_REV02!$AU14&amp; " --&gt; ",IF($C$4="TEI0001_REV03",RAW_m_TEI0001_REV03!$AE15&amp; " --&gt; " &amp;RAW_m_TEI0001_REV03!$AU14&amp; " --&gt; ",IF($C$4="TEI0003_REV01",RAW_m_TEI0003_REV01!$AE15&amp; " --&gt; " &amp;RAW_m_TEI0003_REV01!$AU14&amp; " --&gt; ",IF($C$4="TEI0003_REV02",RAW_m_TEI0003_REV02!$AE15&amp; " --&gt; " &amp;RAW_m_TEI0003_REV02!$AU14&amp; " --&gt; ",IF($C$4="TEI0010_REV01",RAW_m_TEI0010_REV01!$AE15&amp; " --&gt; " &amp;RAW_m_TEI0010_REV01!$AU14&amp; " --&gt; ",IF($C$4="TEI0010_REV02",RAW_m_TEI0010_REV02!$AE15&amp; " --&gt; " &amp;RAW_m_TEI0010_REV02!$AU14&amp; " --&gt; ",IF($C$4="TEL0001_REV01",RAW_m_TEL0001_REV01!$AE15&amp; " --&gt; " &amp;RAW_m_TEL0001_REV01!$AU14&amp; " --&gt; ",IF($C$4="TEL0001_REV02",RAW_m_TEL0001_REV02!$AE15&amp; " --&gt; " &amp;RAW_m_TEL0001_REV02!$AU14&amp; " --&gt; ",IF($C$4="TEM0001_REV01",RAW_m_TEM0001_REV01!$AE15&amp; " --&gt; " &amp;RAW_m_TEM0001_REV01!$AU14&amp; " --&gt; ",IF($C$4="TEM0001_REV01A",RAW_m_TEM0001_REV01A!$AE15&amp; " --&gt; " &amp;RAW_m_TEM0001_REV01A!$AU14&amp; " --&gt; ",IF($C$4="TEM0001_REV01B",RAW_m_TEM0001_REV01B!$AE15&amp; " --&gt; " &amp;RAW_m_TEM0001_REV01B!$AU14&amp; " --&gt; ")))))))))))))),"---")</f>
        <v>---</v>
      </c>
      <c r="G15" s="106" t="str">
        <f>IFERROR(VLOOKUP(D15&amp;"-"&amp;E15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5" s="106" t="str">
        <f>IFERROR(VLOOKUP(G15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5" s="106" t="str">
        <f>IFERROR(VLOOKUP(G15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5" s="107" t="str">
        <f>IFERROR(VLOOKUP(G15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5" s="83" t="str">
        <f>IFERROR(VLOOKUP(D15&amp;"-"&amp;E15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6" spans="2:22" ht="15" customHeight="1" x14ac:dyDescent="0.25">
      <c r="B16" s="103">
        <v>11</v>
      </c>
      <c r="C16" s="104" t="str">
        <f>IFERROR(IF((COUNTIF(B2B!A12:K12,$C$4)&lt;0),"---",INDEX(B2B!A:K,MATCH('Module Pin Table'!B16,B2B!A:A,0),6)),"---")</f>
        <v>IO</v>
      </c>
      <c r="D16" s="105" t="str">
        <f>IFERROR(IF((COUNTIF(B2B!A12:K12,$C$4)&lt;0),"---",INDEX(B2B!A:K,MATCH('Module Pin Table'!B16,B2B!A:A,0),4)),"---")</f>
        <v>J1</v>
      </c>
      <c r="E16" s="105" t="str">
        <f>IFERROR(IF((COUNTIF(B2B!A12:K12,$C$4)&lt;0),"---",INDEX(B2B!A:K,MATCH('Module Pin Table'!B16,B2B!A:A,0),5)),"---")</f>
        <v>11</v>
      </c>
      <c r="F16" s="106" t="str">
        <f>IFERROR(IF(VLOOKUP($D16&amp;"-"&amp;$E16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16&amp; " --&gt; " &amp;RAW_m_TEC0117_REV01!$AU15&amp; " --&gt; ",IF($C$4="TEI0001_REV01",RAW_m_TEI0001_REV01!$AE16&amp; " --&gt; " &amp;RAW_m_TEI0001_REV01!$AU15&amp; " --&gt; ",IF($C$4="TEI0001_REV02",RAW_m_TEI0001_REV02!$AE16&amp; " --&gt; " &amp;RAW_m_TEI0001_REV02!$AU15&amp; " --&gt; ",IF($C$4="TEI0001_REV03",RAW_m_TEI0001_REV03!$AE16&amp; " --&gt; " &amp;RAW_m_TEI0001_REV03!$AU15&amp; " --&gt; ",IF($C$4="TEI0003_REV01",RAW_m_TEI0003_REV01!$AE16&amp; " --&gt; " &amp;RAW_m_TEI0003_REV01!$AU15&amp; " --&gt; ",IF($C$4="TEI0003_REV02",RAW_m_TEI0003_REV02!$AE16&amp; " --&gt; " &amp;RAW_m_TEI0003_REV02!$AU15&amp; " --&gt; ",IF($C$4="TEI0010_REV01",RAW_m_TEI0010_REV01!$AE16&amp; " --&gt; " &amp;RAW_m_TEI0010_REV01!$AU15&amp; " --&gt; ",IF($C$4="TEI0010_REV02",RAW_m_TEI0010_REV02!$AE16&amp; " --&gt; " &amp;RAW_m_TEI0010_REV02!$AU15&amp; " --&gt; ",IF($C$4="TEL0001_REV01",RAW_m_TEL0001_REV01!$AE16&amp; " --&gt; " &amp;RAW_m_TEL0001_REV01!$AU15&amp; " --&gt; ",IF($C$4="TEL0001_REV02",RAW_m_TEL0001_REV02!$AE16&amp; " --&gt; " &amp;RAW_m_TEL0001_REV02!$AU15&amp; " --&gt; ",IF($C$4="TEM0001_REV01",RAW_m_TEM0001_REV01!$AE16&amp; " --&gt; " &amp;RAW_m_TEM0001_REV01!$AU15&amp; " --&gt; ",IF($C$4="TEM0001_REV01A",RAW_m_TEM0001_REV01A!$AE16&amp; " --&gt; " &amp;RAW_m_TEM0001_REV01A!$AU15&amp; " --&gt; ",IF($C$4="TEM0001_REV01B",RAW_m_TEM0001_REV01B!$AE16&amp; " --&gt; " &amp;RAW_m_TEM0001_REV01B!$AU15&amp; " --&gt; ")))))))))))))),"---")</f>
        <v>---</v>
      </c>
      <c r="G16" s="106" t="str">
        <f>IFERROR(VLOOKUP(D16&amp;"-"&amp;E16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6" s="106" t="str">
        <f>IFERROR(VLOOKUP(G16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6" s="106" t="str">
        <f>IFERROR(VLOOKUP(G16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6" s="107" t="str">
        <f>IFERROR(VLOOKUP(G16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6" s="83" t="str">
        <f>IFERROR(VLOOKUP(D16&amp;"-"&amp;E16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7" spans="2:11" ht="15" customHeight="1" x14ac:dyDescent="0.25">
      <c r="B17" s="103">
        <v>12</v>
      </c>
      <c r="C17" s="104" t="str">
        <f>IFERROR(IF((COUNTIF(B2B!A13:K13,$C$4)&lt;0),"---",INDEX(B2B!A:K,MATCH('Module Pin Table'!B17,B2B!A:A,0),6)),"---")</f>
        <v>IO</v>
      </c>
      <c r="D17" s="105" t="str">
        <f>IFERROR(IF((COUNTIF(B2B!A13:K13,$C$4)&lt;0),"---",INDEX(B2B!A:K,MATCH('Module Pin Table'!B17,B2B!A:A,0),4)),"---")</f>
        <v>J1</v>
      </c>
      <c r="E17" s="105" t="str">
        <f>IFERROR(IF((COUNTIF(B2B!A13:K13,$C$4)&lt;0),"---",INDEX(B2B!A:K,MATCH('Module Pin Table'!B17,B2B!A:A,0),5)),"---")</f>
        <v>12</v>
      </c>
      <c r="F17" s="106" t="str">
        <f>IFERROR(IF(VLOOKUP($D17&amp;"-"&amp;$E17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17&amp; " --&gt; " &amp;RAW_m_TEC0117_REV01!$AU16&amp; " --&gt; ",IF($C$4="TEI0001_REV01",RAW_m_TEI0001_REV01!$AE17&amp; " --&gt; " &amp;RAW_m_TEI0001_REV01!$AU16&amp; " --&gt; ",IF($C$4="TEI0001_REV02",RAW_m_TEI0001_REV02!$AE17&amp; " --&gt; " &amp;RAW_m_TEI0001_REV02!$AU16&amp; " --&gt; ",IF($C$4="TEI0001_REV03",RAW_m_TEI0001_REV03!$AE17&amp; " --&gt; " &amp;RAW_m_TEI0001_REV03!$AU16&amp; " --&gt; ",IF($C$4="TEI0003_REV01",RAW_m_TEI0003_REV01!$AE17&amp; " --&gt; " &amp;RAW_m_TEI0003_REV01!$AU16&amp; " --&gt; ",IF($C$4="TEI0003_REV02",RAW_m_TEI0003_REV02!$AE17&amp; " --&gt; " &amp;RAW_m_TEI0003_REV02!$AU16&amp; " --&gt; ",IF($C$4="TEI0010_REV01",RAW_m_TEI0010_REV01!$AE17&amp; " --&gt; " &amp;RAW_m_TEI0010_REV01!$AU16&amp; " --&gt; ",IF($C$4="TEI0010_REV02",RAW_m_TEI0010_REV02!$AE17&amp; " --&gt; " &amp;RAW_m_TEI0010_REV02!$AU16&amp; " --&gt; ",IF($C$4="TEL0001_REV01",RAW_m_TEL0001_REV01!$AE17&amp; " --&gt; " &amp;RAW_m_TEL0001_REV01!$AU16&amp; " --&gt; ",IF($C$4="TEL0001_REV02",RAW_m_TEL0001_REV02!$AE17&amp; " --&gt; " &amp;RAW_m_TEL0001_REV02!$AU16&amp; " --&gt; ",IF($C$4="TEM0001_REV01",RAW_m_TEM0001_REV01!$AE17&amp; " --&gt; " &amp;RAW_m_TEM0001_REV01!$AU16&amp; " --&gt; ",IF($C$4="TEM0001_REV01A",RAW_m_TEM0001_REV01A!$AE17&amp; " --&gt; " &amp;RAW_m_TEM0001_REV01A!$AU16&amp; " --&gt; ",IF($C$4="TEM0001_REV01B",RAW_m_TEM0001_REV01B!$AE17&amp; " --&gt; " &amp;RAW_m_TEM0001_REV01B!$AU16&amp; " --&gt; ")))))))))))))),"---")</f>
        <v>---</v>
      </c>
      <c r="G17" s="106" t="str">
        <f>IFERROR(VLOOKUP(D17&amp;"-"&amp;E17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7" s="106" t="str">
        <f>IFERROR(VLOOKUP(G17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7" s="106" t="str">
        <f>IFERROR(VLOOKUP(G17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7" s="107" t="str">
        <f>IFERROR(VLOOKUP(G17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7" s="83" t="str">
        <f>IFERROR(VLOOKUP(D17&amp;"-"&amp;E17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8" spans="2:11" ht="15" customHeight="1" x14ac:dyDescent="0.25">
      <c r="B18" s="103">
        <v>13</v>
      </c>
      <c r="C18" s="104" t="str">
        <f>IFERROR(IF((COUNTIF(B2B!A14:K14,$C$4)&lt;0),"---",INDEX(B2B!A:K,MATCH('Module Pin Table'!B18,B2B!A:A,0),6)),"---")</f>
        <v>IO</v>
      </c>
      <c r="D18" s="105" t="str">
        <f>IFERROR(IF((COUNTIF(B2B!A14:K14,$C$4)&lt;0),"---",INDEX(B2B!A:K,MATCH('Module Pin Table'!B18,B2B!A:A,0),4)),"---")</f>
        <v>J1</v>
      </c>
      <c r="E18" s="105" t="str">
        <f>IFERROR(IF((COUNTIF(B2B!A14:K14,$C$4)&lt;0),"---",INDEX(B2B!A:K,MATCH('Module Pin Table'!B18,B2B!A:A,0),5)),"---")</f>
        <v>13</v>
      </c>
      <c r="F18" s="106" t="str">
        <f>IFERROR(IF(VLOOKUP($D18&amp;"-"&amp;$E18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18&amp; " --&gt; " &amp;RAW_m_TEC0117_REV01!$AU17&amp; " --&gt; ",IF($C$4="TEI0001_REV01",RAW_m_TEI0001_REV01!$AE18&amp; " --&gt; " &amp;RAW_m_TEI0001_REV01!$AU17&amp; " --&gt; ",IF($C$4="TEI0001_REV02",RAW_m_TEI0001_REV02!$AE18&amp; " --&gt; " &amp;RAW_m_TEI0001_REV02!$AU17&amp; " --&gt; ",IF($C$4="TEI0001_REV03",RAW_m_TEI0001_REV03!$AE18&amp; " --&gt; " &amp;RAW_m_TEI0001_REV03!$AU17&amp; " --&gt; ",IF($C$4="TEI0003_REV01",RAW_m_TEI0003_REV01!$AE18&amp; " --&gt; " &amp;RAW_m_TEI0003_REV01!$AU17&amp; " --&gt; ",IF($C$4="TEI0003_REV02",RAW_m_TEI0003_REV02!$AE18&amp; " --&gt; " &amp;RAW_m_TEI0003_REV02!$AU17&amp; " --&gt; ",IF($C$4="TEI0010_REV01",RAW_m_TEI0010_REV01!$AE18&amp; " --&gt; " &amp;RAW_m_TEI0010_REV01!$AU17&amp; " --&gt; ",IF($C$4="TEI0010_REV02",RAW_m_TEI0010_REV02!$AE18&amp; " --&gt; " &amp;RAW_m_TEI0010_REV02!$AU17&amp; " --&gt; ",IF($C$4="TEL0001_REV01",RAW_m_TEL0001_REV01!$AE18&amp; " --&gt; " &amp;RAW_m_TEL0001_REV01!$AU17&amp; " --&gt; ",IF($C$4="TEL0001_REV02",RAW_m_TEL0001_REV02!$AE18&amp; " --&gt; " &amp;RAW_m_TEL0001_REV02!$AU17&amp; " --&gt; ",IF($C$4="TEM0001_REV01",RAW_m_TEM0001_REV01!$AE18&amp; " --&gt; " &amp;RAW_m_TEM0001_REV01!$AU17&amp; " --&gt; ",IF($C$4="TEM0001_REV01A",RAW_m_TEM0001_REV01A!$AE18&amp; " --&gt; " &amp;RAW_m_TEM0001_REV01A!$AU17&amp; " --&gt; ",IF($C$4="TEM0001_REV01B",RAW_m_TEM0001_REV01B!$AE18&amp; " --&gt; " &amp;RAW_m_TEM0001_REV01B!$AU17&amp; " --&gt; ")))))))))))))),"---")</f>
        <v>---</v>
      </c>
      <c r="G18" s="106" t="str">
        <f>IFERROR(VLOOKUP(D18&amp;"-"&amp;E18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8" s="106" t="str">
        <f>IFERROR(VLOOKUP(G18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8" s="106" t="str">
        <f>IFERROR(VLOOKUP(G18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8" s="107" t="str">
        <f>IFERROR(VLOOKUP(G18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8" s="83" t="str">
        <f>IFERROR(VLOOKUP(D18&amp;"-"&amp;E18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19" spans="2:11" ht="15" customHeight="1" x14ac:dyDescent="0.25">
      <c r="B19" s="103">
        <v>14</v>
      </c>
      <c r="C19" s="104" t="str">
        <f>IFERROR(IF((COUNTIF(B2B!A15:K15,$C$4)&lt;0),"---",INDEX(B2B!A:K,MATCH('Module Pin Table'!B19,B2B!A:A,0),6)),"---")</f>
        <v>IO</v>
      </c>
      <c r="D19" s="105" t="str">
        <f>IFERROR(IF((COUNTIF(B2B!A15:K15,$C$4)&lt;0),"---",INDEX(B2B!A:K,MATCH('Module Pin Table'!B19,B2B!A:A,0),4)),"---")</f>
        <v>J1</v>
      </c>
      <c r="E19" s="105" t="str">
        <f>IFERROR(IF((COUNTIF(B2B!A15:K15,$C$4)&lt;0),"---",INDEX(B2B!A:K,MATCH('Module Pin Table'!B19,B2B!A:A,0),5)),"---")</f>
        <v>14</v>
      </c>
      <c r="F19" s="106" t="str">
        <f>IFERROR(IF(VLOOKUP($D19&amp;"-"&amp;$E19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19&amp; " --&gt; " &amp;RAW_m_TEC0117_REV01!$AU18&amp; " --&gt; ",IF($C$4="TEI0001_REV01",RAW_m_TEI0001_REV01!$AE19&amp; " --&gt; " &amp;RAW_m_TEI0001_REV01!$AU18&amp; " --&gt; ",IF($C$4="TEI0001_REV02",RAW_m_TEI0001_REV02!$AE19&amp; " --&gt; " &amp;RAW_m_TEI0001_REV02!$AU18&amp; " --&gt; ",IF($C$4="TEI0001_REV03",RAW_m_TEI0001_REV03!$AE19&amp; " --&gt; " &amp;RAW_m_TEI0001_REV03!$AU18&amp; " --&gt; ",IF($C$4="TEI0003_REV01",RAW_m_TEI0003_REV01!$AE19&amp; " --&gt; " &amp;RAW_m_TEI0003_REV01!$AU18&amp; " --&gt; ",IF($C$4="TEI0003_REV02",RAW_m_TEI0003_REV02!$AE19&amp; " --&gt; " &amp;RAW_m_TEI0003_REV02!$AU18&amp; " --&gt; ",IF($C$4="TEI0010_REV01",RAW_m_TEI0010_REV01!$AE19&amp; " --&gt; " &amp;RAW_m_TEI0010_REV01!$AU18&amp; " --&gt; ",IF($C$4="TEI0010_REV02",RAW_m_TEI0010_REV02!$AE19&amp; " --&gt; " &amp;RAW_m_TEI0010_REV02!$AU18&amp; " --&gt; ",IF($C$4="TEL0001_REV01",RAW_m_TEL0001_REV01!$AE19&amp; " --&gt; " &amp;RAW_m_TEL0001_REV01!$AU18&amp; " --&gt; ",IF($C$4="TEL0001_REV02",RAW_m_TEL0001_REV02!$AE19&amp; " --&gt; " &amp;RAW_m_TEL0001_REV02!$AU18&amp; " --&gt; ",IF($C$4="TEM0001_REV01",RAW_m_TEM0001_REV01!$AE19&amp; " --&gt; " &amp;RAW_m_TEM0001_REV01!$AU18&amp; " --&gt; ",IF($C$4="TEM0001_REV01A",RAW_m_TEM0001_REV01A!$AE19&amp; " --&gt; " &amp;RAW_m_TEM0001_REV01A!$AU18&amp; " --&gt; ",IF($C$4="TEM0001_REV01B",RAW_m_TEM0001_REV01B!$AE19&amp; " --&gt; " &amp;RAW_m_TEM0001_REV01B!$AU18&amp; " --&gt; ")))))))))))))),"---")</f>
        <v>---</v>
      </c>
      <c r="G19" s="106" t="str">
        <f>IFERROR(VLOOKUP(D19&amp;"-"&amp;E19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19" s="106" t="str">
        <f>IFERROR(VLOOKUP(G19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19" s="106" t="str">
        <f>IFERROR(VLOOKUP(G19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19" s="107" t="str">
        <f>IFERROR(VLOOKUP(G19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19" s="83" t="str">
        <f>IFERROR(VLOOKUP(D19&amp;"-"&amp;E19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0" spans="2:11" ht="15" customHeight="1" x14ac:dyDescent="0.25">
      <c r="B20" s="103">
        <v>15</v>
      </c>
      <c r="C20" s="104" t="str">
        <f>IFERROR(IF((COUNTIF(B2B!A16:K16,$C$4)&lt;0),"---",INDEX(B2B!A:K,MATCH('Module Pin Table'!B20,B2B!A:A,0),6)),"---")</f>
        <v>---</v>
      </c>
      <c r="D20" s="105" t="str">
        <f>IFERROR(IF((COUNTIF(B2B!A16:K16,$C$4)&lt;0),"---",INDEX(B2B!A:K,MATCH('Module Pin Table'!B20,B2B!A:A,0),4)),"---")</f>
        <v>J1</v>
      </c>
      <c r="E20" s="105" t="str">
        <f>IFERROR(IF((COUNTIF(B2B!A16:K16,$C$4)&lt;0),"---",INDEX(B2B!A:K,MATCH('Module Pin Table'!B20,B2B!A:A,0),5)),"---")</f>
        <v>15</v>
      </c>
      <c r="F20" s="106" t="str">
        <f>IFERROR(IF(VLOOKUP($D20&amp;"-"&amp;$E20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20&amp; " --&gt; " &amp;RAW_m_TEC0117_REV01!$AU19&amp; " --&gt; ",IF($C$4="TEI0001_REV01",RAW_m_TEI0001_REV01!$AE20&amp; " --&gt; " &amp;RAW_m_TEI0001_REV01!$AU19&amp; " --&gt; ",IF($C$4="TEI0001_REV02",RAW_m_TEI0001_REV02!$AE20&amp; " --&gt; " &amp;RAW_m_TEI0001_REV02!$AU19&amp; " --&gt; ",IF($C$4="TEI0001_REV03",RAW_m_TEI0001_REV03!$AE20&amp; " --&gt; " &amp;RAW_m_TEI0001_REV03!$AU19&amp; " --&gt; ",IF($C$4="TEI0003_REV01",RAW_m_TEI0003_REV01!$AE20&amp; " --&gt; " &amp;RAW_m_TEI0003_REV01!$AU19&amp; " --&gt; ",IF($C$4="TEI0003_REV02",RAW_m_TEI0003_REV02!$AE20&amp; " --&gt; " &amp;RAW_m_TEI0003_REV02!$AU19&amp; " --&gt; ",IF($C$4="TEI0010_REV01",RAW_m_TEI0010_REV01!$AE20&amp; " --&gt; " &amp;RAW_m_TEI0010_REV01!$AU19&amp; " --&gt; ",IF($C$4="TEI0010_REV02",RAW_m_TEI0010_REV02!$AE20&amp; " --&gt; " &amp;RAW_m_TEI0010_REV02!$AU19&amp; " --&gt; ",IF($C$4="TEL0001_REV01",RAW_m_TEL0001_REV01!$AE20&amp; " --&gt; " &amp;RAW_m_TEL0001_REV01!$AU19&amp; " --&gt; ",IF($C$4="TEL0001_REV02",RAW_m_TEL0001_REV02!$AE20&amp; " --&gt; " &amp;RAW_m_TEL0001_REV02!$AU19&amp; " --&gt; ",IF($C$4="TEM0001_REV01",RAW_m_TEM0001_REV01!$AE20&amp; " --&gt; " &amp;RAW_m_TEM0001_REV01!$AU19&amp; " --&gt; ",IF($C$4="TEM0001_REV01A",RAW_m_TEM0001_REV01A!$AE20&amp; " --&gt; " &amp;RAW_m_TEM0001_REV01A!$AU19&amp; " --&gt; ",IF($C$4="TEM0001_REV01B",RAW_m_TEM0001_REV01B!$AE20&amp; " --&gt; " &amp;RAW_m_TEM0001_REV01B!$AU19&amp; " --&gt; ")))))))))))))),"---")</f>
        <v>---</v>
      </c>
      <c r="G20" s="106" t="str">
        <f>IFERROR(VLOOKUP(D20&amp;"-"&amp;E20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0" s="106" t="str">
        <f>IFERROR(VLOOKUP(G20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0" s="106" t="str">
        <f>IFERROR(VLOOKUP(G20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0" s="107" t="str">
        <f>IFERROR(VLOOKUP(G20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0" s="83" t="str">
        <f>IFERROR(VLOOKUP(D20&amp;"-"&amp;E20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1" spans="2:11" ht="15" customHeight="1" x14ac:dyDescent="0.25">
      <c r="B21" s="103">
        <v>16</v>
      </c>
      <c r="C21" s="104" t="str">
        <f>IFERROR(IF((COUNTIF(B2B!A17:K17,$C$4)&lt;0),"---",INDEX(B2B!A:K,MATCH('Module Pin Table'!B21,B2B!A:A,0),6)),"---")</f>
        <v>IO</v>
      </c>
      <c r="D21" s="105" t="str">
        <f>IFERROR(IF((COUNTIF(B2B!A17:K17,$C$4)&lt;0),"---",INDEX(B2B!A:K,MATCH('Module Pin Table'!B21,B2B!A:A,0),4)),"---")</f>
        <v>J2</v>
      </c>
      <c r="E21" s="105" t="str">
        <f>IFERROR(IF((COUNTIF(B2B!A17:K17,$C$4)&lt;0),"---",INDEX(B2B!A:K,MATCH('Module Pin Table'!B21,B2B!A:A,0),5)),"---")</f>
        <v>1</v>
      </c>
      <c r="F21" s="106" t="str">
        <f>IFERROR(IF(VLOOKUP($D21&amp;"-"&amp;$E21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21&amp; " --&gt; " &amp;RAW_m_TEC0117_REV01!$AU20&amp; " --&gt; ",IF($C$4="TEI0001_REV01",RAW_m_TEI0001_REV01!$AE21&amp; " --&gt; " &amp;RAW_m_TEI0001_REV01!$AU20&amp; " --&gt; ",IF($C$4="TEI0001_REV02",RAW_m_TEI0001_REV02!$AE21&amp; " --&gt; " &amp;RAW_m_TEI0001_REV02!$AU20&amp; " --&gt; ",IF($C$4="TEI0001_REV03",RAW_m_TEI0001_REV03!$AE21&amp; " --&gt; " &amp;RAW_m_TEI0001_REV03!$AU20&amp; " --&gt; ",IF($C$4="TEI0003_REV01",RAW_m_TEI0003_REV01!$AE21&amp; " --&gt; " &amp;RAW_m_TEI0003_REV01!$AU20&amp; " --&gt; ",IF($C$4="TEI0003_REV02",RAW_m_TEI0003_REV02!$AE21&amp; " --&gt; " &amp;RAW_m_TEI0003_REV02!$AU20&amp; " --&gt; ",IF($C$4="TEI0010_REV01",RAW_m_TEI0010_REV01!$AE21&amp; " --&gt; " &amp;RAW_m_TEI0010_REV01!$AU20&amp; " --&gt; ",IF($C$4="TEI0010_REV02",RAW_m_TEI0010_REV02!$AE21&amp; " --&gt; " &amp;RAW_m_TEI0010_REV02!$AU20&amp; " --&gt; ",IF($C$4="TEL0001_REV01",RAW_m_TEL0001_REV01!$AE21&amp; " --&gt; " &amp;RAW_m_TEL0001_REV01!$AU20&amp; " --&gt; ",IF($C$4="TEL0001_REV02",RAW_m_TEL0001_REV02!$AE21&amp; " --&gt; " &amp;RAW_m_TEL0001_REV02!$AU20&amp; " --&gt; ",IF($C$4="TEM0001_REV01",RAW_m_TEM0001_REV01!$AE21&amp; " --&gt; " &amp;RAW_m_TEM0001_REV01!$AU20&amp; " --&gt; ",IF($C$4="TEM0001_REV01A",RAW_m_TEM0001_REV01A!$AE21&amp; " --&gt; " &amp;RAW_m_TEM0001_REV01A!$AU20&amp; " --&gt; ",IF($C$4="TEM0001_REV01B",RAW_m_TEM0001_REV01B!$AE21&amp; " --&gt; " &amp;RAW_m_TEM0001_REV01B!$AU20&amp; " --&gt; ")))))))))))))),"---")</f>
        <v>---</v>
      </c>
      <c r="G21" s="106" t="str">
        <f>IFERROR(VLOOKUP(D21&amp;"-"&amp;E21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1" s="106" t="str">
        <f>IFERROR(VLOOKUP(G21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1" s="106" t="str">
        <f>IFERROR(VLOOKUP(G21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1" s="107" t="str">
        <f>IFERROR(VLOOKUP(G21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1" s="83" t="str">
        <f>IFERROR(VLOOKUP(D21&amp;"-"&amp;E21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2" spans="2:11" ht="15" customHeight="1" x14ac:dyDescent="0.25">
      <c r="B22" s="103">
        <v>17</v>
      </c>
      <c r="C22" s="104" t="str">
        <f>IFERROR(IF((COUNTIF(B2B!A18:K18,$C$4)&lt;0),"---",INDEX(B2B!A:K,MATCH('Module Pin Table'!B22,B2B!A:A,0),6)),"---")</f>
        <v>IO</v>
      </c>
      <c r="D22" s="105" t="str">
        <f>IFERROR(IF((COUNTIF(B2B!A18:K18,$C$4)&lt;0),"---",INDEX(B2B!A:K,MATCH('Module Pin Table'!B22,B2B!A:A,0),4)),"---")</f>
        <v>J2</v>
      </c>
      <c r="E22" s="105" t="str">
        <f>IFERROR(IF((COUNTIF(B2B!A18:K18,$C$4)&lt;0),"---",INDEX(B2B!A:K,MATCH('Module Pin Table'!B22,B2B!A:A,0),5)),"---")</f>
        <v>2</v>
      </c>
      <c r="F22" s="106" t="str">
        <f>IFERROR(IF(VLOOKUP($D22&amp;"-"&amp;$E22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22&amp; " --&gt; " &amp;RAW_m_TEC0117_REV01!$AU21&amp; " --&gt; ",IF($C$4="TEI0001_REV01",RAW_m_TEI0001_REV01!$AE22&amp; " --&gt; " &amp;RAW_m_TEI0001_REV01!$AU21&amp; " --&gt; ",IF($C$4="TEI0001_REV02",RAW_m_TEI0001_REV02!$AE22&amp; " --&gt; " &amp;RAW_m_TEI0001_REV02!$AU21&amp; " --&gt; ",IF($C$4="TEI0001_REV03",RAW_m_TEI0001_REV03!$AE22&amp; " --&gt; " &amp;RAW_m_TEI0001_REV03!$AU21&amp; " --&gt; ",IF($C$4="TEI0003_REV01",RAW_m_TEI0003_REV01!$AE22&amp; " --&gt; " &amp;RAW_m_TEI0003_REV01!$AU21&amp; " --&gt; ",IF($C$4="TEI0003_REV02",RAW_m_TEI0003_REV02!$AE22&amp; " --&gt; " &amp;RAW_m_TEI0003_REV02!$AU21&amp; " --&gt; ",IF($C$4="TEI0010_REV01",RAW_m_TEI0010_REV01!$AE22&amp; " --&gt; " &amp;RAW_m_TEI0010_REV01!$AU21&amp; " --&gt; ",IF($C$4="TEI0010_REV02",RAW_m_TEI0010_REV02!$AE22&amp; " --&gt; " &amp;RAW_m_TEI0010_REV02!$AU21&amp; " --&gt; ",IF($C$4="TEL0001_REV01",RAW_m_TEL0001_REV01!$AE22&amp; " --&gt; " &amp;RAW_m_TEL0001_REV01!$AU21&amp; " --&gt; ",IF($C$4="TEL0001_REV02",RAW_m_TEL0001_REV02!$AE22&amp; " --&gt; " &amp;RAW_m_TEL0001_REV02!$AU21&amp; " --&gt; ",IF($C$4="TEM0001_REV01",RAW_m_TEM0001_REV01!$AE22&amp; " --&gt; " &amp;RAW_m_TEM0001_REV01!$AU21&amp; " --&gt; ",IF($C$4="TEM0001_REV01A",RAW_m_TEM0001_REV01A!$AE22&amp; " --&gt; " &amp;RAW_m_TEM0001_REV01A!$AU21&amp; " --&gt; ",IF($C$4="TEM0001_REV01B",RAW_m_TEM0001_REV01B!$AE22&amp; " --&gt; " &amp;RAW_m_TEM0001_REV01B!$AU21&amp; " --&gt; ")))))))))))))),"---")</f>
        <v>---</v>
      </c>
      <c r="G22" s="106" t="str">
        <f>IFERROR(VLOOKUP(D22&amp;"-"&amp;E22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2" s="106" t="str">
        <f>IFERROR(VLOOKUP(G22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2" s="106" t="str">
        <f>IFERROR(VLOOKUP(G22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2" s="107" t="str">
        <f>IFERROR(VLOOKUP(G22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2" s="83" t="str">
        <f>IFERROR(VLOOKUP(D22&amp;"-"&amp;E22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3" spans="2:11" ht="15" customHeight="1" x14ac:dyDescent="0.25">
      <c r="B23" s="103">
        <v>18</v>
      </c>
      <c r="C23" s="104" t="str">
        <f>IFERROR(IF((COUNTIF(B2B!A19:K19,$C$4)&lt;0),"---",INDEX(B2B!A:K,MATCH('Module Pin Table'!B23,B2B!A:A,0),6)),"---")</f>
        <v>IO</v>
      </c>
      <c r="D23" s="105" t="str">
        <f>IFERROR(IF((COUNTIF(B2B!A19:K19,$C$4)&lt;0),"---",INDEX(B2B!A:K,MATCH('Module Pin Table'!B23,B2B!A:A,0),4)),"---")</f>
        <v>J2</v>
      </c>
      <c r="E23" s="105" t="str">
        <f>IFERROR(IF((COUNTIF(B2B!A19:K19,$C$4)&lt;0),"---",INDEX(B2B!A:K,MATCH('Module Pin Table'!B23,B2B!A:A,0),5)),"---")</f>
        <v>3</v>
      </c>
      <c r="F23" s="106" t="str">
        <f>IFERROR(IF(VLOOKUP($D23&amp;"-"&amp;$E23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23&amp; " --&gt; " &amp;RAW_m_TEC0117_REV01!$AU22&amp; " --&gt; ",IF($C$4="TEI0001_REV01",RAW_m_TEI0001_REV01!$AE23&amp; " --&gt; " &amp;RAW_m_TEI0001_REV01!$AU22&amp; " --&gt; ",IF($C$4="TEI0001_REV02",RAW_m_TEI0001_REV02!$AE23&amp; " --&gt; " &amp;RAW_m_TEI0001_REV02!$AU22&amp; " --&gt; ",IF($C$4="TEI0001_REV03",RAW_m_TEI0001_REV03!$AE23&amp; " --&gt; " &amp;RAW_m_TEI0001_REV03!$AU22&amp; " --&gt; ",IF($C$4="TEI0003_REV01",RAW_m_TEI0003_REV01!$AE23&amp; " --&gt; " &amp;RAW_m_TEI0003_REV01!$AU22&amp; " --&gt; ",IF($C$4="TEI0003_REV02",RAW_m_TEI0003_REV02!$AE23&amp; " --&gt; " &amp;RAW_m_TEI0003_REV02!$AU22&amp; " --&gt; ",IF($C$4="TEI0010_REV01",RAW_m_TEI0010_REV01!$AE23&amp; " --&gt; " &amp;RAW_m_TEI0010_REV01!$AU22&amp; " --&gt; ",IF($C$4="TEI0010_REV02",RAW_m_TEI0010_REV02!$AE23&amp; " --&gt; " &amp;RAW_m_TEI0010_REV02!$AU22&amp; " --&gt; ",IF($C$4="TEL0001_REV01",RAW_m_TEL0001_REV01!$AE23&amp; " --&gt; " &amp;RAW_m_TEL0001_REV01!$AU22&amp; " --&gt; ",IF($C$4="TEL0001_REV02",RAW_m_TEL0001_REV02!$AE23&amp; " --&gt; " &amp;RAW_m_TEL0001_REV02!$AU22&amp; " --&gt; ",IF($C$4="TEM0001_REV01",RAW_m_TEM0001_REV01!$AE23&amp; " --&gt; " &amp;RAW_m_TEM0001_REV01!$AU22&amp; " --&gt; ",IF($C$4="TEM0001_REV01A",RAW_m_TEM0001_REV01A!$AE23&amp; " --&gt; " &amp;RAW_m_TEM0001_REV01A!$AU22&amp; " --&gt; ",IF($C$4="TEM0001_REV01B",RAW_m_TEM0001_REV01B!$AE23&amp; " --&gt; " &amp;RAW_m_TEM0001_REV01B!$AU22&amp; " --&gt; ")))))))))))))),"---")</f>
        <v>---</v>
      </c>
      <c r="G23" s="106" t="str">
        <f>IFERROR(VLOOKUP(D23&amp;"-"&amp;E23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3" s="106" t="str">
        <f>IFERROR(VLOOKUP(G23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3" s="106" t="str">
        <f>IFERROR(VLOOKUP(G23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3" s="107" t="str">
        <f>IFERROR(VLOOKUP(G23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3" s="83" t="str">
        <f>IFERROR(VLOOKUP(D23&amp;"-"&amp;E23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4" spans="2:11" ht="15" customHeight="1" x14ac:dyDescent="0.25">
      <c r="B24" s="103">
        <v>19</v>
      </c>
      <c r="C24" s="104" t="str">
        <f>IFERROR(IF((COUNTIF(B2B!A20:K20,$C$4)&lt;0),"---",INDEX(B2B!A:K,MATCH('Module Pin Table'!B24,B2B!A:A,0),6)),"---")</f>
        <v>IO</v>
      </c>
      <c r="D24" s="105" t="str">
        <f>IFERROR(IF((COUNTIF(B2B!A20:K20,$C$4)&lt;0),"---",INDEX(B2B!A:K,MATCH('Module Pin Table'!B24,B2B!A:A,0),4)),"---")</f>
        <v>J2</v>
      </c>
      <c r="E24" s="105" t="str">
        <f>IFERROR(IF((COUNTIF(B2B!A20:K20,$C$4)&lt;0),"---",INDEX(B2B!A:K,MATCH('Module Pin Table'!B24,B2B!A:A,0),5)),"---")</f>
        <v>4</v>
      </c>
      <c r="F24" s="106" t="str">
        <f>IFERROR(IF(VLOOKUP($D24&amp;"-"&amp;$E24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24&amp; " --&gt; " &amp;RAW_m_TEC0117_REV01!$AU23&amp; " --&gt; ",IF($C$4="TEI0001_REV01",RAW_m_TEI0001_REV01!$AE24&amp; " --&gt; " &amp;RAW_m_TEI0001_REV01!$AU23&amp; " --&gt; ",IF($C$4="TEI0001_REV02",RAW_m_TEI0001_REV02!$AE24&amp; " --&gt; " &amp;RAW_m_TEI0001_REV02!$AU23&amp; " --&gt; ",IF($C$4="TEI0001_REV03",RAW_m_TEI0001_REV03!$AE24&amp; " --&gt; " &amp;RAW_m_TEI0001_REV03!$AU23&amp; " --&gt; ",IF($C$4="TEI0003_REV01",RAW_m_TEI0003_REV01!$AE24&amp; " --&gt; " &amp;RAW_m_TEI0003_REV01!$AU23&amp; " --&gt; ",IF($C$4="TEI0003_REV02",RAW_m_TEI0003_REV02!$AE24&amp; " --&gt; " &amp;RAW_m_TEI0003_REV02!$AU23&amp; " --&gt; ",IF($C$4="TEI0010_REV01",RAW_m_TEI0010_REV01!$AE24&amp; " --&gt; " &amp;RAW_m_TEI0010_REV01!$AU23&amp; " --&gt; ",IF($C$4="TEI0010_REV02",RAW_m_TEI0010_REV02!$AE24&amp; " --&gt; " &amp;RAW_m_TEI0010_REV02!$AU23&amp; " --&gt; ",IF($C$4="TEL0001_REV01",RAW_m_TEL0001_REV01!$AE24&amp; " --&gt; " &amp;RAW_m_TEL0001_REV01!$AU23&amp; " --&gt; ",IF($C$4="TEL0001_REV02",RAW_m_TEL0001_REV02!$AE24&amp; " --&gt; " &amp;RAW_m_TEL0001_REV02!$AU23&amp; " --&gt; ",IF($C$4="TEM0001_REV01",RAW_m_TEM0001_REV01!$AE24&amp; " --&gt; " &amp;RAW_m_TEM0001_REV01!$AU23&amp; " --&gt; ",IF($C$4="TEM0001_REV01A",RAW_m_TEM0001_REV01A!$AE24&amp; " --&gt; " &amp;RAW_m_TEM0001_REV01A!$AU23&amp; " --&gt; ",IF($C$4="TEM0001_REV01B",RAW_m_TEM0001_REV01B!$AE24&amp; " --&gt; " &amp;RAW_m_TEM0001_REV01B!$AU23&amp; " --&gt; ")))))))))))))),"---")</f>
        <v>---</v>
      </c>
      <c r="G24" s="106" t="str">
        <f>IFERROR(VLOOKUP(D24&amp;"-"&amp;E24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4" s="106" t="str">
        <f>IFERROR(VLOOKUP(G24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4" s="106" t="str">
        <f>IFERROR(VLOOKUP(G24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4" s="107" t="str">
        <f>IFERROR(VLOOKUP(G24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4" s="83" t="str">
        <f>IFERROR(VLOOKUP(D24&amp;"-"&amp;E24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5" spans="2:11" ht="15" customHeight="1" x14ac:dyDescent="0.25">
      <c r="B25" s="103">
        <v>20</v>
      </c>
      <c r="C25" s="104" t="str">
        <f>IFERROR(IF((COUNTIF(B2B!A21:K21,$C$4)&lt;0),"---",INDEX(B2B!A:K,MATCH('Module Pin Table'!B25,B2B!A:A,0),6)),"---")</f>
        <v>IO</v>
      </c>
      <c r="D25" s="105" t="str">
        <f>IFERROR(IF((COUNTIF(B2B!A21:K21,$C$4)&lt;0),"---",INDEX(B2B!A:K,MATCH('Module Pin Table'!B25,B2B!A:A,0),4)),"---")</f>
        <v>J2</v>
      </c>
      <c r="E25" s="105" t="str">
        <f>IFERROR(IF((COUNTIF(B2B!A21:K21,$C$4)&lt;0),"---",INDEX(B2B!A:K,MATCH('Module Pin Table'!B25,B2B!A:A,0),5)),"---")</f>
        <v>5</v>
      </c>
      <c r="F25" s="106" t="str">
        <f>IFERROR(IF(VLOOKUP($D25&amp;"-"&amp;$E25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25&amp; " --&gt; " &amp;RAW_m_TEC0117_REV01!$AU24&amp; " --&gt; ",IF($C$4="TEI0001_REV01",RAW_m_TEI0001_REV01!$AE25&amp; " --&gt; " &amp;RAW_m_TEI0001_REV01!$AU24&amp; " --&gt; ",IF($C$4="TEI0001_REV02",RAW_m_TEI0001_REV02!$AE25&amp; " --&gt; " &amp;RAW_m_TEI0001_REV02!$AU24&amp; " --&gt; ",IF($C$4="TEI0001_REV03",RAW_m_TEI0001_REV03!$AE25&amp; " --&gt; " &amp;RAW_m_TEI0001_REV03!$AU24&amp; " --&gt; ",IF($C$4="TEI0003_REV01",RAW_m_TEI0003_REV01!$AE25&amp; " --&gt; " &amp;RAW_m_TEI0003_REV01!$AU24&amp; " --&gt; ",IF($C$4="TEI0003_REV02",RAW_m_TEI0003_REV02!$AE25&amp; " --&gt; " &amp;RAW_m_TEI0003_REV02!$AU24&amp; " --&gt; ",IF($C$4="TEI0010_REV01",RAW_m_TEI0010_REV01!$AE25&amp; " --&gt; " &amp;RAW_m_TEI0010_REV01!$AU24&amp; " --&gt; ",IF($C$4="TEI0010_REV02",RAW_m_TEI0010_REV02!$AE25&amp; " --&gt; " &amp;RAW_m_TEI0010_REV02!$AU24&amp; " --&gt; ",IF($C$4="TEL0001_REV01",RAW_m_TEL0001_REV01!$AE25&amp; " --&gt; " &amp;RAW_m_TEL0001_REV01!$AU24&amp; " --&gt; ",IF($C$4="TEL0001_REV02",RAW_m_TEL0001_REV02!$AE25&amp; " --&gt; " &amp;RAW_m_TEL0001_REV02!$AU24&amp; " --&gt; ",IF($C$4="TEM0001_REV01",RAW_m_TEM0001_REV01!$AE25&amp; " --&gt; " &amp;RAW_m_TEM0001_REV01!$AU24&amp; " --&gt; ",IF($C$4="TEM0001_REV01A",RAW_m_TEM0001_REV01A!$AE25&amp; " --&gt; " &amp;RAW_m_TEM0001_REV01A!$AU24&amp; " --&gt; ",IF($C$4="TEM0001_REV01B",RAW_m_TEM0001_REV01B!$AE25&amp; " --&gt; " &amp;RAW_m_TEM0001_REV01B!$AU24&amp; " --&gt; ")))))))))))))),"---")</f>
        <v>---</v>
      </c>
      <c r="G25" s="106" t="str">
        <f>IFERROR(VLOOKUP(D25&amp;"-"&amp;E25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5" s="106" t="str">
        <f>IFERROR(VLOOKUP(G25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5" s="106" t="str">
        <f>IFERROR(VLOOKUP(G25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5" s="107" t="str">
        <f>IFERROR(VLOOKUP(G25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5" s="83" t="str">
        <f>IFERROR(VLOOKUP(D25&amp;"-"&amp;E25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6" spans="2:11" ht="15" customHeight="1" x14ac:dyDescent="0.25">
      <c r="B26" s="103">
        <v>21</v>
      </c>
      <c r="C26" s="104" t="str">
        <f>IFERROR(IF((COUNTIF(B2B!A22:K22,$C$4)&lt;0),"---",INDEX(B2B!A:K,MATCH('Module Pin Table'!B26,B2B!A:A,0),6)),"---")</f>
        <v>IO</v>
      </c>
      <c r="D26" s="105" t="str">
        <f>IFERROR(IF((COUNTIF(B2B!A22:K22,$C$4)&lt;0),"---",INDEX(B2B!A:K,MATCH('Module Pin Table'!B26,B2B!A:A,0),4)),"---")</f>
        <v>J2</v>
      </c>
      <c r="E26" s="105" t="str">
        <f>IFERROR(IF((COUNTIF(B2B!A22:K22,$C$4)&lt;0),"---",INDEX(B2B!A:K,MATCH('Module Pin Table'!B26,B2B!A:A,0),5)),"---")</f>
        <v>6</v>
      </c>
      <c r="F26" s="106" t="str">
        <f>IFERROR(IF(VLOOKUP($D26&amp;"-"&amp;$E26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26&amp; " --&gt; " &amp;RAW_m_TEC0117_REV01!$AU25&amp; " --&gt; ",IF($C$4="TEI0001_REV01",RAW_m_TEI0001_REV01!$AE26&amp; " --&gt; " &amp;RAW_m_TEI0001_REV01!$AU25&amp; " --&gt; ",IF($C$4="TEI0001_REV02",RAW_m_TEI0001_REV02!$AE26&amp; " --&gt; " &amp;RAW_m_TEI0001_REV02!$AU25&amp; " --&gt; ",IF($C$4="TEI0001_REV03",RAW_m_TEI0001_REV03!$AE26&amp; " --&gt; " &amp;RAW_m_TEI0001_REV03!$AU25&amp; " --&gt; ",IF($C$4="TEI0003_REV01",RAW_m_TEI0003_REV01!$AE26&amp; " --&gt; " &amp;RAW_m_TEI0003_REV01!$AU25&amp; " --&gt; ",IF($C$4="TEI0003_REV02",RAW_m_TEI0003_REV02!$AE26&amp; " --&gt; " &amp;RAW_m_TEI0003_REV02!$AU25&amp; " --&gt; ",IF($C$4="TEI0010_REV01",RAW_m_TEI0010_REV01!$AE26&amp; " --&gt; " &amp;RAW_m_TEI0010_REV01!$AU25&amp; " --&gt; ",IF($C$4="TEI0010_REV02",RAW_m_TEI0010_REV02!$AE26&amp; " --&gt; " &amp;RAW_m_TEI0010_REV02!$AU25&amp; " --&gt; ",IF($C$4="TEL0001_REV01",RAW_m_TEL0001_REV01!$AE26&amp; " --&gt; " &amp;RAW_m_TEL0001_REV01!$AU25&amp; " --&gt; ",IF($C$4="TEL0001_REV02",RAW_m_TEL0001_REV02!$AE26&amp; " --&gt; " &amp;RAW_m_TEL0001_REV02!$AU25&amp; " --&gt; ",IF($C$4="TEM0001_REV01",RAW_m_TEM0001_REV01!$AE26&amp; " --&gt; " &amp;RAW_m_TEM0001_REV01!$AU25&amp; " --&gt; ",IF($C$4="TEM0001_REV01A",RAW_m_TEM0001_REV01A!$AE26&amp; " --&gt; " &amp;RAW_m_TEM0001_REV01A!$AU25&amp; " --&gt; ",IF($C$4="TEM0001_REV01B",RAW_m_TEM0001_REV01B!$AE26&amp; " --&gt; " &amp;RAW_m_TEM0001_REV01B!$AU25&amp; " --&gt; ")))))))))))))),"---")</f>
        <v>---</v>
      </c>
      <c r="G26" s="106" t="str">
        <f>IFERROR(VLOOKUP(D26&amp;"-"&amp;E26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6" s="106" t="str">
        <f>IFERROR(VLOOKUP(G26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6" s="106" t="str">
        <f>IFERROR(VLOOKUP(G26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6" s="107" t="str">
        <f>IFERROR(VLOOKUP(G26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6" s="83" t="str">
        <f>IFERROR(VLOOKUP(D26&amp;"-"&amp;E26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7" spans="2:11" ht="15" customHeight="1" x14ac:dyDescent="0.25">
      <c r="B27" s="103">
        <v>22</v>
      </c>
      <c r="C27" s="104" t="str">
        <f>IFERROR(IF((COUNTIF(B2B!A23:K23,$C$4)&lt;0),"---",INDEX(B2B!A:K,MATCH('Module Pin Table'!B27,B2B!A:A,0),6)),"---")</f>
        <v>IO</v>
      </c>
      <c r="D27" s="105" t="str">
        <f>IFERROR(IF((COUNTIF(B2B!A23:K23,$C$4)&lt;0),"---",INDEX(B2B!A:K,MATCH('Module Pin Table'!B27,B2B!A:A,0),4)),"---")</f>
        <v>J2</v>
      </c>
      <c r="E27" s="105" t="str">
        <f>IFERROR(IF((COUNTIF(B2B!A23:K23,$C$4)&lt;0),"---",INDEX(B2B!A:K,MATCH('Module Pin Table'!B27,B2B!A:A,0),5)),"---")</f>
        <v>7</v>
      </c>
      <c r="F27" s="106" t="str">
        <f>IFERROR(IF(VLOOKUP($D27&amp;"-"&amp;$E27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27&amp; " --&gt; " &amp;RAW_m_TEC0117_REV01!$AU26&amp; " --&gt; ",IF($C$4="TEI0001_REV01",RAW_m_TEI0001_REV01!$AE27&amp; " --&gt; " &amp;RAW_m_TEI0001_REV01!$AU26&amp; " --&gt; ",IF($C$4="TEI0001_REV02",RAW_m_TEI0001_REV02!$AE27&amp; " --&gt; " &amp;RAW_m_TEI0001_REV02!$AU26&amp; " --&gt; ",IF($C$4="TEI0001_REV03",RAW_m_TEI0001_REV03!$AE27&amp; " --&gt; " &amp;RAW_m_TEI0001_REV03!$AU26&amp; " --&gt; ",IF($C$4="TEI0003_REV01",RAW_m_TEI0003_REV01!$AE27&amp; " --&gt; " &amp;RAW_m_TEI0003_REV01!$AU26&amp; " --&gt; ",IF($C$4="TEI0003_REV02",RAW_m_TEI0003_REV02!$AE27&amp; " --&gt; " &amp;RAW_m_TEI0003_REV02!$AU26&amp; " --&gt; ",IF($C$4="TEI0010_REV01",RAW_m_TEI0010_REV01!$AE27&amp; " --&gt; " &amp;RAW_m_TEI0010_REV01!$AU26&amp; " --&gt; ",IF($C$4="TEI0010_REV02",RAW_m_TEI0010_REV02!$AE27&amp; " --&gt; " &amp;RAW_m_TEI0010_REV02!$AU26&amp; " --&gt; ",IF($C$4="TEL0001_REV01",RAW_m_TEL0001_REV01!$AE27&amp; " --&gt; " &amp;RAW_m_TEL0001_REV01!$AU26&amp; " --&gt; ",IF($C$4="TEL0001_REV02",RAW_m_TEL0001_REV02!$AE27&amp; " --&gt; " &amp;RAW_m_TEL0001_REV02!$AU26&amp; " --&gt; ",IF($C$4="TEM0001_REV01",RAW_m_TEM0001_REV01!$AE27&amp; " --&gt; " &amp;RAW_m_TEM0001_REV01!$AU26&amp; " --&gt; ",IF($C$4="TEM0001_REV01A",RAW_m_TEM0001_REV01A!$AE27&amp; " --&gt; " &amp;RAW_m_TEM0001_REV01A!$AU26&amp; " --&gt; ",IF($C$4="TEM0001_REV01B",RAW_m_TEM0001_REV01B!$AE27&amp; " --&gt; " &amp;RAW_m_TEM0001_REV01B!$AU26&amp; " --&gt; ")))))))))))))),"---")</f>
        <v>---</v>
      </c>
      <c r="G27" s="106" t="str">
        <f>IFERROR(VLOOKUP(D27&amp;"-"&amp;E27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7" s="106" t="str">
        <f>IFERROR(VLOOKUP(G27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7" s="106" t="str">
        <f>IFERROR(VLOOKUP(G27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7" s="107" t="str">
        <f>IFERROR(VLOOKUP(G27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7" s="83" t="str">
        <f>IFERROR(VLOOKUP(D27&amp;"-"&amp;E27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8" spans="2:11" ht="15" customHeight="1" x14ac:dyDescent="0.25">
      <c r="B28" s="103">
        <v>23</v>
      </c>
      <c r="C28" s="104" t="str">
        <f>IFERROR(IF((COUNTIF(B2B!A24:K24,$C$4)&lt;0),"---",INDEX(B2B!A:K,MATCH('Module Pin Table'!B28,B2B!A:A,0),6)),"---")</f>
        <v>IO</v>
      </c>
      <c r="D28" s="105" t="str">
        <f>IFERROR(IF((COUNTIF(B2B!A24:K24,$C$4)&lt;0),"---",INDEX(B2B!A:K,MATCH('Module Pin Table'!B28,B2B!A:A,0),4)),"---")</f>
        <v>J2</v>
      </c>
      <c r="E28" s="105" t="str">
        <f>IFERROR(IF((COUNTIF(B2B!A24:K24,$C$4)&lt;0),"---",INDEX(B2B!A:K,MATCH('Module Pin Table'!B28,B2B!A:A,0),5)),"---")</f>
        <v>8</v>
      </c>
      <c r="F28" s="106" t="str">
        <f>IFERROR(IF(VLOOKUP($D28&amp;"-"&amp;$E28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28&amp; " --&gt; " &amp;RAW_m_TEC0117_REV01!$AU27&amp; " --&gt; ",IF($C$4="TEI0001_REV01",RAW_m_TEI0001_REV01!$AE28&amp; " --&gt; " &amp;RAW_m_TEI0001_REV01!$AU27&amp; " --&gt; ",IF($C$4="TEI0001_REV02",RAW_m_TEI0001_REV02!$AE28&amp; " --&gt; " &amp;RAW_m_TEI0001_REV02!$AU27&amp; " --&gt; ",IF($C$4="TEI0001_REV03",RAW_m_TEI0001_REV03!$AE28&amp; " --&gt; " &amp;RAW_m_TEI0001_REV03!$AU27&amp; " --&gt; ",IF($C$4="TEI0003_REV01",RAW_m_TEI0003_REV01!$AE28&amp; " --&gt; " &amp;RAW_m_TEI0003_REV01!$AU27&amp; " --&gt; ",IF($C$4="TEI0003_REV02",RAW_m_TEI0003_REV02!$AE28&amp; " --&gt; " &amp;RAW_m_TEI0003_REV02!$AU27&amp; " --&gt; ",IF($C$4="TEI0010_REV01",RAW_m_TEI0010_REV01!$AE28&amp; " --&gt; " &amp;RAW_m_TEI0010_REV01!$AU27&amp; " --&gt; ",IF($C$4="TEI0010_REV02",RAW_m_TEI0010_REV02!$AE28&amp; " --&gt; " &amp;RAW_m_TEI0010_REV02!$AU27&amp; " --&gt; ",IF($C$4="TEL0001_REV01",RAW_m_TEL0001_REV01!$AE28&amp; " --&gt; " &amp;RAW_m_TEL0001_REV01!$AU27&amp; " --&gt; ",IF($C$4="TEL0001_REV02",RAW_m_TEL0001_REV02!$AE28&amp; " --&gt; " &amp;RAW_m_TEL0001_REV02!$AU27&amp; " --&gt; ",IF($C$4="TEM0001_REV01",RAW_m_TEM0001_REV01!$AE28&amp; " --&gt; " &amp;RAW_m_TEM0001_REV01!$AU27&amp; " --&gt; ",IF($C$4="TEM0001_REV01A",RAW_m_TEM0001_REV01A!$AE28&amp; " --&gt; " &amp;RAW_m_TEM0001_REV01A!$AU27&amp; " --&gt; ",IF($C$4="TEM0001_REV01B",RAW_m_TEM0001_REV01B!$AE28&amp; " --&gt; " &amp;RAW_m_TEM0001_REV01B!$AU27&amp; " --&gt; ")))))))))))))),"---")</f>
        <v>---</v>
      </c>
      <c r="G28" s="106" t="str">
        <f>IFERROR(VLOOKUP(D28&amp;"-"&amp;E28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8" s="106" t="str">
        <f>IFERROR(VLOOKUP(G28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8" s="106" t="str">
        <f>IFERROR(VLOOKUP(G28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8" s="107" t="str">
        <f>IFERROR(VLOOKUP(G28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8" s="83" t="str">
        <f>IFERROR(VLOOKUP(D28&amp;"-"&amp;E28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29" spans="2:11" ht="15" customHeight="1" x14ac:dyDescent="0.25">
      <c r="B29" s="103">
        <v>24</v>
      </c>
      <c r="C29" s="104" t="str">
        <f>IFERROR(IF((COUNTIF(B2B!A25:K25,$C$4)&lt;0),"---",INDEX(B2B!A:K,MATCH('Module Pin Table'!B29,B2B!A:A,0),6)),"---")</f>
        <v>IO</v>
      </c>
      <c r="D29" s="105" t="str">
        <f>IFERROR(IF((COUNTIF(B2B!A25:K25,$C$4)&lt;0),"---",INDEX(B2B!A:K,MATCH('Module Pin Table'!B29,B2B!A:A,0),4)),"---")</f>
        <v>J2</v>
      </c>
      <c r="E29" s="105" t="str">
        <f>IFERROR(IF((COUNTIF(B2B!A25:K25,$C$4)&lt;0),"---",INDEX(B2B!A:K,MATCH('Module Pin Table'!B29,B2B!A:A,0),5)),"---")</f>
        <v>9</v>
      </c>
      <c r="F29" s="106" t="str">
        <f>IFERROR(IF(VLOOKUP($D29&amp;"-"&amp;$E29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29&amp; " --&gt; " &amp;RAW_m_TEC0117_REV01!$AU28&amp; " --&gt; ",IF($C$4="TEI0001_REV01",RAW_m_TEI0001_REV01!$AE29&amp; " --&gt; " &amp;RAW_m_TEI0001_REV01!$AU28&amp; " --&gt; ",IF($C$4="TEI0001_REV02",RAW_m_TEI0001_REV02!$AE29&amp; " --&gt; " &amp;RAW_m_TEI0001_REV02!$AU28&amp; " --&gt; ",IF($C$4="TEI0001_REV03",RAW_m_TEI0001_REV03!$AE29&amp; " --&gt; " &amp;RAW_m_TEI0001_REV03!$AU28&amp; " --&gt; ",IF($C$4="TEI0003_REV01",RAW_m_TEI0003_REV01!$AE29&amp; " --&gt; " &amp;RAW_m_TEI0003_REV01!$AU28&amp; " --&gt; ",IF($C$4="TEI0003_REV02",RAW_m_TEI0003_REV02!$AE29&amp; " --&gt; " &amp;RAW_m_TEI0003_REV02!$AU28&amp; " --&gt; ",IF($C$4="TEI0010_REV01",RAW_m_TEI0010_REV01!$AE29&amp; " --&gt; " &amp;RAW_m_TEI0010_REV01!$AU28&amp; " --&gt; ",IF($C$4="TEI0010_REV02",RAW_m_TEI0010_REV02!$AE29&amp; " --&gt; " &amp;RAW_m_TEI0010_REV02!$AU28&amp; " --&gt; ",IF($C$4="TEL0001_REV01",RAW_m_TEL0001_REV01!$AE29&amp; " --&gt; " &amp;RAW_m_TEL0001_REV01!$AU28&amp; " --&gt; ",IF($C$4="TEL0001_REV02",RAW_m_TEL0001_REV02!$AE29&amp; " --&gt; " &amp;RAW_m_TEL0001_REV02!$AU28&amp; " --&gt; ",IF($C$4="TEM0001_REV01",RAW_m_TEM0001_REV01!$AE29&amp; " --&gt; " &amp;RAW_m_TEM0001_REV01!$AU28&amp; " --&gt; ",IF($C$4="TEM0001_REV01A",RAW_m_TEM0001_REV01A!$AE29&amp; " --&gt; " &amp;RAW_m_TEM0001_REV01A!$AU28&amp; " --&gt; ",IF($C$4="TEM0001_REV01B",RAW_m_TEM0001_REV01B!$AE29&amp; " --&gt; " &amp;RAW_m_TEM0001_REV01B!$AU28&amp; " --&gt; ")))))))))))))),"---")</f>
        <v>---</v>
      </c>
      <c r="G29" s="106" t="str">
        <f>IFERROR(VLOOKUP(D29&amp;"-"&amp;E29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29" s="106" t="str">
        <f>IFERROR(VLOOKUP(G29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29" s="106" t="str">
        <f>IFERROR(VLOOKUP(G29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29" s="107" t="str">
        <f>IFERROR(VLOOKUP(G29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29" s="83" t="str">
        <f>IFERROR(VLOOKUP(D29&amp;"-"&amp;E29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0" spans="2:11" ht="15" customHeight="1" x14ac:dyDescent="0.25">
      <c r="B30" s="103">
        <v>25</v>
      </c>
      <c r="C30" s="104" t="str">
        <f>IFERROR(IF((COUNTIF(B2B!A26:K26,$C$4)&lt;0),"---",INDEX(B2B!A:K,MATCH('Module Pin Table'!B30,B2B!A:A,0),6)),"---")</f>
        <v>IO</v>
      </c>
      <c r="D30" s="105" t="str">
        <f>IFERROR(IF((COUNTIF(B2B!A26:K26,$C$4)&lt;0),"---",INDEX(B2B!A:K,MATCH('Module Pin Table'!B30,B2B!A:A,0),4)),"---")</f>
        <v>J2</v>
      </c>
      <c r="E30" s="105" t="str">
        <f>IFERROR(IF((COUNTIF(B2B!A26:K26,$C$4)&lt;0),"---",INDEX(B2B!A:K,MATCH('Module Pin Table'!B30,B2B!A:A,0),5)),"---")</f>
        <v>10</v>
      </c>
      <c r="F30" s="106" t="str">
        <f>IFERROR(IF(VLOOKUP($D30&amp;"-"&amp;$E30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30&amp; " --&gt; " &amp;RAW_m_TEC0117_REV01!$AU29&amp; " --&gt; ",IF($C$4="TEI0001_REV01",RAW_m_TEI0001_REV01!$AE30&amp; " --&gt; " &amp;RAW_m_TEI0001_REV01!$AU29&amp; " --&gt; ",IF($C$4="TEI0001_REV02",RAW_m_TEI0001_REV02!$AE30&amp; " --&gt; " &amp;RAW_m_TEI0001_REV02!$AU29&amp; " --&gt; ",IF($C$4="TEI0001_REV03",RAW_m_TEI0001_REV03!$AE30&amp; " --&gt; " &amp;RAW_m_TEI0001_REV03!$AU29&amp; " --&gt; ",IF($C$4="TEI0003_REV01",RAW_m_TEI0003_REV01!$AE30&amp; " --&gt; " &amp;RAW_m_TEI0003_REV01!$AU29&amp; " --&gt; ",IF($C$4="TEI0003_REV02",RAW_m_TEI0003_REV02!$AE30&amp; " --&gt; " &amp;RAW_m_TEI0003_REV02!$AU29&amp; " --&gt; ",IF($C$4="TEI0010_REV01",RAW_m_TEI0010_REV01!$AE30&amp; " --&gt; " &amp;RAW_m_TEI0010_REV01!$AU29&amp; " --&gt; ",IF($C$4="TEI0010_REV02",RAW_m_TEI0010_REV02!$AE30&amp; " --&gt; " &amp;RAW_m_TEI0010_REV02!$AU29&amp; " --&gt; ",IF($C$4="TEL0001_REV01",RAW_m_TEL0001_REV01!$AE30&amp; " --&gt; " &amp;RAW_m_TEL0001_REV01!$AU29&amp; " --&gt; ",IF($C$4="TEL0001_REV02",RAW_m_TEL0001_REV02!$AE30&amp; " --&gt; " &amp;RAW_m_TEL0001_REV02!$AU29&amp; " --&gt; ",IF($C$4="TEM0001_REV01",RAW_m_TEM0001_REV01!$AE30&amp; " --&gt; " &amp;RAW_m_TEM0001_REV01!$AU29&amp; " --&gt; ",IF($C$4="TEM0001_REV01A",RAW_m_TEM0001_REV01A!$AE30&amp; " --&gt; " &amp;RAW_m_TEM0001_REV01A!$AU29&amp; " --&gt; ",IF($C$4="TEM0001_REV01B",RAW_m_TEM0001_REV01B!$AE30&amp; " --&gt; " &amp;RAW_m_TEM0001_REV01B!$AU29&amp; " --&gt; ")))))))))))))),"---")</f>
        <v>---</v>
      </c>
      <c r="G30" s="106" t="str">
        <f>IFERROR(VLOOKUP(D30&amp;"-"&amp;E30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0" s="106" t="str">
        <f>IFERROR(VLOOKUP(G30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0" s="106" t="str">
        <f>IFERROR(VLOOKUP(G30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0" s="107" t="str">
        <f>IFERROR(VLOOKUP(G30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0" s="83" t="str">
        <f>IFERROR(VLOOKUP(D30&amp;"-"&amp;E30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1" spans="2:11" ht="15" customHeight="1" x14ac:dyDescent="0.25">
      <c r="B31" s="103">
        <v>26</v>
      </c>
      <c r="C31" s="104" t="str">
        <f>IFERROR(IF((COUNTIF(B2B!A27:K27,$C$4)&lt;0),"---",INDEX(B2B!A:K,MATCH('Module Pin Table'!B31,B2B!A:A,0),6)),"---")</f>
        <v>GND</v>
      </c>
      <c r="D31" s="105" t="str">
        <f>IFERROR(IF((COUNTIF(B2B!A27:K27,$C$4)&lt;0),"---",INDEX(B2B!A:K,MATCH('Module Pin Table'!B31,B2B!A:A,0),4)),"---")</f>
        <v>J2</v>
      </c>
      <c r="E31" s="105" t="str">
        <f>IFERROR(IF((COUNTIF(B2B!A27:K27,$C$4)&lt;0),"---",INDEX(B2B!A:K,MATCH('Module Pin Table'!B31,B2B!A:A,0),5)),"---")</f>
        <v>11</v>
      </c>
      <c r="F31" s="106" t="str">
        <f>IFERROR(IF(VLOOKUP($D31&amp;"-"&amp;$E31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31&amp; " --&gt; " &amp;RAW_m_TEC0117_REV01!$AU30&amp; " --&gt; ",IF($C$4="TEI0001_REV01",RAW_m_TEI0001_REV01!$AE31&amp; " --&gt; " &amp;RAW_m_TEI0001_REV01!$AU30&amp; " --&gt; ",IF($C$4="TEI0001_REV02",RAW_m_TEI0001_REV02!$AE31&amp; " --&gt; " &amp;RAW_m_TEI0001_REV02!$AU30&amp; " --&gt; ",IF($C$4="TEI0001_REV03",RAW_m_TEI0001_REV03!$AE31&amp; " --&gt; " &amp;RAW_m_TEI0001_REV03!$AU30&amp; " --&gt; ",IF($C$4="TEI0003_REV01",RAW_m_TEI0003_REV01!$AE31&amp; " --&gt; " &amp;RAW_m_TEI0003_REV01!$AU30&amp; " --&gt; ",IF($C$4="TEI0003_REV02",RAW_m_TEI0003_REV02!$AE31&amp; " --&gt; " &amp;RAW_m_TEI0003_REV02!$AU30&amp; " --&gt; ",IF($C$4="TEI0010_REV01",RAW_m_TEI0010_REV01!$AE31&amp; " --&gt; " &amp;RAW_m_TEI0010_REV01!$AU30&amp; " --&gt; ",IF($C$4="TEI0010_REV02",RAW_m_TEI0010_REV02!$AE31&amp; " --&gt; " &amp;RAW_m_TEI0010_REV02!$AU30&amp; " --&gt; ",IF($C$4="TEL0001_REV01",RAW_m_TEL0001_REV01!$AE31&amp; " --&gt; " &amp;RAW_m_TEL0001_REV01!$AU30&amp; " --&gt; ",IF($C$4="TEL0001_REV02",RAW_m_TEL0001_REV02!$AE31&amp; " --&gt; " &amp;RAW_m_TEL0001_REV02!$AU30&amp; " --&gt; ",IF($C$4="TEM0001_REV01",RAW_m_TEM0001_REV01!$AE31&amp; " --&gt; " &amp;RAW_m_TEM0001_REV01!$AU30&amp; " --&gt; ",IF($C$4="TEM0001_REV01A",RAW_m_TEM0001_REV01A!$AE31&amp; " --&gt; " &amp;RAW_m_TEM0001_REV01A!$AU30&amp; " --&gt; ",IF($C$4="TEM0001_REV01B",RAW_m_TEM0001_REV01B!$AE31&amp; " --&gt; " &amp;RAW_m_TEM0001_REV01B!$AU30&amp; " --&gt; ")))))))))))))),"---")</f>
        <v>---</v>
      </c>
      <c r="G31" s="106" t="str">
        <f>IFERROR(VLOOKUP(D31&amp;"-"&amp;E31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1" s="106" t="str">
        <f>IFERROR(VLOOKUP(G31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1" s="106" t="str">
        <f>IFERROR(VLOOKUP(G31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1" s="107" t="str">
        <f>IFERROR(VLOOKUP(G31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1" s="83" t="str">
        <f>IFERROR(VLOOKUP(D31&amp;"-"&amp;E31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2" spans="2:11" ht="15" customHeight="1" x14ac:dyDescent="0.25">
      <c r="B32" s="103">
        <v>27</v>
      </c>
      <c r="C32" s="104" t="str">
        <f>IFERROR(IF((COUNTIF(B2B!A28:K28,$C$4)&lt;0),"---",INDEX(B2B!A:K,MATCH('Module Pin Table'!B32,B2B!A:A,0),6)),"---")</f>
        <v>VCC</v>
      </c>
      <c r="D32" s="105" t="str">
        <f>IFERROR(IF((COUNTIF(B2B!A28:K28,$C$4)&lt;0),"---",INDEX(B2B!A:K,MATCH('Module Pin Table'!B32,B2B!A:A,0),4)),"---")</f>
        <v>J2</v>
      </c>
      <c r="E32" s="105" t="str">
        <f>IFERROR(IF((COUNTIF(B2B!A28:K28,$C$4)&lt;0),"---",INDEX(B2B!A:K,MATCH('Module Pin Table'!B32,B2B!A:A,0),5)),"---")</f>
        <v>12</v>
      </c>
      <c r="F32" s="106" t="str">
        <f>IFERROR(IF(VLOOKUP($D32&amp;"-"&amp;$E32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32&amp; " --&gt; " &amp;RAW_m_TEC0117_REV01!$AU31&amp; " --&gt; ",IF($C$4="TEI0001_REV01",RAW_m_TEI0001_REV01!$AE32&amp; " --&gt; " &amp;RAW_m_TEI0001_REV01!$AU31&amp; " --&gt; ",IF($C$4="TEI0001_REV02",RAW_m_TEI0001_REV02!$AE32&amp; " --&gt; " &amp;RAW_m_TEI0001_REV02!$AU31&amp; " --&gt; ",IF($C$4="TEI0001_REV03",RAW_m_TEI0001_REV03!$AE32&amp; " --&gt; " &amp;RAW_m_TEI0001_REV03!$AU31&amp; " --&gt; ",IF($C$4="TEI0003_REV01",RAW_m_TEI0003_REV01!$AE32&amp; " --&gt; " &amp;RAW_m_TEI0003_REV01!$AU31&amp; " --&gt; ",IF($C$4="TEI0003_REV02",RAW_m_TEI0003_REV02!$AE32&amp; " --&gt; " &amp;RAW_m_TEI0003_REV02!$AU31&amp; " --&gt; ",IF($C$4="TEI0010_REV01",RAW_m_TEI0010_REV01!$AE32&amp; " --&gt; " &amp;RAW_m_TEI0010_REV01!$AU31&amp; " --&gt; ",IF($C$4="TEI0010_REV02",RAW_m_TEI0010_REV02!$AE32&amp; " --&gt; " &amp;RAW_m_TEI0010_REV02!$AU31&amp; " --&gt; ",IF($C$4="TEL0001_REV01",RAW_m_TEL0001_REV01!$AE32&amp; " --&gt; " &amp;RAW_m_TEL0001_REV01!$AU31&amp; " --&gt; ",IF($C$4="TEL0001_REV02",RAW_m_TEL0001_REV02!$AE32&amp; " --&gt; " &amp;RAW_m_TEL0001_REV02!$AU31&amp; " --&gt; ",IF($C$4="TEM0001_REV01",RAW_m_TEM0001_REV01!$AE32&amp; " --&gt; " &amp;RAW_m_TEM0001_REV01!$AU31&amp; " --&gt; ",IF($C$4="TEM0001_REV01A",RAW_m_TEM0001_REV01A!$AE32&amp; " --&gt; " &amp;RAW_m_TEM0001_REV01A!$AU31&amp; " --&gt; ",IF($C$4="TEM0001_REV01B",RAW_m_TEM0001_REV01B!$AE32&amp; " --&gt; " &amp;RAW_m_TEM0001_REV01B!$AU31&amp; " --&gt; ")))))))))))))),"---")</f>
        <v>---</v>
      </c>
      <c r="G32" s="106" t="str">
        <f>IFERROR(VLOOKUP(D32&amp;"-"&amp;E32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2" s="106" t="str">
        <f>IFERROR(VLOOKUP(G32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2" s="106" t="str">
        <f>IFERROR(VLOOKUP(G32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2" s="107" t="str">
        <f>IFERROR(VLOOKUP(G32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2" s="83" t="str">
        <f>IFERROR(VLOOKUP(D32&amp;"-"&amp;E32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3" spans="2:11" ht="15" customHeight="1" x14ac:dyDescent="0.25">
      <c r="B33" s="103">
        <v>28</v>
      </c>
      <c r="C33" s="104" t="str">
        <f>IFERROR(IF((COUNTIF(B2B!A29:K29,$C$4)&lt;0),"---",INDEX(B2B!A:K,MATCH('Module Pin Table'!B33,B2B!A:A,0),6)),"---")</f>
        <v>VCC</v>
      </c>
      <c r="D33" s="105" t="str">
        <f>IFERROR(IF((COUNTIF(B2B!A29:K29,$C$4)&lt;0),"---",INDEX(B2B!A:K,MATCH('Module Pin Table'!B33,B2B!A:A,0),4)),"---")</f>
        <v>J2</v>
      </c>
      <c r="E33" s="105" t="str">
        <f>IFERROR(IF((COUNTIF(B2B!A29:K29,$C$4)&lt;0),"---",INDEX(B2B!A:K,MATCH('Module Pin Table'!B33,B2B!A:A,0),5)),"---")</f>
        <v>13</v>
      </c>
      <c r="F33" s="106" t="str">
        <f>IFERROR(IF(VLOOKUP($D33&amp;"-"&amp;$E33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33&amp; " --&gt; " &amp;RAW_m_TEC0117_REV01!$AU32&amp; " --&gt; ",IF($C$4="TEI0001_REV01",RAW_m_TEI0001_REV01!$AE33&amp; " --&gt; " &amp;RAW_m_TEI0001_REV01!$AU32&amp; " --&gt; ",IF($C$4="TEI0001_REV02",RAW_m_TEI0001_REV02!$AE33&amp; " --&gt; " &amp;RAW_m_TEI0001_REV02!$AU32&amp; " --&gt; ",IF($C$4="TEI0001_REV03",RAW_m_TEI0001_REV03!$AE33&amp; " --&gt; " &amp;RAW_m_TEI0001_REV03!$AU32&amp; " --&gt; ",IF($C$4="TEI0003_REV01",RAW_m_TEI0003_REV01!$AE33&amp; " --&gt; " &amp;RAW_m_TEI0003_REV01!$AU32&amp; " --&gt; ",IF($C$4="TEI0003_REV02",RAW_m_TEI0003_REV02!$AE33&amp; " --&gt; " &amp;RAW_m_TEI0003_REV02!$AU32&amp; " --&gt; ",IF($C$4="TEI0010_REV01",RAW_m_TEI0010_REV01!$AE33&amp; " --&gt; " &amp;RAW_m_TEI0010_REV01!$AU32&amp; " --&gt; ",IF($C$4="TEI0010_REV02",RAW_m_TEI0010_REV02!$AE33&amp; " --&gt; " &amp;RAW_m_TEI0010_REV02!$AU32&amp; " --&gt; ",IF($C$4="TEL0001_REV01",RAW_m_TEL0001_REV01!$AE33&amp; " --&gt; " &amp;RAW_m_TEL0001_REV01!$AU32&amp; " --&gt; ",IF($C$4="TEL0001_REV02",RAW_m_TEL0001_REV02!$AE33&amp; " --&gt; " &amp;RAW_m_TEL0001_REV02!$AU32&amp; " --&gt; ",IF($C$4="TEM0001_REV01",RAW_m_TEM0001_REV01!$AE33&amp; " --&gt; " &amp;RAW_m_TEM0001_REV01!$AU32&amp; " --&gt; ",IF($C$4="TEM0001_REV01A",RAW_m_TEM0001_REV01A!$AE33&amp; " --&gt; " &amp;RAW_m_TEM0001_REV01A!$AU32&amp; " --&gt; ",IF($C$4="TEM0001_REV01B",RAW_m_TEM0001_REV01B!$AE33&amp; " --&gt; " &amp;RAW_m_TEM0001_REV01B!$AU32&amp; " --&gt; ")))))))))))))),"---")</f>
        <v>---</v>
      </c>
      <c r="G33" s="106" t="str">
        <f>IFERROR(VLOOKUP(D33&amp;"-"&amp;E33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3" s="106" t="str">
        <f>IFERROR(VLOOKUP(G33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3" s="106" t="str">
        <f>IFERROR(VLOOKUP(G33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3" s="107" t="str">
        <f>IFERROR(VLOOKUP(G33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3" s="83" t="str">
        <f>IFERROR(VLOOKUP(D33&amp;"-"&amp;E33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4" spans="2:11" ht="15" customHeight="1" x14ac:dyDescent="0.25">
      <c r="B34" s="103">
        <v>29</v>
      </c>
      <c r="C34" s="104" t="str">
        <f>IFERROR(IF((COUNTIF(B2B!A30:K30,$C$4)&lt;0),"---",INDEX(B2B!A:K,MATCH('Module Pin Table'!B34,B2B!A:A,0),6)),"---")</f>
        <v>VCC</v>
      </c>
      <c r="D34" s="105" t="str">
        <f>IFERROR(IF((COUNTIF(B2B!A30:K30,$C$4)&lt;0),"---",INDEX(B2B!A:K,MATCH('Module Pin Table'!B34,B2B!A:A,0),4)),"---")</f>
        <v>J2</v>
      </c>
      <c r="E34" s="105" t="str">
        <f>IFERROR(IF((COUNTIF(B2B!A30:K30,$C$4)&lt;0),"---",INDEX(B2B!A:K,MATCH('Module Pin Table'!B34,B2B!A:A,0),5)),"---")</f>
        <v>14</v>
      </c>
      <c r="F34" s="106" t="str">
        <f>IFERROR(IF(VLOOKUP($D34&amp;"-"&amp;$E34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34&amp; " --&gt; " &amp;RAW_m_TEC0117_REV01!$AU33&amp; " --&gt; ",IF($C$4="TEI0001_REV01",RAW_m_TEI0001_REV01!$AE34&amp; " --&gt; " &amp;RAW_m_TEI0001_REV01!$AU33&amp; " --&gt; ",IF($C$4="TEI0001_REV02",RAW_m_TEI0001_REV02!$AE34&amp; " --&gt; " &amp;RAW_m_TEI0001_REV02!$AU33&amp; " --&gt; ",IF($C$4="TEI0001_REV03",RAW_m_TEI0001_REV03!$AE34&amp; " --&gt; " &amp;RAW_m_TEI0001_REV03!$AU33&amp; " --&gt; ",IF($C$4="TEI0003_REV01",RAW_m_TEI0003_REV01!$AE34&amp; " --&gt; " &amp;RAW_m_TEI0003_REV01!$AU33&amp; " --&gt; ",IF($C$4="TEI0003_REV02",RAW_m_TEI0003_REV02!$AE34&amp; " --&gt; " &amp;RAW_m_TEI0003_REV02!$AU33&amp; " --&gt; ",IF($C$4="TEI0010_REV01",RAW_m_TEI0010_REV01!$AE34&amp; " --&gt; " &amp;RAW_m_TEI0010_REV01!$AU33&amp; " --&gt; ",IF($C$4="TEI0010_REV02",RAW_m_TEI0010_REV02!$AE34&amp; " --&gt; " &amp;RAW_m_TEI0010_REV02!$AU33&amp; " --&gt; ",IF($C$4="TEL0001_REV01",RAW_m_TEL0001_REV01!$AE34&amp; " --&gt; " &amp;RAW_m_TEL0001_REV01!$AU33&amp; " --&gt; ",IF($C$4="TEL0001_REV02",RAW_m_TEL0001_REV02!$AE34&amp; " --&gt; " &amp;RAW_m_TEL0001_REV02!$AU33&amp; " --&gt; ",IF($C$4="TEM0001_REV01",RAW_m_TEM0001_REV01!$AE34&amp; " --&gt; " &amp;RAW_m_TEM0001_REV01!$AU33&amp; " --&gt; ",IF($C$4="TEM0001_REV01A",RAW_m_TEM0001_REV01A!$AE34&amp; " --&gt; " &amp;RAW_m_TEM0001_REV01A!$AU33&amp; " --&gt; ",IF($C$4="TEM0001_REV01B",RAW_m_TEM0001_REV01B!$AE34&amp; " --&gt; " &amp;RAW_m_TEM0001_REV01B!$AU33&amp; " --&gt; ")))))))))))))),"---")</f>
        <v>---</v>
      </c>
      <c r="G34" s="106" t="str">
        <f>IFERROR(VLOOKUP(D34&amp;"-"&amp;E34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4" s="106" t="str">
        <f>IFERROR(VLOOKUP(G34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4" s="106" t="str">
        <f>IFERROR(VLOOKUP(G34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4" s="107" t="str">
        <f>IFERROR(VLOOKUP(G34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4" s="83" t="str">
        <f>IFERROR(VLOOKUP(D34&amp;"-"&amp;E34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5" spans="2:11" ht="15" customHeight="1" x14ac:dyDescent="0.25">
      <c r="B35" s="103">
        <v>30</v>
      </c>
      <c r="C35" s="104" t="str">
        <f>IFERROR(IF((COUNTIF(B2B!A31:K31,$C$4)&lt;0),"---",INDEX(B2B!A:K,MATCH('Module Pin Table'!B35,B2B!A:A,0),6)),"---")</f>
        <v>---</v>
      </c>
      <c r="D35" s="105" t="str">
        <f>IFERROR(IF((COUNTIF(B2B!A31:K31,$C$4)&lt;0),"---",INDEX(B2B!A:K,MATCH('Module Pin Table'!B35,B2B!A:A,0),4)),"---")</f>
        <v>J2</v>
      </c>
      <c r="E35" s="105" t="str">
        <f>IFERROR(IF((COUNTIF(B2B!A31:K31,$C$4)&lt;0),"---",INDEX(B2B!A:K,MATCH('Module Pin Table'!B35,B2B!A:A,0),5)),"---")</f>
        <v>15</v>
      </c>
      <c r="F35" s="106" t="str">
        <f>IFERROR(IF(VLOOKUP($D35&amp;"-"&amp;$E35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35&amp; " --&gt; " &amp;RAW_m_TEC0117_REV01!$AU34&amp; " --&gt; ",IF($C$4="TEI0001_REV01",RAW_m_TEI0001_REV01!$AE35&amp; " --&gt; " &amp;RAW_m_TEI0001_REV01!$AU34&amp; " --&gt; ",IF($C$4="TEI0001_REV02",RAW_m_TEI0001_REV02!$AE35&amp; " --&gt; " &amp;RAW_m_TEI0001_REV02!$AU34&amp; " --&gt; ",IF($C$4="TEI0001_REV03",RAW_m_TEI0001_REV03!$AE35&amp; " --&gt; " &amp;RAW_m_TEI0001_REV03!$AU34&amp; " --&gt; ",IF($C$4="TEI0003_REV01",RAW_m_TEI0003_REV01!$AE35&amp; " --&gt; " &amp;RAW_m_TEI0003_REV01!$AU34&amp; " --&gt; ",IF($C$4="TEI0003_REV02",RAW_m_TEI0003_REV02!$AE35&amp; " --&gt; " &amp;RAW_m_TEI0003_REV02!$AU34&amp; " --&gt; ",IF($C$4="TEI0010_REV01",RAW_m_TEI0010_REV01!$AE35&amp; " --&gt; " &amp;RAW_m_TEI0010_REV01!$AU34&amp; " --&gt; ",IF($C$4="TEI0010_REV02",RAW_m_TEI0010_REV02!$AE35&amp; " --&gt; " &amp;RAW_m_TEI0010_REV02!$AU34&amp; " --&gt; ",IF($C$4="TEL0001_REV01",RAW_m_TEL0001_REV01!$AE35&amp; " --&gt; " &amp;RAW_m_TEL0001_REV01!$AU34&amp; " --&gt; ",IF($C$4="TEL0001_REV02",RAW_m_TEL0001_REV02!$AE35&amp; " --&gt; " &amp;RAW_m_TEL0001_REV02!$AU34&amp; " --&gt; ",IF($C$4="TEM0001_REV01",RAW_m_TEM0001_REV01!$AE35&amp; " --&gt; " &amp;RAW_m_TEM0001_REV01!$AU34&amp; " --&gt; ",IF($C$4="TEM0001_REV01A",RAW_m_TEM0001_REV01A!$AE35&amp; " --&gt; " &amp;RAW_m_TEM0001_REV01A!$AU34&amp; " --&gt; ",IF($C$4="TEM0001_REV01B",RAW_m_TEM0001_REV01B!$AE35&amp; " --&gt; " &amp;RAW_m_TEM0001_REV01B!$AU34&amp; " --&gt; ")))))))))))))),"---")</f>
        <v>---</v>
      </c>
      <c r="G35" s="106" t="str">
        <f>IFERROR(VLOOKUP(D35&amp;"-"&amp;E35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5" s="106" t="str">
        <f>IFERROR(VLOOKUP(G35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5" s="106" t="str">
        <f>IFERROR(VLOOKUP(G35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5" s="107" t="str">
        <f>IFERROR(VLOOKUP(G35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5" s="83" t="str">
        <f>IFERROR(VLOOKUP(D35&amp;"-"&amp;E35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6" spans="2:11" ht="15" customHeight="1" x14ac:dyDescent="0.25">
      <c r="B36" s="103">
        <v>31</v>
      </c>
      <c r="C36" s="104" t="str">
        <f>IFERROR(IF((COUNTIF(B2B!A32:K32,$C$4)&lt;0),"---",INDEX(B2B!A:K,MATCH('Module Pin Table'!B36,B2B!A:A,0),6)),"---")</f>
        <v>IO</v>
      </c>
      <c r="D36" s="105" t="str">
        <f>IFERROR(IF((COUNTIF(B2B!A32:K32,$C$4)&lt;0),"---",INDEX(B2B!A:K,MATCH('Module Pin Table'!B36,B2B!A:A,0),4)),"---")</f>
        <v>J3</v>
      </c>
      <c r="E36" s="105" t="str">
        <f>IFERROR(IF((COUNTIF(B2B!A32:K32,$C$4)&lt;0),"---",INDEX(B2B!A:K,MATCH('Module Pin Table'!B36,B2B!A:A,0),5)),"---")</f>
        <v>1</v>
      </c>
      <c r="F36" s="106" t="str">
        <f>IFERROR(IF(VLOOKUP($D36&amp;"-"&amp;$E36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36&amp; " --&gt; " &amp;RAW_m_TEC0117_REV01!$AU35&amp; " --&gt; ",IF($C$4="TEI0001_REV01",RAW_m_TEI0001_REV01!$AE36&amp; " --&gt; " &amp;RAW_m_TEI0001_REV01!$AU35&amp; " --&gt; ",IF($C$4="TEI0001_REV02",RAW_m_TEI0001_REV02!$AE36&amp; " --&gt; " &amp;RAW_m_TEI0001_REV02!$AU35&amp; " --&gt; ",IF($C$4="TEI0001_REV03",RAW_m_TEI0001_REV03!$AE36&amp; " --&gt; " &amp;RAW_m_TEI0001_REV03!$AU35&amp; " --&gt; ",IF($C$4="TEI0003_REV01",RAW_m_TEI0003_REV01!$AE36&amp; " --&gt; " &amp;RAW_m_TEI0003_REV01!$AU35&amp; " --&gt; ",IF($C$4="TEI0003_REV02",RAW_m_TEI0003_REV02!$AE36&amp; " --&gt; " &amp;RAW_m_TEI0003_REV02!$AU35&amp; " --&gt; ",IF($C$4="TEI0010_REV01",RAW_m_TEI0010_REV01!$AE36&amp; " --&gt; " &amp;RAW_m_TEI0010_REV01!$AU35&amp; " --&gt; ",IF($C$4="TEI0010_REV02",RAW_m_TEI0010_REV02!$AE36&amp; " --&gt; " &amp;RAW_m_TEI0010_REV02!$AU35&amp; " --&gt; ",IF($C$4="TEL0001_REV01",RAW_m_TEL0001_REV01!$AE36&amp; " --&gt; " &amp;RAW_m_TEL0001_REV01!$AU35&amp; " --&gt; ",IF($C$4="TEL0001_REV02",RAW_m_TEL0001_REV02!$AE36&amp; " --&gt; " &amp;RAW_m_TEL0001_REV02!$AU35&amp; " --&gt; ",IF($C$4="TEM0001_REV01",RAW_m_TEM0001_REV01!$AE36&amp; " --&gt; " &amp;RAW_m_TEM0001_REV01!$AU35&amp; " --&gt; ",IF($C$4="TEM0001_REV01A",RAW_m_TEM0001_REV01A!$AE36&amp; " --&gt; " &amp;RAW_m_TEM0001_REV01A!$AU35&amp; " --&gt; ",IF($C$4="TEM0001_REV01B",RAW_m_TEM0001_REV01B!$AE36&amp; " --&gt; " &amp;RAW_m_TEM0001_REV01B!$AU35&amp; " --&gt; ")))))))))))))),"---")</f>
        <v>---</v>
      </c>
      <c r="G36" s="106" t="str">
        <f>IFERROR(VLOOKUP(D36&amp;"-"&amp;E36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6" s="106" t="str">
        <f>IFERROR(VLOOKUP(G36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6" s="106" t="str">
        <f>IFERROR(VLOOKUP(G36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6" s="107" t="str">
        <f>IFERROR(VLOOKUP(G36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6" s="83" t="str">
        <f>IFERROR(VLOOKUP(D36&amp;"-"&amp;E36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7" spans="2:11" ht="15" customHeight="1" x14ac:dyDescent="0.25">
      <c r="B37" s="103">
        <v>32</v>
      </c>
      <c r="C37" s="104" t="str">
        <f>IFERROR(IF((COUNTIF(B2B!A33:K33,$C$4)&lt;0),"---",INDEX(B2B!A:K,MATCH('Module Pin Table'!B37,B2B!A:A,0),6)),"---")</f>
        <v>GND</v>
      </c>
      <c r="D37" s="105" t="str">
        <f>IFERROR(IF((COUNTIF(B2B!A33:K33,$C$4)&lt;0),"---",INDEX(B2B!A:K,MATCH('Module Pin Table'!B37,B2B!A:A,0),4)),"---")</f>
        <v>J3</v>
      </c>
      <c r="E37" s="105" t="str">
        <f>IFERROR(IF((COUNTIF(B2B!A33:K33,$C$4)&lt;0),"---",INDEX(B2B!A:K,MATCH('Module Pin Table'!B37,B2B!A:A,0),5)),"---")</f>
        <v>2</v>
      </c>
      <c r="F37" s="106" t="str">
        <f>IFERROR(IF(VLOOKUP($D37&amp;"-"&amp;$E37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37&amp; " --&gt; " &amp;RAW_m_TEC0117_REV01!$AU36&amp; " --&gt; ",IF($C$4="TEI0001_REV01",RAW_m_TEI0001_REV01!$AE37&amp; " --&gt; " &amp;RAW_m_TEI0001_REV01!$AU36&amp; " --&gt; ",IF($C$4="TEI0001_REV02",RAW_m_TEI0001_REV02!$AE37&amp; " --&gt; " &amp;RAW_m_TEI0001_REV02!$AU36&amp; " --&gt; ",IF($C$4="TEI0001_REV03",RAW_m_TEI0001_REV03!$AE37&amp; " --&gt; " &amp;RAW_m_TEI0001_REV03!$AU36&amp; " --&gt; ",IF($C$4="TEI0003_REV01",RAW_m_TEI0003_REV01!$AE37&amp; " --&gt; " &amp;RAW_m_TEI0003_REV01!$AU36&amp; " --&gt; ",IF($C$4="TEI0003_REV02",RAW_m_TEI0003_REV02!$AE37&amp; " --&gt; " &amp;RAW_m_TEI0003_REV02!$AU36&amp; " --&gt; ",IF($C$4="TEI0010_REV01",RAW_m_TEI0010_REV01!$AE37&amp; " --&gt; " &amp;RAW_m_TEI0010_REV01!$AU36&amp; " --&gt; ",IF($C$4="TEI0010_REV02",RAW_m_TEI0010_REV02!$AE37&amp; " --&gt; " &amp;RAW_m_TEI0010_REV02!$AU36&amp; " --&gt; ",IF($C$4="TEL0001_REV01",RAW_m_TEL0001_REV01!$AE37&amp; " --&gt; " &amp;RAW_m_TEL0001_REV01!$AU36&amp; " --&gt; ",IF($C$4="TEL0001_REV02",RAW_m_TEL0001_REV02!$AE37&amp; " --&gt; " &amp;RAW_m_TEL0001_REV02!$AU36&amp; " --&gt; ",IF($C$4="TEM0001_REV01",RAW_m_TEM0001_REV01!$AE37&amp; " --&gt; " &amp;RAW_m_TEM0001_REV01!$AU36&amp; " --&gt; ",IF($C$4="TEM0001_REV01A",RAW_m_TEM0001_REV01A!$AE37&amp; " --&gt; " &amp;RAW_m_TEM0001_REV01A!$AU36&amp; " --&gt; ",IF($C$4="TEM0001_REV01B",RAW_m_TEM0001_REV01B!$AE37&amp; " --&gt; " &amp;RAW_m_TEM0001_REV01B!$AU36&amp; " --&gt; ")))))))))))))),"---")</f>
        <v>---</v>
      </c>
      <c r="G37" s="106" t="str">
        <f>IFERROR(VLOOKUP(D37&amp;"-"&amp;E37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7" s="106" t="str">
        <f>IFERROR(VLOOKUP(G37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7" s="106" t="str">
        <f>IFERROR(VLOOKUP(G37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7" s="107" t="str">
        <f>IFERROR(VLOOKUP(G37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7" s="83" t="str">
        <f>IFERROR(VLOOKUP(D37&amp;"-"&amp;E37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8" spans="2:11" ht="15" customHeight="1" x14ac:dyDescent="0.25">
      <c r="B38" s="103">
        <v>33</v>
      </c>
      <c r="C38" s="104" t="str">
        <f>IFERROR(IF((COUNTIF(B2B!A34:K34,$C$4)&lt;0),"---",INDEX(B2B!A:K,MATCH('Module Pin Table'!B38,B2B!A:A,0),6)),"---")</f>
        <v>IO</v>
      </c>
      <c r="D38" s="105" t="str">
        <f>IFERROR(IF((COUNTIF(B2B!A34:K34,$C$4)&lt;0),"---",INDEX(B2B!A:K,MATCH('Module Pin Table'!B38,B2B!A:A,0),4)),"---")</f>
        <v>J3</v>
      </c>
      <c r="E38" s="105" t="str">
        <f>IFERROR(IF((COUNTIF(B2B!A34:K34,$C$4)&lt;0),"---",INDEX(B2B!A:K,MATCH('Module Pin Table'!B38,B2B!A:A,0),5)),"---")</f>
        <v>3</v>
      </c>
      <c r="F38" s="106" t="str">
        <f>IFERROR(IF(VLOOKUP($D38&amp;"-"&amp;$E38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38&amp; " --&gt; " &amp;RAW_m_TEC0117_REV01!$AU37&amp; " --&gt; ",IF($C$4="TEI0001_REV01",RAW_m_TEI0001_REV01!$AE38&amp; " --&gt; " &amp;RAW_m_TEI0001_REV01!$AU37&amp; " --&gt; ",IF($C$4="TEI0001_REV02",RAW_m_TEI0001_REV02!$AE38&amp; " --&gt; " &amp;RAW_m_TEI0001_REV02!$AU37&amp; " --&gt; ",IF($C$4="TEI0001_REV03",RAW_m_TEI0001_REV03!$AE38&amp; " --&gt; " &amp;RAW_m_TEI0001_REV03!$AU37&amp; " --&gt; ",IF($C$4="TEI0003_REV01",RAW_m_TEI0003_REV01!$AE38&amp; " --&gt; " &amp;RAW_m_TEI0003_REV01!$AU37&amp; " --&gt; ",IF($C$4="TEI0003_REV02",RAW_m_TEI0003_REV02!$AE38&amp; " --&gt; " &amp;RAW_m_TEI0003_REV02!$AU37&amp; " --&gt; ",IF($C$4="TEI0010_REV01",RAW_m_TEI0010_REV01!$AE38&amp; " --&gt; " &amp;RAW_m_TEI0010_REV01!$AU37&amp; " --&gt; ",IF($C$4="TEI0010_REV02",RAW_m_TEI0010_REV02!$AE38&amp; " --&gt; " &amp;RAW_m_TEI0010_REV02!$AU37&amp; " --&gt; ",IF($C$4="TEL0001_REV01",RAW_m_TEL0001_REV01!$AE38&amp; " --&gt; " &amp;RAW_m_TEL0001_REV01!$AU37&amp; " --&gt; ",IF($C$4="TEL0001_REV02",RAW_m_TEL0001_REV02!$AE38&amp; " --&gt; " &amp;RAW_m_TEL0001_REV02!$AU37&amp; " --&gt; ",IF($C$4="TEM0001_REV01",RAW_m_TEM0001_REV01!$AE38&amp; " --&gt; " &amp;RAW_m_TEM0001_REV01!$AU37&amp; " --&gt; ",IF($C$4="TEM0001_REV01A",RAW_m_TEM0001_REV01A!$AE38&amp; " --&gt; " &amp;RAW_m_TEM0001_REV01A!$AU37&amp; " --&gt; ",IF($C$4="TEM0001_REV01B",RAW_m_TEM0001_REV01B!$AE38&amp; " --&gt; " &amp;RAW_m_TEM0001_REV01B!$AU37&amp; " --&gt; ")))))))))))))),"---")</f>
        <v>---</v>
      </c>
      <c r="G38" s="106" t="str">
        <f>IFERROR(VLOOKUP(D38&amp;"-"&amp;E38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8" s="106" t="str">
        <f>IFERROR(VLOOKUP(G38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8" s="106" t="str">
        <f>IFERROR(VLOOKUP(G38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8" s="107" t="str">
        <f>IFERROR(VLOOKUP(G38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8" s="83" t="str">
        <f>IFERROR(VLOOKUP(D38&amp;"-"&amp;E38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39" spans="2:11" ht="15" customHeight="1" x14ac:dyDescent="0.25">
      <c r="B39" s="103">
        <v>34</v>
      </c>
      <c r="C39" s="104" t="str">
        <f>IFERROR(IF((COUNTIF(B2B!A35:K35,$C$4)&lt;0),"---",INDEX(B2B!A:K,MATCH('Module Pin Table'!B39,B2B!A:A,0),6)),"---")</f>
        <v>GND</v>
      </c>
      <c r="D39" s="105" t="str">
        <f>IFERROR(IF((COUNTIF(B2B!A35:K35,$C$4)&lt;0),"---",INDEX(B2B!A:K,MATCH('Module Pin Table'!B39,B2B!A:A,0),4)),"---")</f>
        <v>J4</v>
      </c>
      <c r="E39" s="105" t="str">
        <f>IFERROR(IF((COUNTIF(B2B!A35:K35,$C$4)&lt;0),"---",INDEX(B2B!A:K,MATCH('Module Pin Table'!B39,B2B!A:A,0),5)),"---")</f>
        <v>1</v>
      </c>
      <c r="F39" s="106" t="str">
        <f>IFERROR(IF(VLOOKUP($D39&amp;"-"&amp;$E39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39&amp; " --&gt; " &amp;RAW_m_TEC0117_REV01!$AU38&amp; " --&gt; ",IF($C$4="TEI0001_REV01",RAW_m_TEI0001_REV01!$AE39&amp; " --&gt; " &amp;RAW_m_TEI0001_REV01!$AU38&amp; " --&gt; ",IF($C$4="TEI0001_REV02",RAW_m_TEI0001_REV02!$AE39&amp; " --&gt; " &amp;RAW_m_TEI0001_REV02!$AU38&amp; " --&gt; ",IF($C$4="TEI0001_REV03",RAW_m_TEI0001_REV03!$AE39&amp; " --&gt; " &amp;RAW_m_TEI0001_REV03!$AU38&amp; " --&gt; ",IF($C$4="TEI0003_REV01",RAW_m_TEI0003_REV01!$AE39&amp; " --&gt; " &amp;RAW_m_TEI0003_REV01!$AU38&amp; " --&gt; ",IF($C$4="TEI0003_REV02",RAW_m_TEI0003_REV02!$AE39&amp; " --&gt; " &amp;RAW_m_TEI0003_REV02!$AU38&amp; " --&gt; ",IF($C$4="TEI0010_REV01",RAW_m_TEI0010_REV01!$AE39&amp; " --&gt; " &amp;RAW_m_TEI0010_REV01!$AU38&amp; " --&gt; ",IF($C$4="TEI0010_REV02",RAW_m_TEI0010_REV02!$AE39&amp; " --&gt; " &amp;RAW_m_TEI0010_REV02!$AU38&amp; " --&gt; ",IF($C$4="TEL0001_REV01",RAW_m_TEL0001_REV01!$AE39&amp; " --&gt; " &amp;RAW_m_TEL0001_REV01!$AU38&amp; " --&gt; ",IF($C$4="TEL0001_REV02",RAW_m_TEL0001_REV02!$AE39&amp; " --&gt; " &amp;RAW_m_TEL0001_REV02!$AU38&amp; " --&gt; ",IF($C$4="TEM0001_REV01",RAW_m_TEM0001_REV01!$AE39&amp; " --&gt; " &amp;RAW_m_TEM0001_REV01!$AU38&amp; " --&gt; ",IF($C$4="TEM0001_REV01A",RAW_m_TEM0001_REV01A!$AE39&amp; " --&gt; " &amp;RAW_m_TEM0001_REV01A!$AU38&amp; " --&gt; ",IF($C$4="TEM0001_REV01B",RAW_m_TEM0001_REV01B!$AE39&amp; " --&gt; " &amp;RAW_m_TEM0001_REV01B!$AU38&amp; " --&gt; ")))))))))))))),"---")</f>
        <v>---</v>
      </c>
      <c r="G39" s="106" t="str">
        <f>IFERROR(VLOOKUP(D39&amp;"-"&amp;E39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39" s="106" t="str">
        <f>IFERROR(VLOOKUP(G39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39" s="106" t="str">
        <f>IFERROR(VLOOKUP(G39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39" s="107" t="str">
        <f>IFERROR(VLOOKUP(G39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39" s="83" t="str">
        <f>IFERROR(VLOOKUP(D39&amp;"-"&amp;E39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0" spans="2:11" ht="15" customHeight="1" x14ac:dyDescent="0.25">
      <c r="B40" s="103">
        <v>35</v>
      </c>
      <c r="C40" s="104" t="str">
        <f>IFERROR(IF((COUNTIF(B2B!A36:K36,$C$4)&lt;0),"---",INDEX(B2B!A:K,MATCH('Module Pin Table'!B40,B2B!A:A,0),6)),"---")</f>
        <v>JTAG</v>
      </c>
      <c r="D40" s="105" t="str">
        <f>IFERROR(IF((COUNTIF(B2B!A36:K36,$C$4)&lt;0),"---",INDEX(B2B!A:K,MATCH('Module Pin Table'!B40,B2B!A:A,0),4)),"---")</f>
        <v>J4</v>
      </c>
      <c r="E40" s="105" t="str">
        <f>IFERROR(IF((COUNTIF(B2B!A36:K36,$C$4)&lt;0),"---",INDEX(B2B!A:K,MATCH('Module Pin Table'!B40,B2B!A:A,0),5)),"---")</f>
        <v>2</v>
      </c>
      <c r="F40" s="106" t="str">
        <f>IFERROR(IF(VLOOKUP($D40&amp;"-"&amp;$E40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40&amp; " --&gt; " &amp;RAW_m_TEC0117_REV01!$AU39&amp; " --&gt; ",IF($C$4="TEI0001_REV01",RAW_m_TEI0001_REV01!$AE40&amp; " --&gt; " &amp;RAW_m_TEI0001_REV01!$AU39&amp; " --&gt; ",IF($C$4="TEI0001_REV02",RAW_m_TEI0001_REV02!$AE40&amp; " --&gt; " &amp;RAW_m_TEI0001_REV02!$AU39&amp; " --&gt; ",IF($C$4="TEI0001_REV03",RAW_m_TEI0001_REV03!$AE40&amp; " --&gt; " &amp;RAW_m_TEI0001_REV03!$AU39&amp; " --&gt; ",IF($C$4="TEI0003_REV01",RAW_m_TEI0003_REV01!$AE40&amp; " --&gt; " &amp;RAW_m_TEI0003_REV01!$AU39&amp; " --&gt; ",IF($C$4="TEI0003_REV02",RAW_m_TEI0003_REV02!$AE40&amp; " --&gt; " &amp;RAW_m_TEI0003_REV02!$AU39&amp; " --&gt; ",IF($C$4="TEI0010_REV01",RAW_m_TEI0010_REV01!$AE40&amp; " --&gt; " &amp;RAW_m_TEI0010_REV01!$AU39&amp; " --&gt; ",IF($C$4="TEI0010_REV02",RAW_m_TEI0010_REV02!$AE40&amp; " --&gt; " &amp;RAW_m_TEI0010_REV02!$AU39&amp; " --&gt; ",IF($C$4="TEL0001_REV01",RAW_m_TEL0001_REV01!$AE40&amp; " --&gt; " &amp;RAW_m_TEL0001_REV01!$AU39&amp; " --&gt; ",IF($C$4="TEL0001_REV02",RAW_m_TEL0001_REV02!$AE40&amp; " --&gt; " &amp;RAW_m_TEL0001_REV02!$AU39&amp; " --&gt; ",IF($C$4="TEM0001_REV01",RAW_m_TEM0001_REV01!$AE40&amp; " --&gt; " &amp;RAW_m_TEM0001_REV01!$AU39&amp; " --&gt; ",IF($C$4="TEM0001_REV01A",RAW_m_TEM0001_REV01A!$AE40&amp; " --&gt; " &amp;RAW_m_TEM0001_REV01A!$AU39&amp; " --&gt; ",IF($C$4="TEM0001_REV01B",RAW_m_TEM0001_REV01B!$AE40&amp; " --&gt; " &amp;RAW_m_TEM0001_REV01B!$AU39&amp; " --&gt; ")))))))))))))),"---")</f>
        <v>---</v>
      </c>
      <c r="G40" s="106" t="str">
        <f>IFERROR(VLOOKUP(D40&amp;"-"&amp;E40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0" s="106" t="str">
        <f>IFERROR(VLOOKUP(G40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0" s="106" t="str">
        <f>IFERROR(VLOOKUP(G40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0" s="107" t="str">
        <f>IFERROR(VLOOKUP(G40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0" s="83" t="str">
        <f>IFERROR(VLOOKUP(D40&amp;"-"&amp;E40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1" spans="2:11" ht="15" customHeight="1" x14ac:dyDescent="0.25">
      <c r="B41" s="103">
        <v>36</v>
      </c>
      <c r="C41" s="104" t="str">
        <f>IFERROR(IF((COUNTIF(B2B!A37:K37,$C$4)&lt;0),"---",INDEX(B2B!A:K,MATCH('Module Pin Table'!B41,B2B!A:A,0),6)),"---")</f>
        <v>JTAG</v>
      </c>
      <c r="D41" s="105" t="str">
        <f>IFERROR(IF((COUNTIF(B2B!A37:K37,$C$4)&lt;0),"---",INDEX(B2B!A:K,MATCH('Module Pin Table'!B41,B2B!A:A,0),4)),"---")</f>
        <v>J4</v>
      </c>
      <c r="E41" s="105" t="str">
        <f>IFERROR(IF((COUNTIF(B2B!A37:K37,$C$4)&lt;0),"---",INDEX(B2B!A:K,MATCH('Module Pin Table'!B41,B2B!A:A,0),5)),"---")</f>
        <v>3</v>
      </c>
      <c r="F41" s="106" t="str">
        <f>IFERROR(IF(VLOOKUP($D41&amp;"-"&amp;$E41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41&amp; " --&gt; " &amp;RAW_m_TEC0117_REV01!$AU40&amp; " --&gt; ",IF($C$4="TEI0001_REV01",RAW_m_TEI0001_REV01!$AE41&amp; " --&gt; " &amp;RAW_m_TEI0001_REV01!$AU40&amp; " --&gt; ",IF($C$4="TEI0001_REV02",RAW_m_TEI0001_REV02!$AE41&amp; " --&gt; " &amp;RAW_m_TEI0001_REV02!$AU40&amp; " --&gt; ",IF($C$4="TEI0001_REV03",RAW_m_TEI0001_REV03!$AE41&amp; " --&gt; " &amp;RAW_m_TEI0001_REV03!$AU40&amp; " --&gt; ",IF($C$4="TEI0003_REV01",RAW_m_TEI0003_REV01!$AE41&amp; " --&gt; " &amp;RAW_m_TEI0003_REV01!$AU40&amp; " --&gt; ",IF($C$4="TEI0003_REV02",RAW_m_TEI0003_REV02!$AE41&amp; " --&gt; " &amp;RAW_m_TEI0003_REV02!$AU40&amp; " --&gt; ",IF($C$4="TEI0010_REV01",RAW_m_TEI0010_REV01!$AE41&amp; " --&gt; " &amp;RAW_m_TEI0010_REV01!$AU40&amp; " --&gt; ",IF($C$4="TEI0010_REV02",RAW_m_TEI0010_REV02!$AE41&amp; " --&gt; " &amp;RAW_m_TEI0010_REV02!$AU40&amp; " --&gt; ",IF($C$4="TEL0001_REV01",RAW_m_TEL0001_REV01!$AE41&amp; " --&gt; " &amp;RAW_m_TEL0001_REV01!$AU40&amp; " --&gt; ",IF($C$4="TEL0001_REV02",RAW_m_TEL0001_REV02!$AE41&amp; " --&gt; " &amp;RAW_m_TEL0001_REV02!$AU40&amp; " --&gt; ",IF($C$4="TEM0001_REV01",RAW_m_TEM0001_REV01!$AE41&amp; " --&gt; " &amp;RAW_m_TEM0001_REV01!$AU40&amp; " --&gt; ",IF($C$4="TEM0001_REV01A",RAW_m_TEM0001_REV01A!$AE41&amp; " --&gt; " &amp;RAW_m_TEM0001_REV01A!$AU40&amp; " --&gt; ",IF($C$4="TEM0001_REV01B",RAW_m_TEM0001_REV01B!$AE41&amp; " --&gt; " &amp;RAW_m_TEM0001_REV01B!$AU40&amp; " --&gt; ")))))))))))))),"---")</f>
        <v>---</v>
      </c>
      <c r="G41" s="106" t="str">
        <f>IFERROR(VLOOKUP(D41&amp;"-"&amp;E41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1" s="106" t="str">
        <f>IFERROR(VLOOKUP(G41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1" s="106" t="str">
        <f>IFERROR(VLOOKUP(G41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1" s="107" t="str">
        <f>IFERROR(VLOOKUP(G41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1" s="83" t="str">
        <f>IFERROR(VLOOKUP(D41&amp;"-"&amp;E41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2" spans="2:11" ht="15" customHeight="1" x14ac:dyDescent="0.25">
      <c r="B42" s="103">
        <v>37</v>
      </c>
      <c r="C42" s="104" t="str">
        <f>IFERROR(IF((COUNTIF(B2B!A38:K38,$C$4)&lt;0),"---",INDEX(B2B!A:K,MATCH('Module Pin Table'!B42,B2B!A:A,0),6)),"---")</f>
        <v>JTAG</v>
      </c>
      <c r="D42" s="105" t="str">
        <f>IFERROR(IF((COUNTIF(B2B!A38:K38,$C$4)&lt;0),"---",INDEX(B2B!A:K,MATCH('Module Pin Table'!B42,B2B!A:A,0),4)),"---")</f>
        <v>J4</v>
      </c>
      <c r="E42" s="105" t="str">
        <f>IFERROR(IF((COUNTIF(B2B!A38:K38,$C$4)&lt;0),"---",INDEX(B2B!A:K,MATCH('Module Pin Table'!B42,B2B!A:A,0),5)),"---")</f>
        <v>4</v>
      </c>
      <c r="F42" s="106" t="str">
        <f>IFERROR(IF(VLOOKUP($D42&amp;"-"&amp;$E42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42&amp; " --&gt; " &amp;RAW_m_TEC0117_REV01!$AU41&amp; " --&gt; ",IF($C$4="TEI0001_REV01",RAW_m_TEI0001_REV01!$AE42&amp; " --&gt; " &amp;RAW_m_TEI0001_REV01!$AU41&amp; " --&gt; ",IF($C$4="TEI0001_REV02",RAW_m_TEI0001_REV02!$AE42&amp; " --&gt; " &amp;RAW_m_TEI0001_REV02!$AU41&amp; " --&gt; ",IF($C$4="TEI0001_REV03",RAW_m_TEI0001_REV03!$AE42&amp; " --&gt; " &amp;RAW_m_TEI0001_REV03!$AU41&amp; " --&gt; ",IF($C$4="TEI0003_REV01",RAW_m_TEI0003_REV01!$AE42&amp; " --&gt; " &amp;RAW_m_TEI0003_REV01!$AU41&amp; " --&gt; ",IF($C$4="TEI0003_REV02",RAW_m_TEI0003_REV02!$AE42&amp; " --&gt; " &amp;RAW_m_TEI0003_REV02!$AU41&amp; " --&gt; ",IF($C$4="TEI0010_REV01",RAW_m_TEI0010_REV01!$AE42&amp; " --&gt; " &amp;RAW_m_TEI0010_REV01!$AU41&amp; " --&gt; ",IF($C$4="TEI0010_REV02",RAW_m_TEI0010_REV02!$AE42&amp; " --&gt; " &amp;RAW_m_TEI0010_REV02!$AU41&amp; " --&gt; ",IF($C$4="TEL0001_REV01",RAW_m_TEL0001_REV01!$AE42&amp; " --&gt; " &amp;RAW_m_TEL0001_REV01!$AU41&amp; " --&gt; ",IF($C$4="TEL0001_REV02",RAW_m_TEL0001_REV02!$AE42&amp; " --&gt; " &amp;RAW_m_TEL0001_REV02!$AU41&amp; " --&gt; ",IF($C$4="TEM0001_REV01",RAW_m_TEM0001_REV01!$AE42&amp; " --&gt; " &amp;RAW_m_TEM0001_REV01!$AU41&amp; " --&gt; ",IF($C$4="TEM0001_REV01A",RAW_m_TEM0001_REV01A!$AE42&amp; " --&gt; " &amp;RAW_m_TEM0001_REV01A!$AU41&amp; " --&gt; ",IF($C$4="TEM0001_REV01B",RAW_m_TEM0001_REV01B!$AE42&amp; " --&gt; " &amp;RAW_m_TEM0001_REV01B!$AU41&amp; " --&gt; ")))))))))))))),"---")</f>
        <v>---</v>
      </c>
      <c r="G42" s="106" t="str">
        <f>IFERROR(VLOOKUP(D42&amp;"-"&amp;E42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2" s="106" t="str">
        <f>IFERROR(VLOOKUP(G42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2" s="106" t="str">
        <f>IFERROR(VLOOKUP(G42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2" s="107" t="str">
        <f>IFERROR(VLOOKUP(G42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2" s="83" t="str">
        <f>IFERROR(VLOOKUP(D42&amp;"-"&amp;E42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3" spans="2:11" ht="15" customHeight="1" x14ac:dyDescent="0.25">
      <c r="B43" s="103">
        <v>38</v>
      </c>
      <c r="C43" s="104" t="str">
        <f>IFERROR(IF((COUNTIF(B2B!A39:K39,$C$4)&lt;0),"---",INDEX(B2B!A:K,MATCH('Module Pin Table'!B43,B2B!A:A,0),6)),"---")</f>
        <v>JTAG</v>
      </c>
      <c r="D43" s="105" t="str">
        <f>IFERROR(IF((COUNTIF(B2B!A39:K39,$C$4)&lt;0),"---",INDEX(B2B!A:K,MATCH('Module Pin Table'!B43,B2B!A:A,0),4)),"---")</f>
        <v>J4</v>
      </c>
      <c r="E43" s="105" t="str">
        <f>IFERROR(IF((COUNTIF(B2B!A39:K39,$C$4)&lt;0),"---",INDEX(B2B!A:K,MATCH('Module Pin Table'!B43,B2B!A:A,0),5)),"---")</f>
        <v>5</v>
      </c>
      <c r="F43" s="106" t="str">
        <f>IFERROR(IF(VLOOKUP($D43&amp;"-"&amp;$E43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43&amp; " --&gt; " &amp;RAW_m_TEC0117_REV01!$AU42&amp; " --&gt; ",IF($C$4="TEI0001_REV01",RAW_m_TEI0001_REV01!$AE43&amp; " --&gt; " &amp;RAW_m_TEI0001_REV01!$AU42&amp; " --&gt; ",IF($C$4="TEI0001_REV02",RAW_m_TEI0001_REV02!$AE43&amp; " --&gt; " &amp;RAW_m_TEI0001_REV02!$AU42&amp; " --&gt; ",IF($C$4="TEI0001_REV03",RAW_m_TEI0001_REV03!$AE43&amp; " --&gt; " &amp;RAW_m_TEI0001_REV03!$AU42&amp; " --&gt; ",IF($C$4="TEI0003_REV01",RAW_m_TEI0003_REV01!$AE43&amp; " --&gt; " &amp;RAW_m_TEI0003_REV01!$AU42&amp; " --&gt; ",IF($C$4="TEI0003_REV02",RAW_m_TEI0003_REV02!$AE43&amp; " --&gt; " &amp;RAW_m_TEI0003_REV02!$AU42&amp; " --&gt; ",IF($C$4="TEI0010_REV01",RAW_m_TEI0010_REV01!$AE43&amp; " --&gt; " &amp;RAW_m_TEI0010_REV01!$AU42&amp; " --&gt; ",IF($C$4="TEI0010_REV02",RAW_m_TEI0010_REV02!$AE43&amp; " --&gt; " &amp;RAW_m_TEI0010_REV02!$AU42&amp; " --&gt; ",IF($C$4="TEL0001_REV01",RAW_m_TEL0001_REV01!$AE43&amp; " --&gt; " &amp;RAW_m_TEL0001_REV01!$AU42&amp; " --&gt; ",IF($C$4="TEL0001_REV02",RAW_m_TEL0001_REV02!$AE43&amp; " --&gt; " &amp;RAW_m_TEL0001_REV02!$AU42&amp; " --&gt; ",IF($C$4="TEM0001_REV01",RAW_m_TEM0001_REV01!$AE43&amp; " --&gt; " &amp;RAW_m_TEM0001_REV01!$AU42&amp; " --&gt; ",IF($C$4="TEM0001_REV01A",RAW_m_TEM0001_REV01A!$AE43&amp; " --&gt; " &amp;RAW_m_TEM0001_REV01A!$AU42&amp; " --&gt; ",IF($C$4="TEM0001_REV01B",RAW_m_TEM0001_REV01B!$AE43&amp; " --&gt; " &amp;RAW_m_TEM0001_REV01B!$AU42&amp; " --&gt; ")))))))))))))),"---")</f>
        <v>---</v>
      </c>
      <c r="G43" s="106" t="str">
        <f>IFERROR(VLOOKUP(D43&amp;"-"&amp;E43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3" s="106" t="str">
        <f>IFERROR(VLOOKUP(G43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3" s="106" t="str">
        <f>IFERROR(VLOOKUP(G43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3" s="107" t="str">
        <f>IFERROR(VLOOKUP(G43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3" s="83" t="str">
        <f>IFERROR(VLOOKUP(D43&amp;"-"&amp;E43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4" spans="2:11" ht="15" customHeight="1" x14ac:dyDescent="0.25">
      <c r="B44" s="103">
        <v>39</v>
      </c>
      <c r="C44" s="104" t="str">
        <f>IFERROR(IF((COUNTIF(B2B!A40:K40,$C$4)&lt;0),"---",INDEX(B2B!A:K,MATCH('Module Pin Table'!B44,B2B!A:A,0),6)),"---")</f>
        <v>JTAG</v>
      </c>
      <c r="D44" s="105" t="str">
        <f>IFERROR(IF((COUNTIF(B2B!A40:K40,$C$4)&lt;0),"---",INDEX(B2B!A:K,MATCH('Module Pin Table'!B44,B2B!A:A,0),4)),"---")</f>
        <v>J4</v>
      </c>
      <c r="E44" s="105" t="str">
        <f>IFERROR(IF((COUNTIF(B2B!A40:K40,$C$4)&lt;0),"---",INDEX(B2B!A:K,MATCH('Module Pin Table'!B44,B2B!A:A,0),5)),"---")</f>
        <v>6</v>
      </c>
      <c r="F44" s="106" t="str">
        <f>IFERROR(IF(VLOOKUP($D44&amp;"-"&amp;$E44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44&amp; " --&gt; " &amp;RAW_m_TEC0117_REV01!$AU43&amp; " --&gt; ",IF($C$4="TEI0001_REV01",RAW_m_TEI0001_REV01!$AE44&amp; " --&gt; " &amp;RAW_m_TEI0001_REV01!$AU43&amp; " --&gt; ",IF($C$4="TEI0001_REV02",RAW_m_TEI0001_REV02!$AE44&amp; " --&gt; " &amp;RAW_m_TEI0001_REV02!$AU43&amp; " --&gt; ",IF($C$4="TEI0001_REV03",RAW_m_TEI0001_REV03!$AE44&amp; " --&gt; " &amp;RAW_m_TEI0001_REV03!$AU43&amp; " --&gt; ",IF($C$4="TEI0003_REV01",RAW_m_TEI0003_REV01!$AE44&amp; " --&gt; " &amp;RAW_m_TEI0003_REV01!$AU43&amp; " --&gt; ",IF($C$4="TEI0003_REV02",RAW_m_TEI0003_REV02!$AE44&amp; " --&gt; " &amp;RAW_m_TEI0003_REV02!$AU43&amp; " --&gt; ",IF($C$4="TEI0010_REV01",RAW_m_TEI0010_REV01!$AE44&amp; " --&gt; " &amp;RAW_m_TEI0010_REV01!$AU43&amp; " --&gt; ",IF($C$4="TEI0010_REV02",RAW_m_TEI0010_REV02!$AE44&amp; " --&gt; " &amp;RAW_m_TEI0010_REV02!$AU43&amp; " --&gt; ",IF($C$4="TEL0001_REV01",RAW_m_TEL0001_REV01!$AE44&amp; " --&gt; " &amp;RAW_m_TEL0001_REV01!$AU43&amp; " --&gt; ",IF($C$4="TEL0001_REV02",RAW_m_TEL0001_REV02!$AE44&amp; " --&gt; " &amp;RAW_m_TEL0001_REV02!$AU43&amp; " --&gt; ",IF($C$4="TEM0001_REV01",RAW_m_TEM0001_REV01!$AE44&amp; " --&gt; " &amp;RAW_m_TEM0001_REV01!$AU43&amp; " --&gt; ",IF($C$4="TEM0001_REV01A",RAW_m_TEM0001_REV01A!$AE44&amp; " --&gt; " &amp;RAW_m_TEM0001_REV01A!$AU43&amp; " --&gt; ",IF($C$4="TEM0001_REV01B",RAW_m_TEM0001_REV01B!$AE44&amp; " --&gt; " &amp;RAW_m_TEM0001_REV01B!$AU43&amp; " --&gt; ")))))))))))))),"---")</f>
        <v>---</v>
      </c>
      <c r="G44" s="106" t="str">
        <f>IFERROR(VLOOKUP(D44&amp;"-"&amp;E44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4" s="106" t="str">
        <f>IFERROR(VLOOKUP(G44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4" s="106" t="str">
        <f>IFERROR(VLOOKUP(G44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4" s="107" t="str">
        <f>IFERROR(VLOOKUP(G44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4" s="83" t="str">
        <f>IFERROR(VLOOKUP(D44&amp;"-"&amp;E44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5" spans="2:11" ht="15" customHeight="1" x14ac:dyDescent="0.25">
      <c r="B45" s="103">
        <v>40</v>
      </c>
      <c r="C45" s="104" t="str">
        <f>IFERROR(IF((COUNTIF(B2B!A41:K41,$C$4)&lt;0),"---",INDEX(B2B!A:K,MATCH('Module Pin Table'!B45,B2B!A:A,0),6)),"---")</f>
        <v>IO</v>
      </c>
      <c r="D45" s="105" t="str">
        <f>IFERROR(IF((COUNTIF(B2B!A41:K41,$C$4)&lt;0),"---",INDEX(B2B!A:K,MATCH('Module Pin Table'!B45,B2B!A:A,0),4)),"---")</f>
        <v>J6</v>
      </c>
      <c r="E45" s="105" t="str">
        <f>IFERROR(IF((COUNTIF(B2B!A41:K41,$C$4)&lt;0),"---",INDEX(B2B!A:K,MATCH('Module Pin Table'!B45,B2B!A:A,0),5)),"---")</f>
        <v>1</v>
      </c>
      <c r="F45" s="106" t="str">
        <f>IFERROR(IF(VLOOKUP($D45&amp;"-"&amp;$E45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45&amp; " --&gt; " &amp;RAW_m_TEC0117_REV01!$AU44&amp; " --&gt; ",IF($C$4="TEI0001_REV01",RAW_m_TEI0001_REV01!$AE45&amp; " --&gt; " &amp;RAW_m_TEI0001_REV01!$AU44&amp; " --&gt; ",IF($C$4="TEI0001_REV02",RAW_m_TEI0001_REV02!$AE45&amp; " --&gt; " &amp;RAW_m_TEI0001_REV02!$AU44&amp; " --&gt; ",IF($C$4="TEI0001_REV03",RAW_m_TEI0001_REV03!$AE45&amp; " --&gt; " &amp;RAW_m_TEI0001_REV03!$AU44&amp; " --&gt; ",IF($C$4="TEI0003_REV01",RAW_m_TEI0003_REV01!$AE45&amp; " --&gt; " &amp;RAW_m_TEI0003_REV01!$AU44&amp; " --&gt; ",IF($C$4="TEI0003_REV02",RAW_m_TEI0003_REV02!$AE45&amp; " --&gt; " &amp;RAW_m_TEI0003_REV02!$AU44&amp; " --&gt; ",IF($C$4="TEI0010_REV01",RAW_m_TEI0010_REV01!$AE45&amp; " --&gt; " &amp;RAW_m_TEI0010_REV01!$AU44&amp; " --&gt; ",IF($C$4="TEI0010_REV02",RAW_m_TEI0010_REV02!$AE45&amp; " --&gt; " &amp;RAW_m_TEI0010_REV02!$AU44&amp; " --&gt; ",IF($C$4="TEL0001_REV01",RAW_m_TEL0001_REV01!$AE45&amp; " --&gt; " &amp;RAW_m_TEL0001_REV01!$AU44&amp; " --&gt; ",IF($C$4="TEL0001_REV02",RAW_m_TEL0001_REV02!$AE45&amp; " --&gt; " &amp;RAW_m_TEL0001_REV02!$AU44&amp; " --&gt; ",IF($C$4="TEM0001_REV01",RAW_m_TEM0001_REV01!$AE45&amp; " --&gt; " &amp;RAW_m_TEM0001_REV01!$AU44&amp; " --&gt; ",IF($C$4="TEM0001_REV01A",RAW_m_TEM0001_REV01A!$AE45&amp; " --&gt; " &amp;RAW_m_TEM0001_REV01A!$AU44&amp; " --&gt; ",IF($C$4="TEM0001_REV01B",RAW_m_TEM0001_REV01B!$AE45&amp; " --&gt; " &amp;RAW_m_TEM0001_REV01B!$AU44&amp; " --&gt; ")))))))))))))),"---")</f>
        <v>---</v>
      </c>
      <c r="G45" s="106" t="str">
        <f>IFERROR(VLOOKUP(D45&amp;"-"&amp;E45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5" s="106" t="str">
        <f>IFERROR(VLOOKUP(G45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5" s="106" t="str">
        <f>IFERROR(VLOOKUP(G45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5" s="107" t="str">
        <f>IFERROR(VLOOKUP(G45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5" s="83" t="str">
        <f>IFERROR(VLOOKUP(D45&amp;"-"&amp;E45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6" spans="2:11" ht="15" customHeight="1" x14ac:dyDescent="0.25">
      <c r="B46" s="103">
        <v>41</v>
      </c>
      <c r="C46" s="104" t="str">
        <f>IFERROR(IF((COUNTIF(B2B!A42:K42,$C$4)&lt;0),"---",INDEX(B2B!A:K,MATCH('Module Pin Table'!B46,B2B!A:A,0),6)),"---")</f>
        <v>IO</v>
      </c>
      <c r="D46" s="105" t="str">
        <f>IFERROR(IF((COUNTIF(B2B!A42:K42,$C$4)&lt;0),"---",INDEX(B2B!A:K,MATCH('Module Pin Table'!B46,B2B!A:A,0),4)),"---")</f>
        <v>J6</v>
      </c>
      <c r="E46" s="105" t="str">
        <f>IFERROR(IF((COUNTIF(B2B!A42:K42,$C$4)&lt;0),"---",INDEX(B2B!A:K,MATCH('Module Pin Table'!B46,B2B!A:A,0),5)),"---")</f>
        <v>2</v>
      </c>
      <c r="F46" s="106" t="str">
        <f>IFERROR(IF(VLOOKUP($D46&amp;"-"&amp;$E46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46&amp; " --&gt; " &amp;RAW_m_TEC0117_REV01!$AU45&amp; " --&gt; ",IF($C$4="TEI0001_REV01",RAW_m_TEI0001_REV01!$AE46&amp; " --&gt; " &amp;RAW_m_TEI0001_REV01!$AU45&amp; " --&gt; ",IF($C$4="TEI0001_REV02",RAW_m_TEI0001_REV02!$AE46&amp; " --&gt; " &amp;RAW_m_TEI0001_REV02!$AU45&amp; " --&gt; ",IF($C$4="TEI0001_REV03",RAW_m_TEI0001_REV03!$AE46&amp; " --&gt; " &amp;RAW_m_TEI0001_REV03!$AU45&amp; " --&gt; ",IF($C$4="TEI0003_REV01",RAW_m_TEI0003_REV01!$AE46&amp; " --&gt; " &amp;RAW_m_TEI0003_REV01!$AU45&amp; " --&gt; ",IF($C$4="TEI0003_REV02",RAW_m_TEI0003_REV02!$AE46&amp; " --&gt; " &amp;RAW_m_TEI0003_REV02!$AU45&amp; " --&gt; ",IF($C$4="TEI0010_REV01",RAW_m_TEI0010_REV01!$AE46&amp; " --&gt; " &amp;RAW_m_TEI0010_REV01!$AU45&amp; " --&gt; ",IF($C$4="TEI0010_REV02",RAW_m_TEI0010_REV02!$AE46&amp; " --&gt; " &amp;RAW_m_TEI0010_REV02!$AU45&amp; " --&gt; ",IF($C$4="TEL0001_REV01",RAW_m_TEL0001_REV01!$AE46&amp; " --&gt; " &amp;RAW_m_TEL0001_REV01!$AU45&amp; " --&gt; ",IF($C$4="TEL0001_REV02",RAW_m_TEL0001_REV02!$AE46&amp; " --&gt; " &amp;RAW_m_TEL0001_REV02!$AU45&amp; " --&gt; ",IF($C$4="TEM0001_REV01",RAW_m_TEM0001_REV01!$AE46&amp; " --&gt; " &amp;RAW_m_TEM0001_REV01!$AU45&amp; " --&gt; ",IF($C$4="TEM0001_REV01A",RAW_m_TEM0001_REV01A!$AE46&amp; " --&gt; " &amp;RAW_m_TEM0001_REV01A!$AU45&amp; " --&gt; ",IF($C$4="TEM0001_REV01B",RAW_m_TEM0001_REV01B!$AE46&amp; " --&gt; " &amp;RAW_m_TEM0001_REV01B!$AU45&amp; " --&gt; ")))))))))))))),"---")</f>
        <v>---</v>
      </c>
      <c r="G46" s="106" t="str">
        <f>IFERROR(VLOOKUP(D46&amp;"-"&amp;E46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6" s="106" t="str">
        <f>IFERROR(VLOOKUP(G46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6" s="106" t="str">
        <f>IFERROR(VLOOKUP(G46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6" s="107" t="str">
        <f>IFERROR(VLOOKUP(G46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6" s="83" t="str">
        <f>IFERROR(VLOOKUP(D46&amp;"-"&amp;E46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7" spans="2:11" ht="15" customHeight="1" x14ac:dyDescent="0.25">
      <c r="B47" s="103">
        <v>42</v>
      </c>
      <c r="C47" s="104" t="str">
        <f>IFERROR(IF((COUNTIF(B2B!A43:K43,$C$4)&lt;0),"---",INDEX(B2B!A:K,MATCH('Module Pin Table'!B47,B2B!A:A,0),6)),"---")</f>
        <v>IO</v>
      </c>
      <c r="D47" s="105" t="str">
        <f>IFERROR(IF((COUNTIF(B2B!A43:K43,$C$4)&lt;0),"---",INDEX(B2B!A:K,MATCH('Module Pin Table'!B47,B2B!A:A,0),4)),"---")</f>
        <v>J6</v>
      </c>
      <c r="E47" s="105" t="str">
        <f>IFERROR(IF((COUNTIF(B2B!A43:K43,$C$4)&lt;0),"---",INDEX(B2B!A:K,MATCH('Module Pin Table'!B47,B2B!A:A,0),5)),"---")</f>
        <v>3</v>
      </c>
      <c r="F47" s="106" t="str">
        <f>IFERROR(IF(VLOOKUP($D47&amp;"-"&amp;$E47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47&amp; " --&gt; " &amp;RAW_m_TEC0117_REV01!$AU46&amp; " --&gt; ",IF($C$4="TEI0001_REV01",RAW_m_TEI0001_REV01!$AE47&amp; " --&gt; " &amp;RAW_m_TEI0001_REV01!$AU46&amp; " --&gt; ",IF($C$4="TEI0001_REV02",RAW_m_TEI0001_REV02!$AE47&amp; " --&gt; " &amp;RAW_m_TEI0001_REV02!$AU46&amp; " --&gt; ",IF($C$4="TEI0001_REV03",RAW_m_TEI0001_REV03!$AE47&amp; " --&gt; " &amp;RAW_m_TEI0001_REV03!$AU46&amp; " --&gt; ",IF($C$4="TEI0003_REV01",RAW_m_TEI0003_REV01!$AE47&amp; " --&gt; " &amp;RAW_m_TEI0003_REV01!$AU46&amp; " --&gt; ",IF($C$4="TEI0003_REV02",RAW_m_TEI0003_REV02!$AE47&amp; " --&gt; " &amp;RAW_m_TEI0003_REV02!$AU46&amp; " --&gt; ",IF($C$4="TEI0010_REV01",RAW_m_TEI0010_REV01!$AE47&amp; " --&gt; " &amp;RAW_m_TEI0010_REV01!$AU46&amp; " --&gt; ",IF($C$4="TEI0010_REV02",RAW_m_TEI0010_REV02!$AE47&amp; " --&gt; " &amp;RAW_m_TEI0010_REV02!$AU46&amp; " --&gt; ",IF($C$4="TEL0001_REV01",RAW_m_TEL0001_REV01!$AE47&amp; " --&gt; " &amp;RAW_m_TEL0001_REV01!$AU46&amp; " --&gt; ",IF($C$4="TEL0001_REV02",RAW_m_TEL0001_REV02!$AE47&amp; " --&gt; " &amp;RAW_m_TEL0001_REV02!$AU46&amp; " --&gt; ",IF($C$4="TEM0001_REV01",RAW_m_TEM0001_REV01!$AE47&amp; " --&gt; " &amp;RAW_m_TEM0001_REV01!$AU46&amp; " --&gt; ",IF($C$4="TEM0001_REV01A",RAW_m_TEM0001_REV01A!$AE47&amp; " --&gt; " &amp;RAW_m_TEM0001_REV01A!$AU46&amp; " --&gt; ",IF($C$4="TEM0001_REV01B",RAW_m_TEM0001_REV01B!$AE47&amp; " --&gt; " &amp;RAW_m_TEM0001_REV01B!$AU46&amp; " --&gt; ")))))))))))))),"---")</f>
        <v>---</v>
      </c>
      <c r="G47" s="106" t="str">
        <f>IFERROR(VLOOKUP(D47&amp;"-"&amp;E47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7" s="106" t="str">
        <f>IFERROR(VLOOKUP(G47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7" s="106" t="str">
        <f>IFERROR(VLOOKUP(G47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7" s="107" t="str">
        <f>IFERROR(VLOOKUP(G47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7" s="83" t="str">
        <f>IFERROR(VLOOKUP(D47&amp;"-"&amp;E47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8" spans="2:11" ht="15" customHeight="1" x14ac:dyDescent="0.25">
      <c r="B48" s="103">
        <v>43</v>
      </c>
      <c r="C48" s="104" t="str">
        <f>IFERROR(IF((COUNTIF(B2B!A44:K44,$C$4)&lt;0),"---",INDEX(B2B!A:K,MATCH('Module Pin Table'!B48,B2B!A:A,0),6)),"---")</f>
        <v>IO</v>
      </c>
      <c r="D48" s="105" t="str">
        <f>IFERROR(IF((COUNTIF(B2B!A44:K44,$C$4)&lt;0),"---",INDEX(B2B!A:K,MATCH('Module Pin Table'!B48,B2B!A:A,0),4)),"---")</f>
        <v>J6</v>
      </c>
      <c r="E48" s="105" t="str">
        <f>IFERROR(IF((COUNTIF(B2B!A44:K44,$C$4)&lt;0),"---",INDEX(B2B!A:K,MATCH('Module Pin Table'!B48,B2B!A:A,0),5)),"---")</f>
        <v>4</v>
      </c>
      <c r="F48" s="106" t="str">
        <f>IFERROR(IF(VLOOKUP($D48&amp;"-"&amp;$E48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48&amp; " --&gt; " &amp;RAW_m_TEC0117_REV01!$AU47&amp; " --&gt; ",IF($C$4="TEI0001_REV01",RAW_m_TEI0001_REV01!$AE48&amp; " --&gt; " &amp;RAW_m_TEI0001_REV01!$AU47&amp; " --&gt; ",IF($C$4="TEI0001_REV02",RAW_m_TEI0001_REV02!$AE48&amp; " --&gt; " &amp;RAW_m_TEI0001_REV02!$AU47&amp; " --&gt; ",IF($C$4="TEI0001_REV03",RAW_m_TEI0001_REV03!$AE48&amp; " --&gt; " &amp;RAW_m_TEI0001_REV03!$AU47&amp; " --&gt; ",IF($C$4="TEI0003_REV01",RAW_m_TEI0003_REV01!$AE48&amp; " --&gt; " &amp;RAW_m_TEI0003_REV01!$AU47&amp; " --&gt; ",IF($C$4="TEI0003_REV02",RAW_m_TEI0003_REV02!$AE48&amp; " --&gt; " &amp;RAW_m_TEI0003_REV02!$AU47&amp; " --&gt; ",IF($C$4="TEI0010_REV01",RAW_m_TEI0010_REV01!$AE48&amp; " --&gt; " &amp;RAW_m_TEI0010_REV01!$AU47&amp; " --&gt; ",IF($C$4="TEI0010_REV02",RAW_m_TEI0010_REV02!$AE48&amp; " --&gt; " &amp;RAW_m_TEI0010_REV02!$AU47&amp; " --&gt; ",IF($C$4="TEL0001_REV01",RAW_m_TEL0001_REV01!$AE48&amp; " --&gt; " &amp;RAW_m_TEL0001_REV01!$AU47&amp; " --&gt; ",IF($C$4="TEL0001_REV02",RAW_m_TEL0001_REV02!$AE48&amp; " --&gt; " &amp;RAW_m_TEL0001_REV02!$AU47&amp; " --&gt; ",IF($C$4="TEM0001_REV01",RAW_m_TEM0001_REV01!$AE48&amp; " --&gt; " &amp;RAW_m_TEM0001_REV01!$AU47&amp; " --&gt; ",IF($C$4="TEM0001_REV01A",RAW_m_TEM0001_REV01A!$AE48&amp; " --&gt; " &amp;RAW_m_TEM0001_REV01A!$AU47&amp; " --&gt; ",IF($C$4="TEM0001_REV01B",RAW_m_TEM0001_REV01B!$AE48&amp; " --&gt; " &amp;RAW_m_TEM0001_REV01B!$AU47&amp; " --&gt; ")))))))))))))),"---")</f>
        <v>---</v>
      </c>
      <c r="G48" s="106" t="str">
        <f>IFERROR(VLOOKUP(D48&amp;"-"&amp;E48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8" s="106" t="str">
        <f>IFERROR(VLOOKUP(G48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8" s="106" t="str">
        <f>IFERROR(VLOOKUP(G48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8" s="107" t="str">
        <f>IFERROR(VLOOKUP(G48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8" s="83" t="str">
        <f>IFERROR(VLOOKUP(D48&amp;"-"&amp;E48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49" spans="2:11" ht="15" customHeight="1" x14ac:dyDescent="0.25">
      <c r="B49" s="103">
        <v>44</v>
      </c>
      <c r="C49" s="104" t="str">
        <f>IFERROR(IF((COUNTIF(B2B!A45:K45,$C$4)&lt;0),"---",INDEX(B2B!A:K,MATCH('Module Pin Table'!B49,B2B!A:A,0),6)),"---")</f>
        <v>GND</v>
      </c>
      <c r="D49" s="105" t="str">
        <f>IFERROR(IF((COUNTIF(B2B!A45:K45,$C$4)&lt;0),"---",INDEX(B2B!A:K,MATCH('Module Pin Table'!B49,B2B!A:A,0),4)),"---")</f>
        <v>J6</v>
      </c>
      <c r="E49" s="105" t="str">
        <f>IFERROR(IF((COUNTIF(B2B!A45:K45,$C$4)&lt;0),"---",INDEX(B2B!A:K,MATCH('Module Pin Table'!B49,B2B!A:A,0),5)),"---")</f>
        <v>5</v>
      </c>
      <c r="F49" s="106" t="str">
        <f>IFERROR(IF(VLOOKUP($D49&amp;"-"&amp;$E49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49&amp; " --&gt; " &amp;RAW_m_TEC0117_REV01!$AU48&amp; " --&gt; ",IF($C$4="TEI0001_REV01",RAW_m_TEI0001_REV01!$AE49&amp; " --&gt; " &amp;RAW_m_TEI0001_REV01!$AU48&amp; " --&gt; ",IF($C$4="TEI0001_REV02",RAW_m_TEI0001_REV02!$AE49&amp; " --&gt; " &amp;RAW_m_TEI0001_REV02!$AU48&amp; " --&gt; ",IF($C$4="TEI0001_REV03",RAW_m_TEI0001_REV03!$AE49&amp; " --&gt; " &amp;RAW_m_TEI0001_REV03!$AU48&amp; " --&gt; ",IF($C$4="TEI0003_REV01",RAW_m_TEI0003_REV01!$AE49&amp; " --&gt; " &amp;RAW_m_TEI0003_REV01!$AU48&amp; " --&gt; ",IF($C$4="TEI0003_REV02",RAW_m_TEI0003_REV02!$AE49&amp; " --&gt; " &amp;RAW_m_TEI0003_REV02!$AU48&amp; " --&gt; ",IF($C$4="TEI0010_REV01",RAW_m_TEI0010_REV01!$AE49&amp; " --&gt; " &amp;RAW_m_TEI0010_REV01!$AU48&amp; " --&gt; ",IF($C$4="TEI0010_REV02",RAW_m_TEI0010_REV02!$AE49&amp; " --&gt; " &amp;RAW_m_TEI0010_REV02!$AU48&amp; " --&gt; ",IF($C$4="TEL0001_REV01",RAW_m_TEL0001_REV01!$AE49&amp; " --&gt; " &amp;RAW_m_TEL0001_REV01!$AU48&amp; " --&gt; ",IF($C$4="TEL0001_REV02",RAW_m_TEL0001_REV02!$AE49&amp; " --&gt; " &amp;RAW_m_TEL0001_REV02!$AU48&amp; " --&gt; ",IF($C$4="TEM0001_REV01",RAW_m_TEM0001_REV01!$AE49&amp; " --&gt; " &amp;RAW_m_TEM0001_REV01!$AU48&amp; " --&gt; ",IF($C$4="TEM0001_REV01A",RAW_m_TEM0001_REV01A!$AE49&amp; " --&gt; " &amp;RAW_m_TEM0001_REV01A!$AU48&amp; " --&gt; ",IF($C$4="TEM0001_REV01B",RAW_m_TEM0001_REV01B!$AE49&amp; " --&gt; " &amp;RAW_m_TEM0001_REV01B!$AU48&amp; " --&gt; ")))))))))))))),"---")</f>
        <v>---</v>
      </c>
      <c r="G49" s="106" t="str">
        <f>IFERROR(VLOOKUP(D49&amp;"-"&amp;E49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49" s="106" t="str">
        <f>IFERROR(VLOOKUP(G49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49" s="106" t="str">
        <f>IFERROR(VLOOKUP(G49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49" s="107" t="str">
        <f>IFERROR(VLOOKUP(G49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49" s="83" t="str">
        <f>IFERROR(VLOOKUP(D49&amp;"-"&amp;E49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0" spans="2:11" ht="15" customHeight="1" x14ac:dyDescent="0.25">
      <c r="B50" s="103">
        <v>45</v>
      </c>
      <c r="C50" s="104" t="str">
        <f>IFERROR(IF((COUNTIF(B2B!A46:K46,$C$4)&lt;0),"---",INDEX(B2B!A:K,MATCH('Module Pin Table'!B50,B2B!A:A,0),6)),"---")</f>
        <v>VCC</v>
      </c>
      <c r="D50" s="105" t="str">
        <f>IFERROR(IF((COUNTIF(B2B!A46:K46,$C$4)&lt;0),"---",INDEX(B2B!A:K,MATCH('Module Pin Table'!B50,B2B!A:A,0),4)),"---")</f>
        <v>J6</v>
      </c>
      <c r="E50" s="105" t="str">
        <f>IFERROR(IF((COUNTIF(B2B!A46:K46,$C$4)&lt;0),"---",INDEX(B2B!A:K,MATCH('Module Pin Table'!B50,B2B!A:A,0),5)),"---")</f>
        <v>6</v>
      </c>
      <c r="F50" s="106" t="str">
        <f>IFERROR(IF(VLOOKUP($D50&amp;"-"&amp;$E50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50&amp; " --&gt; " &amp;RAW_m_TEC0117_REV01!$AU49&amp; " --&gt; ",IF($C$4="TEI0001_REV01",RAW_m_TEI0001_REV01!$AE50&amp; " --&gt; " &amp;RAW_m_TEI0001_REV01!$AU49&amp; " --&gt; ",IF($C$4="TEI0001_REV02",RAW_m_TEI0001_REV02!$AE50&amp; " --&gt; " &amp;RAW_m_TEI0001_REV02!$AU49&amp; " --&gt; ",IF($C$4="TEI0001_REV03",RAW_m_TEI0001_REV03!$AE50&amp; " --&gt; " &amp;RAW_m_TEI0001_REV03!$AU49&amp; " --&gt; ",IF($C$4="TEI0003_REV01",RAW_m_TEI0003_REV01!$AE50&amp; " --&gt; " &amp;RAW_m_TEI0003_REV01!$AU49&amp; " --&gt; ",IF($C$4="TEI0003_REV02",RAW_m_TEI0003_REV02!$AE50&amp; " --&gt; " &amp;RAW_m_TEI0003_REV02!$AU49&amp; " --&gt; ",IF($C$4="TEI0010_REV01",RAW_m_TEI0010_REV01!$AE50&amp; " --&gt; " &amp;RAW_m_TEI0010_REV01!$AU49&amp; " --&gt; ",IF($C$4="TEI0010_REV02",RAW_m_TEI0010_REV02!$AE50&amp; " --&gt; " &amp;RAW_m_TEI0010_REV02!$AU49&amp; " --&gt; ",IF($C$4="TEL0001_REV01",RAW_m_TEL0001_REV01!$AE50&amp; " --&gt; " &amp;RAW_m_TEL0001_REV01!$AU49&amp; " --&gt; ",IF($C$4="TEL0001_REV02",RAW_m_TEL0001_REV02!$AE50&amp; " --&gt; " &amp;RAW_m_TEL0001_REV02!$AU49&amp; " --&gt; ",IF($C$4="TEM0001_REV01",RAW_m_TEM0001_REV01!$AE50&amp; " --&gt; " &amp;RAW_m_TEM0001_REV01!$AU49&amp; " --&gt; ",IF($C$4="TEM0001_REV01A",RAW_m_TEM0001_REV01A!$AE50&amp; " --&gt; " &amp;RAW_m_TEM0001_REV01A!$AU49&amp; " --&gt; ",IF($C$4="TEM0001_REV01B",RAW_m_TEM0001_REV01B!$AE50&amp; " --&gt; " &amp;RAW_m_TEM0001_REV01B!$AU49&amp; " --&gt; ")))))))))))))),"---")</f>
        <v>---</v>
      </c>
      <c r="G50" s="106" t="str">
        <f>IFERROR(VLOOKUP(D50&amp;"-"&amp;E50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0" s="106" t="str">
        <f>IFERROR(VLOOKUP(G50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0" s="106" t="str">
        <f>IFERROR(VLOOKUP(G50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0" s="107" t="str">
        <f>IFERROR(VLOOKUP(G50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0" s="83" t="str">
        <f>IFERROR(VLOOKUP(D50&amp;"-"&amp;E50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1" spans="2:11" ht="15" customHeight="1" x14ac:dyDescent="0.25">
      <c r="B51" s="103">
        <v>46</v>
      </c>
      <c r="C51" s="104" t="str">
        <f>IFERROR(IF((COUNTIF(B2B!A47:K47,$C$4)&lt;0),"---",INDEX(B2B!A:K,MATCH('Module Pin Table'!B51,B2B!A:A,0),6)),"---")</f>
        <v>IO</v>
      </c>
      <c r="D51" s="105" t="str">
        <f>IFERROR(IF((COUNTIF(B2B!A47:K47,$C$4)&lt;0),"---",INDEX(B2B!A:K,MATCH('Module Pin Table'!B51,B2B!A:A,0),4)),"---")</f>
        <v>J6</v>
      </c>
      <c r="E51" s="105" t="str">
        <f>IFERROR(IF((COUNTIF(B2B!A47:K47,$C$4)&lt;0),"---",INDEX(B2B!A:K,MATCH('Module Pin Table'!B51,B2B!A:A,0),5)),"---")</f>
        <v>7</v>
      </c>
      <c r="F51" s="106" t="str">
        <f>IFERROR(IF(VLOOKUP($D51&amp;"-"&amp;$E51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51&amp; " --&gt; " &amp;RAW_m_TEC0117_REV01!$AU50&amp; " --&gt; ",IF($C$4="TEI0001_REV01",RAW_m_TEI0001_REV01!$AE51&amp; " --&gt; " &amp;RAW_m_TEI0001_REV01!$AU50&amp; " --&gt; ",IF($C$4="TEI0001_REV02",RAW_m_TEI0001_REV02!$AE51&amp; " --&gt; " &amp;RAW_m_TEI0001_REV02!$AU50&amp; " --&gt; ",IF($C$4="TEI0001_REV03",RAW_m_TEI0001_REV03!$AE51&amp; " --&gt; " &amp;RAW_m_TEI0001_REV03!$AU50&amp; " --&gt; ",IF($C$4="TEI0003_REV01",RAW_m_TEI0003_REV01!$AE51&amp; " --&gt; " &amp;RAW_m_TEI0003_REV01!$AU50&amp; " --&gt; ",IF($C$4="TEI0003_REV02",RAW_m_TEI0003_REV02!$AE51&amp; " --&gt; " &amp;RAW_m_TEI0003_REV02!$AU50&amp; " --&gt; ",IF($C$4="TEI0010_REV01",RAW_m_TEI0010_REV01!$AE51&amp; " --&gt; " &amp;RAW_m_TEI0010_REV01!$AU50&amp; " --&gt; ",IF($C$4="TEI0010_REV02",RAW_m_TEI0010_REV02!$AE51&amp; " --&gt; " &amp;RAW_m_TEI0010_REV02!$AU50&amp; " --&gt; ",IF($C$4="TEL0001_REV01",RAW_m_TEL0001_REV01!$AE51&amp; " --&gt; " &amp;RAW_m_TEL0001_REV01!$AU50&amp; " --&gt; ",IF($C$4="TEL0001_REV02",RAW_m_TEL0001_REV02!$AE51&amp; " --&gt; " &amp;RAW_m_TEL0001_REV02!$AU50&amp; " --&gt; ",IF($C$4="TEM0001_REV01",RAW_m_TEM0001_REV01!$AE51&amp; " --&gt; " &amp;RAW_m_TEM0001_REV01!$AU50&amp; " --&gt; ",IF($C$4="TEM0001_REV01A",RAW_m_TEM0001_REV01A!$AE51&amp; " --&gt; " &amp;RAW_m_TEM0001_REV01A!$AU50&amp; " --&gt; ",IF($C$4="TEM0001_REV01B",RAW_m_TEM0001_REV01B!$AE51&amp; " --&gt; " &amp;RAW_m_TEM0001_REV01B!$AU50&amp; " --&gt; ")))))))))))))),"---")</f>
        <v>---</v>
      </c>
      <c r="G51" s="106" t="str">
        <f>IFERROR(VLOOKUP(D51&amp;"-"&amp;E51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1" s="106" t="str">
        <f>IFERROR(VLOOKUP(G51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1" s="106" t="str">
        <f>IFERROR(VLOOKUP(G51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1" s="107" t="str">
        <f>IFERROR(VLOOKUP(G51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1" s="83" t="str">
        <f>IFERROR(VLOOKUP(D51&amp;"-"&amp;E51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2" spans="2:11" ht="15" customHeight="1" x14ac:dyDescent="0.25">
      <c r="B52" s="103">
        <v>47</v>
      </c>
      <c r="C52" s="104" t="str">
        <f>IFERROR(IF((COUNTIF(B2B!A48:K48,$C$4)&lt;0),"---",INDEX(B2B!A:K,MATCH('Module Pin Table'!B52,B2B!A:A,0),6)),"---")</f>
        <v>IO</v>
      </c>
      <c r="D52" s="105" t="str">
        <f>IFERROR(IF((COUNTIF(B2B!A48:K48,$C$4)&lt;0),"---",INDEX(B2B!A:K,MATCH('Module Pin Table'!B52,B2B!A:A,0),4)),"---")</f>
        <v>J6</v>
      </c>
      <c r="E52" s="105" t="str">
        <f>IFERROR(IF((COUNTIF(B2B!A48:K48,$C$4)&lt;0),"---",INDEX(B2B!A:K,MATCH('Module Pin Table'!B52,B2B!A:A,0),5)),"---")</f>
        <v>8</v>
      </c>
      <c r="F52" s="106" t="str">
        <f>IFERROR(IF(VLOOKUP($D52&amp;"-"&amp;$E52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52&amp; " --&gt; " &amp;RAW_m_TEC0117_REV01!$AU51&amp; " --&gt; ",IF($C$4="TEI0001_REV01",RAW_m_TEI0001_REV01!$AE52&amp; " --&gt; " &amp;RAW_m_TEI0001_REV01!$AU51&amp; " --&gt; ",IF($C$4="TEI0001_REV02",RAW_m_TEI0001_REV02!$AE52&amp; " --&gt; " &amp;RAW_m_TEI0001_REV02!$AU51&amp; " --&gt; ",IF($C$4="TEI0001_REV03",RAW_m_TEI0001_REV03!$AE52&amp; " --&gt; " &amp;RAW_m_TEI0001_REV03!$AU51&amp; " --&gt; ",IF($C$4="TEI0003_REV01",RAW_m_TEI0003_REV01!$AE52&amp; " --&gt; " &amp;RAW_m_TEI0003_REV01!$AU51&amp; " --&gt; ",IF($C$4="TEI0003_REV02",RAW_m_TEI0003_REV02!$AE52&amp; " --&gt; " &amp;RAW_m_TEI0003_REV02!$AU51&amp; " --&gt; ",IF($C$4="TEI0010_REV01",RAW_m_TEI0010_REV01!$AE52&amp; " --&gt; " &amp;RAW_m_TEI0010_REV01!$AU51&amp; " --&gt; ",IF($C$4="TEI0010_REV02",RAW_m_TEI0010_REV02!$AE52&amp; " --&gt; " &amp;RAW_m_TEI0010_REV02!$AU51&amp; " --&gt; ",IF($C$4="TEL0001_REV01",RAW_m_TEL0001_REV01!$AE52&amp; " --&gt; " &amp;RAW_m_TEL0001_REV01!$AU51&amp; " --&gt; ",IF($C$4="TEL0001_REV02",RAW_m_TEL0001_REV02!$AE52&amp; " --&gt; " &amp;RAW_m_TEL0001_REV02!$AU51&amp; " --&gt; ",IF($C$4="TEM0001_REV01",RAW_m_TEM0001_REV01!$AE52&amp; " --&gt; " &amp;RAW_m_TEM0001_REV01!$AU51&amp; " --&gt; ",IF($C$4="TEM0001_REV01A",RAW_m_TEM0001_REV01A!$AE52&amp; " --&gt; " &amp;RAW_m_TEM0001_REV01A!$AU51&amp; " --&gt; ",IF($C$4="TEM0001_REV01B",RAW_m_TEM0001_REV01B!$AE52&amp; " --&gt; " &amp;RAW_m_TEM0001_REV01B!$AU51&amp; " --&gt; ")))))))))))))),"---")</f>
        <v>---</v>
      </c>
      <c r="G52" s="106" t="str">
        <f>IFERROR(VLOOKUP(D52&amp;"-"&amp;E52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2" s="106" t="str">
        <f>IFERROR(VLOOKUP(G52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2" s="106" t="str">
        <f>IFERROR(VLOOKUP(G52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2" s="107" t="str">
        <f>IFERROR(VLOOKUP(G52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2" s="83" t="str">
        <f>IFERROR(VLOOKUP(D52&amp;"-"&amp;E52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3" spans="2:11" ht="15" customHeight="1" x14ac:dyDescent="0.25">
      <c r="B53" s="103">
        <v>48</v>
      </c>
      <c r="C53" s="104" t="str">
        <f>IFERROR(IF((COUNTIF(B2B!A49:K49,$C$4)&lt;0),"---",INDEX(B2B!A:K,MATCH('Module Pin Table'!B53,B2B!A:A,0),6)),"---")</f>
        <v>IO</v>
      </c>
      <c r="D53" s="105" t="str">
        <f>IFERROR(IF((COUNTIF(B2B!A49:K49,$C$4)&lt;0),"---",INDEX(B2B!A:K,MATCH('Module Pin Table'!B53,B2B!A:A,0),4)),"---")</f>
        <v>J6</v>
      </c>
      <c r="E53" s="105" t="str">
        <f>IFERROR(IF((COUNTIF(B2B!A49:K49,$C$4)&lt;0),"---",INDEX(B2B!A:K,MATCH('Module Pin Table'!B53,B2B!A:A,0),5)),"---")</f>
        <v>9</v>
      </c>
      <c r="F53" s="106" t="str">
        <f>IFERROR(IF(VLOOKUP($D53&amp;"-"&amp;$E53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53&amp; " --&gt; " &amp;RAW_m_TEC0117_REV01!$AU52&amp; " --&gt; ",IF($C$4="TEI0001_REV01",RAW_m_TEI0001_REV01!$AE53&amp; " --&gt; " &amp;RAW_m_TEI0001_REV01!$AU52&amp; " --&gt; ",IF($C$4="TEI0001_REV02",RAW_m_TEI0001_REV02!$AE53&amp; " --&gt; " &amp;RAW_m_TEI0001_REV02!$AU52&amp; " --&gt; ",IF($C$4="TEI0001_REV03",RAW_m_TEI0001_REV03!$AE53&amp; " --&gt; " &amp;RAW_m_TEI0001_REV03!$AU52&amp; " --&gt; ",IF($C$4="TEI0003_REV01",RAW_m_TEI0003_REV01!$AE53&amp; " --&gt; " &amp;RAW_m_TEI0003_REV01!$AU52&amp; " --&gt; ",IF($C$4="TEI0003_REV02",RAW_m_TEI0003_REV02!$AE53&amp; " --&gt; " &amp;RAW_m_TEI0003_REV02!$AU52&amp; " --&gt; ",IF($C$4="TEI0010_REV01",RAW_m_TEI0010_REV01!$AE53&amp; " --&gt; " &amp;RAW_m_TEI0010_REV01!$AU52&amp; " --&gt; ",IF($C$4="TEI0010_REV02",RAW_m_TEI0010_REV02!$AE53&amp; " --&gt; " &amp;RAW_m_TEI0010_REV02!$AU52&amp; " --&gt; ",IF($C$4="TEL0001_REV01",RAW_m_TEL0001_REV01!$AE53&amp; " --&gt; " &amp;RAW_m_TEL0001_REV01!$AU52&amp; " --&gt; ",IF($C$4="TEL0001_REV02",RAW_m_TEL0001_REV02!$AE53&amp; " --&gt; " &amp;RAW_m_TEL0001_REV02!$AU52&amp; " --&gt; ",IF($C$4="TEM0001_REV01",RAW_m_TEM0001_REV01!$AE53&amp; " --&gt; " &amp;RAW_m_TEM0001_REV01!$AU52&amp; " --&gt; ",IF($C$4="TEM0001_REV01A",RAW_m_TEM0001_REV01A!$AE53&amp; " --&gt; " &amp;RAW_m_TEM0001_REV01A!$AU52&amp; " --&gt; ",IF($C$4="TEM0001_REV01B",RAW_m_TEM0001_REV01B!$AE53&amp; " --&gt; " &amp;RAW_m_TEM0001_REV01B!$AU52&amp; " --&gt; ")))))))))))))),"---")</f>
        <v>---</v>
      </c>
      <c r="G53" s="106" t="str">
        <f>IFERROR(VLOOKUP(D53&amp;"-"&amp;E53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3" s="106" t="str">
        <f>IFERROR(VLOOKUP(G53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3" s="106" t="str">
        <f>IFERROR(VLOOKUP(G53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3" s="107" t="str">
        <f>IFERROR(VLOOKUP(G53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3" s="83" t="str">
        <f>IFERROR(VLOOKUP(D53&amp;"-"&amp;E53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4" spans="2:11" ht="15" customHeight="1" x14ac:dyDescent="0.25">
      <c r="B54" s="103">
        <v>49</v>
      </c>
      <c r="C54" s="104" t="str">
        <f>IFERROR(IF((COUNTIF(B2B!A50:K50,$C$4)&lt;0),"---",INDEX(B2B!A:K,MATCH('Module Pin Table'!B54,B2B!A:A,0),6)),"---")</f>
        <v>IO</v>
      </c>
      <c r="D54" s="105" t="str">
        <f>IFERROR(IF((COUNTIF(B2B!A50:K50,$C$4)&lt;0),"---",INDEX(B2B!A:K,MATCH('Module Pin Table'!B54,B2B!A:A,0),4)),"---")</f>
        <v>J6</v>
      </c>
      <c r="E54" s="105" t="str">
        <f>IFERROR(IF((COUNTIF(B2B!A50:K50,$C$4)&lt;0),"---",INDEX(B2B!A:K,MATCH('Module Pin Table'!B54,B2B!A:A,0),5)),"---")</f>
        <v>10</v>
      </c>
      <c r="F54" s="106" t="str">
        <f>IFERROR(IF(VLOOKUP($D54&amp;"-"&amp;$E54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54&amp; " --&gt; " &amp;RAW_m_TEC0117_REV01!$AU53&amp; " --&gt; ",IF($C$4="TEI0001_REV01",RAW_m_TEI0001_REV01!$AE54&amp; " --&gt; " &amp;RAW_m_TEI0001_REV01!$AU53&amp; " --&gt; ",IF($C$4="TEI0001_REV02",RAW_m_TEI0001_REV02!$AE54&amp; " --&gt; " &amp;RAW_m_TEI0001_REV02!$AU53&amp; " --&gt; ",IF($C$4="TEI0001_REV03",RAW_m_TEI0001_REV03!$AE54&amp; " --&gt; " &amp;RAW_m_TEI0001_REV03!$AU53&amp; " --&gt; ",IF($C$4="TEI0003_REV01",RAW_m_TEI0003_REV01!$AE54&amp; " --&gt; " &amp;RAW_m_TEI0003_REV01!$AU53&amp; " --&gt; ",IF($C$4="TEI0003_REV02",RAW_m_TEI0003_REV02!$AE54&amp; " --&gt; " &amp;RAW_m_TEI0003_REV02!$AU53&amp; " --&gt; ",IF($C$4="TEI0010_REV01",RAW_m_TEI0010_REV01!$AE54&amp; " --&gt; " &amp;RAW_m_TEI0010_REV01!$AU53&amp; " --&gt; ",IF($C$4="TEI0010_REV02",RAW_m_TEI0010_REV02!$AE54&amp; " --&gt; " &amp;RAW_m_TEI0010_REV02!$AU53&amp; " --&gt; ",IF($C$4="TEL0001_REV01",RAW_m_TEL0001_REV01!$AE54&amp; " --&gt; " &amp;RAW_m_TEL0001_REV01!$AU53&amp; " --&gt; ",IF($C$4="TEL0001_REV02",RAW_m_TEL0001_REV02!$AE54&amp; " --&gt; " &amp;RAW_m_TEL0001_REV02!$AU53&amp; " --&gt; ",IF($C$4="TEM0001_REV01",RAW_m_TEM0001_REV01!$AE54&amp; " --&gt; " &amp;RAW_m_TEM0001_REV01!$AU53&amp; " --&gt; ",IF($C$4="TEM0001_REV01A",RAW_m_TEM0001_REV01A!$AE54&amp; " --&gt; " &amp;RAW_m_TEM0001_REV01A!$AU53&amp; " --&gt; ",IF($C$4="TEM0001_REV01B",RAW_m_TEM0001_REV01B!$AE54&amp; " --&gt; " &amp;RAW_m_TEM0001_REV01B!$AU53&amp; " --&gt; ")))))))))))))),"---")</f>
        <v>---</v>
      </c>
      <c r="G54" s="106" t="str">
        <f>IFERROR(VLOOKUP(D54&amp;"-"&amp;E54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4" s="106" t="str">
        <f>IFERROR(VLOOKUP(G54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4" s="106" t="str">
        <f>IFERROR(VLOOKUP(G54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4" s="107" t="str">
        <f>IFERROR(VLOOKUP(G54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4" s="83" t="str">
        <f>IFERROR(VLOOKUP(D54&amp;"-"&amp;E54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5" spans="2:11" ht="15" customHeight="1" x14ac:dyDescent="0.25">
      <c r="B55" s="103">
        <v>50</v>
      </c>
      <c r="C55" s="104" t="str">
        <f>IFERROR(IF((COUNTIF(B2B!A51:K51,$C$4)&lt;0),"---",INDEX(B2B!A:K,MATCH('Module Pin Table'!B55,B2B!A:A,0),6)),"---")</f>
        <v>GND</v>
      </c>
      <c r="D55" s="105" t="str">
        <f>IFERROR(IF((COUNTIF(B2B!A51:K51,$C$4)&lt;0),"---",INDEX(B2B!A:K,MATCH('Module Pin Table'!B55,B2B!A:A,0),4)),"---")</f>
        <v>J6</v>
      </c>
      <c r="E55" s="105" t="str">
        <f>IFERROR(IF((COUNTIF(B2B!A51:K51,$C$4)&lt;0),"---",INDEX(B2B!A:K,MATCH('Module Pin Table'!B55,B2B!A:A,0),5)),"---")</f>
        <v>11</v>
      </c>
      <c r="F55" s="106" t="str">
        <f>IFERROR(IF(VLOOKUP($D55&amp;"-"&amp;$E55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55&amp; " --&gt; " &amp;RAW_m_TEC0117_REV01!$AU54&amp; " --&gt; ",IF($C$4="TEI0001_REV01",RAW_m_TEI0001_REV01!$AE55&amp; " --&gt; " &amp;RAW_m_TEI0001_REV01!$AU54&amp; " --&gt; ",IF($C$4="TEI0001_REV02",RAW_m_TEI0001_REV02!$AE55&amp; " --&gt; " &amp;RAW_m_TEI0001_REV02!$AU54&amp; " --&gt; ",IF($C$4="TEI0001_REV03",RAW_m_TEI0001_REV03!$AE55&amp; " --&gt; " &amp;RAW_m_TEI0001_REV03!$AU54&amp; " --&gt; ",IF($C$4="TEI0003_REV01",RAW_m_TEI0003_REV01!$AE55&amp; " --&gt; " &amp;RAW_m_TEI0003_REV01!$AU54&amp; " --&gt; ",IF($C$4="TEI0003_REV02",RAW_m_TEI0003_REV02!$AE55&amp; " --&gt; " &amp;RAW_m_TEI0003_REV02!$AU54&amp; " --&gt; ",IF($C$4="TEI0010_REV01",RAW_m_TEI0010_REV01!$AE55&amp; " --&gt; " &amp;RAW_m_TEI0010_REV01!$AU54&amp; " --&gt; ",IF($C$4="TEI0010_REV02",RAW_m_TEI0010_REV02!$AE55&amp; " --&gt; " &amp;RAW_m_TEI0010_REV02!$AU54&amp; " --&gt; ",IF($C$4="TEL0001_REV01",RAW_m_TEL0001_REV01!$AE55&amp; " --&gt; " &amp;RAW_m_TEL0001_REV01!$AU54&amp; " --&gt; ",IF($C$4="TEL0001_REV02",RAW_m_TEL0001_REV02!$AE55&amp; " --&gt; " &amp;RAW_m_TEL0001_REV02!$AU54&amp; " --&gt; ",IF($C$4="TEM0001_REV01",RAW_m_TEM0001_REV01!$AE55&amp; " --&gt; " &amp;RAW_m_TEM0001_REV01!$AU54&amp; " --&gt; ",IF($C$4="TEM0001_REV01A",RAW_m_TEM0001_REV01A!$AE55&amp; " --&gt; " &amp;RAW_m_TEM0001_REV01A!$AU54&amp; " --&gt; ",IF($C$4="TEM0001_REV01B",RAW_m_TEM0001_REV01B!$AE55&amp; " --&gt; " &amp;RAW_m_TEM0001_REV01B!$AU54&amp; " --&gt; ")))))))))))))),"---")</f>
        <v>---</v>
      </c>
      <c r="G55" s="106" t="str">
        <f>IFERROR(VLOOKUP(D55&amp;"-"&amp;E55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5" s="106" t="str">
        <f>IFERROR(VLOOKUP(G55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5" s="106" t="str">
        <f>IFERROR(VLOOKUP(G55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5" s="107" t="str">
        <f>IFERROR(VLOOKUP(G55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5" s="83" t="str">
        <f>IFERROR(VLOOKUP(D55&amp;"-"&amp;E55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6" spans="2:11" ht="15" customHeight="1" x14ac:dyDescent="0.25">
      <c r="B56" s="103">
        <v>51</v>
      </c>
      <c r="C56" s="104" t="str">
        <f>IFERROR(IF((COUNTIF(B2B!A52:K52,$C$4)&lt;0),"---",INDEX(B2B!A:K,MATCH('Module Pin Table'!B56,B2B!A:A,0),6)),"---")</f>
        <v>VCC</v>
      </c>
      <c r="D56" s="105" t="str">
        <f>IFERROR(IF((COUNTIF(B2B!A52:K52,$C$4)&lt;0),"---",INDEX(B2B!A:K,MATCH('Module Pin Table'!B56,B2B!A:A,0),4)),"---")</f>
        <v>J6</v>
      </c>
      <c r="E56" s="105" t="str">
        <f>IFERROR(IF((COUNTIF(B2B!A52:K52,$C$4)&lt;0),"---",INDEX(B2B!A:K,MATCH('Module Pin Table'!B56,B2B!A:A,0),5)),"---")</f>
        <v>12</v>
      </c>
      <c r="F56" s="106" t="str">
        <f>IFERROR(IF(VLOOKUP($D56&amp;"-"&amp;$E56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56&amp; " --&gt; " &amp;RAW_m_TEC0117_REV01!$AU55&amp; " --&gt; ",IF($C$4="TEI0001_REV01",RAW_m_TEI0001_REV01!$AE56&amp; " --&gt; " &amp;RAW_m_TEI0001_REV01!$AU55&amp; " --&gt; ",IF($C$4="TEI0001_REV02",RAW_m_TEI0001_REV02!$AE56&amp; " --&gt; " &amp;RAW_m_TEI0001_REV02!$AU55&amp; " --&gt; ",IF($C$4="TEI0001_REV03",RAW_m_TEI0001_REV03!$AE56&amp; " --&gt; " &amp;RAW_m_TEI0001_REV03!$AU55&amp; " --&gt; ",IF($C$4="TEI0003_REV01",RAW_m_TEI0003_REV01!$AE56&amp; " --&gt; " &amp;RAW_m_TEI0003_REV01!$AU55&amp; " --&gt; ",IF($C$4="TEI0003_REV02",RAW_m_TEI0003_REV02!$AE56&amp; " --&gt; " &amp;RAW_m_TEI0003_REV02!$AU55&amp; " --&gt; ",IF($C$4="TEI0010_REV01",RAW_m_TEI0010_REV01!$AE56&amp; " --&gt; " &amp;RAW_m_TEI0010_REV01!$AU55&amp; " --&gt; ",IF($C$4="TEI0010_REV02",RAW_m_TEI0010_REV02!$AE56&amp; " --&gt; " &amp;RAW_m_TEI0010_REV02!$AU55&amp; " --&gt; ",IF($C$4="TEL0001_REV01",RAW_m_TEL0001_REV01!$AE56&amp; " --&gt; " &amp;RAW_m_TEL0001_REV01!$AU55&amp; " --&gt; ",IF($C$4="TEL0001_REV02",RAW_m_TEL0001_REV02!$AE56&amp; " --&gt; " &amp;RAW_m_TEL0001_REV02!$AU55&amp; " --&gt; ",IF($C$4="TEM0001_REV01",RAW_m_TEM0001_REV01!$AE56&amp; " --&gt; " &amp;RAW_m_TEM0001_REV01!$AU55&amp; " --&gt; ",IF($C$4="TEM0001_REV01A",RAW_m_TEM0001_REV01A!$AE56&amp; " --&gt; " &amp;RAW_m_TEM0001_REV01A!$AU55&amp; " --&gt; ",IF($C$4="TEM0001_REV01B",RAW_m_TEM0001_REV01B!$AE56&amp; " --&gt; " &amp;RAW_m_TEM0001_REV01B!$AU55&amp; " --&gt; ")))))))))))))),"---")</f>
        <v>---</v>
      </c>
      <c r="G56" s="106" t="str">
        <f>IFERROR(VLOOKUP(D56&amp;"-"&amp;E56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6" s="106" t="str">
        <f>IFERROR(VLOOKUP(G56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6" s="106" t="str">
        <f>IFERROR(VLOOKUP(G56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6" s="107" t="str">
        <f>IFERROR(VLOOKUP(G56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6" s="83" t="str">
        <f>IFERROR(VLOOKUP(D56&amp;"-"&amp;E56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7" spans="2:11" ht="15" customHeight="1" x14ac:dyDescent="0.25">
      <c r="B57" s="103">
        <v>52</v>
      </c>
      <c r="C57" s="104" t="str">
        <f>IFERROR(IF((COUNTIF(B2B!A53:K53,$C$4)&lt;0),"---",INDEX(B2B!A:K,MATCH('Module Pin Table'!B57,B2B!A:A,0),6)),"---")</f>
        <v>VCC</v>
      </c>
      <c r="D57" s="105" t="str">
        <f>IFERROR(IF((COUNTIF(B2B!A53:K53,$C$4)&lt;0),"---",INDEX(B2B!A:K,MATCH('Module Pin Table'!B57,B2B!A:A,0),4)),"---")</f>
        <v>J9</v>
      </c>
      <c r="E57" s="105" t="str">
        <f>IFERROR(IF((COUNTIF(B2B!A53:K53,$C$4)&lt;0),"---",INDEX(B2B!A:K,MATCH('Module Pin Table'!B57,B2B!A:A,0),5)),"---")</f>
        <v>1</v>
      </c>
      <c r="F57" s="106" t="str">
        <f>IFERROR(IF(VLOOKUP($D57&amp;"-"&amp;$E57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57&amp; " --&gt; " &amp;RAW_m_TEC0117_REV01!$AU56&amp; " --&gt; ",IF($C$4="TEI0001_REV01",RAW_m_TEI0001_REV01!$AE57&amp; " --&gt; " &amp;RAW_m_TEI0001_REV01!$AU56&amp; " --&gt; ",IF($C$4="TEI0001_REV02",RAW_m_TEI0001_REV02!$AE57&amp; " --&gt; " &amp;RAW_m_TEI0001_REV02!$AU56&amp; " --&gt; ",IF($C$4="TEI0001_REV03",RAW_m_TEI0001_REV03!$AE57&amp; " --&gt; " &amp;RAW_m_TEI0001_REV03!$AU56&amp; " --&gt; ",IF($C$4="TEI0003_REV01",RAW_m_TEI0003_REV01!$AE57&amp; " --&gt; " &amp;RAW_m_TEI0003_REV01!$AU56&amp; " --&gt; ",IF($C$4="TEI0003_REV02",RAW_m_TEI0003_REV02!$AE57&amp; " --&gt; " &amp;RAW_m_TEI0003_REV02!$AU56&amp; " --&gt; ",IF($C$4="TEI0010_REV01",RAW_m_TEI0010_REV01!$AE57&amp; " --&gt; " &amp;RAW_m_TEI0010_REV01!$AU56&amp; " --&gt; ",IF($C$4="TEI0010_REV02",RAW_m_TEI0010_REV02!$AE57&amp; " --&gt; " &amp;RAW_m_TEI0010_REV02!$AU56&amp; " --&gt; ",IF($C$4="TEL0001_REV01",RAW_m_TEL0001_REV01!$AE57&amp; " --&gt; " &amp;RAW_m_TEL0001_REV01!$AU56&amp; " --&gt; ",IF($C$4="TEL0001_REV02",RAW_m_TEL0001_REV02!$AE57&amp; " --&gt; " &amp;RAW_m_TEL0001_REV02!$AU56&amp; " --&gt; ",IF($C$4="TEM0001_REV01",RAW_m_TEM0001_REV01!$AE57&amp; " --&gt; " &amp;RAW_m_TEM0001_REV01!$AU56&amp; " --&gt; ",IF($C$4="TEM0001_REV01A",RAW_m_TEM0001_REV01A!$AE57&amp; " --&gt; " &amp;RAW_m_TEM0001_REV01A!$AU56&amp; " --&gt; ",IF($C$4="TEM0001_REV01B",RAW_m_TEM0001_REV01B!$AE57&amp; " --&gt; " &amp;RAW_m_TEM0001_REV01B!$AU56&amp; " --&gt; ")))))))))))))),"---")</f>
        <v>---</v>
      </c>
      <c r="G57" s="106" t="str">
        <f>IFERROR(VLOOKUP(D57&amp;"-"&amp;E57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7" s="106" t="str">
        <f>IFERROR(VLOOKUP(G57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7" s="106" t="str">
        <f>IFERROR(VLOOKUP(G57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7" s="107" t="str">
        <f>IFERROR(VLOOKUP(G57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7" s="83" t="str">
        <f>IFERROR(VLOOKUP(D57&amp;"-"&amp;E57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8" spans="2:11" ht="15" customHeight="1" x14ac:dyDescent="0.25">
      <c r="B58" s="103">
        <v>53</v>
      </c>
      <c r="C58" s="104" t="str">
        <f>IFERROR(IF((COUNTIF(B2B!A54:K54,$C$4)&lt;0),"---",INDEX(B2B!A:K,MATCH('Module Pin Table'!B58,B2B!A:A,0),6)),"---")</f>
        <v>IO</v>
      </c>
      <c r="D58" s="105" t="str">
        <f>IFERROR(IF((COUNTIF(B2B!A54:K54,$C$4)&lt;0),"---",INDEX(B2B!A:K,MATCH('Module Pin Table'!B58,B2B!A:A,0),4)),"---")</f>
        <v>J9</v>
      </c>
      <c r="E58" s="105" t="str">
        <f>IFERROR(IF((COUNTIF(B2B!A54:K54,$C$4)&lt;0),"---",INDEX(B2B!A:K,MATCH('Module Pin Table'!B58,B2B!A:A,0),5)),"---")</f>
        <v>2</v>
      </c>
      <c r="F58" s="106" t="str">
        <f>IFERROR(IF(VLOOKUP($D58&amp;"-"&amp;$E58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58&amp; " --&gt; " &amp;RAW_m_TEC0117_REV01!$AU57&amp; " --&gt; ",IF($C$4="TEI0001_REV01",RAW_m_TEI0001_REV01!$AE58&amp; " --&gt; " &amp;RAW_m_TEI0001_REV01!$AU57&amp; " --&gt; ",IF($C$4="TEI0001_REV02",RAW_m_TEI0001_REV02!$AE58&amp; " --&gt; " &amp;RAW_m_TEI0001_REV02!$AU57&amp; " --&gt; ",IF($C$4="TEI0001_REV03",RAW_m_TEI0001_REV03!$AE58&amp; " --&gt; " &amp;RAW_m_TEI0001_REV03!$AU57&amp; " --&gt; ",IF($C$4="TEI0003_REV01",RAW_m_TEI0003_REV01!$AE58&amp; " --&gt; " &amp;RAW_m_TEI0003_REV01!$AU57&amp; " --&gt; ",IF($C$4="TEI0003_REV02",RAW_m_TEI0003_REV02!$AE58&amp; " --&gt; " &amp;RAW_m_TEI0003_REV02!$AU57&amp; " --&gt; ",IF($C$4="TEI0010_REV01",RAW_m_TEI0010_REV01!$AE58&amp; " --&gt; " &amp;RAW_m_TEI0010_REV01!$AU57&amp; " --&gt; ",IF($C$4="TEI0010_REV02",RAW_m_TEI0010_REV02!$AE58&amp; " --&gt; " &amp;RAW_m_TEI0010_REV02!$AU57&amp; " --&gt; ",IF($C$4="TEL0001_REV01",RAW_m_TEL0001_REV01!$AE58&amp; " --&gt; " &amp;RAW_m_TEL0001_REV01!$AU57&amp; " --&gt; ",IF($C$4="TEL0001_REV02",RAW_m_TEL0001_REV02!$AE58&amp; " --&gt; " &amp;RAW_m_TEL0001_REV02!$AU57&amp; " --&gt; ",IF($C$4="TEM0001_REV01",RAW_m_TEM0001_REV01!$AE58&amp; " --&gt; " &amp;RAW_m_TEM0001_REV01!$AU57&amp; " --&gt; ",IF($C$4="TEM0001_REV01A",RAW_m_TEM0001_REV01A!$AE58&amp; " --&gt; " &amp;RAW_m_TEM0001_REV01A!$AU57&amp; " --&gt; ",IF($C$4="TEM0001_REV01B",RAW_m_TEM0001_REV01B!$AE58&amp; " --&gt; " &amp;RAW_m_TEM0001_REV01B!$AU57&amp; " --&gt; ")))))))))))))),"---")</f>
        <v>---</v>
      </c>
      <c r="G58" s="106" t="str">
        <f>IFERROR(VLOOKUP(D58&amp;"-"&amp;E58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8" s="106" t="str">
        <f>IFERROR(VLOOKUP(G58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8" s="106" t="str">
        <f>IFERROR(VLOOKUP(G58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8" s="107" t="str">
        <f>IFERROR(VLOOKUP(G58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8" s="83" t="str">
        <f>IFERROR(VLOOKUP(D58&amp;"-"&amp;E58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59" spans="2:11" ht="15" customHeight="1" x14ac:dyDescent="0.25">
      <c r="B59" s="103">
        <v>54</v>
      </c>
      <c r="C59" s="104" t="str">
        <f>IFERROR(IF((COUNTIF(B2B!A55:K55,$C$4)&lt;0),"---",INDEX(B2B!A:K,MATCH('Module Pin Table'!B59,B2B!A:A,0),6)),"---")</f>
        <v>IO</v>
      </c>
      <c r="D59" s="105" t="str">
        <f>IFERROR(IF((COUNTIF(B2B!A55:K55,$C$4)&lt;0),"---",INDEX(B2B!A:K,MATCH('Module Pin Table'!B59,B2B!A:A,0),4)),"---")</f>
        <v>J9</v>
      </c>
      <c r="E59" s="105" t="str">
        <f>IFERROR(IF((COUNTIF(B2B!A55:K55,$C$4)&lt;0),"---",INDEX(B2B!A:K,MATCH('Module Pin Table'!B59,B2B!A:A,0),5)),"---")</f>
        <v>3</v>
      </c>
      <c r="F59" s="106" t="str">
        <f>IFERROR(IF(VLOOKUP($D59&amp;"-"&amp;$E59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59&amp; " --&gt; " &amp;RAW_m_TEC0117_REV01!$AU58&amp; " --&gt; ",IF($C$4="TEI0001_REV01",RAW_m_TEI0001_REV01!$AE59&amp; " --&gt; " &amp;RAW_m_TEI0001_REV01!$AU58&amp; " --&gt; ",IF($C$4="TEI0001_REV02",RAW_m_TEI0001_REV02!$AE59&amp; " --&gt; " &amp;RAW_m_TEI0001_REV02!$AU58&amp; " --&gt; ",IF($C$4="TEI0001_REV03",RAW_m_TEI0001_REV03!$AE59&amp; " --&gt; " &amp;RAW_m_TEI0001_REV03!$AU58&amp; " --&gt; ",IF($C$4="TEI0003_REV01",RAW_m_TEI0003_REV01!$AE59&amp; " --&gt; " &amp;RAW_m_TEI0003_REV01!$AU58&amp; " --&gt; ",IF($C$4="TEI0003_REV02",RAW_m_TEI0003_REV02!$AE59&amp; " --&gt; " &amp;RAW_m_TEI0003_REV02!$AU58&amp; " --&gt; ",IF($C$4="TEI0010_REV01",RAW_m_TEI0010_REV01!$AE59&amp; " --&gt; " &amp;RAW_m_TEI0010_REV01!$AU58&amp; " --&gt; ",IF($C$4="TEI0010_REV02",RAW_m_TEI0010_REV02!$AE59&amp; " --&gt; " &amp;RAW_m_TEI0010_REV02!$AU58&amp; " --&gt; ",IF($C$4="TEL0001_REV01",RAW_m_TEL0001_REV01!$AE59&amp; " --&gt; " &amp;RAW_m_TEL0001_REV01!$AU58&amp; " --&gt; ",IF($C$4="TEL0001_REV02",RAW_m_TEL0001_REV02!$AE59&amp; " --&gt; " &amp;RAW_m_TEL0001_REV02!$AU58&amp; " --&gt; ",IF($C$4="TEM0001_REV01",RAW_m_TEM0001_REV01!$AE59&amp; " --&gt; " &amp;RAW_m_TEM0001_REV01!$AU58&amp; " --&gt; ",IF($C$4="TEM0001_REV01A",RAW_m_TEM0001_REV01A!$AE59&amp; " --&gt; " &amp;RAW_m_TEM0001_REV01A!$AU58&amp; " --&gt; ",IF($C$4="TEM0001_REV01B",RAW_m_TEM0001_REV01B!$AE59&amp; " --&gt; " &amp;RAW_m_TEM0001_REV01B!$AU58&amp; " --&gt; ")))))))))))))),"---")</f>
        <v>---</v>
      </c>
      <c r="G59" s="106" t="str">
        <f>IFERROR(VLOOKUP(D59&amp;"-"&amp;E59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59" s="106" t="str">
        <f>IFERROR(VLOOKUP(G59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59" s="106" t="str">
        <f>IFERROR(VLOOKUP(G59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59" s="107" t="str">
        <f>IFERROR(VLOOKUP(G59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59" s="83" t="str">
        <f>IFERROR(VLOOKUP(D59&amp;"-"&amp;E59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60" spans="2:11" ht="15" customHeight="1" x14ac:dyDescent="0.25">
      <c r="B60" s="103">
        <v>55</v>
      </c>
      <c r="C60" s="104" t="str">
        <f>IFERROR(IF((COUNTIF(B2B!A56:K56,$C$4)&lt;0),"---",INDEX(B2B!A:K,MATCH('Module Pin Table'!B60,B2B!A:A,0),6)),"---")</f>
        <v>IO</v>
      </c>
      <c r="D60" s="105" t="str">
        <f>IFERROR(IF((COUNTIF(B2B!A56:K56,$C$4)&lt;0),"---",INDEX(B2B!A:K,MATCH('Module Pin Table'!B60,B2B!A:A,0),4)),"---")</f>
        <v>J9</v>
      </c>
      <c r="E60" s="105" t="str">
        <f>IFERROR(IF((COUNTIF(B2B!A56:K56,$C$4)&lt;0),"---",INDEX(B2B!A:K,MATCH('Module Pin Table'!B60,B2B!A:A,0),5)),"---")</f>
        <v>4</v>
      </c>
      <c r="F60" s="106" t="str">
        <f>IFERROR(IF(VLOOKUP($D60&amp;"-"&amp;$E60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60&amp; " --&gt; " &amp;RAW_m_TEC0117_REV01!$AU59&amp; " --&gt; ",IF($C$4="TEI0001_REV01",RAW_m_TEI0001_REV01!$AE60&amp; " --&gt; " &amp;RAW_m_TEI0001_REV01!$AU59&amp; " --&gt; ",IF($C$4="TEI0001_REV02",RAW_m_TEI0001_REV02!$AE60&amp; " --&gt; " &amp;RAW_m_TEI0001_REV02!$AU59&amp; " --&gt; ",IF($C$4="TEI0001_REV03",RAW_m_TEI0001_REV03!$AE60&amp; " --&gt; " &amp;RAW_m_TEI0001_REV03!$AU59&amp; " --&gt; ",IF($C$4="TEI0003_REV01",RAW_m_TEI0003_REV01!$AE60&amp; " --&gt; " &amp;RAW_m_TEI0003_REV01!$AU59&amp; " --&gt; ",IF($C$4="TEI0003_REV02",RAW_m_TEI0003_REV02!$AE60&amp; " --&gt; " &amp;RAW_m_TEI0003_REV02!$AU59&amp; " --&gt; ",IF($C$4="TEI0010_REV01",RAW_m_TEI0010_REV01!$AE60&amp; " --&gt; " &amp;RAW_m_TEI0010_REV01!$AU59&amp; " --&gt; ",IF($C$4="TEI0010_REV02",RAW_m_TEI0010_REV02!$AE60&amp; " --&gt; " &amp;RAW_m_TEI0010_REV02!$AU59&amp; " --&gt; ",IF($C$4="TEL0001_REV01",RAW_m_TEL0001_REV01!$AE60&amp; " --&gt; " &amp;RAW_m_TEL0001_REV01!$AU59&amp; " --&gt; ",IF($C$4="TEL0001_REV02",RAW_m_TEL0001_REV02!$AE60&amp; " --&gt; " &amp;RAW_m_TEL0001_REV02!$AU59&amp; " --&gt; ",IF($C$4="TEM0001_REV01",RAW_m_TEM0001_REV01!$AE60&amp; " --&gt; " &amp;RAW_m_TEM0001_REV01!$AU59&amp; " --&gt; ",IF($C$4="TEM0001_REV01A",RAW_m_TEM0001_REV01A!$AE60&amp; " --&gt; " &amp;RAW_m_TEM0001_REV01A!$AU59&amp; " --&gt; ",IF($C$4="TEM0001_REV01B",RAW_m_TEM0001_REV01B!$AE60&amp; " --&gt; " &amp;RAW_m_TEM0001_REV01B!$AU59&amp; " --&gt; ")))))))))))))),"---")</f>
        <v>---</v>
      </c>
      <c r="G60" s="106" t="str">
        <f>IFERROR(VLOOKUP(D60&amp;"-"&amp;E60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60" s="106" t="str">
        <f>IFERROR(VLOOKUP(G60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60" s="106" t="str">
        <f>IFERROR(VLOOKUP(G60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60" s="107" t="str">
        <f>IFERROR(VLOOKUP(G60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60" s="83" t="str">
        <f>IFERROR(VLOOKUP(D60&amp;"-"&amp;E60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  <row r="61" spans="2:11" ht="15" customHeight="1" x14ac:dyDescent="0.25">
      <c r="B61" s="103">
        <v>56</v>
      </c>
      <c r="C61" s="104" t="str">
        <f>IFERROR(IF((COUNTIF(B2B!A57:K57,$C$4)&lt;0),"---",INDEX(B2B!A:K,MATCH('Module Pin Table'!B61,B2B!A:A,0),6)),"---")</f>
        <v>GND</v>
      </c>
      <c r="D61" s="105" t="str">
        <f>IFERROR(IF((COUNTIF(B2B!A57:K57,$C$4)&lt;0),"---",INDEX(B2B!A:K,MATCH('Module Pin Table'!B61,B2B!A:A,0),4)),"---")</f>
        <v>J9</v>
      </c>
      <c r="E61" s="105" t="str">
        <f>IFERROR(IF((COUNTIF(B2B!A57:K57,$C$4)&lt;0),"---",INDEX(B2B!A:K,MATCH('Module Pin Table'!B61,B2B!A:A,0),5)),"---")</f>
        <v>5</v>
      </c>
      <c r="F61" s="106" t="str">
        <f>IFERROR(IF(VLOOKUP($D61&amp;"-"&amp;$E61,IF($C$4="TEC0117_REV01",RAW_m_TEC0117_REV01!$AD:$AU,IF($C$4="TEI0001_REV01",RAW_m_TEI0001_REV01!$AD:$AU,IF($C$4="TEI0001_REV02",RAW_m_TEI0001_REV02!$AD:$AU,IF($C$4="TEI0001_REV03",RAW_m_TEI0001_REV03!$AD:$AU,IF($C$4="TEI0003_REV01",RAW_m_TEI0003_REV01!$AD:$AU,IF($C$4="TEI0003_REV02",RAW_m_TEI0003_REV02!$AD:$AU,IF($C$4="TEI0010_REV01",RAW_m_TEI0010_REV01!$AD:$AU,IF($C$4="TEI0010_REV02",RAW_m_TEI0010_REV02!$AD:$AU,IF($C$4="TEL0001_REV01",RAW_m_TEL0001_REV01!$AD:$AU,IF($C$4="TEL0001_REV02",RAW_m_TEL0001_REV02!$AD:$AU,IF($C$4="TEM0001_REV01",RAW_m_TEM0001_REV01!$AD:$AU,IF($C$4="TEM0001_REV01A",RAW_m_TEM0001_REV01A!$AD:$AU,IF($C$4="TEM0001_REV01B",RAW_m_TEM0001_REV01B!$AD:$AU))))))))))))),6,0)="--","---",IF($C$4="TEC0117_REV01",RAW_m_TEC0117_REV01!$AE61&amp; " --&gt; " &amp;RAW_m_TEC0117_REV01!$AU60&amp; " --&gt; ",IF($C$4="TEI0001_REV01",RAW_m_TEI0001_REV01!$AE61&amp; " --&gt; " &amp;RAW_m_TEI0001_REV01!$AU60&amp; " --&gt; ",IF($C$4="TEI0001_REV02",RAW_m_TEI0001_REV02!$AE61&amp; " --&gt; " &amp;RAW_m_TEI0001_REV02!$AU60&amp; " --&gt; ",IF($C$4="TEI0001_REV03",RAW_m_TEI0001_REV03!$AE61&amp; " --&gt; " &amp;RAW_m_TEI0001_REV03!$AU60&amp; " --&gt; ",IF($C$4="TEI0003_REV01",RAW_m_TEI0003_REV01!$AE61&amp; " --&gt; " &amp;RAW_m_TEI0003_REV01!$AU60&amp; " --&gt; ",IF($C$4="TEI0003_REV02",RAW_m_TEI0003_REV02!$AE61&amp; " --&gt; " &amp;RAW_m_TEI0003_REV02!$AU60&amp; " --&gt; ",IF($C$4="TEI0010_REV01",RAW_m_TEI0010_REV01!$AE61&amp; " --&gt; " &amp;RAW_m_TEI0010_REV01!$AU60&amp; " --&gt; ",IF($C$4="TEI0010_REV02",RAW_m_TEI0010_REV02!$AE61&amp; " --&gt; " &amp;RAW_m_TEI0010_REV02!$AU60&amp; " --&gt; ",IF($C$4="TEL0001_REV01",RAW_m_TEL0001_REV01!$AE61&amp; " --&gt; " &amp;RAW_m_TEL0001_REV01!$AU60&amp; " --&gt; ",IF($C$4="TEL0001_REV02",RAW_m_TEL0001_REV02!$AE61&amp; " --&gt; " &amp;RAW_m_TEL0001_REV02!$AU60&amp; " --&gt; ",IF($C$4="TEM0001_REV01",RAW_m_TEM0001_REV01!$AE61&amp; " --&gt; " &amp;RAW_m_TEM0001_REV01!$AU60&amp; " --&gt; ",IF($C$4="TEM0001_REV01A",RAW_m_TEM0001_REV01A!$AE61&amp; " --&gt; " &amp;RAW_m_TEM0001_REV01A!$AU60&amp; " --&gt; ",IF($C$4="TEM0001_REV01B",RAW_m_TEM0001_REV01B!$AE61&amp; " --&gt; " &amp;RAW_m_TEM0001_REV01B!$AU60&amp; " --&gt; ")))))))))))))),"---")</f>
        <v>---</v>
      </c>
      <c r="G61" s="106" t="str">
        <f>IFERROR(VLOOKUP(D61&amp;"-"&amp;E61,IF($C$4="TEC0117_REV01",RAW_m_TEC0117_REV01!$AD:$AJ,IF($C$4="TEI0001_REV01",RAW_m_TEI0001_REV01!$AD:$AJ,IF($C$4="TEI0001_REV02",RAW_m_TEI0001_REV02!$AD:$AJ,IF($C$4="TEI0001_REV03",RAW_m_TEI0001_REV03!$AD:$AJ,IF($C$4="TEI0003_REV01",RAW_m_TEI0003_REV01!$AD:$AJ,IF($C$4="TEI0003_REV02",RAW_m_TEI0003_REV02!$AD:$AJ,IF($C$4="TEI0010_REV01",RAW_m_TEI0010_REV01!$AD:$AJ,IF($C$4="TEI0010_REV02",RAW_m_TEI0010_REV02!$AD:$AJ,IF($C$4="TEL0001_REV01",RAW_m_TEL0001_REV01!$AD:$AJ,IF($C$4="TEL0001_REV02",RAW_m_TEL0001_REV02!$AD:$AJ,IF($C$4="TEM0001_REV01",RAW_m_TEM0001_REV01!$AD:$AJ,IF($C$4="TEM0001_REV01A",RAW_m_TEM0001_REV01A!$AD:$AJ,IF($C$4="TEM0001_REV01B",RAW_m_TEM0001_REV01B!$AD:$AJ))))))))))))),7,0),"---")</f>
        <v>---</v>
      </c>
      <c r="H61" s="106" t="str">
        <f>IFERROR(VLOOKUP(G61,IF($C$4="TEC0117_REV01",RAW_m_TEC0117_REV01!$AJ:$AK,IF($C$4="TEI0001_REV01",RAW_m_TEI0001_REV01!$AJ:$AK,IF($C$4="TEI0001_REV02",RAW_m_TEI0001_REV02!$AJ:$AK,IF($C$4="TEI0001_REV03",RAW_m_TEI0001_REV03!$AJ:$AK,IF($C$4="TEI0003_REV01",RAW_m_TEI0003_REV01!$AJ:$AK,IF($C$4="TEI0003_REV02",RAW_m_TEI0003_REV02!$AJ:$AK,IF($C$4="TEI0010_REV01",RAW_m_TEI0010_REV01!$AJ:$AK,IF($C$4="TEI0010_REV02",RAW_m_TEI0010_REV02!$AJ:$AK,IF($C$4="TEL0001_REV01",RAW_m_TEL0001_REV01!$AJ:$AK,IF($C$4="TEL0001_REV02",RAW_m_TEL0001_REV02!$AJ:$AK,IF($C$4="TEM0001_REV01",RAW_m_TEM0001_REV01!$AJ:$AK,IF($C$4="TEM0001_REV01A",RAW_m_TEM0001_REV01A!$AJ:$AK,IF($C$4="TEM0001_REV01B",RAW_m_TEM0001_REV01B!$AJ:$AK))))))))))))),2,0),"---")</f>
        <v>---</v>
      </c>
      <c r="I61" s="106" t="str">
        <f>IFERROR(VLOOKUP(G61,IF($C$4="TEC0117_REV01",RAW_m_TEC0117_REV01!$AJ:$AL,IF($C$4="TEI0001_REV01",RAW_m_TEI0001_REV01!$AJ:$AL,IF($C$4="TEI0001_REV02",RAW_m_TEI0001_REV02!$AJ:$AL,IF($C$4="TEI0001_REV03",RAW_m_TEI0001_REV03!$AJ:$AL,IF($C$4="TEI0003_REV01",RAW_m_TEI0003_REV01!$AJ:$AL,IF($C$4="TEI0003_REV02",RAW_m_TEI0003_REV02!$AJ:$AL,IF($C$4="TEI0010_REV01",RAW_m_TEI0010_REV01!$AJ:$AL,IF($C$4="TEI0010_REV02",RAW_m_TEI0010_REV02!$AJ:$AL,IF($C$4="TEL0001_REV01",RAW_m_TEL0001_REV01!$AJ:$AL,IF($C$4="TEL0001_REV02",RAW_m_TEL0001_REV02!$AJ:$AL,IF($C$4="TEM0001_REV01",RAW_m_TEM0001_REV01!$AJ:$AL,IF($C$4="TEM0001_REV01A",RAW_m_TEM0001_REV01A!$AJ:$AL,IF($C$4="TEM0001_REV01B",RAW_m_TEM0001_REV01B!$AJ:$AL))))))))))))),3,0),"---")</f>
        <v>---</v>
      </c>
      <c r="J61" s="107" t="str">
        <f>IFERROR(VLOOKUP(G61,IF($C$4="TEC0117_REV01",RAW_m_TEC0117_REV01!$AE:$AH,IF($C$4="TEI0001_REV01",RAW_m_TEI0001_REV01!$AE:$AH,IF($C$4="TEI0001_REV02",RAW_m_TEI0001_REV02!$AE:$AH,IF($C$4="TEI0001_REV03",RAW_m_TEI0001_REV03!$AE:$AH,IF($C$4="TEI0003_REV01",RAW_m_TEI0003_REV01!$AE:$AH,IF($C$4="TEI0003_REV02",RAW_m_TEI0003_REV02!$AE:$AH,IF($C$4="TEI0010_REV01",RAW_m_TEI0010_REV01!$AE:$AH,IF($C$4="TEI0010_REV02",RAW_m_TEI0010_REV02!$AE:$AH,IF($C$4="TEL0001_REV01",RAW_m_TEL0001_REV01!$AE:$AH,IF($C$4="TEL0001_REV02",RAW_m_TEL0001_REV02!$AE:$AH,IF($C$4="TEM0001_REV01",RAW_m_TEM0001_REV01!$AE:$AH,IF($C$4="TEM0001_REV01A",RAW_m_TEM0001_REV01A!$AE:$AH,IF($C$4="TEM0001_REV01B",RAW_m_TEM0001_REV01B!$AE:$AH))))))))))))),4,0),"---")</f>
        <v>---</v>
      </c>
      <c r="K61" s="83" t="str">
        <f>IFERROR(VLOOKUP(D61&amp;"-"&amp;E61,IF($C$4="TEC0117_REV01",RAW_m_TEC0117_REV01!$AD:$AG,IF($C$4="TEI0001_REV01",RAW_m_TEI0001_REV01!$AD:$AG,IF($C$4="TEI0001_REV02",RAW_m_TEI0001_REV02!$AD:$AG,IF($C$4="TEI0001_REV03",RAW_m_TEI0001_REV03!$AD:$AG,IF($C$4="TEI0003_REV01",RAW_m_TEI0003_REV01!$AD:$AG,IF($C$4="TEI0003_REV02",RAW_m_TEI0003_REV02!$AD:$AG,IF($C$4="TEI0010_REV01",RAW_m_TEI0010_REV01!$AD:$AG,IF($C$4="TEI0010_REV02",RAW_m_TEI0010_REV02!$AD:$AG,IF($C$4="TEL0001_REV01",RAW_m_TEL0001_REV01!$AD:$AG,IF($C$4="TEL0001_REV02",RAW_m_TEL0001_REV02!$AD:$AG,IF($C$4="TEM0001_REV01",RAW_m_TEM0001_REV01!$AD:$AG,IF($C$4="TEM0001_REV01A",RAW_m_TEM0001_REV01A!$AD:$AG,IF($C$4="TEM0001_REV01B",RAW_m_TEM0001_REV01B!$AD:$AG))))))))))))),4,0),"---")</f>
        <v>---</v>
      </c>
    </row>
  </sheetData>
  <autoFilter ref="B5:K7" xr:uid="{00000000-0009-0000-0000-000004000000}"/>
  <mergeCells count="2">
    <mergeCell ref="B2:K3"/>
    <mergeCell ref="C4:K4"/>
  </mergeCells>
  <conditionalFormatting sqref="K1:K3 K6:K1048576">
    <cfRule type="containsText" dxfId="74" priority="29" stopIfTrue="1" operator="containsText" text="JB1*">
      <formula>NOT(ISERROR(SEARCH("JB1*",K1)))</formula>
    </cfRule>
  </conditionalFormatting>
  <conditionalFormatting sqref="J6:J61">
    <cfRule type="expression" dxfId="73" priority="28">
      <formula>$J6&lt;&gt;"---"</formula>
    </cfRule>
  </conditionalFormatting>
  <conditionalFormatting sqref="I6:I61">
    <cfRule type="expression" dxfId="72" priority="26">
      <formula>$I6="--"</formula>
    </cfRule>
    <cfRule type="expression" dxfId="71" priority="27">
      <formula>$I6&lt;&gt;"---"</formula>
    </cfRule>
  </conditionalFormatting>
  <conditionalFormatting sqref="E6:E61">
    <cfRule type="expression" dxfId="70" priority="30">
      <formula>ISODD(E6)</formula>
    </cfRule>
    <cfRule type="expression" dxfId="69" priority="31">
      <formula>ISEVEN(E6)</formula>
    </cfRule>
  </conditionalFormatting>
  <conditionalFormatting sqref="D1:D3 C4 D6:D1048576">
    <cfRule type="cellIs" dxfId="68" priority="20" stopIfTrue="1" operator="equal">
      <formula>"J6"</formula>
    </cfRule>
    <cfRule type="cellIs" dxfId="67" priority="21" stopIfTrue="1" operator="equal">
      <formula>"J7"</formula>
    </cfRule>
    <cfRule type="cellIs" dxfId="66" priority="22" stopIfTrue="1" operator="equal">
      <formula>"J8"</formula>
    </cfRule>
    <cfRule type="cellIs" dxfId="65" priority="23" stopIfTrue="1" operator="equal">
      <formula>"J4"</formula>
    </cfRule>
    <cfRule type="cellIs" dxfId="64" priority="24" stopIfTrue="1" operator="equal">
      <formula>"J10"</formula>
    </cfRule>
    <cfRule type="cellIs" dxfId="63" priority="25" stopIfTrue="1" operator="equal">
      <formula>"J21"</formula>
    </cfRule>
  </conditionalFormatting>
  <conditionalFormatting sqref="I5">
    <cfRule type="containsText" dxfId="62" priority="19" stopIfTrue="1" operator="containsText" text="JB1*">
      <formula>NOT(ISERROR(SEARCH("JB1*",I5)))</formula>
    </cfRule>
  </conditionalFormatting>
  <conditionalFormatting sqref="D5:D61">
    <cfRule type="cellIs" dxfId="61" priority="13" stopIfTrue="1" operator="equal">
      <formula>"J1"</formula>
    </cfRule>
    <cfRule type="cellIs" dxfId="60" priority="14" stopIfTrue="1" operator="equal">
      <formula>"J2"</formula>
    </cfRule>
    <cfRule type="cellIs" dxfId="59" priority="15" stopIfTrue="1" operator="equal">
      <formula>"J6"</formula>
    </cfRule>
    <cfRule type="cellIs" dxfId="58" priority="16" stopIfTrue="1" operator="equal">
      <formula>"J4"</formula>
    </cfRule>
    <cfRule type="cellIs" dxfId="57" priority="17" stopIfTrue="1" operator="equal">
      <formula>"J3"</formula>
    </cfRule>
    <cfRule type="cellIs" dxfId="56" priority="18" stopIfTrue="1" operator="equal">
      <formula>"J9"</formula>
    </cfRule>
  </conditionalFormatting>
  <conditionalFormatting sqref="D6:E61">
    <cfRule type="expression" dxfId="55" priority="78">
      <formula>#REF!="---"</formula>
    </cfRule>
  </conditionalFormatting>
  <conditionalFormatting sqref="C6:C61">
    <cfRule type="expression" dxfId="54" priority="9">
      <formula>$K6="---"</formula>
    </cfRule>
  </conditionalFormatting>
  <conditionalFormatting sqref="D1:D1048576">
    <cfRule type="cellIs" dxfId="53" priority="1" operator="equal">
      <formula>"P4"</formula>
    </cfRule>
    <cfRule type="cellIs" dxfId="52" priority="2" operator="equal">
      <formula>"P3"</formula>
    </cfRule>
    <cfRule type="cellIs" dxfId="51" priority="3" operator="equal">
      <formula>"P2"</formula>
    </cfRule>
    <cfRule type="cellIs" dxfId="50" priority="4" operator="equal">
      <formula>"P1"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2" stopIfTrue="1" operator="containsText" id="{FB60E524-35CC-4503-B35D-D4F270ED7286}">
            <xm:f>NOT(ISERROR(SEARCH("C*",J6)))</xm:f>
            <xm:f>"C*"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33" stopIfTrue="1" operator="containsText" id="{AE82D238-DCF9-496B-A9AA-9A91594632BC}">
            <xm:f>NOT(ISERROR(SEARCH("R*",J6)))</xm:f>
            <xm:f>"R*"</xm:f>
            <x14:dxf>
              <fill>
                <patternFill patternType="none">
                  <bgColor auto="1"/>
                </patternFill>
              </fill>
            </x14:dxf>
          </x14:cfRule>
          <xm:sqref>J6:J61</xm:sqref>
        </x14:conditionalFormatting>
        <x14:conditionalFormatting xmlns:xm="http://schemas.microsoft.com/office/excel/2006/main">
          <x14:cfRule type="containsText" priority="35" stopIfTrue="1" operator="containsText" id="{AE3E0D9A-7328-4495-A4CB-CA6C5D3318C9}">
            <xm:f>NOT(ISERROR(SEARCH("JB2*",K6)))</xm:f>
            <xm:f>"JB2*"</xm:f>
            <x14:dxf>
              <font>
                <color auto="1"/>
              </font>
              <fill>
                <patternFill>
                  <bgColor theme="8" tint="0.79998168889431442"/>
                </patternFill>
              </fill>
            </x14:dxf>
          </x14:cfRule>
          <x14:cfRule type="containsText" priority="36" stopIfTrue="1" operator="containsText" id="{DD2DEA98-9616-46CC-A2A9-217FAEE01A35}">
            <xm:f>NOT(ISERROR(SEARCH("JB4*",K6)))</xm:f>
            <xm:f>"JB4*"</xm:f>
            <x14:dxf>
              <font>
                <color auto="1"/>
              </font>
              <fill>
                <patternFill>
                  <bgColor theme="6" tint="0.79998168889431442"/>
                </patternFill>
              </fill>
            </x14:dxf>
          </x14:cfRule>
          <x14:cfRule type="containsText" priority="37" stopIfTrue="1" operator="containsText" id="{CF98AEDB-FB2D-493D-9CD8-40F66CB19F50}">
            <xm:f>NOT(ISERROR(SEARCH("JB3*",K6)))</xm:f>
            <xm:f>"JB3*"</xm:f>
            <x14:dxf>
              <font>
                <color auto="1"/>
              </font>
              <fill>
                <patternFill>
                  <bgColor theme="7" tint="0.79998168889431442"/>
                </patternFill>
              </fill>
            </x14:dxf>
          </x14:cfRule>
          <xm:sqref>K6:K61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/>
  <dimension ref="A1:V7"/>
  <sheetViews>
    <sheetView zoomScaleNormal="100" workbookViewId="0">
      <pane ySplit="5" topLeftCell="A262" activePane="bottomLeft" state="frozen"/>
      <selection activeCell="C6" sqref="C6:P7"/>
      <selection pane="bottomLeft" activeCell="A8" sqref="A8:XFD2611"/>
    </sheetView>
  </sheetViews>
  <sheetFormatPr baseColWidth="10" defaultColWidth="9.140625" defaultRowHeight="15" customHeight="1" outlineLevelCol="1" x14ac:dyDescent="0.25"/>
  <cols>
    <col min="1" max="1" width="54.28515625" style="33" customWidth="1"/>
    <col min="2" max="2" width="10.5703125" style="35" bestFit="1" customWidth="1"/>
    <col min="3" max="3" width="26.5703125" style="38" bestFit="1" customWidth="1"/>
    <col min="4" max="4" width="12" style="35" customWidth="1"/>
    <col min="5" max="5" width="9.140625" style="35" customWidth="1"/>
    <col min="6" max="6" width="24.85546875" style="35" bestFit="1" customWidth="1" outlineLevel="1"/>
    <col min="7" max="7" width="21.140625" style="35" bestFit="1" customWidth="1" outlineLevel="1"/>
    <col min="8" max="8" width="15" style="35" bestFit="1" customWidth="1" outlineLevel="1"/>
    <col min="9" max="9" width="19" style="35" customWidth="1" outlineLevel="1"/>
    <col min="10" max="10" width="11.28515625" style="35" bestFit="1" customWidth="1"/>
    <col min="11" max="11" width="24.28515625" style="35" bestFit="1" customWidth="1"/>
    <col min="12" max="14" width="10.7109375" style="70" customWidth="1"/>
    <col min="15" max="15" width="9.140625" style="27"/>
  </cols>
  <sheetData>
    <row r="1" spans="2:22" ht="15" customHeight="1" x14ac:dyDescent="0.25">
      <c r="B1" s="33"/>
      <c r="C1" s="34"/>
      <c r="D1" s="33"/>
      <c r="E1" s="33"/>
      <c r="F1" s="33"/>
      <c r="G1" s="33"/>
      <c r="H1" s="33"/>
      <c r="I1" s="33"/>
      <c r="J1" s="33"/>
      <c r="K1" s="33"/>
      <c r="L1" s="57"/>
      <c r="M1" s="57"/>
      <c r="N1" s="57"/>
      <c r="P1" s="27"/>
      <c r="Q1" s="27"/>
      <c r="R1" s="27"/>
      <c r="S1" s="27"/>
      <c r="T1" s="27"/>
      <c r="U1" s="27"/>
      <c r="V1" s="27"/>
    </row>
    <row r="2" spans="2:22" ht="15" customHeight="1" x14ac:dyDescent="0.25">
      <c r="B2" s="119" t="s">
        <v>43</v>
      </c>
      <c r="C2" s="119"/>
      <c r="D2" s="119"/>
      <c r="E2" s="119"/>
      <c r="F2" s="119"/>
      <c r="G2" s="119"/>
      <c r="H2" s="119"/>
      <c r="I2" s="119"/>
      <c r="J2" s="119"/>
      <c r="K2" s="119"/>
      <c r="L2" s="57"/>
      <c r="M2" s="57"/>
      <c r="N2" s="57"/>
      <c r="P2" s="27"/>
      <c r="Q2" s="27"/>
      <c r="R2" s="27"/>
      <c r="S2" s="27"/>
      <c r="T2" s="27"/>
      <c r="U2" s="27"/>
      <c r="V2" s="27"/>
    </row>
    <row r="3" spans="2:22" ht="1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57"/>
      <c r="M3" s="57"/>
      <c r="N3" s="57"/>
      <c r="P3" s="27"/>
      <c r="Q3" s="27"/>
      <c r="R3" s="27"/>
      <c r="S3" s="27"/>
      <c r="T3" s="27"/>
      <c r="U3" s="27"/>
      <c r="V3" s="27"/>
    </row>
    <row r="4" spans="2:22" ht="15" customHeight="1" x14ac:dyDescent="0.25">
      <c r="B4" s="36"/>
      <c r="C4" s="122">
        <f>'Overview, Notes &amp; Disclaimer'!H17</f>
        <v>0</v>
      </c>
      <c r="D4" s="123"/>
      <c r="E4" s="123"/>
      <c r="F4" s="123"/>
      <c r="G4" s="123"/>
      <c r="H4" s="123"/>
      <c r="I4" s="123"/>
      <c r="J4" s="123"/>
      <c r="K4" s="124"/>
      <c r="M4" s="57"/>
      <c r="N4" s="57"/>
      <c r="P4" s="27"/>
      <c r="Q4" s="27"/>
      <c r="R4" s="27"/>
      <c r="S4" s="27"/>
      <c r="T4" s="27"/>
      <c r="U4" s="27"/>
      <c r="V4" s="27"/>
    </row>
    <row r="5" spans="2:22" ht="15" customHeight="1" x14ac:dyDescent="0.25">
      <c r="B5" s="90" t="s">
        <v>9</v>
      </c>
      <c r="C5" s="91" t="s">
        <v>37</v>
      </c>
      <c r="D5" s="90" t="s">
        <v>123</v>
      </c>
      <c r="E5" s="90" t="s">
        <v>122</v>
      </c>
      <c r="F5" s="90" t="s">
        <v>87</v>
      </c>
      <c r="G5" s="90" t="s">
        <v>118</v>
      </c>
      <c r="H5" s="90" t="s">
        <v>39</v>
      </c>
      <c r="I5" s="90" t="s">
        <v>18</v>
      </c>
      <c r="J5" s="90" t="s">
        <v>45</v>
      </c>
      <c r="K5" s="90" t="s">
        <v>119</v>
      </c>
      <c r="T5" s="27"/>
      <c r="U5" s="27"/>
      <c r="V5" s="27"/>
    </row>
    <row r="6" spans="2:22" ht="15" customHeight="1" x14ac:dyDescent="0.25">
      <c r="B6" s="92">
        <v>1</v>
      </c>
      <c r="C6" s="93">
        <f>IFERROR(IF($C$4="TEB0911_REV01",#REF!,IF($C$4="TEB0911_REV02",#REF!,IF($C$4="TEB0911_REV03",#REF!,IF($C$4="TEB0911_REV04",#REF!,)))),"---")</f>
        <v>0</v>
      </c>
      <c r="D6" s="94">
        <f>IFERROR(IF($C$4="TEB0911_REV01",#REF!,IF($C$4="TEB0911_REV02",#REF!,IF($C$4="TEB0911_REV03",#REF!,IF($C$4="TEB0911_REV04",#REF!,)))),"---")</f>
        <v>0</v>
      </c>
      <c r="E6" s="94">
        <f>IFERROR(IF($C$4="TEB0911_REV01",#REF!,IF($C$4="TEB0911_REV02",#REF!,IF($C$4="TEB0911_REV03",#REF!,IF($C$4="TEB0911_REV04",#REF!,)))),"---")</f>
        <v>0</v>
      </c>
      <c r="F6" s="95" t="str">
        <f>IFERROR(IF(VLOOKUP($D6&amp;"-"&amp;$E6,IF($C$4="TEB0911_REV01",#REF!,IF($C$4="TEB0911_REV02",#REF!,IF($C$4="TEB0911_REV03",#REF!,IF($C$4="TEB0911_REV04",#REF!)))),4,0)="--","---",IF($C$4="TEB0911_REV01",#REF!&amp; " --&gt; " &amp;#REF!&amp; " --&gt; ",IF($C$4="TEB0911_REV02",#REF!&amp; " --&gt; " &amp;#REF!&amp; " --&gt; ",IF($C$4="TEB0911_REV03",#REF!&amp; " --&gt; " &amp;#REF!&amp; " --&gt; ",IF($C$4="TEB0911_REV04",#REF!&amp; " --&gt; " &amp;#REF!&amp; " --&gt; "))))),"---")</f>
        <v>---</v>
      </c>
      <c r="G6" s="95" t="str">
        <f>IFERROR(IF(VLOOKUP($D6&amp;"-"&amp;$E6,IF($C$4="TEB0911_REV01",#REF!,IF($C$4="TEB0911_REV02",#REF!,IF($C$4="TEB0911_REV03",#REF!,IF($C$4="TEB0911_REV04",#REF!)))),3,0)="--",VLOOKUP($D6&amp;"-"&amp;$E6,IF($C$4="TEB0911_REV01",#REF!,IF($C$4="TEB0911_REV02",#REF!,IF($C$4="TEB0911_REV03",#REF!,IF($C$4="TEB0911_REV04",#REF!)))),2,0),VLOOKUP($D6&amp;"-"&amp;$E6,IF($C$4="TEB0911_REV01",#REF!,IF($C$4="TEB0911_REV02",#REF!,IF($C$4="TEB0911_REV03",#REF!,IF($C$4="TEB0911_REV04",#REF!)))),3,0)),"---")</f>
        <v>---</v>
      </c>
      <c r="H6" s="95" t="str">
        <f>IFERROR(VLOOKUP(G6,IF($C$4="TEB0911_REV01",#REF!,IF($C$4="TEB0911_REV02",#REF!,IF($C$4="TEB0911_REV03",#REF!,IF($C$4="TEB0911_REV04",#REF!)))),14,0),"---")</f>
        <v>---</v>
      </c>
      <c r="I6" s="95" t="str">
        <f>IFERROR(VLOOKUP(G6,IF($C$4="TEB0911_REV01",#REF!,IF($C$4="TEB0911_REV02",#REF!,IF($C$4="TEB0911_REV03",#REF!,IF($C$4="TEB0911_REV04",#REF!)))),16,0),"---")</f>
        <v>---</v>
      </c>
      <c r="J6" s="87" t="str">
        <f>IFERROR(VLOOKUP(G6,IF($C$4="TEB0911_REV01",#REF!,IF($C$4="TEB0911_REV02",#REF!,IF($C$4="TEB0911_REV03",#REF!,IF($C$4="TEB0911_REV04",#REF!)))),17,0),"---")</f>
        <v>---</v>
      </c>
      <c r="K6" s="96" t="str">
        <f>IFERROR(VLOOKUP($D6&amp;"-"&amp;$E6,IF($C$4="TEB0911_REV01",#REF!,IF($C$4="TEB0911_REV02",#REF!,IF($C$4="TEB0911_REV03",#REF!,IF($C$4="TEB0911_REV04",#REF!,"???")))),6,0),"---")</f>
        <v>---</v>
      </c>
      <c r="T6" s="27"/>
      <c r="U6" s="27"/>
      <c r="V6" s="27"/>
    </row>
    <row r="7" spans="2:22" ht="15" customHeight="1" x14ac:dyDescent="0.25">
      <c r="B7" s="92">
        <f>B6+1</f>
        <v>2</v>
      </c>
      <c r="C7" s="93">
        <f>IFERROR(IF($C$4="TEB0911_REV01",#REF!,IF($C$4="TEB0911_REV02",#REF!,IF($C$4="TEB0911_REV03",#REF!,IF($C$4="TEB0911_REV04",#REF!,)))),"---")</f>
        <v>0</v>
      </c>
      <c r="D7" s="94">
        <f>IFERROR(IF($C$4="TEB0911_REV01",#REF!,IF($C$4="TEB0911_REV02",#REF!,IF($C$4="TEB0911_REV03",#REF!,IF($C$4="TEB0911_REV04",#REF!,)))),"---")</f>
        <v>0</v>
      </c>
      <c r="E7" s="94">
        <f>IFERROR(IF($C$4="TEB0911_REV01",#REF!,IF($C$4="TEB0911_REV02",#REF!,IF($C$4="TEB0911_REV03",#REF!,IF($C$4="TEB0911_REV04",#REF!,)))),"---")</f>
        <v>0</v>
      </c>
      <c r="F7" s="95" t="str">
        <f>IFERROR(IF(VLOOKUP($D7&amp;"-"&amp;$E7,IF($C$4="TEB0911_REV01",#REF!,IF($C$4="TEB0911_REV02",#REF!,IF($C$4="TEB0911_REV03",#REF!,IF($C$4="TEB0911_REV04",#REF!)))),4,0)="--","---",IF($C$4="TEB0911_REV01",#REF!&amp; " --&gt; " &amp;#REF!&amp; " --&gt; ",IF($C$4="TEB0911_REV02",#REF!&amp; " --&gt; " &amp;#REF!&amp; " --&gt; ",IF($C$4="TEB0911_REV03",#REF!&amp; " --&gt; " &amp;#REF!&amp; " --&gt; ",IF($C$4="TEB0911_REV04",#REF!&amp; " --&gt; " &amp;#REF!&amp; " --&gt; "))))),"---")</f>
        <v>---</v>
      </c>
      <c r="G7" s="95" t="str">
        <f>IFERROR(IF(VLOOKUP($D7&amp;"-"&amp;$E7,IF($C$4="TEB0911_REV01",#REF!,IF($C$4="TEB0911_REV02",#REF!,IF($C$4="TEB0911_REV03",#REF!,IF($C$4="TEB0911_REV04",#REF!)))),3,0)="--",VLOOKUP($D7&amp;"-"&amp;$E7,IF($C$4="TEB0911_REV01",#REF!,IF($C$4="TEB0911_REV02",#REF!,IF($C$4="TEB0911_REV03",#REF!,IF($C$4="TEB0911_REV04",#REF!)))),2,0),VLOOKUP($D7&amp;"-"&amp;$E7,IF($C$4="TEB0911_REV01",#REF!,IF($C$4="TEB0911_REV02",#REF!,IF($C$4="TEB0911_REV03",#REF!,IF($C$4="TEB0911_REV04",#REF!)))),3,0)),"---")</f>
        <v>---</v>
      </c>
      <c r="H7" s="95" t="str">
        <f>IFERROR(VLOOKUP(G7,IF($C$4="TEB0911_REV01",#REF!,IF($C$4="TEB0911_REV02",#REF!,IF($C$4="TEB0911_REV03",#REF!,IF($C$4="TEB0911_REV04",#REF!)))),14,0),"---")</f>
        <v>---</v>
      </c>
      <c r="I7" s="95" t="str">
        <f>IFERROR(VLOOKUP(G7,IF($C$4="TEB0911_REV01",#REF!,IF($C$4="TEB0911_REV02",#REF!,IF($C$4="TEB0911_REV03",#REF!,IF($C$4="TEB0911_REV04",#REF!)))),16,0),"---")</f>
        <v>---</v>
      </c>
      <c r="J7" s="87" t="str">
        <f>IFERROR(VLOOKUP(G7,IF($C$4="TEB0911_REV01",#REF!,IF($C$4="TEB0911_REV02",#REF!,IF($C$4="TEB0911_REV03",#REF!,IF($C$4="TEB0911_REV04",#REF!)))),17,0),"---")</f>
        <v>---</v>
      </c>
      <c r="K7" s="96" t="str">
        <f>IFERROR(VLOOKUP($D7&amp;"-"&amp;$E7,IF($C$4="TEB0911_REV01",#REF!,IF($C$4="TEB0911_REV02",#REF!,IF($C$4="TEB0911_REV03",#REF!,IF($C$4="TEB0911_REV04",#REF!,"???")))),6,0),"---")</f>
        <v>---</v>
      </c>
    </row>
  </sheetData>
  <autoFilter ref="B5:K7" xr:uid="{00000000-0009-0000-0000-000005000000}"/>
  <mergeCells count="2">
    <mergeCell ref="B2:K3"/>
    <mergeCell ref="C4:K4"/>
  </mergeCells>
  <phoneticPr fontId="31" type="noConversion"/>
  <conditionalFormatting sqref="C6:C7">
    <cfRule type="expression" dxfId="44" priority="32">
      <formula>$I6="---"</formula>
    </cfRule>
  </conditionalFormatting>
  <conditionalFormatting sqref="K1:K3 K6:K1048576">
    <cfRule type="containsText" dxfId="43" priority="22" stopIfTrue="1" operator="containsText" text="JB1*">
      <formula>NOT(ISERROR(SEARCH("JB1*",K1)))</formula>
    </cfRule>
  </conditionalFormatting>
  <conditionalFormatting sqref="J6:J7">
    <cfRule type="expression" dxfId="42" priority="19">
      <formula>$J6&lt;&gt;"---"</formula>
    </cfRule>
  </conditionalFormatting>
  <conditionalFormatting sqref="I6:I7">
    <cfRule type="expression" dxfId="41" priority="17">
      <formula>$I6="--"</formula>
    </cfRule>
    <cfRule type="expression" dxfId="40" priority="18">
      <formula>$I6&lt;&gt;"---"</formula>
    </cfRule>
  </conditionalFormatting>
  <conditionalFormatting sqref="E6:E7">
    <cfRule type="expression" dxfId="39" priority="23">
      <formula>ISODD(E6)</formula>
    </cfRule>
    <cfRule type="expression" dxfId="38" priority="24">
      <formula>ISEVEN(E6)</formula>
    </cfRule>
  </conditionalFormatting>
  <conditionalFormatting sqref="D1:D4 D6:D1048576">
    <cfRule type="cellIs" dxfId="37" priority="11" stopIfTrue="1" operator="equal">
      <formula>"J6"</formula>
    </cfRule>
    <cfRule type="cellIs" dxfId="36" priority="12" stopIfTrue="1" operator="equal">
      <formula>"J7"</formula>
    </cfRule>
  </conditionalFormatting>
  <conditionalFormatting sqref="I5">
    <cfRule type="containsText" dxfId="35" priority="10" stopIfTrue="1" operator="containsText" text="JB1*">
      <formula>NOT(ISERROR(SEARCH("JB1*",I5)))</formula>
    </cfRule>
  </conditionalFormatting>
  <conditionalFormatting sqref="D5">
    <cfRule type="cellIs" dxfId="34" priority="9" stopIfTrue="1" operator="equal">
      <formula>"J21"</formula>
    </cfRule>
  </conditionalFormatting>
  <conditionalFormatting sqref="D1:D4 D6:D7">
    <cfRule type="cellIs" dxfId="33" priority="14" stopIfTrue="1" operator="equal">
      <formula>"J4"</formula>
    </cfRule>
    <cfRule type="cellIs" dxfId="32" priority="15" stopIfTrue="1" operator="equal">
      <formula>"J10"</formula>
    </cfRule>
    <cfRule type="cellIs" dxfId="31" priority="16" stopIfTrue="1" operator="equal">
      <formula>"J9"</formula>
    </cfRule>
  </conditionalFormatting>
  <conditionalFormatting sqref="D1:D4 D6:D7">
    <cfRule type="cellIs" dxfId="30" priority="13" stopIfTrue="1" operator="equal">
      <formula>"J8"</formula>
    </cfRule>
  </conditionalFormatting>
  <conditionalFormatting sqref="D1:D1048576">
    <cfRule type="cellIs" dxfId="29" priority="1" operator="equal">
      <formula>"J19"</formula>
    </cfRule>
    <cfRule type="cellIs" dxfId="28" priority="2" operator="equal">
      <formula>"J12"</formula>
    </cfRule>
    <cfRule type="cellIs" dxfId="27" priority="3" operator="equal">
      <formula>"J11"</formula>
    </cfRule>
    <cfRule type="cellIs" dxfId="26" priority="4" stopIfTrue="1" operator="equal">
      <formula>"J1"</formula>
    </cfRule>
    <cfRule type="cellIs" dxfId="25" priority="5" stopIfTrue="1" operator="equal">
      <formula>"J2"</formula>
    </cfRule>
    <cfRule type="cellIs" dxfId="24" priority="6" stopIfTrue="1" operator="equal">
      <formula>"J3"</formula>
    </cfRule>
    <cfRule type="cellIs" dxfId="23" priority="7" stopIfTrue="1" operator="equal">
      <formula>"J4"</formula>
    </cfRule>
    <cfRule type="cellIs" dxfId="22" priority="8" stopIfTrue="1" operator="equal">
      <formula>"J5"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9" stopIfTrue="1" operator="containsText" id="{7BE540ED-CF39-4172-A05C-6C2EBAB452D0}">
            <xm:f>NOT(ISERROR(SEARCH("C*",J6)))</xm:f>
            <xm:f>"C*"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30" stopIfTrue="1" operator="containsText" id="{285576DE-EEA5-4687-A2AE-E972890F2F53}">
            <xm:f>NOT(ISERROR(SEARCH("R*",J6)))</xm:f>
            <xm:f>"R*"</xm:f>
            <x14:dxf>
              <fill>
                <patternFill patternType="none">
                  <bgColor auto="1"/>
                </patternFill>
              </fill>
            </x14:dxf>
          </x14:cfRule>
          <xm:sqref>J6:J7</xm:sqref>
        </x14:conditionalFormatting>
        <x14:conditionalFormatting xmlns:xm="http://schemas.microsoft.com/office/excel/2006/main">
          <x14:cfRule type="containsText" priority="33" stopIfTrue="1" operator="containsText" id="{7584B430-6279-4634-973E-E2E20D82C9AC}">
            <xm:f>NOT(ISERROR(SEARCH("JB2*",K6)))</xm:f>
            <xm:f>"JB2*"</xm:f>
            <x14:dxf>
              <font>
                <color auto="1"/>
              </font>
              <fill>
                <patternFill>
                  <bgColor theme="8" tint="0.79998168889431442"/>
                </patternFill>
              </fill>
            </x14:dxf>
          </x14:cfRule>
          <x14:cfRule type="containsText" priority="34" stopIfTrue="1" operator="containsText" id="{43CC5199-D5BC-4BF7-87CD-3C3BE1FD69E4}">
            <xm:f>NOT(ISERROR(SEARCH("JB4*",K6)))</xm:f>
            <xm:f>"JB4*"</xm:f>
            <x14:dxf>
              <font>
                <color auto="1"/>
              </font>
              <fill>
                <patternFill>
                  <bgColor theme="6" tint="0.79998168889431442"/>
                </patternFill>
              </fill>
            </x14:dxf>
          </x14:cfRule>
          <x14:cfRule type="containsText" priority="35" stopIfTrue="1" operator="containsText" id="{4494B353-C45B-4C13-A22B-B581ECC559E7}">
            <xm:f>NOT(ISERROR(SEARCH("JB3*",K6)))</xm:f>
            <xm:f>"JB3*"</xm:f>
            <x14:dxf>
              <font>
                <color auto="1"/>
              </font>
              <fill>
                <patternFill>
                  <bgColor theme="7" tint="0.79998168889431442"/>
                </patternFill>
              </fill>
            </x14:dxf>
          </x14:cfRule>
          <xm:sqref>K6:K7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AD7"/>
  <sheetViews>
    <sheetView zoomScaleNormal="100" workbookViewId="0">
      <pane ySplit="5" topLeftCell="A182" activePane="bottomLeft" state="frozen"/>
      <selection activeCell="B1" sqref="B1:B1048576"/>
      <selection pane="bottomLeft" activeCell="A8" sqref="A8:XFD265"/>
    </sheetView>
  </sheetViews>
  <sheetFormatPr baseColWidth="10" defaultColWidth="9.140625" defaultRowHeight="15" outlineLevelCol="1" x14ac:dyDescent="0.25"/>
  <cols>
    <col min="1" max="1" width="3.28515625" style="1" customWidth="1"/>
    <col min="2" max="2" width="10.140625" style="24" customWidth="1"/>
    <col min="3" max="3" width="12.85546875" style="24" customWidth="1"/>
    <col min="4" max="4" width="10.85546875" style="54" customWidth="1"/>
    <col min="5" max="5" width="10.140625" style="54" customWidth="1"/>
    <col min="6" max="6" width="11.7109375" style="54" customWidth="1"/>
    <col min="7" max="7" width="10" style="24" customWidth="1"/>
    <col min="8" max="8" width="21.42578125" style="24" customWidth="1"/>
    <col min="9" max="9" width="21.140625" style="24" bestFit="1" customWidth="1" outlineLevel="1"/>
    <col min="10" max="10" width="13.140625" style="24" customWidth="1" outlineLevel="1"/>
    <col min="11" max="11" width="11.28515625" style="24" bestFit="1" customWidth="1"/>
    <col min="12" max="12" width="23.28515625" style="85" customWidth="1" outlineLevel="1"/>
    <col min="13" max="13" width="22" style="24" bestFit="1" customWidth="1" outlineLevel="1"/>
    <col min="14" max="14" width="17.28515625" style="24" bestFit="1" customWidth="1" outlineLevel="1"/>
    <col min="15" max="15" width="14.5703125" style="24" bestFit="1" customWidth="1" outlineLevel="1"/>
    <col min="16" max="16" width="16.85546875" style="24" customWidth="1"/>
    <col min="17" max="17" width="11.28515625" style="24" bestFit="1" customWidth="1"/>
    <col min="18" max="18" width="24.140625" style="85" bestFit="1" customWidth="1"/>
    <col min="19" max="19" width="21.5703125" style="1" customWidth="1"/>
    <col min="20" max="30" width="9.140625" style="1"/>
    <col min="31" max="1032" width="10.7109375" customWidth="1"/>
  </cols>
  <sheetData>
    <row r="1" spans="2:18" s="1" customFormat="1" x14ac:dyDescent="0.25">
      <c r="B1" s="23"/>
      <c r="C1" s="23"/>
      <c r="D1" s="54"/>
      <c r="E1" s="58"/>
      <c r="F1" s="54"/>
      <c r="G1" s="23"/>
      <c r="H1" s="23"/>
      <c r="I1" s="23"/>
      <c r="J1" s="23"/>
      <c r="K1" s="23"/>
      <c r="L1" s="84"/>
      <c r="N1" s="23"/>
      <c r="O1" s="23"/>
      <c r="P1" s="23"/>
      <c r="Q1" s="23"/>
      <c r="R1" s="84"/>
    </row>
    <row r="2" spans="2:18" x14ac:dyDescent="0.25">
      <c r="B2" s="129" t="s">
        <v>8</v>
      </c>
      <c r="C2" s="129"/>
      <c r="D2" s="129"/>
      <c r="E2" s="130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</row>
    <row r="3" spans="2:18" x14ac:dyDescent="0.25"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</row>
    <row r="4" spans="2:18" x14ac:dyDescent="0.25">
      <c r="B4" s="20"/>
      <c r="C4" s="131" t="s">
        <v>35</v>
      </c>
      <c r="D4" s="131"/>
      <c r="E4" s="131"/>
      <c r="F4" s="131"/>
      <c r="G4" s="131"/>
      <c r="H4" s="132">
        <f>'Overview, Notes &amp; Disclaimer'!E17</f>
        <v>0</v>
      </c>
      <c r="I4" s="133"/>
      <c r="J4" s="133"/>
      <c r="K4" s="133"/>
      <c r="L4" s="134"/>
      <c r="M4" s="131">
        <f>'Overview, Notes &amp; Disclaimer'!J17</f>
        <v>0</v>
      </c>
      <c r="N4" s="131"/>
      <c r="O4" s="131"/>
      <c r="P4" s="131"/>
      <c r="Q4" s="131"/>
      <c r="R4" s="131"/>
    </row>
    <row r="5" spans="2:18" x14ac:dyDescent="0.25">
      <c r="B5" s="88" t="s">
        <v>9</v>
      </c>
      <c r="C5" s="21" t="s">
        <v>10</v>
      </c>
      <c r="D5" s="55" t="s">
        <v>11</v>
      </c>
      <c r="E5" s="55" t="s">
        <v>36</v>
      </c>
      <c r="F5" s="55" t="s">
        <v>40</v>
      </c>
      <c r="G5" s="21" t="s">
        <v>41</v>
      </c>
      <c r="H5" s="37" t="s">
        <v>87</v>
      </c>
      <c r="I5" s="21" t="s">
        <v>12</v>
      </c>
      <c r="J5" s="25" t="s">
        <v>103</v>
      </c>
      <c r="K5" s="21" t="s">
        <v>45</v>
      </c>
      <c r="L5" s="42" t="s">
        <v>13</v>
      </c>
      <c r="M5" s="37" t="s">
        <v>87</v>
      </c>
      <c r="N5" s="21" t="s">
        <v>14</v>
      </c>
      <c r="O5" s="21" t="s">
        <v>103</v>
      </c>
      <c r="P5" s="21" t="s">
        <v>15</v>
      </c>
      <c r="Q5" s="21" t="s">
        <v>45</v>
      </c>
      <c r="R5" s="42" t="s">
        <v>16</v>
      </c>
    </row>
    <row r="6" spans="2:18" x14ac:dyDescent="0.25">
      <c r="B6" s="89">
        <v>1</v>
      </c>
      <c r="C6" s="22" t="str">
        <f>IFERROR(INDEX(#REF!,MATCH('B2B Pin Table'!B6,#REF!,0),6),"---")</f>
        <v>---</v>
      </c>
      <c r="D6" s="55" t="str">
        <f>IFERROR(IF((COUNTIF(#REF!,H4)&lt;0),"---",INDEX(#REF!,MATCH('B2B Pin Table'!B6,#REF!,0),2)),"---")</f>
        <v>---</v>
      </c>
      <c r="E6" s="56" t="str">
        <f>IFERROR(IF((COUNTIF(#REF!,H4)&lt;0),"---",INDEX(#REF!,MATCH('B2B Pin Table'!B6,#REF!,0),3)),"---")</f>
        <v>---</v>
      </c>
      <c r="F6" s="55" t="str">
        <f>IFERROR(IF((COUNTIF(#REF!,L4)&lt;0),"---",INDEX(#REF!,MATCH('B2B Pin Table'!B6,#REF!,0),4)),"---")</f>
        <v>---</v>
      </c>
      <c r="G6" s="22" t="str">
        <f>IFERROR(IF((COUNTIF(#REF!,L4)&lt;0),"---",INDEX(#REF!,MATCH('B2B Pin Table'!B6,#REF!,0),5)),"---")</f>
        <v>---</v>
      </c>
      <c r="H6" s="22" t="str">
        <f>IFERROR(IF(VLOOKUP($D6&amp;"-"&amp;$E6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4,0)="--","---",IF($H$4="TE0701_REV03",#REF!&amp; " --&gt; " &amp;#REF!&amp; " --&gt; ",IF($H$4="TE0701_REV04",#REF!&amp; " --&gt; " &amp;#REF!&amp; " --&gt; ",IF($H$4="TE0701_REV05",#REF!&amp; " --&gt; " &amp;#REF!&amp; " --&gt; ",IF($H$4="TE0701_REV06",#REF!&amp; " --&gt; " &amp;#REF!&amp; " --&gt; ",IF($H$4="TE0703_REV01",#REF!&amp; " --&gt; " &amp;#REF!&amp; " --&gt; ",IF($H$4="TE0703_REV02",#REF!&amp; " --&gt; " &amp;#REF!&amp; " --&gt; ",IF($H$4="TE0703_REV03",#REF!&amp; " --&gt; " &amp;#REF!&amp; " --&gt; ",IF($H$4="TE0703_REV04",#REF!&amp; " --&gt; " &amp;#REF!&amp; " --&gt; ",IF($H$4="TE0703_REV05",#REF!&amp; " --&gt; " &amp;#REF!&amp; " --&gt; ",IF($H$4="TE0703_REV06",#REF!&amp; " --&gt; " &amp;#REF!&amp; " --&gt; ",IF($H$4="TE0705_REV01",#REF!&amp; " --&gt; " &amp;#REF!&amp; " --&gt; ",IF($H$4="TE0705_REV02",#REF!&amp; " --&gt; " &amp;#REF!&amp; " --&gt; ",IF($H$4="TE0705_REV03",#REF!&amp; " --&gt; " &amp;#REF!&amp; " --&gt; ",IF($H$4="TE0705_REV04",#REF!&amp; " --&gt; " &amp;#REF!&amp; " --&gt; ",IF($H$4="TE0706_REV01",#REF!&amp; " --&gt; " &amp;#REF!&amp; " --&gt; ",IF($H$4="TE0706_REV02",#REF!&amp; " --&gt; " &amp;#REF!&amp; " --&gt; ",IF($H$4="TE0706_REV03",#REF!&amp; " --&gt; " &amp;#REF!&amp; " --&gt; ",IF($H$4="TEBA0841_REV01",#REF!&amp; " --&gt; " &amp;#REF!&amp; " --&gt; ",IF($H$4="TEBA0841_REV02",#REF!&amp; " --&gt; " &amp;#REF!&amp; " --&gt; ",IF($H$4="TEF1002_REV01",#REF!&amp; " --&gt; " &amp;#REF!&amp; " --&gt; "))))))))))))))))))))),"---")</f>
        <v>---</v>
      </c>
      <c r="I6" s="22" t="str">
        <f>IFERROR(IF(VLOOKUP($D6&amp;"-"&amp;$E6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3,0)="--",VLOOKUP($D6&amp;"-"&amp;$E6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2,0),VLOOKUP($D6&amp;"-"&amp;$E6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3,0)),"---")</f>
        <v>---</v>
      </c>
      <c r="J6" s="22" t="str">
        <f>IFERROR(VLOOKUP(I6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9,0),"---")</f>
        <v>---</v>
      </c>
      <c r="K6" s="22" t="str">
        <f>IFERROR(VLOOKUP(D6&amp;"-"&amp;E6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,"???")))))))))))))))))))),6,0),"---")</f>
        <v>---</v>
      </c>
      <c r="L6" s="39" t="str">
        <f>IFERROR(VLOOKUP(D6&amp;"-"&amp;E6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,"???")))))))))))))))))))),9,0),"---")</f>
        <v>---</v>
      </c>
      <c r="M6" s="22" t="str">
        <f>IFERROR(IF(VLOOKUP($F6&amp;"-"&amp;$G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43,0)="--","---",IF($M$4="TE0710_REV00",#REF!&amp; " --&gt; " &amp;#REF!&amp; " --&gt; ",IF($M$4="TE0710_REV01",#REF!&amp; " --&gt; " &amp;#REF!&amp; " --&gt; ",IF($M$4="TE0710_REV02",#REF!&amp; " --&gt; " &amp;#REF!&amp; " --&gt; ",IF($M$4="TE0711_REV00",#REF!&amp; " --&gt; " &amp;#REF!&amp; " --&gt; ",IF($M$4="TE0711_REV01",#REF!&amp; " --&gt; " &amp;#REF!&amp; " --&gt; ",IF($M$4="TE0712_REV01",#REF!&amp; " --&gt; " &amp;#REF!&amp; " --&gt; ",IF($M$4="TE0712_REV02",#REF!&amp; " --&gt; " &amp;#REF!&amp; " --&gt; ",IF($M$4="TE0713_REV01",#REF!&amp; " --&gt; " &amp;#REF!&amp; " --&gt; ",IF($M$4="TE0713_REV02",#REF!&amp; " --&gt; " &amp;#REF!&amp; " --&gt; ",IF($M$4="TE0715_REV01",#REF!&amp; " --&gt; " &amp;#REF!&amp; " --&gt; ",IF($M$4="TE0715_REV02",#REF!&amp; " --&gt; " &amp;#REF!&amp; " --&gt; ",IF($M$4="TE0715_REV03",#REF!&amp; " --&gt; " &amp;#REF!&amp; " --&gt; ",IF($M$4="TE0715_REV04",#REF!&amp; " --&gt; " &amp;#REF!&amp; " --&gt; ",IF($M$4="TE0720_REV01",#REF!&amp; " --&gt; " &amp;#REF!&amp; " --&gt; ",IF($M$4="TE0720_REV02",#REF!&amp; " --&gt; " &amp;#REF!&amp; " --&gt; ",IF($M$4="TE0720_REV03",#REF!&amp; " --&gt; " &amp;#REF!&amp; " --&gt; ",IF($M$4="TE0741_REV00",#REF!&amp; " --&gt; " &amp;#REF!&amp; " --&gt; ",IF($M$4="TE0741_REV01",#REF!&amp; " --&gt; " &amp;#REF!&amp; " --&gt; ",IF($M$4="TE0741_REV02",#REF!&amp; " --&gt; " &amp;#REF!&amp; " --&gt; ",IF($M$4="TE0741_REV02A",#REF!&amp; " --&gt; " &amp;#REF!&amp; " --&gt; ",IF($M$4="TE0741_REV03",#REF!&amp; " --&gt; " &amp;#REF!&amp; " --&gt; ",IF($M$4="TE0820_REV01",#REF!&amp; " --&gt; " &amp;#REF!&amp; " --&gt; ",IF($M$4="TE0820_REV02",#REF!&amp; " --&gt; " &amp;#REF!&amp; " --&gt; ",IF($M$4="TE0820_REV03",#REF!&amp; " --&gt; " &amp;#REF!&amp; " --&gt; ",IF($M$4="TE0841_REV01",#REF!&amp; " --&gt; " &amp;#REF!&amp; " --&gt; ",IF($M$4="TE0841_REV02",#REF!&amp; " --&gt; " &amp;#REF!&amp; " --&gt; "))))))))))))))))))))))))))),"---")</f>
        <v>---</v>
      </c>
      <c r="N6" s="22" t="str">
        <f>IFERROR(VLOOKUP(F6&amp;"-"&amp;G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7,0),"---")</f>
        <v>---</v>
      </c>
      <c r="O6" s="22" t="str">
        <f>IFERROR(VLOOKUP(N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2,0),"---")</f>
        <v>---</v>
      </c>
      <c r="P6" s="22" t="str">
        <f>IFERROR(VLOOKUP(F6&amp;"-"&amp;G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3,0),"---")</f>
        <v>---</v>
      </c>
      <c r="Q6" s="22" t="str">
        <f>IFERROR(VLOOKUP(N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4,0),"---")</f>
        <v>---</v>
      </c>
      <c r="R6" s="39" t="str">
        <f>IFERROR(VLOOKUP(F6&amp;"-"&amp;G6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4,0),"---")</f>
        <v>---</v>
      </c>
    </row>
    <row r="7" spans="2:18" x14ac:dyDescent="0.25">
      <c r="B7" s="89">
        <v>2</v>
      </c>
      <c r="C7" s="22" t="str">
        <f>IFERROR(INDEX(#REF!,MATCH('B2B Pin Table'!B7,#REF!,0),6),"---")</f>
        <v>---</v>
      </c>
      <c r="D7" s="55" t="str">
        <f>IFERROR(IF((COUNTIF(#REF!,H5)&lt;0),"---",INDEX(#REF!,MATCH('B2B Pin Table'!B7,#REF!,0),2)),"---")</f>
        <v>---</v>
      </c>
      <c r="E7" s="56" t="str">
        <f>IFERROR(IF((COUNTIF(#REF!,H5)&lt;0),"---",INDEX(#REF!,MATCH('B2B Pin Table'!B7,#REF!,0),3)),"---")</f>
        <v>---</v>
      </c>
      <c r="F7" s="55" t="str">
        <f>IFERROR(IF((COUNTIF(#REF!,L5)&lt;0),"---",INDEX(#REF!,MATCH('B2B Pin Table'!B7,#REF!,0),4)),"---")</f>
        <v>---</v>
      </c>
      <c r="G7" s="22" t="str">
        <f>IFERROR(IF((COUNTIF(#REF!,L5)&lt;0),"---",INDEX(#REF!,MATCH('B2B Pin Table'!B7,#REF!,0),5)),"---")</f>
        <v>---</v>
      </c>
      <c r="H7" s="22" t="str">
        <f>IFERROR(IF(VLOOKUP($D7&amp;"-"&amp;$E7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4,0)="--","---",IF($H$4="TE0701_REV03",#REF!&amp; " --&gt; " &amp;#REF!&amp; " --&gt; ",IF($H$4="TE0701_REV04",#REF!&amp; " --&gt; " &amp;#REF!&amp; " --&gt; ",IF($H$4="TE0701_REV05",#REF!&amp; " --&gt; " &amp;#REF!&amp; " --&gt; ",IF($H$4="TE0701_REV06",#REF!&amp; " --&gt; " &amp;#REF!&amp; " --&gt; ",IF($H$4="TE0703_REV01",#REF!&amp; " --&gt; " &amp;#REF!&amp; " --&gt; ",IF($H$4="TE0703_REV02",#REF!&amp; " --&gt; " &amp;#REF!&amp; " --&gt; ",IF($H$4="TE0703_REV03",#REF!&amp; " --&gt; " &amp;#REF!&amp; " --&gt; ",IF($H$4="TE0703_REV04",#REF!&amp; " --&gt; " &amp;#REF!&amp; " --&gt; ",IF($H$4="TE0703_REV05",#REF!&amp; " --&gt; " &amp;#REF!&amp; " --&gt; ",IF($H$4="TE0703_REV06",#REF!&amp; " --&gt; " &amp;#REF!&amp; " --&gt; ",IF($H$4="TE0705_REV01",#REF!&amp; " --&gt; " &amp;#REF!&amp; " --&gt; ",IF($H$4="TE0705_REV02",#REF!&amp; " --&gt; " &amp;#REF!&amp; " --&gt; ",IF($H$4="TE0705_REV03",#REF!&amp; " --&gt; " &amp;#REF!&amp; " --&gt; ",IF($H$4="TE0705_REV04",#REF!&amp; " --&gt; " &amp;#REF!&amp; " --&gt; ",IF($H$4="TE0706_REV01",#REF!&amp; " --&gt; " &amp;#REF!&amp; " --&gt; ",IF($H$4="TE0706_REV02",#REF!&amp; " --&gt; " &amp;#REF!&amp; " --&gt; ",IF($H$4="TE0706_REV03",#REF!&amp; " --&gt; " &amp;#REF!&amp; " --&gt; ",IF($H$4="TEBA0841_REV01",#REF!&amp; " --&gt; " &amp;#REF!&amp; " --&gt; ",IF($H$4="TEBA0841_REV02",#REF!&amp; " --&gt; " &amp;#REF!&amp; " --&gt; ",IF($H$4="TEF1002_REV01",#REF!&amp; " --&gt; " &amp;#REF!&amp; " --&gt; "))))))))))))))))))))),"---")</f>
        <v>---</v>
      </c>
      <c r="I7" s="22" t="str">
        <f>IFERROR(IF(VLOOKUP($D7&amp;"-"&amp;$E7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3,0)="--",VLOOKUP($D7&amp;"-"&amp;$E7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2,0),VLOOKUP($D7&amp;"-"&amp;$E7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3,0)),"---")</f>
        <v>---</v>
      </c>
      <c r="J7" s="22" t="str">
        <f>IFERROR(VLOOKUP(I7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)))))))))))))))))))),9,0),"---")</f>
        <v>---</v>
      </c>
      <c r="K7" s="22" t="str">
        <f>IFERROR(VLOOKUP(D7&amp;"-"&amp;E7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,"???")))))))))))))))))))),6,0),"---")</f>
        <v>---</v>
      </c>
      <c r="L7" s="39" t="str">
        <f>IFERROR(VLOOKUP(D7&amp;"-"&amp;E7,IF($H$4="TE0701_REV03",#REF!,IF($H$4="TE0701_REV04",#REF!,IF($H$4="TE0701_REV05",#REF!,IF($H$4="TE0701_REV06",#REF!,IF($H$4="TE0703_REV01",#REF!,IF($H$4="TE0703_REV02",#REF!,IF($H$4="TE0703_REV03",#REF!,IF($H$4="TE0703_REV04",#REF!,IF($H$4="TE0703_REV05",#REF!,IF($H$4="TE0703_REV06",#REF!,IF($H$4="TE0705_REV01",#REF!,IF($H$4="TE0705_REV02",#REF!,IF($H$4="TE0705_REV03",#REF!,IF($H$4="TE0705_REV04",#REF!,IF($H$4="TE0706_REV01",#REF!,IF($H$4="TE0706_REV02",#REF!,IF($H$4="TE0706_REV03",#REF!,IF($H$4="TEBA0841_REV01",#REF!,IF($H$4="TEBA0841_REV02",#REF!,IF($H$4="TEF1002_REV01",#REF!,"???")))))))))))))))))))),9,0),"---")</f>
        <v>---</v>
      </c>
      <c r="M7" s="22" t="str">
        <f>IFERROR(IF(VLOOKUP($F7&amp;"-"&amp;$G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43,0)="--","---",IF($M$4="TE0710_REV00",#REF!&amp; " --&gt; " &amp;#REF!&amp; " --&gt; ",IF($M$4="TE0710_REV01",#REF!&amp; " --&gt; " &amp;#REF!&amp; " --&gt; ",IF($M$4="TE0710_REV02",#REF!&amp; " --&gt; " &amp;#REF!&amp; " --&gt; ",IF($M$4="TE0711_REV00",#REF!&amp; " --&gt; " &amp;#REF!&amp; " --&gt; ",IF($M$4="TE0711_REV01",#REF!&amp; " --&gt; " &amp;#REF!&amp; " --&gt; ",IF($M$4="TE0712_REV01",#REF!&amp; " --&gt; " &amp;#REF!&amp; " --&gt; ",IF($M$4="TE0712_REV02",#REF!&amp; " --&gt; " &amp;#REF!&amp; " --&gt; ",IF($M$4="TE0713_REV01",#REF!&amp; " --&gt; " &amp;#REF!&amp; " --&gt; ",IF($M$4="TE0713_REV02",#REF!&amp; " --&gt; " &amp;#REF!&amp; " --&gt; ",IF($M$4="TE0715_REV01",#REF!&amp; " --&gt; " &amp;#REF!&amp; " --&gt; ",IF($M$4="TE0715_REV02",#REF!&amp; " --&gt; " &amp;#REF!&amp; " --&gt; ",IF($M$4="TE0715_REV03",#REF!&amp; " --&gt; " &amp;#REF!&amp; " --&gt; ",IF($M$4="TE0715_REV04",#REF!&amp; " --&gt; " &amp;#REF!&amp; " --&gt; ",IF($M$4="TE0720_REV01",#REF!&amp; " --&gt; " &amp;#REF!&amp; " --&gt; ",IF($M$4="TE0720_REV02",#REF!&amp; " --&gt; " &amp;#REF!&amp; " --&gt; ",IF($M$4="TE0720_REV03",#REF!&amp; " --&gt; " &amp;#REF!&amp; " --&gt; ",IF($M$4="TE0741_REV00",#REF!&amp; " --&gt; " &amp;#REF!&amp; " --&gt; ",IF($M$4="TE0741_REV01",#REF!&amp; " --&gt; " &amp;#REF!&amp; " --&gt; ",IF($M$4="TE0741_REV02",#REF!&amp; " --&gt; " &amp;#REF!&amp; " --&gt; ",IF($M$4="TE0741_REV02A",#REF!&amp; " --&gt; " &amp;#REF!&amp; " --&gt; ",IF($M$4="TE0741_REV03",#REF!&amp; " --&gt; " &amp;#REF!&amp; " --&gt; ",IF($M$4="TE0820_REV01",#REF!&amp; " --&gt; " &amp;#REF!&amp; " --&gt; ",IF($M$4="TE0820_REV02",#REF!&amp; " --&gt; " &amp;#REF!&amp; " --&gt; ",IF($M$4="TE0820_REV03",#REF!&amp; " --&gt; " &amp;#REF!&amp; " --&gt; ",IF($M$4="TE0841_REV01",#REF!&amp; " --&gt; " &amp;#REF!&amp; " --&gt; ",IF($M$4="TE0841_REV02",#REF!&amp; " --&gt; " &amp;#REF!&amp; " --&gt; "))))))))))))))))))))))))))),"---")</f>
        <v>---</v>
      </c>
      <c r="N7" s="22" t="str">
        <f>IFERROR(VLOOKUP(F7&amp;"-"&amp;G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7,0),"---")</f>
        <v>---</v>
      </c>
      <c r="O7" s="22" t="str">
        <f>IFERROR(VLOOKUP(N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2,0),"---")</f>
        <v>---</v>
      </c>
      <c r="P7" s="22" t="str">
        <f>IFERROR(VLOOKUP(F7&amp;"-"&amp;G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3,0),"---")</f>
        <v>---</v>
      </c>
      <c r="Q7" s="22" t="str">
        <f>IFERROR(VLOOKUP(N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4,0),"---")</f>
        <v>---</v>
      </c>
      <c r="R7" s="39" t="str">
        <f>IFERROR(VLOOKUP(F7&amp;"-"&amp;G7,IF($M$4="TE0710_REV00",#REF!,IF($M$4="TE0710_REV01",#REF!,IF($M$4="TE0710_REV02",#REF!,IF($M$4="TE0711_REV00",#REF!,IF($M$4="TE0711_REV01",#REF!,IF($M$4="TE0712_REV01",#REF!,IF($M$4="TE0712_REV02",#REF!,IF($M$4="TE0713_REV01",#REF!,IF($M$4="TE0713_REV02",#REF!,IF($M$4="TE0715_REV01",#REF!,IF($M$4="TE0715_REV02",#REF!,IF($M$4="TE0715_REV03",#REF!,IF($M$4="TE0715_REV04",#REF!,IF($M$4="TE0720_REV01",#REF!,IF($M$4="TE0720_REV02",#REF!,IF($M$4="TE0720_REV03",#REF!,IF($M$4="TE0741_REV00",#REF!,IF($M$4="TE0741_REV01",#REF!,IF($M$4="TE0741_REV02",#REF!,IF($M$4="TE0741_REV02A",#REF!,IF($M$4="TE0741_REV03",#REF!,IF($M$4="TE0820_REV01",#REF!,IF($M$4="TE0820_REV02",#REF!,IF($M$4="TE0820_REV03",#REF!,IF($M$4="TE0841_REV01",#REF!,IF($M$4="TE0841_REV02",#REF!)))))))))))))))))))))))))),4,0),"---")</f>
        <v>---</v>
      </c>
    </row>
  </sheetData>
  <autoFilter ref="B5:R7" xr:uid="{00000000-0009-0000-0000-000006000000}"/>
  <mergeCells count="4">
    <mergeCell ref="B2:R3"/>
    <mergeCell ref="C4:G4"/>
    <mergeCell ref="M4:R4"/>
    <mergeCell ref="H4:L4"/>
  </mergeCells>
  <conditionalFormatting sqref="D6:D7 F6:F7">
    <cfRule type="expression" dxfId="16" priority="20">
      <formula>$L6="---"</formula>
    </cfRule>
  </conditionalFormatting>
  <conditionalFormatting sqref="K6:K7">
    <cfRule type="expression" dxfId="15" priority="19">
      <formula>$K6&lt;&gt;"---"</formula>
    </cfRule>
  </conditionalFormatting>
  <conditionalFormatting sqref="P6:P7">
    <cfRule type="expression" dxfId="14" priority="17">
      <formula>$P6="--"</formula>
    </cfRule>
    <cfRule type="expression" dxfId="13" priority="18">
      <formula>$P6&lt;&gt;"---"</formula>
    </cfRule>
  </conditionalFormatting>
  <conditionalFormatting sqref="Q6:Q7">
    <cfRule type="expression" dxfId="12" priority="16">
      <formula>Q6&lt;&gt;"---"</formula>
    </cfRule>
  </conditionalFormatting>
  <conditionalFormatting sqref="G6:G7">
    <cfRule type="expression" dxfId="11" priority="7">
      <formula>ISODD(G6)</formula>
    </cfRule>
    <cfRule type="expression" dxfId="10" priority="15">
      <formula>ISEVEN(G6)</formula>
    </cfRule>
  </conditionalFormatting>
  <conditionalFormatting sqref="E6:E7">
    <cfRule type="expression" dxfId="9" priority="8">
      <formula>ISODD(E6)</formula>
    </cfRule>
    <cfRule type="expression" dxfId="8" priority="14">
      <formula>ISEVEN(E6)</formula>
    </cfRule>
  </conditionalFormatting>
  <conditionalFormatting sqref="D1:D1048576">
    <cfRule type="cellIs" dxfId="7" priority="22" operator="equal">
      <formula>"J4"</formula>
    </cfRule>
    <cfRule type="cellIs" dxfId="6" priority="23" operator="equal">
      <formula>"J3"</formula>
    </cfRule>
    <cfRule type="cellIs" dxfId="5" priority="24" operator="equal">
      <formula>"J2"</formula>
    </cfRule>
    <cfRule type="cellIs" dxfId="4" priority="25" operator="equal">
      <formula>"J1"</formula>
    </cfRule>
  </conditionalFormatting>
  <conditionalFormatting sqref="F1:F1048576">
    <cfRule type="cellIs" dxfId="3" priority="3" operator="equal">
      <formula>"J3"</formula>
    </cfRule>
    <cfRule type="cellIs" dxfId="2" priority="4" operator="equal">
      <formula>"J2"</formula>
    </cfRule>
    <cfRule type="cellIs" dxfId="1" priority="5" operator="equal">
      <formula>"J1"</formula>
    </cfRule>
  </conditionalFormatting>
  <conditionalFormatting sqref="F6:F7">
    <cfRule type="expression" dxfId="0" priority="1" stopIfTrue="1">
      <formula>$L6="---"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AE82"/>
  <sheetViews>
    <sheetView zoomScale="85" zoomScaleNormal="85" workbookViewId="0"/>
  </sheetViews>
  <sheetFormatPr baseColWidth="10" defaultColWidth="9.140625" defaultRowHeight="15" x14ac:dyDescent="0.25"/>
  <cols>
    <col min="1" max="1" width="9.140625" style="1" customWidth="1"/>
    <col min="2" max="2" width="3.85546875" style="1" customWidth="1"/>
    <col min="3" max="16" width="11.42578125" style="1" customWidth="1"/>
    <col min="17" max="17" width="36.140625" style="1" customWidth="1"/>
    <col min="18" max="19" width="9.140625" style="1" customWidth="1"/>
    <col min="20" max="31" width="9.140625" style="53"/>
    <col min="32" max="16384" width="9.140625" style="47"/>
  </cols>
  <sheetData>
    <row r="1" spans="1:29" ht="15.75" thickBot="1" x14ac:dyDescent="0.3"/>
    <row r="2" spans="1:29" ht="15.75" thickTop="1" x14ac:dyDescent="0.25">
      <c r="A2" s="32"/>
      <c r="B2" s="30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8"/>
    </row>
    <row r="3" spans="1:29" ht="21" x14ac:dyDescent="0.35">
      <c r="A3" s="32"/>
      <c r="B3" s="59"/>
      <c r="C3" s="60" t="s">
        <v>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8"/>
    </row>
    <row r="4" spans="1:29" x14ac:dyDescent="0.25">
      <c r="A4" s="32"/>
      <c r="B4" s="59"/>
      <c r="C4" s="2"/>
      <c r="D4" s="2" t="s">
        <v>44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8"/>
    </row>
    <row r="5" spans="1:29" x14ac:dyDescent="0.25">
      <c r="A5" s="32"/>
      <c r="B5" s="59"/>
      <c r="C5" s="2"/>
      <c r="D5" s="2"/>
      <c r="E5" s="2" t="s">
        <v>67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8"/>
    </row>
    <row r="6" spans="1:29" x14ac:dyDescent="0.25">
      <c r="A6" s="32"/>
      <c r="B6" s="59"/>
      <c r="C6" s="2"/>
      <c r="D6" s="2"/>
      <c r="E6" s="2" t="s">
        <v>68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8"/>
    </row>
    <row r="7" spans="1:29" x14ac:dyDescent="0.25">
      <c r="A7" s="32"/>
      <c r="B7" s="59"/>
      <c r="C7" s="2"/>
      <c r="D7" s="2"/>
      <c r="E7" s="2" t="s">
        <v>70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8"/>
    </row>
    <row r="8" spans="1:29" x14ac:dyDescent="0.25">
      <c r="A8" s="32"/>
      <c r="B8" s="59"/>
      <c r="C8" s="2"/>
      <c r="D8" s="2"/>
      <c r="E8" s="2" t="s">
        <v>121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8"/>
    </row>
    <row r="9" spans="1:29" x14ac:dyDescent="0.25">
      <c r="A9" s="32"/>
      <c r="B9" s="6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8"/>
    </row>
    <row r="10" spans="1:29" x14ac:dyDescent="0.25">
      <c r="A10" s="32"/>
      <c r="B10" s="6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8"/>
    </row>
    <row r="11" spans="1:29" ht="21" x14ac:dyDescent="0.35">
      <c r="A11" s="32"/>
      <c r="B11" s="28"/>
      <c r="C11" s="60" t="s">
        <v>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8"/>
    </row>
    <row r="12" spans="1:29" x14ac:dyDescent="0.25">
      <c r="A12" s="32"/>
      <c r="B12" s="2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8"/>
    </row>
    <row r="13" spans="1:29" x14ac:dyDescent="0.25">
      <c r="A13" s="32"/>
      <c r="B13" s="28"/>
      <c r="C13" s="2"/>
      <c r="D13" s="2" t="s">
        <v>66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8"/>
    </row>
    <row r="14" spans="1:29" x14ac:dyDescent="0.25">
      <c r="A14" s="32"/>
      <c r="B14" s="28"/>
      <c r="C14" s="2"/>
      <c r="D14" s="2"/>
      <c r="E14" s="2" t="s">
        <v>120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8"/>
      <c r="V14" s="74"/>
      <c r="W14" s="75"/>
      <c r="X14" s="75"/>
      <c r="Y14" s="75"/>
      <c r="Z14" s="75"/>
      <c r="AA14" s="75"/>
      <c r="AB14" s="75"/>
      <c r="AC14" s="75"/>
    </row>
    <row r="15" spans="1:29" x14ac:dyDescent="0.25">
      <c r="A15" s="32"/>
      <c r="B15" s="6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8"/>
    </row>
    <row r="16" spans="1:29" x14ac:dyDescent="0.25">
      <c r="A16" s="32"/>
      <c r="B16" s="28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8"/>
    </row>
    <row r="17" spans="1:18" x14ac:dyDescent="0.25">
      <c r="A17" s="32"/>
      <c r="B17" s="2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8"/>
    </row>
    <row r="18" spans="1:18" x14ac:dyDescent="0.25">
      <c r="A18" s="32"/>
      <c r="B18" s="28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8"/>
    </row>
    <row r="19" spans="1:18" x14ac:dyDescent="0.25">
      <c r="A19" s="32"/>
      <c r="B19" s="2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8"/>
    </row>
    <row r="20" spans="1:18" x14ac:dyDescent="0.25">
      <c r="A20" s="32"/>
      <c r="B20" s="2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8"/>
    </row>
    <row r="21" spans="1:18" x14ac:dyDescent="0.25">
      <c r="A21" s="32"/>
      <c r="B21" s="2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8"/>
    </row>
    <row r="22" spans="1:18" x14ac:dyDescent="0.25">
      <c r="A22" s="32"/>
      <c r="B22" s="28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8"/>
    </row>
    <row r="23" spans="1:18" x14ac:dyDescent="0.25">
      <c r="A23" s="32"/>
      <c r="B23" s="28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8"/>
    </row>
    <row r="24" spans="1:18" x14ac:dyDescent="0.25">
      <c r="A24" s="32"/>
      <c r="B24" s="28"/>
      <c r="C24" s="2"/>
      <c r="D24" s="2"/>
      <c r="E24" s="2" t="s">
        <v>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8"/>
    </row>
    <row r="25" spans="1:18" x14ac:dyDescent="0.25">
      <c r="A25" s="32"/>
      <c r="B25" s="28"/>
      <c r="C25" s="2"/>
      <c r="D25" s="2" t="s">
        <v>4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8"/>
    </row>
    <row r="26" spans="1:18" x14ac:dyDescent="0.25">
      <c r="A26" s="32"/>
      <c r="B26" s="28"/>
      <c r="C26" s="2"/>
      <c r="D26" s="2"/>
      <c r="E26" s="2" t="s">
        <v>116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8"/>
    </row>
    <row r="27" spans="1:18" x14ac:dyDescent="0.25">
      <c r="A27" s="32"/>
      <c r="B27" s="28"/>
      <c r="C27" s="2"/>
      <c r="D27" s="2"/>
      <c r="E27" s="2"/>
      <c r="F27" s="2" t="s">
        <v>59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8"/>
    </row>
    <row r="28" spans="1:18" x14ac:dyDescent="0.25">
      <c r="A28" s="32"/>
      <c r="B28" s="28"/>
      <c r="C28" s="2"/>
      <c r="D28" s="2"/>
      <c r="E28" s="2"/>
      <c r="F28" s="2" t="s">
        <v>117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8"/>
    </row>
    <row r="29" spans="1:18" x14ac:dyDescent="0.25">
      <c r="A29" s="32"/>
      <c r="B29" s="28"/>
      <c r="C29" s="2"/>
      <c r="D29" s="2"/>
      <c r="E29" s="2"/>
      <c r="F29" s="2" t="s">
        <v>129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8"/>
    </row>
    <row r="30" spans="1:18" x14ac:dyDescent="0.25">
      <c r="A30" s="32"/>
      <c r="B30" s="28"/>
      <c r="C30" s="2"/>
      <c r="D30" s="2"/>
      <c r="E30" s="2"/>
      <c r="F30" s="2" t="s">
        <v>124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8"/>
    </row>
    <row r="31" spans="1:18" x14ac:dyDescent="0.25">
      <c r="A31" s="32"/>
      <c r="B31" s="28"/>
      <c r="F31" s="2" t="s">
        <v>125</v>
      </c>
      <c r="R31" s="28"/>
    </row>
    <row r="32" spans="1:18" x14ac:dyDescent="0.25">
      <c r="A32" s="32"/>
      <c r="F32" s="64" t="s">
        <v>126</v>
      </c>
      <c r="R32" s="28"/>
    </row>
    <row r="33" spans="1:31" x14ac:dyDescent="0.25">
      <c r="A33" s="32"/>
      <c r="C33" s="2"/>
      <c r="D33" s="2"/>
      <c r="E33" s="2"/>
      <c r="F33" s="64" t="s">
        <v>127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8"/>
    </row>
    <row r="34" spans="1:31" x14ac:dyDescent="0.25">
      <c r="A34" s="32"/>
      <c r="B34" s="28"/>
      <c r="C34" s="2"/>
      <c r="D34" s="2"/>
      <c r="E34" s="2"/>
      <c r="F34" s="64" t="s">
        <v>130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8"/>
    </row>
    <row r="35" spans="1:31" x14ac:dyDescent="0.25">
      <c r="A35" s="32"/>
      <c r="B35" s="28"/>
      <c r="C35" s="2"/>
      <c r="D35" s="2"/>
      <c r="E35" s="2"/>
      <c r="F35" s="2" t="s">
        <v>128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8"/>
    </row>
    <row r="36" spans="1:31" x14ac:dyDescent="0.25">
      <c r="A36" s="32"/>
      <c r="B36" s="28"/>
      <c r="F36" s="64" t="s">
        <v>131</v>
      </c>
      <c r="R36" s="28"/>
    </row>
    <row r="37" spans="1:31" x14ac:dyDescent="0.25">
      <c r="A37" s="32"/>
      <c r="B37" s="28"/>
      <c r="C37" s="2"/>
      <c r="D37" s="2"/>
      <c r="E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8"/>
    </row>
    <row r="38" spans="1:31" s="1" customFormat="1" x14ac:dyDescent="0.25">
      <c r="A38" s="32"/>
      <c r="B38" s="28"/>
      <c r="C38" s="2"/>
      <c r="D38" s="2"/>
      <c r="E38" s="2" t="s">
        <v>64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8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69"/>
      <c r="AE38" s="69"/>
    </row>
    <row r="39" spans="1:31" s="1" customFormat="1" x14ac:dyDescent="0.25">
      <c r="A39" s="32"/>
      <c r="B39" s="28"/>
      <c r="C39" s="2"/>
      <c r="D39" s="2"/>
      <c r="E39" s="2"/>
      <c r="F39" s="65" t="s">
        <v>54</v>
      </c>
      <c r="G39" s="65"/>
      <c r="H39" s="65"/>
      <c r="I39" s="65"/>
      <c r="J39" s="65"/>
      <c r="K39" s="65"/>
      <c r="L39" s="65"/>
      <c r="M39" s="2"/>
      <c r="N39" s="2"/>
      <c r="O39" s="2"/>
      <c r="P39" s="2"/>
      <c r="Q39" s="2"/>
      <c r="R39" s="28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69"/>
      <c r="AE39" s="69"/>
    </row>
    <row r="40" spans="1:31" s="1" customFormat="1" x14ac:dyDescent="0.25">
      <c r="A40" s="32"/>
      <c r="B40" s="28"/>
      <c r="C40" s="2"/>
      <c r="D40" s="2"/>
      <c r="E40" s="2"/>
      <c r="F40" s="65" t="s">
        <v>56</v>
      </c>
      <c r="G40" s="65"/>
      <c r="H40" s="65"/>
      <c r="I40" s="65"/>
      <c r="J40" s="65"/>
      <c r="K40" s="65"/>
      <c r="L40" s="65"/>
      <c r="M40" s="2"/>
      <c r="N40" s="2"/>
      <c r="O40" s="2"/>
      <c r="P40" s="2"/>
      <c r="Q40" s="2"/>
      <c r="R40" s="28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69"/>
      <c r="AE40" s="69"/>
    </row>
    <row r="41" spans="1:31" s="1" customFormat="1" x14ac:dyDescent="0.25">
      <c r="A41" s="32"/>
      <c r="B41" s="28"/>
      <c r="C41" s="2"/>
      <c r="D41" s="2"/>
      <c r="E41" s="2"/>
      <c r="F41" s="65" t="s">
        <v>53</v>
      </c>
      <c r="G41" s="65"/>
      <c r="H41" s="65"/>
      <c r="I41" s="65"/>
      <c r="J41" s="65"/>
      <c r="K41" s="65"/>
      <c r="L41" s="65"/>
      <c r="M41" s="2"/>
      <c r="N41" s="2"/>
      <c r="O41" s="2"/>
      <c r="P41" s="2"/>
      <c r="Q41" s="2"/>
      <c r="R41" s="28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69"/>
      <c r="AE41" s="69"/>
    </row>
    <row r="42" spans="1:31" s="1" customFormat="1" x14ac:dyDescent="0.25">
      <c r="A42" s="32"/>
      <c r="B42" s="28"/>
      <c r="C42" s="2"/>
      <c r="D42" s="2"/>
      <c r="E42" s="2"/>
      <c r="F42" s="65"/>
      <c r="G42" s="65"/>
      <c r="H42" s="65"/>
      <c r="I42" s="65"/>
      <c r="J42" s="65"/>
      <c r="K42" s="65"/>
      <c r="L42" s="65"/>
      <c r="M42" s="2"/>
      <c r="N42" s="2"/>
      <c r="O42" s="2"/>
      <c r="P42" s="2"/>
      <c r="Q42" s="2"/>
      <c r="R42" s="28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69"/>
      <c r="AE42" s="69"/>
    </row>
    <row r="43" spans="1:31" s="1" customFormat="1" x14ac:dyDescent="0.25">
      <c r="A43" s="32"/>
      <c r="B43" s="2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8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69"/>
      <c r="AE43" s="69"/>
    </row>
    <row r="44" spans="1:31" s="1" customFormat="1" x14ac:dyDescent="0.25">
      <c r="A44" s="32"/>
      <c r="B44" s="28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8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69"/>
      <c r="AE44" s="69"/>
    </row>
    <row r="45" spans="1:31" s="1" customFormat="1" x14ac:dyDescent="0.25">
      <c r="A45" s="32"/>
      <c r="B45" s="2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8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69"/>
      <c r="AE45" s="69"/>
    </row>
    <row r="46" spans="1:31" s="1" customFormat="1" x14ac:dyDescent="0.25">
      <c r="A46" s="32"/>
      <c r="B46" s="28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8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69"/>
      <c r="AE46" s="69"/>
    </row>
    <row r="47" spans="1:31" s="1" customFormat="1" x14ac:dyDescent="0.25">
      <c r="A47" s="32"/>
      <c r="B47" s="2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8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69"/>
      <c r="AE47" s="69"/>
    </row>
    <row r="48" spans="1:31" s="1" customFormat="1" x14ac:dyDescent="0.25">
      <c r="A48" s="32"/>
      <c r="B48" s="28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8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69"/>
      <c r="AE48" s="69"/>
    </row>
    <row r="49" spans="1:31" s="1" customFormat="1" x14ac:dyDescent="0.25">
      <c r="A49" s="32"/>
      <c r="B49" s="2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8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69"/>
      <c r="AE49" s="69"/>
    </row>
    <row r="50" spans="1:31" s="1" customFormat="1" x14ac:dyDescent="0.25">
      <c r="A50" s="32"/>
      <c r="B50" s="28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8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69"/>
      <c r="AE50" s="69"/>
    </row>
    <row r="51" spans="1:31" s="1" customFormat="1" x14ac:dyDescent="0.25">
      <c r="A51" s="32"/>
      <c r="B51" s="2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8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69"/>
      <c r="AE51" s="69"/>
    </row>
    <row r="52" spans="1:31" s="1" customFormat="1" x14ac:dyDescent="0.25">
      <c r="A52" s="32"/>
      <c r="B52" s="28"/>
      <c r="C52" s="2"/>
      <c r="D52" s="2" t="s">
        <v>74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8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69"/>
      <c r="AE52" s="69"/>
    </row>
    <row r="53" spans="1:31" s="1" customFormat="1" x14ac:dyDescent="0.25">
      <c r="A53" s="32"/>
      <c r="B53" s="28"/>
      <c r="C53" s="2"/>
      <c r="D53" s="2"/>
      <c r="E53" s="2" t="s">
        <v>112</v>
      </c>
      <c r="F53" s="4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8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69"/>
      <c r="AE53" s="69"/>
    </row>
    <row r="54" spans="1:31" s="1" customFormat="1" x14ac:dyDescent="0.25">
      <c r="A54" s="32"/>
      <c r="B54" s="28"/>
      <c r="C54" s="2"/>
      <c r="D54" s="66"/>
      <c r="E54" s="66" t="s">
        <v>113</v>
      </c>
      <c r="F54" s="5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8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69"/>
      <c r="AE54" s="69"/>
    </row>
    <row r="55" spans="1:31" s="1" customFormat="1" x14ac:dyDescent="0.25">
      <c r="A55" s="32"/>
      <c r="B55" s="28"/>
      <c r="C55" s="2"/>
      <c r="D55" s="66"/>
      <c r="E55" s="53"/>
      <c r="F55" s="66" t="s">
        <v>114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8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69"/>
      <c r="AE55" s="69"/>
    </row>
    <row r="56" spans="1:31" s="1" customFormat="1" x14ac:dyDescent="0.25">
      <c r="A56" s="32"/>
      <c r="B56" s="28"/>
      <c r="C56" s="2"/>
      <c r="D56" s="66"/>
      <c r="E56" s="53"/>
      <c r="F56" s="66" t="s">
        <v>115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8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69"/>
      <c r="AE56" s="69"/>
    </row>
    <row r="57" spans="1:31" s="1" customFormat="1" x14ac:dyDescent="0.25">
      <c r="A57" s="32"/>
      <c r="B57" s="28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8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69"/>
      <c r="AE57" s="69"/>
    </row>
    <row r="58" spans="1:31" s="1" customFormat="1" x14ac:dyDescent="0.25">
      <c r="A58" s="32"/>
      <c r="B58" s="28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8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69"/>
      <c r="AE58" s="69"/>
    </row>
    <row r="59" spans="1:31" s="1" customFormat="1" x14ac:dyDescent="0.25">
      <c r="A59" s="32"/>
      <c r="B59" s="28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8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69"/>
      <c r="AE59" s="69"/>
    </row>
    <row r="60" spans="1:31" s="1" customFormat="1" x14ac:dyDescent="0.25">
      <c r="A60" s="32"/>
      <c r="B60" s="2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8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69"/>
      <c r="AE60" s="69"/>
    </row>
    <row r="61" spans="1:31" s="1" customFormat="1" x14ac:dyDescent="0.25">
      <c r="A61" s="32"/>
      <c r="B61" s="2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8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69"/>
      <c r="AE61" s="69"/>
    </row>
    <row r="62" spans="1:31" s="1" customFormat="1" x14ac:dyDescent="0.25">
      <c r="A62" s="32"/>
      <c r="B62" s="2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8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69"/>
      <c r="AE62" s="69"/>
    </row>
    <row r="63" spans="1:31" s="1" customFormat="1" x14ac:dyDescent="0.25">
      <c r="A63" s="32"/>
      <c r="B63" s="2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8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69"/>
      <c r="AE63" s="69"/>
    </row>
    <row r="64" spans="1:31" s="1" customFormat="1" x14ac:dyDescent="0.25">
      <c r="A64" s="32"/>
      <c r="B64" s="28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8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69"/>
      <c r="AE64" s="69"/>
    </row>
    <row r="65" spans="1:31" s="1" customFormat="1" x14ac:dyDescent="0.25">
      <c r="A65" s="32"/>
      <c r="B65" s="2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8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69"/>
      <c r="AE65" s="69"/>
    </row>
    <row r="66" spans="1:31" s="1" customFormat="1" x14ac:dyDescent="0.25">
      <c r="A66" s="32"/>
      <c r="B66" s="2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8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69"/>
      <c r="AE66" s="69"/>
    </row>
    <row r="67" spans="1:31" s="1" customFormat="1" x14ac:dyDescent="0.25">
      <c r="A67" s="32"/>
      <c r="B67" s="2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8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69"/>
      <c r="AE67" s="69"/>
    </row>
    <row r="68" spans="1:31" s="1" customFormat="1" x14ac:dyDescent="0.25">
      <c r="A68" s="32"/>
      <c r="B68" s="2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8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69"/>
      <c r="AE68" s="69"/>
    </row>
    <row r="69" spans="1:31" s="1" customFormat="1" x14ac:dyDescent="0.25">
      <c r="A69" s="32"/>
      <c r="B69" s="59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8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69"/>
      <c r="AE69" s="69"/>
    </row>
    <row r="70" spans="1:31" s="1" customFormat="1" x14ac:dyDescent="0.25">
      <c r="A70" s="32"/>
      <c r="B70" s="61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8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69"/>
      <c r="AE70" s="69"/>
    </row>
    <row r="71" spans="1:31" s="1" customFormat="1" x14ac:dyDescent="0.25">
      <c r="A71" s="32"/>
      <c r="B71" s="6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8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69"/>
      <c r="AE71" s="69"/>
    </row>
    <row r="72" spans="1:31" s="1" customFormat="1" x14ac:dyDescent="0.25">
      <c r="A72" s="32"/>
      <c r="B72" s="61"/>
      <c r="C72" s="2"/>
      <c r="D72" s="2" t="s">
        <v>75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8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69"/>
      <c r="AE72" s="69"/>
    </row>
    <row r="73" spans="1:31" s="1" customFormat="1" x14ac:dyDescent="0.25">
      <c r="A73" s="32"/>
      <c r="B73" s="61"/>
      <c r="C73" s="2"/>
      <c r="D73" s="2"/>
      <c r="E73" s="2" t="s">
        <v>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8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69"/>
      <c r="AE73" s="69"/>
    </row>
    <row r="74" spans="1:31" s="1" customFormat="1" x14ac:dyDescent="0.25">
      <c r="A74" s="32"/>
      <c r="B74" s="61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8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69"/>
      <c r="AE74" s="69"/>
    </row>
    <row r="75" spans="1:31" s="1" customFormat="1" x14ac:dyDescent="0.25">
      <c r="B75" s="2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8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69"/>
      <c r="AE75" s="69"/>
    </row>
    <row r="76" spans="1:31" s="1" customFormat="1" x14ac:dyDescent="0.25">
      <c r="B76" s="2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8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69"/>
      <c r="AE76" s="69"/>
    </row>
    <row r="77" spans="1:31" s="1" customFormat="1" x14ac:dyDescent="0.25">
      <c r="B77" s="2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8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69"/>
      <c r="AE77" s="69"/>
    </row>
    <row r="78" spans="1:31" s="1" customFormat="1" x14ac:dyDescent="0.25">
      <c r="B78" s="2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8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69"/>
      <c r="AE78" s="69"/>
    </row>
    <row r="79" spans="1:31" s="1" customFormat="1" x14ac:dyDescent="0.25">
      <c r="B79" s="2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8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69"/>
      <c r="AE79" s="69"/>
    </row>
    <row r="80" spans="1:31" s="1" customFormat="1" x14ac:dyDescent="0.25">
      <c r="B80" s="2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8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69"/>
      <c r="AE80" s="69"/>
    </row>
    <row r="81" spans="2:31" s="1" customFormat="1" ht="15.75" thickBot="1" x14ac:dyDescent="0.3">
      <c r="B81" s="31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28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69"/>
      <c r="AE81" s="69"/>
    </row>
    <row r="82" spans="2:31" s="1" customFormat="1" ht="15.75" thickTop="1" x14ac:dyDescent="0.25"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69"/>
      <c r="AE82" s="69"/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AE82"/>
  <sheetViews>
    <sheetView topLeftCell="A33" zoomScale="85" zoomScaleNormal="85" workbookViewId="0">
      <selection activeCell="L40" sqref="L40"/>
    </sheetView>
  </sheetViews>
  <sheetFormatPr baseColWidth="10" defaultColWidth="9.140625" defaultRowHeight="15" x14ac:dyDescent="0.25"/>
  <cols>
    <col min="1" max="1" width="9.140625" style="1" customWidth="1"/>
    <col min="2" max="2" width="3.85546875" style="1" customWidth="1"/>
    <col min="3" max="16" width="11.42578125" style="1" customWidth="1"/>
    <col min="17" max="17" width="36.140625" style="1" customWidth="1"/>
    <col min="18" max="19" width="9.140625" style="1" customWidth="1"/>
    <col min="20" max="31" width="9.140625" style="53"/>
    <col min="32" max="16384" width="9.140625" style="47"/>
  </cols>
  <sheetData>
    <row r="1" spans="1:29" ht="15.75" thickBot="1" x14ac:dyDescent="0.3"/>
    <row r="2" spans="1:29" ht="15.75" thickTop="1" x14ac:dyDescent="0.25">
      <c r="A2" s="32"/>
      <c r="B2" s="30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8"/>
    </row>
    <row r="3" spans="1:29" ht="21" x14ac:dyDescent="0.35">
      <c r="A3" s="32"/>
      <c r="B3" s="59"/>
      <c r="C3" s="60" t="s">
        <v>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8"/>
    </row>
    <row r="4" spans="1:29" x14ac:dyDescent="0.25">
      <c r="A4" s="32"/>
      <c r="B4" s="59"/>
      <c r="C4" s="2"/>
      <c r="D4" s="2" t="s">
        <v>44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8"/>
    </row>
    <row r="5" spans="1:29" x14ac:dyDescent="0.25">
      <c r="A5" s="32"/>
      <c r="B5" s="59"/>
      <c r="C5" s="2"/>
      <c r="D5" s="2"/>
      <c r="E5" s="2" t="s">
        <v>67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8"/>
    </row>
    <row r="6" spans="1:29" x14ac:dyDescent="0.25">
      <c r="A6" s="32"/>
      <c r="B6" s="59"/>
      <c r="C6" s="2"/>
      <c r="D6" s="2"/>
      <c r="E6" s="2" t="s">
        <v>68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8"/>
    </row>
    <row r="7" spans="1:29" x14ac:dyDescent="0.25">
      <c r="A7" s="32"/>
      <c r="B7" s="59"/>
      <c r="C7" s="2"/>
      <c r="D7" s="2"/>
      <c r="E7" s="2" t="s">
        <v>70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8"/>
    </row>
    <row r="8" spans="1:29" x14ac:dyDescent="0.25">
      <c r="A8" s="32"/>
      <c r="B8" s="59"/>
      <c r="C8" s="2"/>
      <c r="D8" s="2"/>
      <c r="E8" s="2" t="s">
        <v>121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8"/>
    </row>
    <row r="9" spans="1:29" x14ac:dyDescent="0.25">
      <c r="A9" s="32"/>
      <c r="B9" s="6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8"/>
    </row>
    <row r="10" spans="1:29" x14ac:dyDescent="0.25">
      <c r="A10" s="32"/>
      <c r="B10" s="6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8"/>
    </row>
    <row r="11" spans="1:29" ht="21" x14ac:dyDescent="0.35">
      <c r="A11" s="32"/>
      <c r="B11" s="28"/>
      <c r="C11" s="60" t="s">
        <v>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8"/>
    </row>
    <row r="12" spans="1:29" x14ac:dyDescent="0.25">
      <c r="A12" s="32"/>
      <c r="B12" s="2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8"/>
    </row>
    <row r="13" spans="1:29" x14ac:dyDescent="0.25">
      <c r="A13" s="32"/>
      <c r="B13" s="28"/>
      <c r="C13" s="2"/>
      <c r="D13" s="2" t="s">
        <v>66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8"/>
    </row>
    <row r="14" spans="1:29" x14ac:dyDescent="0.25">
      <c r="A14" s="32"/>
      <c r="B14" s="28"/>
      <c r="C14" s="2"/>
      <c r="D14" s="2"/>
      <c r="E14" s="2" t="s">
        <v>120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8"/>
      <c r="V14" s="74"/>
      <c r="W14" s="75"/>
      <c r="X14" s="75"/>
      <c r="Y14" s="75"/>
      <c r="Z14" s="75"/>
      <c r="AA14" s="75"/>
      <c r="AB14" s="75"/>
      <c r="AC14" s="75"/>
    </row>
    <row r="15" spans="1:29" x14ac:dyDescent="0.25">
      <c r="A15" s="32"/>
      <c r="B15" s="6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8"/>
    </row>
    <row r="16" spans="1:29" x14ac:dyDescent="0.25">
      <c r="A16" s="32"/>
      <c r="B16" s="28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8"/>
    </row>
    <row r="17" spans="1:18" x14ac:dyDescent="0.25">
      <c r="A17" s="32"/>
      <c r="B17" s="2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8"/>
    </row>
    <row r="18" spans="1:18" x14ac:dyDescent="0.25">
      <c r="A18" s="32"/>
      <c r="B18" s="28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8"/>
    </row>
    <row r="19" spans="1:18" x14ac:dyDescent="0.25">
      <c r="A19" s="32"/>
      <c r="B19" s="2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8"/>
    </row>
    <row r="20" spans="1:18" x14ac:dyDescent="0.25">
      <c r="A20" s="32"/>
      <c r="B20" s="2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8"/>
    </row>
    <row r="21" spans="1:18" x14ac:dyDescent="0.25">
      <c r="A21" s="32"/>
      <c r="B21" s="2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8"/>
    </row>
    <row r="22" spans="1:18" x14ac:dyDescent="0.25">
      <c r="A22" s="32"/>
      <c r="B22" s="28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8"/>
    </row>
    <row r="23" spans="1:18" x14ac:dyDescent="0.25">
      <c r="A23" s="32"/>
      <c r="B23" s="28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8"/>
    </row>
    <row r="24" spans="1:18" x14ac:dyDescent="0.25">
      <c r="A24" s="32"/>
      <c r="B24" s="28"/>
      <c r="C24" s="2"/>
      <c r="D24" s="2"/>
      <c r="E24" s="2" t="s">
        <v>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8"/>
    </row>
    <row r="25" spans="1:18" x14ac:dyDescent="0.25">
      <c r="A25" s="32"/>
      <c r="B25" s="28"/>
      <c r="C25" s="2"/>
      <c r="D25" s="2" t="s">
        <v>4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8"/>
    </row>
    <row r="26" spans="1:18" x14ac:dyDescent="0.25">
      <c r="A26" s="32"/>
      <c r="B26" s="28"/>
      <c r="C26" s="2"/>
      <c r="D26" s="2"/>
      <c r="E26" s="2" t="s">
        <v>156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8"/>
    </row>
    <row r="27" spans="1:18" x14ac:dyDescent="0.25">
      <c r="A27" s="32"/>
      <c r="B27" s="28"/>
      <c r="C27" s="2"/>
      <c r="D27" s="2"/>
      <c r="E27" s="2"/>
      <c r="F27" s="2" t="s">
        <v>59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8"/>
    </row>
    <row r="28" spans="1:18" x14ac:dyDescent="0.25">
      <c r="A28" s="32"/>
      <c r="B28" s="28"/>
      <c r="C28" s="2"/>
      <c r="D28" s="2"/>
      <c r="E28" s="2"/>
      <c r="F28" s="2" t="s">
        <v>157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8"/>
    </row>
    <row r="29" spans="1:18" x14ac:dyDescent="0.25">
      <c r="A29" s="32"/>
      <c r="B29" s="28"/>
      <c r="C29" s="2"/>
      <c r="D29" s="2"/>
      <c r="E29" s="2"/>
      <c r="F29" s="2" t="s">
        <v>158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8"/>
    </row>
    <row r="30" spans="1:18" x14ac:dyDescent="0.25">
      <c r="A30" s="32"/>
      <c r="B30" s="28"/>
      <c r="C30" s="2"/>
      <c r="D30" s="2"/>
      <c r="E30" s="2"/>
      <c r="F30" s="2" t="s">
        <v>78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8"/>
    </row>
    <row r="31" spans="1:18" x14ac:dyDescent="0.25">
      <c r="A31" s="32"/>
      <c r="B31" s="28"/>
      <c r="F31" s="64" t="s">
        <v>159</v>
      </c>
      <c r="R31" s="28"/>
    </row>
    <row r="32" spans="1:18" x14ac:dyDescent="0.25">
      <c r="A32" s="32"/>
      <c r="F32" s="64" t="s">
        <v>160</v>
      </c>
      <c r="R32" s="28"/>
    </row>
    <row r="33" spans="1:31" x14ac:dyDescent="0.25">
      <c r="A33" s="32"/>
      <c r="C33" s="2"/>
      <c r="D33" s="2"/>
      <c r="E33" s="2"/>
      <c r="F33" s="64" t="s">
        <v>161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8"/>
    </row>
    <row r="34" spans="1:31" x14ac:dyDescent="0.25">
      <c r="A34" s="32"/>
      <c r="B34" s="28"/>
      <c r="C34" s="2"/>
      <c r="D34" s="2"/>
      <c r="E34" s="2"/>
      <c r="F34" s="2" t="s">
        <v>162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8"/>
    </row>
    <row r="35" spans="1:31" x14ac:dyDescent="0.25">
      <c r="A35" s="32"/>
      <c r="B35" s="28"/>
      <c r="C35" s="2"/>
      <c r="D35" s="2"/>
      <c r="E35" s="2"/>
      <c r="F35" s="64" t="s">
        <v>163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8"/>
    </row>
    <row r="36" spans="1:31" x14ac:dyDescent="0.25">
      <c r="A36" s="32"/>
      <c r="B36" s="28"/>
      <c r="R36" s="28"/>
    </row>
    <row r="37" spans="1:31" x14ac:dyDescent="0.25">
      <c r="A37" s="32"/>
      <c r="B37" s="28"/>
      <c r="C37" s="2"/>
      <c r="D37" s="2"/>
      <c r="E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8"/>
    </row>
    <row r="38" spans="1:31" s="1" customFormat="1" x14ac:dyDescent="0.25">
      <c r="A38" s="32"/>
      <c r="B38" s="28"/>
      <c r="C38" s="2"/>
      <c r="D38" s="2"/>
      <c r="E38" s="2" t="s">
        <v>64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8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69"/>
      <c r="AE38" s="69"/>
    </row>
    <row r="39" spans="1:31" s="1" customFormat="1" x14ac:dyDescent="0.25">
      <c r="A39" s="32"/>
      <c r="B39" s="28"/>
      <c r="C39" s="2"/>
      <c r="D39" s="2"/>
      <c r="E39" s="2"/>
      <c r="F39" s="65" t="s">
        <v>54</v>
      </c>
      <c r="G39" s="65"/>
      <c r="H39" s="65"/>
      <c r="I39" s="65"/>
      <c r="J39" s="65"/>
      <c r="K39" s="65"/>
      <c r="L39" s="65"/>
      <c r="M39" s="2"/>
      <c r="N39" s="2"/>
      <c r="O39" s="2"/>
      <c r="P39" s="2"/>
      <c r="Q39" s="2"/>
      <c r="R39" s="28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69"/>
      <c r="AE39" s="69"/>
    </row>
    <row r="40" spans="1:31" s="1" customFormat="1" x14ac:dyDescent="0.25">
      <c r="A40" s="32"/>
      <c r="B40" s="28"/>
      <c r="C40" s="2"/>
      <c r="D40" s="2"/>
      <c r="E40" s="2"/>
      <c r="F40" s="65" t="s">
        <v>56</v>
      </c>
      <c r="G40" s="65"/>
      <c r="H40" s="65"/>
      <c r="I40" s="65"/>
      <c r="J40" s="65"/>
      <c r="K40" s="65"/>
      <c r="L40" s="65"/>
      <c r="M40" s="2"/>
      <c r="N40" s="2"/>
      <c r="O40" s="2"/>
      <c r="P40" s="2"/>
      <c r="Q40" s="2"/>
      <c r="R40" s="28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69"/>
      <c r="AE40" s="69"/>
    </row>
    <row r="41" spans="1:31" s="1" customFormat="1" x14ac:dyDescent="0.25">
      <c r="A41" s="32"/>
      <c r="B41" s="28"/>
      <c r="C41" s="2"/>
      <c r="D41" s="2"/>
      <c r="E41" s="2"/>
      <c r="F41" s="65" t="s">
        <v>53</v>
      </c>
      <c r="G41" s="65"/>
      <c r="H41" s="65"/>
      <c r="I41" s="65"/>
      <c r="J41" s="65"/>
      <c r="K41" s="65"/>
      <c r="L41" s="65"/>
      <c r="M41" s="2"/>
      <c r="N41" s="2"/>
      <c r="O41" s="2"/>
      <c r="P41" s="2"/>
      <c r="Q41" s="2"/>
      <c r="R41" s="28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69"/>
      <c r="AE41" s="69"/>
    </row>
    <row r="42" spans="1:31" s="1" customFormat="1" x14ac:dyDescent="0.25">
      <c r="A42" s="32"/>
      <c r="B42" s="28"/>
      <c r="C42" s="2"/>
      <c r="D42" s="2"/>
      <c r="E42" s="2"/>
      <c r="F42" s="65"/>
      <c r="G42" s="65"/>
      <c r="H42" s="65"/>
      <c r="I42" s="65"/>
      <c r="J42" s="65"/>
      <c r="K42" s="65"/>
      <c r="L42" s="65"/>
      <c r="M42" s="2"/>
      <c r="N42" s="2"/>
      <c r="O42" s="2"/>
      <c r="P42" s="2"/>
      <c r="Q42" s="2"/>
      <c r="R42" s="28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69"/>
      <c r="AE42" s="69"/>
    </row>
    <row r="43" spans="1:31" s="1" customFormat="1" x14ac:dyDescent="0.25">
      <c r="A43" s="32"/>
      <c r="B43" s="28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8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69"/>
      <c r="AE43" s="69"/>
    </row>
    <row r="44" spans="1:31" s="1" customFormat="1" x14ac:dyDescent="0.25">
      <c r="A44" s="32"/>
      <c r="B44" s="28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8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69"/>
      <c r="AE44" s="69"/>
    </row>
    <row r="45" spans="1:31" s="1" customFormat="1" x14ac:dyDescent="0.25">
      <c r="A45" s="32"/>
      <c r="B45" s="28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8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69"/>
      <c r="AE45" s="69"/>
    </row>
    <row r="46" spans="1:31" s="1" customFormat="1" x14ac:dyDescent="0.25">
      <c r="A46" s="32"/>
      <c r="B46" s="28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8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69"/>
      <c r="AE46" s="69"/>
    </row>
    <row r="47" spans="1:31" s="1" customFormat="1" x14ac:dyDescent="0.25">
      <c r="A47" s="32"/>
      <c r="B47" s="28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8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69"/>
      <c r="AE47" s="69"/>
    </row>
    <row r="48" spans="1:31" s="1" customFormat="1" x14ac:dyDescent="0.25">
      <c r="A48" s="32"/>
      <c r="B48" s="28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8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69"/>
      <c r="AE48" s="69"/>
    </row>
    <row r="49" spans="1:31" s="1" customFormat="1" x14ac:dyDescent="0.25">
      <c r="A49" s="32"/>
      <c r="B49" s="28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8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69"/>
      <c r="AE49" s="69"/>
    </row>
    <row r="50" spans="1:31" s="1" customFormat="1" x14ac:dyDescent="0.25">
      <c r="A50" s="32"/>
      <c r="B50" s="28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8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69"/>
      <c r="AE50" s="69"/>
    </row>
    <row r="51" spans="1:31" s="1" customFormat="1" x14ac:dyDescent="0.25">
      <c r="A51" s="32"/>
      <c r="B51" s="28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8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69"/>
      <c r="AE51" s="69"/>
    </row>
    <row r="52" spans="1:31" s="1" customFormat="1" x14ac:dyDescent="0.25">
      <c r="A52" s="32"/>
      <c r="B52" s="28"/>
      <c r="C52" s="2"/>
      <c r="D52" s="2" t="s">
        <v>74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8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69"/>
      <c r="AE52" s="69"/>
    </row>
    <row r="53" spans="1:31" s="1" customFormat="1" x14ac:dyDescent="0.25">
      <c r="A53" s="32"/>
      <c r="B53" s="28"/>
      <c r="C53" s="2"/>
      <c r="D53" s="2"/>
      <c r="E53" s="2" t="s">
        <v>112</v>
      </c>
      <c r="F53" s="4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8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69"/>
      <c r="AE53" s="69"/>
    </row>
    <row r="54" spans="1:31" s="1" customFormat="1" x14ac:dyDescent="0.25">
      <c r="A54" s="32"/>
      <c r="B54" s="28"/>
      <c r="C54" s="2"/>
      <c r="D54" s="66"/>
      <c r="E54" s="66" t="s">
        <v>164</v>
      </c>
      <c r="F54" s="5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8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69"/>
      <c r="AE54" s="69"/>
    </row>
    <row r="55" spans="1:31" s="1" customFormat="1" x14ac:dyDescent="0.25">
      <c r="A55" s="32"/>
      <c r="B55" s="28"/>
      <c r="C55" s="2"/>
      <c r="D55" s="66"/>
      <c r="E55" s="53"/>
      <c r="F55" s="66" t="s">
        <v>114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8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69"/>
      <c r="AE55" s="69"/>
    </row>
    <row r="56" spans="1:31" s="1" customFormat="1" x14ac:dyDescent="0.25">
      <c r="A56" s="32"/>
      <c r="B56" s="28"/>
      <c r="C56" s="2"/>
      <c r="D56" s="66"/>
      <c r="E56" s="53"/>
      <c r="F56" s="66" t="s">
        <v>115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8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69"/>
      <c r="AE56" s="69"/>
    </row>
    <row r="57" spans="1:31" s="1" customFormat="1" x14ac:dyDescent="0.25">
      <c r="A57" s="32"/>
      <c r="B57" s="28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8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69"/>
      <c r="AE57" s="69"/>
    </row>
    <row r="58" spans="1:31" s="1" customFormat="1" x14ac:dyDescent="0.25">
      <c r="A58" s="32"/>
      <c r="B58" s="28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8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69"/>
      <c r="AE58" s="69"/>
    </row>
    <row r="59" spans="1:31" s="1" customFormat="1" x14ac:dyDescent="0.25">
      <c r="A59" s="32"/>
      <c r="B59" s="28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8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69"/>
      <c r="AE59" s="69"/>
    </row>
    <row r="60" spans="1:31" s="1" customFormat="1" x14ac:dyDescent="0.25">
      <c r="A60" s="32"/>
      <c r="B60" s="2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8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69"/>
      <c r="AE60" s="69"/>
    </row>
    <row r="61" spans="1:31" s="1" customFormat="1" x14ac:dyDescent="0.25">
      <c r="A61" s="32"/>
      <c r="B61" s="2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8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69"/>
      <c r="AE61" s="69"/>
    </row>
    <row r="62" spans="1:31" s="1" customFormat="1" x14ac:dyDescent="0.25">
      <c r="A62" s="32"/>
      <c r="B62" s="2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8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69"/>
      <c r="AE62" s="69"/>
    </row>
    <row r="63" spans="1:31" s="1" customFormat="1" x14ac:dyDescent="0.25">
      <c r="A63" s="32"/>
      <c r="B63" s="2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8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69"/>
      <c r="AE63" s="69"/>
    </row>
    <row r="64" spans="1:31" s="1" customFormat="1" x14ac:dyDescent="0.25">
      <c r="A64" s="32"/>
      <c r="B64" s="28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8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69"/>
      <c r="AE64" s="69"/>
    </row>
    <row r="65" spans="1:31" s="1" customFormat="1" x14ac:dyDescent="0.25">
      <c r="A65" s="32"/>
      <c r="B65" s="2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8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69"/>
      <c r="AE65" s="69"/>
    </row>
    <row r="66" spans="1:31" s="1" customFormat="1" x14ac:dyDescent="0.25">
      <c r="A66" s="32"/>
      <c r="B66" s="2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8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69"/>
      <c r="AE66" s="69"/>
    </row>
    <row r="67" spans="1:31" s="1" customFormat="1" x14ac:dyDescent="0.25">
      <c r="A67" s="32"/>
      <c r="B67" s="2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8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69"/>
      <c r="AE67" s="69"/>
    </row>
    <row r="68" spans="1:31" s="1" customFormat="1" x14ac:dyDescent="0.25">
      <c r="A68" s="32"/>
      <c r="B68" s="2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8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69"/>
      <c r="AE68" s="69"/>
    </row>
    <row r="69" spans="1:31" s="1" customFormat="1" x14ac:dyDescent="0.25">
      <c r="A69" s="32"/>
      <c r="B69" s="59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8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69"/>
      <c r="AE69" s="69"/>
    </row>
    <row r="70" spans="1:31" s="1" customFormat="1" x14ac:dyDescent="0.25">
      <c r="A70" s="32"/>
      <c r="B70" s="61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8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69"/>
      <c r="AE70" s="69"/>
    </row>
    <row r="71" spans="1:31" s="1" customFormat="1" x14ac:dyDescent="0.25">
      <c r="A71" s="32"/>
      <c r="B71" s="6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8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69"/>
      <c r="AE71" s="69"/>
    </row>
    <row r="72" spans="1:31" s="1" customFormat="1" x14ac:dyDescent="0.25">
      <c r="A72" s="32"/>
      <c r="B72" s="61"/>
      <c r="C72" s="2"/>
      <c r="D72" s="2" t="s">
        <v>75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8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69"/>
      <c r="AE72" s="69"/>
    </row>
    <row r="73" spans="1:31" s="1" customFormat="1" x14ac:dyDescent="0.25">
      <c r="A73" s="32"/>
      <c r="B73" s="61"/>
      <c r="C73" s="2"/>
      <c r="D73" s="2"/>
      <c r="E73" s="2" t="s">
        <v>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8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69"/>
      <c r="AE73" s="69"/>
    </row>
    <row r="74" spans="1:31" s="1" customFormat="1" x14ac:dyDescent="0.25">
      <c r="A74" s="32"/>
      <c r="B74" s="61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8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69"/>
      <c r="AE74" s="69"/>
    </row>
    <row r="75" spans="1:31" s="1" customFormat="1" x14ac:dyDescent="0.25">
      <c r="B75" s="2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8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69"/>
      <c r="AE75" s="69"/>
    </row>
    <row r="76" spans="1:31" s="1" customFormat="1" x14ac:dyDescent="0.25">
      <c r="B76" s="28"/>
      <c r="C76" s="2"/>
      <c r="D76" s="2"/>
      <c r="E76" s="2"/>
      <c r="F76" s="2"/>
      <c r="G76" s="2"/>
      <c r="H76" s="2"/>
      <c r="K76" s="2"/>
      <c r="L76" s="2"/>
      <c r="M76" s="2"/>
      <c r="N76" s="2"/>
      <c r="O76" s="2"/>
      <c r="P76" s="2"/>
      <c r="Q76" s="2"/>
      <c r="R76" s="28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69"/>
      <c r="AE76" s="69"/>
    </row>
    <row r="77" spans="1:31" s="1" customFormat="1" x14ac:dyDescent="0.25">
      <c r="B77" s="2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8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69"/>
      <c r="AE77" s="69"/>
    </row>
    <row r="78" spans="1:31" s="1" customFormat="1" x14ac:dyDescent="0.25">
      <c r="B78" s="2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8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69"/>
      <c r="AE78" s="69"/>
    </row>
    <row r="79" spans="1:31" s="1" customFormat="1" x14ac:dyDescent="0.25">
      <c r="B79" s="2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8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69"/>
      <c r="AE79" s="69"/>
    </row>
    <row r="80" spans="1:31" s="1" customFormat="1" x14ac:dyDescent="0.25">
      <c r="B80" s="2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8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69"/>
      <c r="AE80" s="69"/>
    </row>
    <row r="81" spans="2:31" s="1" customFormat="1" ht="15.75" thickBot="1" x14ac:dyDescent="0.3">
      <c r="B81" s="31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28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69"/>
      <c r="AE81" s="69"/>
    </row>
    <row r="82" spans="2:31" s="1" customFormat="1" ht="15.75" thickTop="1" x14ac:dyDescent="0.25"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69"/>
      <c r="AE82" s="69"/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3"/>
  <dimension ref="A1:AC105"/>
  <sheetViews>
    <sheetView topLeftCell="A65" zoomScale="85" zoomScaleNormal="85" workbookViewId="0"/>
  </sheetViews>
  <sheetFormatPr baseColWidth="10" defaultColWidth="9.140625" defaultRowHeight="15" x14ac:dyDescent="0.25"/>
  <cols>
    <col min="1" max="1" width="9.140625" style="1" customWidth="1"/>
    <col min="2" max="2" width="3.85546875" style="1" customWidth="1"/>
    <col min="3" max="16" width="11.42578125" style="1" customWidth="1"/>
    <col min="17" max="17" width="36.140625" style="1" customWidth="1"/>
    <col min="18" max="19" width="9.140625" style="1" customWidth="1"/>
    <col min="20" max="29" width="9.140625" style="81"/>
    <col min="30" max="16384" width="9.140625" style="47"/>
  </cols>
  <sheetData>
    <row r="1" spans="1:18" ht="15.75" thickBot="1" x14ac:dyDescent="0.3"/>
    <row r="2" spans="1:18" ht="15.75" thickTop="1" x14ac:dyDescent="0.25">
      <c r="A2" s="32"/>
      <c r="B2" s="30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8"/>
    </row>
    <row r="3" spans="1:18" ht="21" x14ac:dyDescent="0.35">
      <c r="A3" s="32"/>
      <c r="B3" s="59"/>
      <c r="C3" s="60" t="s">
        <v>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8"/>
    </row>
    <row r="4" spans="1:18" x14ac:dyDescent="0.25">
      <c r="A4" s="32"/>
      <c r="B4" s="59"/>
      <c r="C4" s="2"/>
      <c r="D4" s="2" t="s">
        <v>44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8"/>
    </row>
    <row r="5" spans="1:18" x14ac:dyDescent="0.25">
      <c r="A5" s="32"/>
      <c r="B5" s="59"/>
      <c r="C5" s="2"/>
      <c r="D5" s="2"/>
      <c r="E5" s="2" t="s">
        <v>67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8"/>
    </row>
    <row r="6" spans="1:18" x14ac:dyDescent="0.25">
      <c r="A6" s="32"/>
      <c r="B6" s="59"/>
      <c r="C6" s="2"/>
      <c r="D6" s="2"/>
      <c r="E6" s="2" t="s">
        <v>68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8"/>
    </row>
    <row r="7" spans="1:18" x14ac:dyDescent="0.25">
      <c r="A7" s="32"/>
      <c r="B7" s="59"/>
      <c r="C7" s="2"/>
      <c r="D7" s="2"/>
      <c r="E7" s="2" t="s">
        <v>70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8"/>
    </row>
    <row r="8" spans="1:18" x14ac:dyDescent="0.25">
      <c r="A8" s="32"/>
      <c r="B8" s="59"/>
      <c r="C8" s="2"/>
      <c r="D8" s="2"/>
      <c r="E8" s="2" t="s">
        <v>69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8"/>
    </row>
    <row r="9" spans="1:18" x14ac:dyDescent="0.25">
      <c r="A9" s="32"/>
      <c r="B9" s="6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8"/>
    </row>
    <row r="10" spans="1:18" x14ac:dyDescent="0.25">
      <c r="A10" s="32"/>
      <c r="B10" s="6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8"/>
    </row>
    <row r="11" spans="1:18" ht="21" x14ac:dyDescent="0.35">
      <c r="A11" s="32"/>
      <c r="B11" s="28"/>
      <c r="C11" s="60" t="s">
        <v>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8"/>
    </row>
    <row r="12" spans="1:18" x14ac:dyDescent="0.25">
      <c r="A12" s="32"/>
      <c r="B12" s="2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8"/>
    </row>
    <row r="13" spans="1:18" x14ac:dyDescent="0.25">
      <c r="A13" s="32"/>
      <c r="B13" s="28"/>
      <c r="C13" s="2"/>
      <c r="D13" s="2" t="s">
        <v>66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8"/>
    </row>
    <row r="14" spans="1:18" x14ac:dyDescent="0.25">
      <c r="A14" s="32"/>
      <c r="B14" s="28"/>
      <c r="C14" s="2"/>
      <c r="D14" s="2"/>
      <c r="E14" s="2" t="s">
        <v>2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8"/>
    </row>
    <row r="15" spans="1:18" x14ac:dyDescent="0.25">
      <c r="A15" s="32"/>
      <c r="B15" s="6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8"/>
    </row>
    <row r="16" spans="1:18" x14ac:dyDescent="0.25">
      <c r="A16" s="32"/>
      <c r="B16" s="28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8"/>
    </row>
    <row r="17" spans="1:18" x14ac:dyDescent="0.25">
      <c r="A17" s="32"/>
      <c r="B17" s="2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8"/>
    </row>
    <row r="18" spans="1:18" x14ac:dyDescent="0.25">
      <c r="A18" s="32"/>
      <c r="B18" s="28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8"/>
    </row>
    <row r="19" spans="1:18" x14ac:dyDescent="0.25">
      <c r="A19" s="32"/>
      <c r="B19" s="2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8"/>
    </row>
    <row r="20" spans="1:18" x14ac:dyDescent="0.25">
      <c r="A20" s="32"/>
      <c r="B20" s="2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8"/>
    </row>
    <row r="21" spans="1:18" x14ac:dyDescent="0.25">
      <c r="A21" s="32"/>
      <c r="B21" s="2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8"/>
    </row>
    <row r="22" spans="1:18" x14ac:dyDescent="0.25">
      <c r="A22" s="32"/>
      <c r="B22" s="28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8"/>
    </row>
    <row r="23" spans="1:18" x14ac:dyDescent="0.25">
      <c r="A23" s="32"/>
      <c r="B23" s="28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8"/>
    </row>
    <row r="24" spans="1:18" x14ac:dyDescent="0.25">
      <c r="A24" s="32"/>
      <c r="B24" s="28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8"/>
    </row>
    <row r="25" spans="1:18" x14ac:dyDescent="0.25">
      <c r="A25" s="32"/>
      <c r="B25" s="28"/>
      <c r="C25" s="2"/>
      <c r="D25" s="2"/>
      <c r="E25" s="2" t="s">
        <v>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8"/>
    </row>
    <row r="26" spans="1:18" x14ac:dyDescent="0.25">
      <c r="A26" s="32"/>
      <c r="B26" s="28"/>
      <c r="C26" s="2"/>
      <c r="D26" s="2" t="s">
        <v>4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8"/>
    </row>
    <row r="27" spans="1:18" x14ac:dyDescent="0.25">
      <c r="A27" s="32"/>
      <c r="B27" s="28"/>
      <c r="C27" s="2"/>
      <c r="D27" s="2"/>
      <c r="E27" s="2" t="s">
        <v>57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8"/>
    </row>
    <row r="28" spans="1:18" x14ac:dyDescent="0.25">
      <c r="A28" s="32"/>
      <c r="B28" s="28"/>
      <c r="C28" s="2"/>
      <c r="D28" s="2"/>
      <c r="E28" s="2"/>
      <c r="F28" s="2" t="s">
        <v>59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8"/>
    </row>
    <row r="29" spans="1:18" x14ac:dyDescent="0.25">
      <c r="A29" s="32"/>
      <c r="B29" s="28"/>
      <c r="C29" s="2"/>
      <c r="D29" s="2"/>
      <c r="E29" s="2"/>
      <c r="F29" s="2" t="s">
        <v>60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8"/>
    </row>
    <row r="30" spans="1:18" x14ac:dyDescent="0.25">
      <c r="A30" s="32"/>
      <c r="B30" s="28"/>
      <c r="C30" s="2"/>
      <c r="D30" s="2"/>
      <c r="E30" s="2"/>
      <c r="F30" s="2" t="s">
        <v>76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8"/>
    </row>
    <row r="31" spans="1:18" x14ac:dyDescent="0.25">
      <c r="A31" s="32"/>
      <c r="B31" s="28"/>
      <c r="C31" s="2"/>
      <c r="D31" s="2"/>
      <c r="E31" s="2"/>
      <c r="F31" s="2" t="s">
        <v>77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8"/>
    </row>
    <row r="32" spans="1:18" x14ac:dyDescent="0.25">
      <c r="A32" s="32"/>
      <c r="F32" s="1" t="s">
        <v>78</v>
      </c>
      <c r="R32" s="28"/>
    </row>
    <row r="33" spans="1:18" x14ac:dyDescent="0.25">
      <c r="A33" s="32"/>
      <c r="F33" s="2" t="s">
        <v>79</v>
      </c>
      <c r="R33" s="28"/>
    </row>
    <row r="34" spans="1:18" x14ac:dyDescent="0.25">
      <c r="A34" s="32"/>
      <c r="B34" s="28"/>
      <c r="C34" s="2"/>
      <c r="D34" s="2"/>
      <c r="E34" s="2"/>
      <c r="F34" s="2" t="s">
        <v>80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8"/>
    </row>
    <row r="35" spans="1:18" x14ac:dyDescent="0.25">
      <c r="A35" s="32"/>
      <c r="B35" s="28"/>
      <c r="C35" s="2"/>
      <c r="D35" s="2"/>
      <c r="E35" s="2"/>
      <c r="F35" s="2" t="s">
        <v>81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8"/>
    </row>
    <row r="36" spans="1:18" x14ac:dyDescent="0.25">
      <c r="A36" s="32"/>
      <c r="B36" s="28"/>
      <c r="C36" s="2"/>
      <c r="D36" s="2"/>
      <c r="E36" s="2"/>
      <c r="F36" s="2" t="s">
        <v>82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8"/>
    </row>
    <row r="37" spans="1:18" x14ac:dyDescent="0.25">
      <c r="A37" s="32"/>
      <c r="B37" s="28"/>
      <c r="C37" s="2"/>
      <c r="D37" s="2"/>
      <c r="E37" s="2"/>
      <c r="F37" s="2" t="s">
        <v>83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8"/>
    </row>
    <row r="38" spans="1:18" x14ac:dyDescent="0.25">
      <c r="A38" s="32"/>
      <c r="B38" s="28"/>
      <c r="C38" s="2"/>
      <c r="D38" s="2"/>
      <c r="E38" s="2"/>
      <c r="F38" s="1" t="s">
        <v>84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8"/>
    </row>
    <row r="39" spans="1:18" x14ac:dyDescent="0.25">
      <c r="A39" s="32"/>
      <c r="B39" s="28"/>
      <c r="C39" s="2"/>
      <c r="D39" s="2"/>
      <c r="E39" s="2"/>
      <c r="F39" s="2" t="s">
        <v>85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8"/>
    </row>
    <row r="40" spans="1:18" x14ac:dyDescent="0.25">
      <c r="A40" s="32"/>
      <c r="B40" s="28"/>
      <c r="C40" s="2"/>
      <c r="D40" s="2"/>
      <c r="E40" s="2"/>
      <c r="F40" s="2" t="s">
        <v>86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8"/>
    </row>
    <row r="41" spans="1:18" x14ac:dyDescent="0.25">
      <c r="A41" s="32"/>
      <c r="F41" s="2" t="s">
        <v>89</v>
      </c>
      <c r="R41" s="28"/>
    </row>
    <row r="42" spans="1:18" x14ac:dyDescent="0.25">
      <c r="A42" s="32"/>
      <c r="B42" s="28"/>
      <c r="C42" s="2"/>
      <c r="D42" s="2"/>
      <c r="E42" s="2"/>
      <c r="F42" s="2" t="s">
        <v>88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8"/>
    </row>
    <row r="43" spans="1:18" x14ac:dyDescent="0.25">
      <c r="A43" s="32"/>
      <c r="B43" s="28"/>
      <c r="C43" s="2"/>
      <c r="D43" s="2"/>
      <c r="E43" s="2" t="s">
        <v>58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8"/>
    </row>
    <row r="44" spans="1:18" x14ac:dyDescent="0.25">
      <c r="A44" s="32"/>
      <c r="B44" s="28"/>
      <c r="C44" s="2"/>
      <c r="D44" s="2"/>
      <c r="E44" s="2"/>
      <c r="F44" s="2" t="s">
        <v>61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8"/>
    </row>
    <row r="45" spans="1:18" x14ac:dyDescent="0.25">
      <c r="A45" s="32"/>
      <c r="B45" s="28"/>
      <c r="C45" s="2"/>
      <c r="D45" s="2"/>
      <c r="E45" s="2"/>
      <c r="F45" s="2" t="s">
        <v>62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8"/>
    </row>
    <row r="46" spans="1:18" x14ac:dyDescent="0.25">
      <c r="A46" s="32"/>
      <c r="B46" s="28"/>
      <c r="C46" s="2"/>
      <c r="D46" s="2"/>
      <c r="E46" s="2"/>
      <c r="F46" s="2" t="s">
        <v>63</v>
      </c>
      <c r="G46" s="2"/>
      <c r="H46" s="2"/>
      <c r="I46" s="63"/>
      <c r="J46" s="63"/>
      <c r="K46" s="63"/>
      <c r="L46" s="63"/>
      <c r="M46" s="63"/>
      <c r="N46" s="63"/>
      <c r="O46" s="63"/>
      <c r="P46" s="63"/>
      <c r="Q46" s="2"/>
      <c r="R46" s="28"/>
    </row>
    <row r="47" spans="1:18" x14ac:dyDescent="0.25">
      <c r="A47" s="32"/>
      <c r="B47" s="28"/>
      <c r="C47" s="2"/>
      <c r="D47" s="2"/>
      <c r="E47" s="2"/>
      <c r="F47" s="2" t="s">
        <v>90</v>
      </c>
      <c r="G47" s="2"/>
      <c r="H47" s="2"/>
      <c r="I47" s="63"/>
      <c r="J47" s="63"/>
      <c r="K47" s="63"/>
      <c r="L47" s="63"/>
      <c r="M47" s="63"/>
      <c r="N47" s="63"/>
      <c r="O47" s="63"/>
      <c r="P47" s="63"/>
      <c r="Q47" s="2"/>
      <c r="R47" s="28"/>
    </row>
    <row r="48" spans="1:18" x14ac:dyDescent="0.25">
      <c r="A48" s="32"/>
      <c r="B48" s="28"/>
      <c r="C48" s="2"/>
      <c r="D48" s="2"/>
      <c r="E48" s="64"/>
      <c r="F48" s="64" t="s">
        <v>65</v>
      </c>
      <c r="G48" s="64"/>
      <c r="H48" s="64"/>
      <c r="I48" s="64"/>
      <c r="J48" s="63"/>
      <c r="K48" s="63"/>
      <c r="L48" s="63"/>
      <c r="M48" s="63"/>
      <c r="N48" s="63"/>
      <c r="O48" s="63"/>
      <c r="P48" s="63"/>
      <c r="Q48" s="2"/>
      <c r="R48" s="28"/>
    </row>
    <row r="49" spans="1:18" x14ac:dyDescent="0.25">
      <c r="A49" s="32"/>
      <c r="B49" s="28"/>
      <c r="C49" s="2"/>
      <c r="D49" s="2"/>
      <c r="E49" s="64"/>
      <c r="F49" s="64" t="s">
        <v>91</v>
      </c>
      <c r="G49" s="64"/>
      <c r="H49" s="64"/>
      <c r="I49" s="64"/>
      <c r="J49" s="63"/>
      <c r="K49" s="63"/>
      <c r="L49" s="63"/>
      <c r="M49" s="63"/>
      <c r="N49" s="63"/>
      <c r="O49" s="63"/>
      <c r="P49" s="63"/>
      <c r="Q49" s="2"/>
      <c r="R49" s="28"/>
    </row>
    <row r="50" spans="1:18" x14ac:dyDescent="0.25">
      <c r="A50" s="32"/>
      <c r="B50" s="28"/>
      <c r="C50" s="2"/>
      <c r="D50" s="2"/>
      <c r="E50" s="64"/>
      <c r="F50" s="64" t="s">
        <v>92</v>
      </c>
      <c r="G50" s="64"/>
      <c r="H50" s="64"/>
      <c r="I50" s="64"/>
      <c r="J50" s="63"/>
      <c r="K50" s="63"/>
      <c r="L50" s="63"/>
      <c r="M50" s="63"/>
      <c r="N50" s="63"/>
      <c r="O50" s="63"/>
      <c r="P50" s="63"/>
      <c r="Q50" s="2"/>
      <c r="R50" s="28"/>
    </row>
    <row r="51" spans="1:18" x14ac:dyDescent="0.25">
      <c r="A51" s="32"/>
      <c r="F51" s="2" t="s">
        <v>93</v>
      </c>
      <c r="R51" s="28"/>
    </row>
    <row r="52" spans="1:18" x14ac:dyDescent="0.25">
      <c r="A52" s="32"/>
      <c r="F52" s="64" t="s">
        <v>94</v>
      </c>
      <c r="R52" s="28"/>
    </row>
    <row r="53" spans="1:18" x14ac:dyDescent="0.25">
      <c r="A53" s="32"/>
      <c r="B53" s="28"/>
      <c r="C53" s="2"/>
      <c r="D53" s="2"/>
      <c r="E53" s="64"/>
      <c r="F53" s="64" t="s">
        <v>95</v>
      </c>
      <c r="G53" s="64"/>
      <c r="H53" s="64"/>
      <c r="I53" s="64"/>
      <c r="J53" s="63"/>
      <c r="K53" s="63"/>
      <c r="L53" s="63"/>
      <c r="M53" s="63"/>
      <c r="N53" s="63"/>
      <c r="O53" s="63"/>
      <c r="P53" s="63"/>
      <c r="Q53" s="2"/>
      <c r="R53" s="28"/>
    </row>
    <row r="54" spans="1:18" x14ac:dyDescent="0.25">
      <c r="A54" s="32"/>
      <c r="B54" s="28"/>
      <c r="C54" s="2"/>
      <c r="D54" s="2"/>
      <c r="E54" s="64"/>
      <c r="F54" s="2" t="s">
        <v>96</v>
      </c>
      <c r="G54" s="64"/>
      <c r="H54" s="64"/>
      <c r="I54" s="64"/>
      <c r="J54" s="63"/>
      <c r="K54" s="63"/>
      <c r="L54" s="63"/>
      <c r="M54" s="63"/>
      <c r="N54" s="63"/>
      <c r="O54" s="63"/>
      <c r="P54" s="63"/>
      <c r="Q54" s="2"/>
      <c r="R54" s="28"/>
    </row>
    <row r="55" spans="1:18" x14ac:dyDescent="0.25">
      <c r="A55" s="32"/>
      <c r="F55" s="2" t="s">
        <v>97</v>
      </c>
      <c r="R55" s="28"/>
    </row>
    <row r="56" spans="1:18" x14ac:dyDescent="0.25">
      <c r="A56" s="32"/>
      <c r="B56" s="28"/>
      <c r="C56" s="2"/>
      <c r="D56" s="2"/>
      <c r="E56" s="64"/>
      <c r="F56" s="64" t="s">
        <v>98</v>
      </c>
      <c r="G56" s="64"/>
      <c r="H56" s="64"/>
      <c r="I56" s="64"/>
      <c r="J56" s="63"/>
      <c r="K56" s="63"/>
      <c r="L56" s="63"/>
      <c r="M56" s="63"/>
      <c r="N56" s="63"/>
      <c r="O56" s="63"/>
      <c r="P56" s="63"/>
      <c r="Q56" s="2"/>
      <c r="R56" s="28"/>
    </row>
    <row r="57" spans="1:18" x14ac:dyDescent="0.25">
      <c r="A57" s="32"/>
      <c r="B57" s="28"/>
      <c r="C57" s="2"/>
      <c r="D57" s="2"/>
      <c r="E57" s="64"/>
      <c r="F57" s="64" t="s">
        <v>101</v>
      </c>
      <c r="G57" s="64"/>
      <c r="H57" s="64"/>
      <c r="I57" s="64"/>
      <c r="J57" s="63"/>
      <c r="K57" s="63"/>
      <c r="L57" s="63"/>
      <c r="M57" s="63"/>
      <c r="N57" s="63"/>
      <c r="O57" s="63"/>
      <c r="P57" s="63"/>
      <c r="Q57" s="2"/>
      <c r="R57" s="28"/>
    </row>
    <row r="58" spans="1:18" x14ac:dyDescent="0.25">
      <c r="A58" s="32"/>
      <c r="B58" s="28"/>
      <c r="C58" s="2"/>
      <c r="D58" s="2"/>
      <c r="E58" s="64"/>
      <c r="F58" s="64" t="s">
        <v>102</v>
      </c>
      <c r="G58" s="64"/>
      <c r="H58" s="64"/>
      <c r="I58" s="64"/>
      <c r="J58" s="63"/>
      <c r="K58" s="63"/>
      <c r="L58" s="63"/>
      <c r="M58" s="63"/>
      <c r="N58" s="63"/>
      <c r="O58" s="63"/>
      <c r="P58" s="63"/>
      <c r="Q58" s="2"/>
      <c r="R58" s="28"/>
    </row>
    <row r="59" spans="1:18" x14ac:dyDescent="0.25">
      <c r="A59" s="32"/>
      <c r="B59" s="28"/>
      <c r="C59" s="2"/>
      <c r="D59" s="2"/>
      <c r="E59" s="2"/>
      <c r="F59" s="2" t="s">
        <v>99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8"/>
    </row>
    <row r="60" spans="1:18" x14ac:dyDescent="0.25">
      <c r="A60" s="32"/>
      <c r="B60" s="28"/>
      <c r="C60" s="2"/>
      <c r="D60" s="2"/>
      <c r="E60" s="2"/>
      <c r="F60" s="2" t="s">
        <v>100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8"/>
    </row>
    <row r="61" spans="1:18" x14ac:dyDescent="0.25">
      <c r="A61" s="32"/>
      <c r="B61" s="28"/>
      <c r="C61" s="2"/>
      <c r="D61" s="2"/>
      <c r="E61" s="2" t="s">
        <v>64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8"/>
    </row>
    <row r="62" spans="1:18" x14ac:dyDescent="0.25">
      <c r="A62" s="32"/>
      <c r="B62" s="28"/>
      <c r="C62" s="2"/>
      <c r="D62" s="2"/>
      <c r="E62" s="2"/>
      <c r="F62" s="65" t="s">
        <v>54</v>
      </c>
      <c r="G62" s="65"/>
      <c r="H62" s="65"/>
      <c r="I62" s="65"/>
      <c r="J62" s="65"/>
      <c r="K62" s="65"/>
      <c r="L62" s="65"/>
      <c r="M62" s="2"/>
      <c r="N62" s="2"/>
      <c r="O62" s="2"/>
      <c r="P62" s="2"/>
      <c r="Q62" s="2"/>
      <c r="R62" s="28"/>
    </row>
    <row r="63" spans="1:18" x14ac:dyDescent="0.25">
      <c r="A63" s="32"/>
      <c r="B63" s="28"/>
      <c r="C63" s="2"/>
      <c r="D63" s="2"/>
      <c r="E63" s="2"/>
      <c r="F63" s="65" t="s">
        <v>56</v>
      </c>
      <c r="G63" s="65"/>
      <c r="H63" s="65"/>
      <c r="I63" s="65"/>
      <c r="J63" s="65"/>
      <c r="K63" s="65"/>
      <c r="L63" s="65"/>
      <c r="M63" s="2"/>
      <c r="N63" s="2"/>
      <c r="O63" s="2"/>
      <c r="P63" s="2"/>
      <c r="Q63" s="2"/>
      <c r="R63" s="28"/>
    </row>
    <row r="64" spans="1:18" x14ac:dyDescent="0.25">
      <c r="A64" s="32"/>
      <c r="B64" s="28"/>
      <c r="C64" s="2"/>
      <c r="D64" s="2"/>
      <c r="E64" s="2"/>
      <c r="F64" s="65" t="s">
        <v>53</v>
      </c>
      <c r="G64" s="65"/>
      <c r="H64" s="65"/>
      <c r="I64" s="65"/>
      <c r="J64" s="65"/>
      <c r="K64" s="65"/>
      <c r="L64" s="65"/>
      <c r="M64" s="2"/>
      <c r="N64" s="2"/>
      <c r="O64" s="2"/>
      <c r="P64" s="2"/>
      <c r="Q64" s="2"/>
      <c r="R64" s="28"/>
    </row>
    <row r="65" spans="1:18" x14ac:dyDescent="0.25">
      <c r="A65" s="32"/>
      <c r="B65" s="28"/>
      <c r="C65" s="2"/>
      <c r="D65" s="2"/>
      <c r="E65" s="2"/>
      <c r="F65" s="65" t="s">
        <v>55</v>
      </c>
      <c r="G65" s="65"/>
      <c r="H65" s="65"/>
      <c r="I65" s="65"/>
      <c r="J65" s="65"/>
      <c r="K65" s="65"/>
      <c r="L65" s="65"/>
      <c r="M65" s="2"/>
      <c r="N65" s="2"/>
      <c r="O65" s="2"/>
      <c r="P65" s="2"/>
      <c r="Q65" s="2"/>
      <c r="R65" s="28"/>
    </row>
    <row r="66" spans="1:18" x14ac:dyDescent="0.25">
      <c r="A66" s="32"/>
      <c r="B66" s="2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8"/>
    </row>
    <row r="67" spans="1:18" x14ac:dyDescent="0.25">
      <c r="A67" s="32"/>
      <c r="B67" s="2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8"/>
    </row>
    <row r="68" spans="1:18" x14ac:dyDescent="0.25">
      <c r="A68" s="32"/>
      <c r="B68" s="2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8"/>
    </row>
    <row r="69" spans="1:18" x14ac:dyDescent="0.25">
      <c r="A69" s="32"/>
      <c r="B69" s="2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8"/>
    </row>
    <row r="70" spans="1:18" x14ac:dyDescent="0.25">
      <c r="A70" s="32"/>
      <c r="B70" s="2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8"/>
    </row>
    <row r="71" spans="1:18" x14ac:dyDescent="0.25">
      <c r="A71" s="32"/>
      <c r="B71" s="2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8"/>
    </row>
    <row r="72" spans="1:18" x14ac:dyDescent="0.25">
      <c r="A72" s="32"/>
      <c r="B72" s="2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8"/>
    </row>
    <row r="73" spans="1:18" x14ac:dyDescent="0.25">
      <c r="A73" s="32"/>
      <c r="B73" s="2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8"/>
    </row>
    <row r="74" spans="1:18" x14ac:dyDescent="0.25">
      <c r="A74" s="32"/>
      <c r="B74" s="2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8"/>
    </row>
    <row r="75" spans="1:18" x14ac:dyDescent="0.25">
      <c r="A75" s="32"/>
      <c r="B75" s="28"/>
      <c r="C75" s="2"/>
      <c r="D75" s="2" t="s">
        <v>74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8"/>
    </row>
    <row r="76" spans="1:18" x14ac:dyDescent="0.25">
      <c r="A76" s="32"/>
      <c r="B76" s="28"/>
      <c r="C76" s="2"/>
      <c r="D76" s="2"/>
      <c r="E76" s="2" t="s">
        <v>5</v>
      </c>
      <c r="F76" s="47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8"/>
    </row>
    <row r="77" spans="1:18" x14ac:dyDescent="0.25">
      <c r="A77" s="32"/>
      <c r="B77" s="28"/>
      <c r="C77" s="2"/>
      <c r="D77" s="66"/>
      <c r="E77" s="66" t="s">
        <v>46</v>
      </c>
      <c r="F77" s="53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8"/>
    </row>
    <row r="78" spans="1:18" x14ac:dyDescent="0.25">
      <c r="A78" s="32"/>
      <c r="B78" s="28"/>
      <c r="C78" s="2"/>
      <c r="D78" s="66"/>
      <c r="E78" s="53"/>
      <c r="F78" s="66" t="s">
        <v>48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8"/>
    </row>
    <row r="79" spans="1:18" x14ac:dyDescent="0.25">
      <c r="A79" s="32"/>
      <c r="B79" s="28"/>
      <c r="C79" s="2"/>
      <c r="D79" s="66"/>
      <c r="E79" s="53"/>
      <c r="F79" s="66" t="s">
        <v>71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8"/>
    </row>
    <row r="80" spans="1:18" x14ac:dyDescent="0.25">
      <c r="A80" s="32"/>
      <c r="B80" s="2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8"/>
    </row>
    <row r="81" spans="1:18" x14ac:dyDescent="0.25">
      <c r="A81" s="32"/>
      <c r="B81" s="2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8"/>
    </row>
    <row r="82" spans="1:18" x14ac:dyDescent="0.25">
      <c r="A82" s="32"/>
      <c r="B82" s="2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8"/>
    </row>
    <row r="83" spans="1:18" x14ac:dyDescent="0.25">
      <c r="A83" s="32"/>
      <c r="B83" s="2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8"/>
    </row>
    <row r="84" spans="1:18" x14ac:dyDescent="0.25">
      <c r="A84" s="32"/>
      <c r="B84" s="2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8"/>
    </row>
    <row r="85" spans="1:18" x14ac:dyDescent="0.25">
      <c r="A85" s="32"/>
      <c r="B85" s="2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8"/>
    </row>
    <row r="86" spans="1:18" x14ac:dyDescent="0.25">
      <c r="A86" s="32"/>
      <c r="B86" s="2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8"/>
    </row>
    <row r="87" spans="1:18" x14ac:dyDescent="0.25">
      <c r="A87" s="32"/>
      <c r="B87" s="28"/>
      <c r="C87" s="2"/>
      <c r="D87" s="2"/>
      <c r="E87" s="2" t="s">
        <v>47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8"/>
    </row>
    <row r="88" spans="1:18" x14ac:dyDescent="0.25">
      <c r="A88" s="32"/>
      <c r="B88" s="28"/>
      <c r="C88" s="2"/>
      <c r="D88" s="2"/>
      <c r="E88" s="2"/>
      <c r="F88" s="2" t="s">
        <v>72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8"/>
    </row>
    <row r="89" spans="1:18" x14ac:dyDescent="0.25">
      <c r="A89" s="32"/>
      <c r="B89" s="28"/>
      <c r="C89" s="2"/>
      <c r="D89" s="2"/>
      <c r="E89" s="2"/>
      <c r="F89" s="2" t="s">
        <v>73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8"/>
    </row>
    <row r="90" spans="1:18" x14ac:dyDescent="0.25">
      <c r="A90" s="32"/>
      <c r="B90" s="2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8"/>
    </row>
    <row r="91" spans="1:18" x14ac:dyDescent="0.25">
      <c r="A91" s="32"/>
      <c r="B91" s="2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8"/>
    </row>
    <row r="92" spans="1:18" x14ac:dyDescent="0.25">
      <c r="A92" s="32"/>
      <c r="B92" s="59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8"/>
    </row>
    <row r="93" spans="1:18" x14ac:dyDescent="0.25">
      <c r="A93" s="32"/>
      <c r="B93" s="61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8"/>
    </row>
    <row r="94" spans="1:18" x14ac:dyDescent="0.25">
      <c r="A94" s="32"/>
      <c r="B94" s="61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8"/>
    </row>
    <row r="95" spans="1:18" x14ac:dyDescent="0.25">
      <c r="A95" s="32"/>
      <c r="B95" s="61"/>
      <c r="C95" s="2"/>
      <c r="D95" s="2" t="s">
        <v>75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8"/>
    </row>
    <row r="96" spans="1:18" x14ac:dyDescent="0.25">
      <c r="A96" s="32"/>
      <c r="B96" s="61"/>
      <c r="C96" s="2"/>
      <c r="D96" s="2"/>
      <c r="E96" s="2" t="s">
        <v>6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8"/>
    </row>
    <row r="97" spans="1:18" x14ac:dyDescent="0.25">
      <c r="A97" s="32"/>
      <c r="B97" s="61"/>
      <c r="C97" s="2"/>
      <c r="D97" s="2"/>
      <c r="E97" s="2" t="s">
        <v>7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8"/>
    </row>
    <row r="98" spans="1:18" x14ac:dyDescent="0.25">
      <c r="B98" s="2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8"/>
    </row>
    <row r="99" spans="1:18" x14ac:dyDescent="0.25">
      <c r="B99" s="2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8"/>
    </row>
    <row r="100" spans="1:18" x14ac:dyDescent="0.25">
      <c r="B100" s="2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8"/>
    </row>
    <row r="101" spans="1:18" x14ac:dyDescent="0.25">
      <c r="B101" s="2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8"/>
    </row>
    <row r="102" spans="1:18" x14ac:dyDescent="0.25">
      <c r="B102" s="2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8"/>
    </row>
    <row r="103" spans="1:18" x14ac:dyDescent="0.25">
      <c r="B103" s="2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8"/>
    </row>
    <row r="104" spans="1:18" ht="15.75" thickBot="1" x14ac:dyDescent="0.3">
      <c r="B104" s="31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28"/>
    </row>
    <row r="105" spans="1:18" ht="15.75" thickTop="1" x14ac:dyDescent="0.25"/>
  </sheetData>
  <pageMargins left="0.7" right="0.7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E3979-BCCA-476F-8947-FBD66E75FC2F}">
  <sheetPr codeName="Tabelle142"/>
  <dimension ref="A1:AU1478"/>
  <sheetViews>
    <sheetView workbookViewId="0">
      <selection activeCell="AQ24" sqref="AQ24:AQ41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VLOOKUP("TEM0001",FPGA_pin!$A1:$B100,2,0)</f>
        <v>U5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291</v>
      </c>
      <c r="M5" t="s">
        <v>289</v>
      </c>
      <c r="N5" s="97">
        <v>105.72020000000001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AREF</v>
      </c>
      <c r="AU5" t="str">
        <f>IF(IF(COUNTIF($AO$6:$AQ$150,B5)&gt;0,"---","--")="---",VLOOKUP(B5,$AO$6:$AQ$150,2,0),"--")</f>
        <v>--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293</v>
      </c>
      <c r="M6" t="s">
        <v>289</v>
      </c>
      <c r="N6" s="97">
        <v>59.566899999999997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C20</v>
      </c>
      <c r="AG6">
        <f>IF(AF6&lt;&gt;"---",VLOOKUP(AE6,L:N,3,0),"---")</f>
        <v>34.944400000000002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---</v>
      </c>
      <c r="AI6" t="str">
        <f>IFERROR(IF(IF(COUNTIF($AO$6:$AQ$150,AE6)&gt;0,"---","--")="---",VLOOKUP(AE6,$AO$6:$AQ$150,2,0),"--"),"---")</f>
        <v>--</v>
      </c>
      <c r="AJ6" t="str">
        <f>IF(IF(COUNTIF($AO$6:$AQ$150,AE6)&gt;0,"---","--")="---",VLOOKUP(AE6,$AO$6:$AQ$150,3,0),AE6)</f>
        <v>AREF</v>
      </c>
      <c r="AK6">
        <f>COUNTIF(B:B,AE6)</f>
        <v>2</v>
      </c>
      <c r="AL6" t="str">
        <f>IF(
IF(
IFERROR(VLOOKUP(AJ6,$AM$6:$AM$50,1,),1)=1,1,0),
IFERROR(VLOOKUP($F$2&amp;"-"&amp;AJ6,C:G,4,0),
"--"),"---")</f>
        <v>C20</v>
      </c>
      <c r="AM6" t="s">
        <v>324</v>
      </c>
      <c r="AO6" t="s">
        <v>1147</v>
      </c>
      <c r="AP6" t="s">
        <v>453</v>
      </c>
      <c r="AQ6" t="s">
        <v>1148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572</v>
      </c>
      <c r="M7" t="s">
        <v>289</v>
      </c>
      <c r="N7" s="97">
        <v>6.4154999999999998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V20</v>
      </c>
      <c r="AG7">
        <f t="shared" ref="AG7:AG61" si="9">IF(AF7&lt;&gt;"---",VLOOKUP(AE7,L:N,3,0),"---")</f>
        <v>17.602399999999999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V20</v>
      </c>
      <c r="AM7" t="s">
        <v>291</v>
      </c>
      <c r="AO7" t="s">
        <v>1147</v>
      </c>
      <c r="AP7" t="s">
        <v>934</v>
      </c>
      <c r="AQ7" t="s">
        <v>1148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573</v>
      </c>
      <c r="M8" t="s">
        <v>289</v>
      </c>
      <c r="N8" s="97">
        <v>7.718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V19</v>
      </c>
      <c r="AG8">
        <f t="shared" si="9"/>
        <v>14.4917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V19</v>
      </c>
      <c r="AM8" t="s">
        <v>293</v>
      </c>
      <c r="AO8" t="s">
        <v>343</v>
      </c>
      <c r="AP8" t="s">
        <v>494</v>
      </c>
      <c r="AQ8" t="s">
        <v>392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574</v>
      </c>
      <c r="M9" t="s">
        <v>289</v>
      </c>
      <c r="N9" s="97">
        <v>9.5803999999999991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T19</v>
      </c>
      <c r="AG9">
        <f t="shared" si="9"/>
        <v>15.109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T19</v>
      </c>
      <c r="AM9" t="s">
        <v>326</v>
      </c>
      <c r="AO9" t="s">
        <v>354</v>
      </c>
      <c r="AP9" t="s">
        <v>496</v>
      </c>
      <c r="AQ9" t="s">
        <v>374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575</v>
      </c>
      <c r="M10" t="s">
        <v>289</v>
      </c>
      <c r="N10" s="97">
        <v>7.7244999999999999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U19</v>
      </c>
      <c r="AG10">
        <f t="shared" si="9"/>
        <v>10.6927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U19</v>
      </c>
      <c r="AM10" t="s">
        <v>350</v>
      </c>
      <c r="AO10" t="s">
        <v>356</v>
      </c>
      <c r="AP10" t="s">
        <v>497</v>
      </c>
      <c r="AQ10" t="s">
        <v>375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576</v>
      </c>
      <c r="M11" t="s">
        <v>289</v>
      </c>
      <c r="N11" s="97">
        <v>7.3727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T20</v>
      </c>
      <c r="AG11">
        <f t="shared" si="9"/>
        <v>8.0436999999999994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T20</v>
      </c>
      <c r="AO11" t="s">
        <v>358</v>
      </c>
      <c r="AP11" t="s">
        <v>498</v>
      </c>
      <c r="AQ11" t="s">
        <v>376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577</v>
      </c>
      <c r="M12" t="s">
        <v>289</v>
      </c>
      <c r="N12" s="97">
        <v>6.1859999999999999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P20</v>
      </c>
      <c r="AG12">
        <f t="shared" si="9"/>
        <v>8.1814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P20</v>
      </c>
      <c r="AO12" t="s">
        <v>360</v>
      </c>
      <c r="AP12" t="s">
        <v>499</v>
      </c>
      <c r="AQ12" t="s">
        <v>377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578</v>
      </c>
      <c r="M13" t="s">
        <v>289</v>
      </c>
      <c r="N13" s="97">
        <v>5.7866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R20</v>
      </c>
      <c r="AG13">
        <f t="shared" si="9"/>
        <v>4.0614999999999997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R20</v>
      </c>
      <c r="AO13" t="s">
        <v>362</v>
      </c>
      <c r="AP13" t="s">
        <v>500</v>
      </c>
      <c r="AQ13" t="s">
        <v>378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579</v>
      </c>
      <c r="M14" t="s">
        <v>289</v>
      </c>
      <c r="N14" s="97">
        <v>2.8759999999999999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R15</v>
      </c>
      <c r="AG14">
        <f t="shared" si="9"/>
        <v>7.9242999999999997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R15</v>
      </c>
      <c r="AO14" t="s">
        <v>364</v>
      </c>
      <c r="AP14" t="s">
        <v>501</v>
      </c>
      <c r="AQ14" t="s">
        <v>379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580</v>
      </c>
      <c r="M15" t="s">
        <v>289</v>
      </c>
      <c r="N15" s="97">
        <v>3.7330999999999999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N20</v>
      </c>
      <c r="AG15">
        <f t="shared" si="9"/>
        <v>2.9964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N20</v>
      </c>
      <c r="AO15" t="s">
        <v>366</v>
      </c>
      <c r="AP15" t="s">
        <v>502</v>
      </c>
      <c r="AQ15" t="s">
        <v>380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581</v>
      </c>
      <c r="M16" t="s">
        <v>289</v>
      </c>
      <c r="N16" s="97">
        <v>6.6082000000000001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M19</v>
      </c>
      <c r="AG16">
        <f t="shared" si="9"/>
        <v>5.7205000000000004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M19</v>
      </c>
      <c r="AO16" t="s">
        <v>368</v>
      </c>
      <c r="AP16" t="s">
        <v>503</v>
      </c>
      <c r="AQ16" t="s">
        <v>381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582</v>
      </c>
      <c r="M17" t="s">
        <v>289</v>
      </c>
      <c r="N17" s="97">
        <v>3.7456999999999998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M17</v>
      </c>
      <c r="AG17">
        <f t="shared" si="9"/>
        <v>9.6987000000000005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M17</v>
      </c>
      <c r="AO17" t="s">
        <v>382</v>
      </c>
      <c r="AP17" t="s">
        <v>504</v>
      </c>
      <c r="AQ17" t="s">
        <v>315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583</v>
      </c>
      <c r="M18" t="s">
        <v>289</v>
      </c>
      <c r="N18" s="97">
        <v>5.7727000000000004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H17</v>
      </c>
      <c r="AG18">
        <f t="shared" si="9"/>
        <v>16.746500000000001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H17</v>
      </c>
      <c r="AO18" t="s">
        <v>382</v>
      </c>
      <c r="AP18" t="s">
        <v>506</v>
      </c>
      <c r="AQ18" t="s">
        <v>384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584</v>
      </c>
      <c r="M19" t="s">
        <v>289</v>
      </c>
      <c r="N19" s="97">
        <v>8.548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G18</v>
      </c>
      <c r="AG19">
        <f t="shared" si="9"/>
        <v>10.4261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G18</v>
      </c>
      <c r="AO19" t="s">
        <v>323</v>
      </c>
      <c r="AP19" t="s">
        <v>777</v>
      </c>
      <c r="AQ19" t="s">
        <v>1351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585</v>
      </c>
      <c r="M20" t="s">
        <v>289</v>
      </c>
      <c r="N20" s="97">
        <v>5.6073000000000004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386</v>
      </c>
      <c r="AP20" t="s">
        <v>511</v>
      </c>
      <c r="AQ20" t="s">
        <v>387</v>
      </c>
      <c r="AR20" t="e">
        <v>#N/A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290</v>
      </c>
      <c r="M21" t="s">
        <v>289</v>
      </c>
      <c r="N21" s="97">
        <v>17.602399999999999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H19</v>
      </c>
      <c r="AG21">
        <f t="shared" si="9"/>
        <v>24.735600000000002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H19</v>
      </c>
      <c r="AO21" t="s">
        <v>350</v>
      </c>
      <c r="AP21" t="s">
        <v>512</v>
      </c>
      <c r="AQ21" t="s">
        <v>388</v>
      </c>
      <c r="AR21" t="e">
        <v>#N/A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292</v>
      </c>
      <c r="M22" t="s">
        <v>289</v>
      </c>
      <c r="N22" s="97">
        <v>14.4917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L19</v>
      </c>
      <c r="AG22">
        <f t="shared" si="9"/>
        <v>31.159600000000001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L19</v>
      </c>
      <c r="AO22" t="s">
        <v>389</v>
      </c>
      <c r="AP22" t="s">
        <v>513</v>
      </c>
      <c r="AQ22" t="s">
        <v>388</v>
      </c>
      <c r="AR22" t="e">
        <v>#N/A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294</v>
      </c>
      <c r="M23" t="s">
        <v>289</v>
      </c>
      <c r="N23" s="97">
        <v>15.109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L20</v>
      </c>
      <c r="AG23">
        <f t="shared" si="9"/>
        <v>26.601400000000002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L20</v>
      </c>
      <c r="AO23" t="s">
        <v>389</v>
      </c>
      <c r="AP23" t="s">
        <v>514</v>
      </c>
      <c r="AQ23" t="s">
        <v>391</v>
      </c>
      <c r="AR23" t="e">
        <v>#N/A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295</v>
      </c>
      <c r="M24" t="s">
        <v>289</v>
      </c>
      <c r="N24" s="97">
        <v>10.6927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P15</v>
      </c>
      <c r="AG24">
        <f t="shared" si="9"/>
        <v>21.558900000000001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P15</v>
      </c>
      <c r="AO24" t="s">
        <v>1148</v>
      </c>
      <c r="AP24" t="s">
        <v>453</v>
      </c>
      <c r="AQ24" t="s">
        <v>1147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296</v>
      </c>
      <c r="M25" t="s">
        <v>289</v>
      </c>
      <c r="N25" s="97">
        <v>8.0436999999999994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N15</v>
      </c>
      <c r="AG25">
        <f t="shared" si="9"/>
        <v>26.284199999999998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N15</v>
      </c>
      <c r="AO25" t="s">
        <v>1148</v>
      </c>
      <c r="AP25" t="s">
        <v>934</v>
      </c>
      <c r="AQ25" t="s">
        <v>1147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297</v>
      </c>
      <c r="M26" t="s">
        <v>289</v>
      </c>
      <c r="N26" s="97">
        <v>8.1814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A20</v>
      </c>
      <c r="AG26">
        <f t="shared" si="9"/>
        <v>35.539200000000001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A20</v>
      </c>
      <c r="AO26" t="s">
        <v>392</v>
      </c>
      <c r="AP26" t="s">
        <v>494</v>
      </c>
      <c r="AQ26" t="s">
        <v>343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298</v>
      </c>
      <c r="M27" t="s">
        <v>289</v>
      </c>
      <c r="N27" s="97">
        <v>4.0614999999999997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A19</v>
      </c>
      <c r="AG27">
        <f t="shared" si="9"/>
        <v>38.654899999999998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A19</v>
      </c>
      <c r="AO27" t="s">
        <v>374</v>
      </c>
      <c r="AP27" t="s">
        <v>496</v>
      </c>
      <c r="AQ27" t="s">
        <v>354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287</v>
      </c>
      <c r="M28" t="s">
        <v>289</v>
      </c>
      <c r="N28" s="97">
        <v>34.944400000000002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F18</v>
      </c>
      <c r="AG28">
        <f t="shared" si="9"/>
        <v>44.466999999999999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F18</v>
      </c>
      <c r="AO28" t="s">
        <v>375</v>
      </c>
      <c r="AP28" t="s">
        <v>497</v>
      </c>
      <c r="AQ28" t="s">
        <v>356</v>
      </c>
      <c r="AT28" t="str">
        <f t="shared" si="4"/>
        <v>DEVRSTn</v>
      </c>
      <c r="AU28" t="str">
        <f t="shared" si="5"/>
        <v>R22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586</v>
      </c>
      <c r="M29" t="s">
        <v>289</v>
      </c>
      <c r="N29" s="97">
        <v>5.6161000000000003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G16</v>
      </c>
      <c r="AG29">
        <f t="shared" si="9"/>
        <v>42.538899999999998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G16</v>
      </c>
      <c r="AO29" t="s">
        <v>376</v>
      </c>
      <c r="AP29" t="s">
        <v>498</v>
      </c>
      <c r="AQ29" t="s">
        <v>358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587</v>
      </c>
      <c r="M30" t="s">
        <v>289</v>
      </c>
      <c r="N30" s="97">
        <v>7.718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62.017099999999999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R22-1</v>
      </c>
      <c r="AI30" t="str">
        <f t="shared" si="10"/>
        <v>R22</v>
      </c>
      <c r="AJ30" t="str">
        <f t="shared" si="11"/>
        <v>DEVRSTn</v>
      </c>
      <c r="AK30">
        <f t="shared" si="12"/>
        <v>4</v>
      </c>
      <c r="AL30" t="str">
        <f t="shared" si="13"/>
        <v>U17</v>
      </c>
      <c r="AO30" t="s">
        <v>377</v>
      </c>
      <c r="AP30" t="s">
        <v>499</v>
      </c>
      <c r="AQ30" t="s">
        <v>360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303</v>
      </c>
      <c r="M31" t="s">
        <v>289</v>
      </c>
      <c r="N31" s="97">
        <v>46.4771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197</v>
      </c>
      <c r="AL31" t="str">
        <f t="shared" si="13"/>
        <v>---</v>
      </c>
      <c r="AO31" t="s">
        <v>378</v>
      </c>
      <c r="AP31" t="s">
        <v>500</v>
      </c>
      <c r="AQ31" t="s">
        <v>362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305</v>
      </c>
      <c r="M32" t="s">
        <v>289</v>
      </c>
      <c r="N32" s="97">
        <v>45.5578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73</v>
      </c>
      <c r="AL32" t="str">
        <f t="shared" si="13"/>
        <v>---</v>
      </c>
      <c r="AO32" t="s">
        <v>379</v>
      </c>
      <c r="AP32" t="s">
        <v>501</v>
      </c>
      <c r="AQ32" t="s">
        <v>364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PROBE_A</v>
      </c>
      <c r="C33" t="str">
        <f t="shared" si="2"/>
        <v>J3-PROBE_A</v>
      </c>
      <c r="D33" t="str">
        <f t="shared" si="3"/>
        <v>J3-1</v>
      </c>
      <c r="E33" t="s">
        <v>185</v>
      </c>
      <c r="F33">
        <v>1</v>
      </c>
      <c r="G33" t="s">
        <v>1141</v>
      </c>
      <c r="L33" t="s">
        <v>307</v>
      </c>
      <c r="M33" t="s">
        <v>289</v>
      </c>
      <c r="N33" s="97">
        <v>44.384300000000003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4</v>
      </c>
      <c r="AL33" t="str">
        <f t="shared" si="13"/>
        <v>---</v>
      </c>
      <c r="AO33" t="s">
        <v>380</v>
      </c>
      <c r="AP33" t="s">
        <v>502</v>
      </c>
      <c r="AQ33" t="s">
        <v>366</v>
      </c>
      <c r="AT33" t="str">
        <f t="shared" si="4"/>
        <v>PROBE_A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309</v>
      </c>
      <c r="M34" t="s">
        <v>289</v>
      </c>
      <c r="N34" s="97">
        <v>42.608899999999998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12</v>
      </c>
      <c r="AL34" t="str">
        <f t="shared" si="13"/>
        <v>---</v>
      </c>
      <c r="AO34" t="s">
        <v>381</v>
      </c>
      <c r="AP34" t="s">
        <v>503</v>
      </c>
      <c r="AQ34" t="s">
        <v>368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PROBE_B</v>
      </c>
      <c r="C35" t="str">
        <f t="shared" si="2"/>
        <v>J3-PROBE_B</v>
      </c>
      <c r="D35" t="str">
        <f t="shared" si="3"/>
        <v>J3-3</v>
      </c>
      <c r="E35" t="s">
        <v>185</v>
      </c>
      <c r="F35">
        <v>3</v>
      </c>
      <c r="G35" t="s">
        <v>1142</v>
      </c>
      <c r="L35" t="s">
        <v>311</v>
      </c>
      <c r="M35" t="s">
        <v>289</v>
      </c>
      <c r="N35" s="97">
        <v>43.974699999999999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315</v>
      </c>
      <c r="AP35" t="s">
        <v>504</v>
      </c>
      <c r="AQ35" t="s">
        <v>382</v>
      </c>
      <c r="AT35" t="str">
        <f t="shared" si="4"/>
        <v>PROBE_B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313</v>
      </c>
      <c r="M36" t="s">
        <v>289</v>
      </c>
      <c r="N36" s="97">
        <v>42.080300000000001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PROBE_A</v>
      </c>
      <c r="AF36" t="str">
        <f t="shared" si="8"/>
        <v>Y11</v>
      </c>
      <c r="AG36">
        <f t="shared" si="9"/>
        <v>21.995699999999999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PROBE_A</v>
      </c>
      <c r="AK36">
        <f t="shared" si="12"/>
        <v>2</v>
      </c>
      <c r="AL36" t="str">
        <f t="shared" si="13"/>
        <v>Y11</v>
      </c>
      <c r="AO36" t="s">
        <v>384</v>
      </c>
      <c r="AP36" t="s">
        <v>506</v>
      </c>
      <c r="AQ36" t="s">
        <v>382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JTAGSEL</v>
      </c>
      <c r="C37" t="str">
        <f t="shared" si="2"/>
        <v>J4-JTAGSEL</v>
      </c>
      <c r="D37" t="str">
        <f t="shared" si="3"/>
        <v>J4-2</v>
      </c>
      <c r="E37" t="s">
        <v>186</v>
      </c>
      <c r="F37">
        <v>2</v>
      </c>
      <c r="G37" t="s">
        <v>1143</v>
      </c>
      <c r="L37" t="s">
        <v>589</v>
      </c>
      <c r="M37" t="s">
        <v>289</v>
      </c>
      <c r="N37" s="97">
        <v>5.8198999999999996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197</v>
      </c>
      <c r="AL37" t="str">
        <f t="shared" si="13"/>
        <v>---</v>
      </c>
      <c r="AO37" t="s">
        <v>1351</v>
      </c>
      <c r="AP37" t="s">
        <v>777</v>
      </c>
      <c r="AQ37" t="s">
        <v>323</v>
      </c>
      <c r="AT37" t="str">
        <f t="shared" si="4"/>
        <v>JTAGSEL</v>
      </c>
      <c r="AU37" t="str">
        <f t="shared" si="5"/>
        <v>--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590</v>
      </c>
      <c r="M38" t="s">
        <v>289</v>
      </c>
      <c r="N38" s="97">
        <v>5.6073000000000004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PROBE_B</v>
      </c>
      <c r="AF38" t="str">
        <f t="shared" si="8"/>
        <v>W12</v>
      </c>
      <c r="AG38">
        <f t="shared" si="9"/>
        <v>16.267499999999998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PROBE_B</v>
      </c>
      <c r="AK38">
        <f t="shared" si="12"/>
        <v>2</v>
      </c>
      <c r="AL38" t="str">
        <f t="shared" si="13"/>
        <v>W12</v>
      </c>
      <c r="AO38" t="s">
        <v>387</v>
      </c>
      <c r="AP38" t="s">
        <v>511</v>
      </c>
      <c r="AQ38" t="s">
        <v>386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591</v>
      </c>
      <c r="M39" t="s">
        <v>289</v>
      </c>
      <c r="N39" s="97">
        <v>10.3597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197</v>
      </c>
      <c r="AL39" t="str">
        <f t="shared" si="13"/>
        <v>---</v>
      </c>
      <c r="AO39" t="s">
        <v>388</v>
      </c>
      <c r="AP39" t="s">
        <v>512</v>
      </c>
      <c r="AQ39" t="s">
        <v>350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315</v>
      </c>
      <c r="M40" t="s">
        <v>289</v>
      </c>
      <c r="N40" s="97">
        <v>29.137899999999998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JTAGSEL</v>
      </c>
      <c r="AF40" t="str">
        <f t="shared" si="8"/>
        <v>U16</v>
      </c>
      <c r="AG40">
        <f t="shared" si="9"/>
        <v>34.602600000000002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str">
        <f t="shared" si="11"/>
        <v>JTAGSEL</v>
      </c>
      <c r="AK40">
        <f t="shared" si="12"/>
        <v>3</v>
      </c>
      <c r="AL40" t="str">
        <f t="shared" si="13"/>
        <v>U16</v>
      </c>
      <c r="AO40" t="s">
        <v>388</v>
      </c>
      <c r="AP40" t="s">
        <v>513</v>
      </c>
      <c r="AQ40" t="s">
        <v>389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592</v>
      </c>
      <c r="M41" t="s">
        <v>289</v>
      </c>
      <c r="N41" s="97">
        <v>11.486000000000001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W19</v>
      </c>
      <c r="AG41">
        <f t="shared" si="9"/>
        <v>57.637700000000002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W19</v>
      </c>
      <c r="AO41" t="s">
        <v>391</v>
      </c>
      <c r="AP41" t="s">
        <v>514</v>
      </c>
      <c r="AQ41" t="s">
        <v>389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299</v>
      </c>
      <c r="M42" t="s">
        <v>289</v>
      </c>
      <c r="N42" s="97">
        <v>7.9242999999999997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Y20</v>
      </c>
      <c r="AG42">
        <f t="shared" si="9"/>
        <v>57.325800000000001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Y20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300</v>
      </c>
      <c r="M43" t="s">
        <v>289</v>
      </c>
      <c r="N43" s="97">
        <v>2.9964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V16</v>
      </c>
      <c r="AG43">
        <f t="shared" si="9"/>
        <v>60.257599999999996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V16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316</v>
      </c>
      <c r="M44" t="s">
        <v>289</v>
      </c>
      <c r="N44" s="97">
        <v>26.284199999999998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V17</v>
      </c>
      <c r="AG44">
        <f t="shared" si="9"/>
        <v>68.004199999999997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V17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318</v>
      </c>
      <c r="M45" t="s">
        <v>289</v>
      </c>
      <c r="N45" s="97">
        <v>35.539200000000001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J20</v>
      </c>
      <c r="AG45">
        <f t="shared" si="9"/>
        <v>24.3413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J20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325</v>
      </c>
      <c r="M46" t="s">
        <v>289</v>
      </c>
      <c r="N46" s="97">
        <v>3.9127999999999998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K20</v>
      </c>
      <c r="AG46">
        <f t="shared" si="9"/>
        <v>22.931000000000001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K20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320</v>
      </c>
      <c r="M47" t="s">
        <v>289</v>
      </c>
      <c r="N47" s="97">
        <v>38.654899999999998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L16</v>
      </c>
      <c r="AG47">
        <f t="shared" si="9"/>
        <v>26.487500000000001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L16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327</v>
      </c>
      <c r="M48" t="s">
        <v>289</v>
      </c>
      <c r="N48" s="97">
        <v>3.8308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L15</v>
      </c>
      <c r="AG48">
        <f t="shared" si="9"/>
        <v>14.8453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L15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321</v>
      </c>
      <c r="M49" t="s">
        <v>289</v>
      </c>
      <c r="N49" s="97">
        <v>44.466999999999999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197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322</v>
      </c>
      <c r="M50" t="s">
        <v>289</v>
      </c>
      <c r="N50" s="97">
        <v>42.538899999999998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73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301</v>
      </c>
      <c r="M51" t="s">
        <v>289</v>
      </c>
      <c r="N51" s="97">
        <v>5.7205000000000004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H16</v>
      </c>
      <c r="AG51">
        <f t="shared" si="9"/>
        <v>22.221800000000002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H16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302</v>
      </c>
      <c r="M52" t="s">
        <v>289</v>
      </c>
      <c r="N52" s="97">
        <v>9.6987000000000005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G19</v>
      </c>
      <c r="AG52">
        <f t="shared" si="9"/>
        <v>29.896799999999999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G19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304</v>
      </c>
      <c r="M53" t="s">
        <v>289</v>
      </c>
      <c r="N53" s="97">
        <v>16.746500000000001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F20</v>
      </c>
      <c r="AG53">
        <f t="shared" si="9"/>
        <v>17.995799999999999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F20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306</v>
      </c>
      <c r="M54" t="s">
        <v>289</v>
      </c>
      <c r="N54" s="97">
        <v>10.4261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J17</v>
      </c>
      <c r="AG54">
        <f t="shared" si="9"/>
        <v>17.136800000000001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J17</v>
      </c>
      <c r="AT54" t="str">
        <f t="shared" si="4"/>
        <v>NetR28_2</v>
      </c>
      <c r="AU54" t="str">
        <f t="shared" si="5"/>
        <v>R28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308</v>
      </c>
      <c r="M55" t="s">
        <v>289</v>
      </c>
      <c r="N55" s="97">
        <v>24.735600000000002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197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310</v>
      </c>
      <c r="M56" t="s">
        <v>289</v>
      </c>
      <c r="N56" s="97">
        <v>31.159600000000001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73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312</v>
      </c>
      <c r="M57" t="s">
        <v>289</v>
      </c>
      <c r="N57" s="97">
        <v>26.601400000000002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R28</v>
      </c>
      <c r="AJ57" t="str">
        <f t="shared" si="11"/>
        <v>NetR28_2</v>
      </c>
      <c r="AK57">
        <f t="shared" si="12"/>
        <v>5</v>
      </c>
      <c r="AL57" t="str">
        <f t="shared" si="13"/>
        <v>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314</v>
      </c>
      <c r="M58" t="s">
        <v>289</v>
      </c>
      <c r="N58" s="97">
        <v>21.558900000000001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1144</v>
      </c>
      <c r="M59" t="s">
        <v>289</v>
      </c>
      <c r="N59" s="97">
        <v>37.749299999999998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595</v>
      </c>
      <c r="M60" t="s">
        <v>289</v>
      </c>
      <c r="N60" s="97">
        <v>25.674399999999999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597</v>
      </c>
      <c r="M61" t="s">
        <v>289</v>
      </c>
      <c r="N61" s="97">
        <v>23.0519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197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599</v>
      </c>
      <c r="M62" t="s">
        <v>289</v>
      </c>
      <c r="N62" s="97">
        <v>24.359200000000001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600</v>
      </c>
      <c r="M63" t="s">
        <v>289</v>
      </c>
      <c r="N63" s="97">
        <v>24.568100000000001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601</v>
      </c>
      <c r="M64" t="s">
        <v>289</v>
      </c>
      <c r="N64" s="97">
        <v>23.8948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U1-1</v>
      </c>
      <c r="B65" t="str">
        <f t="shared" si="1"/>
        <v>F_CS</v>
      </c>
      <c r="C65" t="str">
        <f t="shared" si="2"/>
        <v>U1-F_CS</v>
      </c>
      <c r="D65" t="str">
        <f t="shared" si="3"/>
        <v>U1-1</v>
      </c>
      <c r="E65" t="s">
        <v>367</v>
      </c>
      <c r="F65">
        <v>1</v>
      </c>
      <c r="G65" t="s">
        <v>347</v>
      </c>
      <c r="L65" t="s">
        <v>603</v>
      </c>
      <c r="M65" t="s">
        <v>289</v>
      </c>
      <c r="N65" s="97">
        <v>26.6935</v>
      </c>
      <c r="AT65" t="str">
        <f t="shared" si="4"/>
        <v>F_CS</v>
      </c>
      <c r="AU65" t="str">
        <f t="shared" si="5"/>
        <v>--</v>
      </c>
    </row>
    <row r="66" spans="1:47" x14ac:dyDescent="0.25">
      <c r="A66" t="str">
        <f t="shared" si="0"/>
        <v>U1-2</v>
      </c>
      <c r="B66" t="str">
        <f t="shared" si="1"/>
        <v>F_DO</v>
      </c>
      <c r="C66" t="str">
        <f t="shared" si="2"/>
        <v>U1-F_DO</v>
      </c>
      <c r="D66" t="str">
        <f t="shared" si="3"/>
        <v>U1-2</v>
      </c>
      <c r="E66" t="s">
        <v>367</v>
      </c>
      <c r="F66">
        <v>2</v>
      </c>
      <c r="G66" t="s">
        <v>612</v>
      </c>
      <c r="L66" t="s">
        <v>604</v>
      </c>
      <c r="M66" t="s">
        <v>289</v>
      </c>
      <c r="N66" s="97">
        <v>28.194199999999999</v>
      </c>
      <c r="AT66" t="str">
        <f t="shared" si="4"/>
        <v>F_DO</v>
      </c>
      <c r="AU66" t="str">
        <f t="shared" si="5"/>
        <v>--</v>
      </c>
    </row>
    <row r="67" spans="1:47" x14ac:dyDescent="0.25">
      <c r="A67" t="str">
        <f t="shared" si="0"/>
        <v>U1-3</v>
      </c>
      <c r="B67" t="str">
        <f t="shared" si="1"/>
        <v>F_D2</v>
      </c>
      <c r="C67" t="str">
        <f t="shared" si="2"/>
        <v>U1-F_D2</v>
      </c>
      <c r="D67" t="str">
        <f t="shared" si="3"/>
        <v>U1-3</v>
      </c>
      <c r="E67" t="s">
        <v>367</v>
      </c>
      <c r="F67">
        <v>3</v>
      </c>
      <c r="G67" t="s">
        <v>1145</v>
      </c>
      <c r="L67" t="s">
        <v>605</v>
      </c>
      <c r="M67" t="s">
        <v>289</v>
      </c>
      <c r="N67" s="97">
        <v>28.525400000000001</v>
      </c>
      <c r="AT67" t="str">
        <f t="shared" si="4"/>
        <v>F_D2</v>
      </c>
      <c r="AU67" t="str">
        <f t="shared" si="5"/>
        <v>--</v>
      </c>
    </row>
    <row r="68" spans="1:47" x14ac:dyDescent="0.25">
      <c r="A68" t="str">
        <f t="shared" si="0"/>
        <v>U1-4</v>
      </c>
      <c r="B68" t="str">
        <f t="shared" si="1"/>
        <v>GND</v>
      </c>
      <c r="C68" t="str">
        <f t="shared" si="2"/>
        <v>U1-GND</v>
      </c>
      <c r="D68" t="str">
        <f t="shared" si="3"/>
        <v>U1-4</v>
      </c>
      <c r="E68" t="s">
        <v>367</v>
      </c>
      <c r="F68">
        <v>4</v>
      </c>
      <c r="G68" t="s">
        <v>324</v>
      </c>
      <c r="L68" t="s">
        <v>606</v>
      </c>
      <c r="M68" t="s">
        <v>289</v>
      </c>
      <c r="N68" s="97">
        <v>25.1843</v>
      </c>
      <c r="AT68" t="str">
        <f t="shared" si="4"/>
        <v>GND</v>
      </c>
      <c r="AU68" t="str">
        <f t="shared" si="5"/>
        <v>--</v>
      </c>
    </row>
    <row r="69" spans="1:47" x14ac:dyDescent="0.25">
      <c r="A69" t="str">
        <f t="shared" si="0"/>
        <v>U1-5</v>
      </c>
      <c r="B69" t="str">
        <f t="shared" si="1"/>
        <v>F_DI</v>
      </c>
      <c r="C69" t="str">
        <f t="shared" si="2"/>
        <v>U1-F_DI</v>
      </c>
      <c r="D69" t="str">
        <f t="shared" si="3"/>
        <v>U1-5</v>
      </c>
      <c r="E69" t="s">
        <v>367</v>
      </c>
      <c r="F69">
        <v>5</v>
      </c>
      <c r="G69" t="s">
        <v>598</v>
      </c>
      <c r="L69" t="s">
        <v>607</v>
      </c>
      <c r="M69" t="s">
        <v>289</v>
      </c>
      <c r="N69" s="97">
        <v>22.365500000000001</v>
      </c>
      <c r="AT69" t="str">
        <f t="shared" si="4"/>
        <v>F_DI</v>
      </c>
      <c r="AU69" t="str">
        <f t="shared" si="5"/>
        <v>--</v>
      </c>
    </row>
    <row r="70" spans="1:47" x14ac:dyDescent="0.25">
      <c r="A70" t="str">
        <f t="shared" ref="A70:A133" si="14">$E70&amp;"-"&amp;$F70</f>
        <v>U1-6</v>
      </c>
      <c r="B70" t="str">
        <f t="shared" ref="B70:B133" si="15">IF(OR(E70=$A$2,E70=$B$2,E70=$C$2,E70=$D$2),"--",G70)</f>
        <v>F_CLK</v>
      </c>
      <c r="C70" t="str">
        <f t="shared" ref="C70:C133" si="16">$E70&amp;"-"&amp;$G70</f>
        <v>U1-F_CLK</v>
      </c>
      <c r="D70" t="str">
        <f t="shared" ref="D70:D133" si="17">A70</f>
        <v>U1-6</v>
      </c>
      <c r="E70" t="s">
        <v>367</v>
      </c>
      <c r="F70">
        <v>6</v>
      </c>
      <c r="G70" t="s">
        <v>345</v>
      </c>
      <c r="L70" t="s">
        <v>608</v>
      </c>
      <c r="M70" t="s">
        <v>289</v>
      </c>
      <c r="N70" s="97">
        <v>24.485900000000001</v>
      </c>
      <c r="AT70" t="str">
        <f t="shared" ref="AT70:AT133" si="18">IF(IF(COUNTIF($AO$6:$AQ$150,B70)&gt;0,"---","--")="---",VLOOKUP(B70,$AO$6:$AQ$150,3,0),B70)</f>
        <v>F_CLK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U1-7</v>
      </c>
      <c r="B71" t="str">
        <f t="shared" si="15"/>
        <v>F_D3</v>
      </c>
      <c r="C71" t="str">
        <f t="shared" si="16"/>
        <v>U1-F_D3</v>
      </c>
      <c r="D71" t="str">
        <f t="shared" si="17"/>
        <v>U1-7</v>
      </c>
      <c r="E71" t="s">
        <v>367</v>
      </c>
      <c r="F71">
        <v>7</v>
      </c>
      <c r="G71" t="s">
        <v>1146</v>
      </c>
      <c r="L71" t="s">
        <v>609</v>
      </c>
      <c r="M71" t="s">
        <v>289</v>
      </c>
      <c r="N71" s="97">
        <v>21.046099999999999</v>
      </c>
      <c r="AT71" t="str">
        <f t="shared" si="18"/>
        <v>F_D3</v>
      </c>
      <c r="AU71" t="str">
        <f t="shared" si="19"/>
        <v>--</v>
      </c>
    </row>
    <row r="72" spans="1:47" x14ac:dyDescent="0.25">
      <c r="A72" t="str">
        <f t="shared" si="14"/>
        <v>U1-8</v>
      </c>
      <c r="B72" t="str">
        <f t="shared" si="15"/>
        <v>3.3V</v>
      </c>
      <c r="C72" t="str">
        <f t="shared" si="16"/>
        <v>U1-3.3V</v>
      </c>
      <c r="D72" t="str">
        <f t="shared" si="17"/>
        <v>U1-8</v>
      </c>
      <c r="E72" t="s">
        <v>367</v>
      </c>
      <c r="F72">
        <v>8</v>
      </c>
      <c r="G72" t="s">
        <v>291</v>
      </c>
      <c r="L72" t="s">
        <v>610</v>
      </c>
      <c r="M72" t="s">
        <v>289</v>
      </c>
      <c r="N72" s="97">
        <v>22.704799999999999</v>
      </c>
      <c r="AT72" t="str">
        <f t="shared" si="18"/>
        <v>3.3V</v>
      </c>
      <c r="AU72" t="str">
        <f t="shared" si="19"/>
        <v>--</v>
      </c>
    </row>
    <row r="73" spans="1:47" x14ac:dyDescent="0.25">
      <c r="A73" t="str">
        <f t="shared" si="14"/>
        <v>U2-A1</v>
      </c>
      <c r="B73" t="str">
        <f t="shared" si="15"/>
        <v>GND</v>
      </c>
      <c r="C73" t="str">
        <f t="shared" si="16"/>
        <v>U2-GND</v>
      </c>
      <c r="D73" t="str">
        <f t="shared" si="17"/>
        <v>U2-A1</v>
      </c>
      <c r="E73" t="s">
        <v>403</v>
      </c>
      <c r="F73" t="s">
        <v>573</v>
      </c>
      <c r="G73" t="s">
        <v>324</v>
      </c>
      <c r="L73" t="s">
        <v>613</v>
      </c>
      <c r="M73" t="s">
        <v>289</v>
      </c>
      <c r="N73" s="97">
        <v>21.462900000000001</v>
      </c>
      <c r="AT73" t="str">
        <f t="shared" si="18"/>
        <v>GND</v>
      </c>
      <c r="AU73" t="str">
        <f t="shared" si="19"/>
        <v>--</v>
      </c>
    </row>
    <row r="74" spans="1:47" x14ac:dyDescent="0.25">
      <c r="A74" t="str">
        <f t="shared" si="14"/>
        <v>U2-A2</v>
      </c>
      <c r="B74" t="str">
        <f t="shared" si="15"/>
        <v>DQ15</v>
      </c>
      <c r="C74" t="str">
        <f t="shared" si="16"/>
        <v>U2-DQ15</v>
      </c>
      <c r="D74" t="str">
        <f t="shared" si="17"/>
        <v>U2-A2</v>
      </c>
      <c r="E74" t="s">
        <v>403</v>
      </c>
      <c r="F74" t="s">
        <v>578</v>
      </c>
      <c r="G74" t="s">
        <v>605</v>
      </c>
      <c r="L74" t="s">
        <v>615</v>
      </c>
      <c r="M74" t="s">
        <v>289</v>
      </c>
      <c r="N74" s="97">
        <v>21.151900000000001</v>
      </c>
      <c r="AT74" t="str">
        <f t="shared" si="18"/>
        <v>DQ15</v>
      </c>
      <c r="AU74" t="str">
        <f t="shared" si="19"/>
        <v>--</v>
      </c>
    </row>
    <row r="75" spans="1:47" x14ac:dyDescent="0.25">
      <c r="A75" t="str">
        <f t="shared" si="14"/>
        <v>U2-A3</v>
      </c>
      <c r="B75" t="str">
        <f t="shared" si="15"/>
        <v>GND</v>
      </c>
      <c r="C75" t="str">
        <f t="shared" si="16"/>
        <v>U2-GND</v>
      </c>
      <c r="D75" t="str">
        <f t="shared" si="17"/>
        <v>U2-A3</v>
      </c>
      <c r="E75" t="s">
        <v>403</v>
      </c>
      <c r="F75" t="s">
        <v>579</v>
      </c>
      <c r="G75" t="s">
        <v>324</v>
      </c>
      <c r="L75" t="s">
        <v>617</v>
      </c>
      <c r="M75" t="s">
        <v>289</v>
      </c>
      <c r="N75" s="97">
        <v>24.252700000000001</v>
      </c>
      <c r="AT75" t="str">
        <f t="shared" si="18"/>
        <v>GND</v>
      </c>
      <c r="AU75" t="str">
        <f t="shared" si="19"/>
        <v>--</v>
      </c>
    </row>
    <row r="76" spans="1:47" x14ac:dyDescent="0.25">
      <c r="A76" t="str">
        <f t="shared" si="14"/>
        <v>U2-A7</v>
      </c>
      <c r="B76" t="str">
        <f t="shared" si="15"/>
        <v>3.3V</v>
      </c>
      <c r="C76" t="str">
        <f t="shared" si="16"/>
        <v>U2-3.3V</v>
      </c>
      <c r="D76" t="str">
        <f t="shared" si="17"/>
        <v>U2-A7</v>
      </c>
      <c r="E76" t="s">
        <v>403</v>
      </c>
      <c r="F76" t="s">
        <v>583</v>
      </c>
      <c r="G76" t="s">
        <v>291</v>
      </c>
      <c r="L76" t="s">
        <v>619</v>
      </c>
      <c r="M76" t="s">
        <v>289</v>
      </c>
      <c r="N76" s="97">
        <v>23.414400000000001</v>
      </c>
      <c r="AT76" t="str">
        <f t="shared" si="18"/>
        <v>3.3V</v>
      </c>
      <c r="AU76" t="str">
        <f t="shared" si="19"/>
        <v>--</v>
      </c>
    </row>
    <row r="77" spans="1:47" x14ac:dyDescent="0.25">
      <c r="A77" t="str">
        <f t="shared" si="14"/>
        <v>U2-A8</v>
      </c>
      <c r="B77" t="str">
        <f t="shared" si="15"/>
        <v>DQ0</v>
      </c>
      <c r="C77" t="str">
        <f t="shared" si="16"/>
        <v>U2-DQ0</v>
      </c>
      <c r="D77" t="str">
        <f t="shared" si="17"/>
        <v>U2-A8</v>
      </c>
      <c r="E77" t="s">
        <v>403</v>
      </c>
      <c r="F77" t="s">
        <v>584</v>
      </c>
      <c r="G77" t="s">
        <v>595</v>
      </c>
      <c r="L77" t="s">
        <v>621</v>
      </c>
      <c r="M77" t="s">
        <v>289</v>
      </c>
      <c r="N77" s="97">
        <v>23.151399999999999</v>
      </c>
      <c r="AT77" t="str">
        <f t="shared" si="18"/>
        <v>DQ0</v>
      </c>
      <c r="AU77" t="str">
        <f t="shared" si="19"/>
        <v>--</v>
      </c>
    </row>
    <row r="78" spans="1:47" x14ac:dyDescent="0.25">
      <c r="A78" t="str">
        <f t="shared" si="14"/>
        <v>U2-A9</v>
      </c>
      <c r="B78" t="str">
        <f t="shared" si="15"/>
        <v>3.3V</v>
      </c>
      <c r="C78" t="str">
        <f t="shared" si="16"/>
        <v>U2-3.3V</v>
      </c>
      <c r="D78" t="str">
        <f t="shared" si="17"/>
        <v>U2-A9</v>
      </c>
      <c r="E78" t="s">
        <v>403</v>
      </c>
      <c r="F78" t="s">
        <v>585</v>
      </c>
      <c r="G78" t="s">
        <v>291</v>
      </c>
      <c r="L78" t="s">
        <v>337</v>
      </c>
      <c r="M78" t="s">
        <v>289</v>
      </c>
      <c r="N78" s="97">
        <v>4.7196999999999996</v>
      </c>
      <c r="AT78" t="str">
        <f t="shared" si="18"/>
        <v>3.3V</v>
      </c>
      <c r="AU78" t="str">
        <f t="shared" si="19"/>
        <v>--</v>
      </c>
    </row>
    <row r="79" spans="1:47" x14ac:dyDescent="0.25">
      <c r="A79" t="str">
        <f t="shared" si="14"/>
        <v>U2-B1</v>
      </c>
      <c r="B79" t="str">
        <f t="shared" si="15"/>
        <v>DQ14</v>
      </c>
      <c r="C79" t="str">
        <f t="shared" si="16"/>
        <v>U2-DQ14</v>
      </c>
      <c r="D79" t="str">
        <f t="shared" si="17"/>
        <v>U2-B1</v>
      </c>
      <c r="E79" t="s">
        <v>403</v>
      </c>
      <c r="F79" t="s">
        <v>737</v>
      </c>
      <c r="G79" t="s">
        <v>604</v>
      </c>
      <c r="L79" t="s">
        <v>338</v>
      </c>
      <c r="M79" t="s">
        <v>289</v>
      </c>
      <c r="N79" s="97">
        <v>4.7344999999999997</v>
      </c>
      <c r="AT79" t="str">
        <f t="shared" si="18"/>
        <v>DQ14</v>
      </c>
      <c r="AU79" t="str">
        <f t="shared" si="19"/>
        <v>--</v>
      </c>
    </row>
    <row r="80" spans="1:47" x14ac:dyDescent="0.25">
      <c r="A80" t="str">
        <f t="shared" si="14"/>
        <v>U2-B2</v>
      </c>
      <c r="B80" t="str">
        <f t="shared" si="15"/>
        <v>DQ13</v>
      </c>
      <c r="C80" t="str">
        <f t="shared" si="16"/>
        <v>U2-DQ13</v>
      </c>
      <c r="D80" t="str">
        <f t="shared" si="17"/>
        <v>U2-B2</v>
      </c>
      <c r="E80" t="s">
        <v>403</v>
      </c>
      <c r="F80" t="s">
        <v>611</v>
      </c>
      <c r="G80" t="s">
        <v>603</v>
      </c>
      <c r="L80" t="s">
        <v>339</v>
      </c>
      <c r="M80" t="s">
        <v>289</v>
      </c>
      <c r="N80" s="97">
        <v>2.9685999999999999</v>
      </c>
      <c r="AT80" t="str">
        <f t="shared" si="18"/>
        <v>DQ13</v>
      </c>
      <c r="AU80" t="str">
        <f t="shared" si="19"/>
        <v>--</v>
      </c>
    </row>
    <row r="81" spans="1:47" x14ac:dyDescent="0.25">
      <c r="A81" t="str">
        <f t="shared" si="14"/>
        <v>U2-B3</v>
      </c>
      <c r="B81" t="str">
        <f t="shared" si="15"/>
        <v>3.3V</v>
      </c>
      <c r="C81" t="str">
        <f t="shared" si="16"/>
        <v>U2-3.3V</v>
      </c>
      <c r="D81" t="str">
        <f t="shared" si="17"/>
        <v>U2-B3</v>
      </c>
      <c r="E81" t="s">
        <v>403</v>
      </c>
      <c r="F81" t="s">
        <v>614</v>
      </c>
      <c r="G81" t="s">
        <v>291</v>
      </c>
      <c r="L81" t="s">
        <v>341</v>
      </c>
      <c r="M81" t="s">
        <v>289</v>
      </c>
      <c r="N81" s="97">
        <v>2.6234000000000002</v>
      </c>
      <c r="AT81" t="str">
        <f t="shared" si="18"/>
        <v>3.3V</v>
      </c>
      <c r="AU81" t="str">
        <f t="shared" si="19"/>
        <v>--</v>
      </c>
    </row>
    <row r="82" spans="1:47" x14ac:dyDescent="0.25">
      <c r="A82" t="str">
        <f t="shared" si="14"/>
        <v>U2-B7</v>
      </c>
      <c r="B82" t="str">
        <f t="shared" si="15"/>
        <v>GND</v>
      </c>
      <c r="C82" t="str">
        <f t="shared" si="16"/>
        <v>U2-GND</v>
      </c>
      <c r="D82" t="str">
        <f t="shared" si="17"/>
        <v>U2-B7</v>
      </c>
      <c r="E82" t="s">
        <v>403</v>
      </c>
      <c r="F82" t="s">
        <v>622</v>
      </c>
      <c r="G82" t="s">
        <v>324</v>
      </c>
      <c r="L82" t="s">
        <v>343</v>
      </c>
      <c r="M82" t="s">
        <v>289</v>
      </c>
      <c r="N82" s="97">
        <v>3.7884000000000002</v>
      </c>
      <c r="AT82" t="str">
        <f t="shared" si="18"/>
        <v>GND</v>
      </c>
      <c r="AU82" t="str">
        <f t="shared" si="19"/>
        <v>--</v>
      </c>
    </row>
    <row r="83" spans="1:47" x14ac:dyDescent="0.25">
      <c r="A83" t="str">
        <f t="shared" si="14"/>
        <v>U2-B8</v>
      </c>
      <c r="B83" t="str">
        <f t="shared" si="15"/>
        <v>DQ2</v>
      </c>
      <c r="C83" t="str">
        <f t="shared" si="16"/>
        <v>U2-DQ2</v>
      </c>
      <c r="D83" t="str">
        <f t="shared" si="17"/>
        <v>U2-B8</v>
      </c>
      <c r="E83" t="s">
        <v>403</v>
      </c>
      <c r="F83" t="s">
        <v>738</v>
      </c>
      <c r="G83" t="s">
        <v>606</v>
      </c>
      <c r="L83" t="s">
        <v>345</v>
      </c>
      <c r="M83" t="s">
        <v>289</v>
      </c>
      <c r="N83" s="97">
        <v>18.9254</v>
      </c>
      <c r="AT83" t="str">
        <f t="shared" si="18"/>
        <v>DQ2</v>
      </c>
      <c r="AU83" t="str">
        <f t="shared" si="19"/>
        <v>--</v>
      </c>
    </row>
    <row r="84" spans="1:47" x14ac:dyDescent="0.25">
      <c r="A84" t="str">
        <f t="shared" si="14"/>
        <v>U2-B9</v>
      </c>
      <c r="B84" t="str">
        <f t="shared" si="15"/>
        <v>DQ1</v>
      </c>
      <c r="C84" t="str">
        <f t="shared" si="16"/>
        <v>U2-DQ1</v>
      </c>
      <c r="D84" t="str">
        <f t="shared" si="17"/>
        <v>U2-B9</v>
      </c>
      <c r="E84" t="s">
        <v>403</v>
      </c>
      <c r="F84" t="s">
        <v>624</v>
      </c>
      <c r="G84" t="s">
        <v>597</v>
      </c>
      <c r="L84" t="s">
        <v>347</v>
      </c>
      <c r="M84" t="s">
        <v>289</v>
      </c>
      <c r="N84" s="97">
        <v>12.9323</v>
      </c>
      <c r="AT84" t="str">
        <f t="shared" si="18"/>
        <v>DQ1</v>
      </c>
      <c r="AU84" t="str">
        <f t="shared" si="19"/>
        <v>--</v>
      </c>
    </row>
    <row r="85" spans="1:47" x14ac:dyDescent="0.25">
      <c r="A85" t="str">
        <f t="shared" si="14"/>
        <v>U2-C1</v>
      </c>
      <c r="B85" t="str">
        <f t="shared" si="15"/>
        <v>DQ12</v>
      </c>
      <c r="C85" t="str">
        <f t="shared" si="16"/>
        <v>U2-DQ12</v>
      </c>
      <c r="D85" t="str">
        <f t="shared" si="17"/>
        <v>U2-C1</v>
      </c>
      <c r="E85" t="s">
        <v>403</v>
      </c>
      <c r="F85" t="s">
        <v>444</v>
      </c>
      <c r="G85" t="s">
        <v>601</v>
      </c>
      <c r="L85" t="s">
        <v>1145</v>
      </c>
      <c r="M85" t="s">
        <v>289</v>
      </c>
      <c r="N85" s="97">
        <v>17.327400000000001</v>
      </c>
      <c r="AT85" t="str">
        <f t="shared" si="18"/>
        <v>DQ12</v>
      </c>
      <c r="AU85" t="str">
        <f t="shared" si="19"/>
        <v>--</v>
      </c>
    </row>
    <row r="86" spans="1:47" x14ac:dyDescent="0.25">
      <c r="A86" t="str">
        <f t="shared" si="14"/>
        <v>U2-C2</v>
      </c>
      <c r="B86" t="str">
        <f t="shared" si="15"/>
        <v>DQ11</v>
      </c>
      <c r="C86" t="str">
        <f t="shared" si="16"/>
        <v>U2-DQ11</v>
      </c>
      <c r="D86" t="str">
        <f t="shared" si="17"/>
        <v>U2-C2</v>
      </c>
      <c r="E86" t="s">
        <v>403</v>
      </c>
      <c r="F86" t="s">
        <v>445</v>
      </c>
      <c r="G86" t="s">
        <v>600</v>
      </c>
      <c r="L86" t="s">
        <v>1146</v>
      </c>
      <c r="M86" t="s">
        <v>289</v>
      </c>
      <c r="N86" s="97">
        <v>15.031700000000001</v>
      </c>
      <c r="AT86" t="str">
        <f t="shared" si="18"/>
        <v>DQ11</v>
      </c>
      <c r="AU86" t="str">
        <f t="shared" si="19"/>
        <v>--</v>
      </c>
    </row>
    <row r="87" spans="1:47" x14ac:dyDescent="0.25">
      <c r="A87" t="str">
        <f t="shared" si="14"/>
        <v>U2-C3</v>
      </c>
      <c r="B87" t="str">
        <f t="shared" si="15"/>
        <v>GND</v>
      </c>
      <c r="C87" t="str">
        <f t="shared" si="16"/>
        <v>U2-GND</v>
      </c>
      <c r="D87" t="str">
        <f t="shared" si="17"/>
        <v>U2-C3</v>
      </c>
      <c r="E87" t="s">
        <v>403</v>
      </c>
      <c r="F87" t="s">
        <v>446</v>
      </c>
      <c r="G87" t="s">
        <v>324</v>
      </c>
      <c r="L87" t="s">
        <v>598</v>
      </c>
      <c r="M87" t="s">
        <v>289</v>
      </c>
      <c r="N87" s="97">
        <v>19.491099999999999</v>
      </c>
      <c r="AT87" t="str">
        <f t="shared" si="18"/>
        <v>GND</v>
      </c>
      <c r="AU87" t="str">
        <f t="shared" si="19"/>
        <v>--</v>
      </c>
    </row>
    <row r="88" spans="1:47" x14ac:dyDescent="0.25">
      <c r="A88" t="str">
        <f t="shared" si="14"/>
        <v>U2-C7</v>
      </c>
      <c r="B88" t="str">
        <f t="shared" si="15"/>
        <v>3.3V</v>
      </c>
      <c r="C88" t="str">
        <f t="shared" si="16"/>
        <v>U2-3.3V</v>
      </c>
      <c r="D88" t="str">
        <f t="shared" si="17"/>
        <v>U2-C7</v>
      </c>
      <c r="E88" t="s">
        <v>403</v>
      </c>
      <c r="F88" t="s">
        <v>450</v>
      </c>
      <c r="G88" t="s">
        <v>291</v>
      </c>
      <c r="L88" t="s">
        <v>612</v>
      </c>
      <c r="M88" t="s">
        <v>289</v>
      </c>
      <c r="N88" s="97">
        <v>13.9122</v>
      </c>
      <c r="AT88" t="str">
        <f t="shared" si="18"/>
        <v>3.3V</v>
      </c>
      <c r="AU88" t="str">
        <f t="shared" si="19"/>
        <v>--</v>
      </c>
    </row>
    <row r="89" spans="1:47" x14ac:dyDescent="0.25">
      <c r="A89" t="str">
        <f t="shared" si="14"/>
        <v>U2-C8</v>
      </c>
      <c r="B89" t="str">
        <f t="shared" si="15"/>
        <v>DQ4</v>
      </c>
      <c r="C89" t="str">
        <f t="shared" si="16"/>
        <v>U2-DQ4</v>
      </c>
      <c r="D89" t="str">
        <f t="shared" si="17"/>
        <v>U2-C8</v>
      </c>
      <c r="E89" t="s">
        <v>403</v>
      </c>
      <c r="F89" t="s">
        <v>451</v>
      </c>
      <c r="G89" t="s">
        <v>608</v>
      </c>
      <c r="L89" t="s">
        <v>324</v>
      </c>
      <c r="M89" t="s">
        <v>289</v>
      </c>
      <c r="N89" s="97">
        <v>310.58519999999999</v>
      </c>
      <c r="AT89" t="str">
        <f t="shared" si="18"/>
        <v>DQ4</v>
      </c>
      <c r="AU89" t="str">
        <f t="shared" si="19"/>
        <v>--</v>
      </c>
    </row>
    <row r="90" spans="1:47" x14ac:dyDescent="0.25">
      <c r="A90" t="str">
        <f t="shared" si="14"/>
        <v>U2-C9</v>
      </c>
      <c r="B90" t="str">
        <f t="shared" si="15"/>
        <v>DQ3</v>
      </c>
      <c r="C90" t="str">
        <f t="shared" si="16"/>
        <v>U2-DQ3</v>
      </c>
      <c r="D90" t="str">
        <f t="shared" si="17"/>
        <v>U2-C9</v>
      </c>
      <c r="E90" t="s">
        <v>403</v>
      </c>
      <c r="F90" t="s">
        <v>452</v>
      </c>
      <c r="G90" t="s">
        <v>607</v>
      </c>
      <c r="L90" t="s">
        <v>1143</v>
      </c>
      <c r="M90" t="s">
        <v>289</v>
      </c>
      <c r="N90" s="97">
        <v>34.602600000000002</v>
      </c>
      <c r="AT90" t="str">
        <f t="shared" si="18"/>
        <v>DQ3</v>
      </c>
      <c r="AU90" t="str">
        <f t="shared" si="19"/>
        <v>--</v>
      </c>
    </row>
    <row r="91" spans="1:47" x14ac:dyDescent="0.25">
      <c r="A91" t="str">
        <f t="shared" si="14"/>
        <v>U2-D1</v>
      </c>
      <c r="B91" t="str">
        <f t="shared" si="15"/>
        <v>DQ10</v>
      </c>
      <c r="C91" t="str">
        <f t="shared" si="16"/>
        <v>U2-DQ10</v>
      </c>
      <c r="D91" t="str">
        <f t="shared" si="17"/>
        <v>U2-D1</v>
      </c>
      <c r="E91" t="s">
        <v>403</v>
      </c>
      <c r="F91" t="s">
        <v>300</v>
      </c>
      <c r="G91" t="s">
        <v>599</v>
      </c>
      <c r="L91" t="s">
        <v>354</v>
      </c>
      <c r="M91" t="s">
        <v>289</v>
      </c>
      <c r="N91" s="97">
        <v>63.918300000000002</v>
      </c>
      <c r="AT91" t="str">
        <f t="shared" si="18"/>
        <v>DQ10</v>
      </c>
      <c r="AU91" t="str">
        <f t="shared" si="19"/>
        <v>--</v>
      </c>
    </row>
    <row r="92" spans="1:47" x14ac:dyDescent="0.25">
      <c r="A92" t="str">
        <f t="shared" si="14"/>
        <v>U2-D2</v>
      </c>
      <c r="B92" t="str">
        <f t="shared" si="15"/>
        <v>DQ9</v>
      </c>
      <c r="C92" t="str">
        <f t="shared" si="16"/>
        <v>U2-DQ9</v>
      </c>
      <c r="D92" t="str">
        <f t="shared" si="17"/>
        <v>U2-D2</v>
      </c>
      <c r="E92" t="s">
        <v>403</v>
      </c>
      <c r="F92" t="s">
        <v>301</v>
      </c>
      <c r="G92" t="s">
        <v>617</v>
      </c>
      <c r="L92" t="s">
        <v>356</v>
      </c>
      <c r="M92" t="s">
        <v>289</v>
      </c>
      <c r="N92" s="97">
        <v>53.557099999999998</v>
      </c>
      <c r="AT92" t="str">
        <f t="shared" si="18"/>
        <v>DQ9</v>
      </c>
      <c r="AU92" t="str">
        <f t="shared" si="19"/>
        <v>--</v>
      </c>
    </row>
    <row r="93" spans="1:47" x14ac:dyDescent="0.25">
      <c r="A93" t="str">
        <f t="shared" si="14"/>
        <v>U2-D3</v>
      </c>
      <c r="B93" t="str">
        <f t="shared" si="15"/>
        <v>3.3V</v>
      </c>
      <c r="C93" t="str">
        <f t="shared" si="16"/>
        <v>U2-3.3V</v>
      </c>
      <c r="D93" t="str">
        <f t="shared" si="17"/>
        <v>U2-D3</v>
      </c>
      <c r="E93" t="s">
        <v>403</v>
      </c>
      <c r="F93" t="s">
        <v>302</v>
      </c>
      <c r="G93" t="s">
        <v>291</v>
      </c>
      <c r="L93" t="s">
        <v>358</v>
      </c>
      <c r="M93" t="s">
        <v>289</v>
      </c>
      <c r="N93" s="97">
        <v>43.050899999999999</v>
      </c>
      <c r="AT93" t="str">
        <f t="shared" si="18"/>
        <v>3.3V</v>
      </c>
      <c r="AU93" t="str">
        <f t="shared" si="19"/>
        <v>--</v>
      </c>
    </row>
    <row r="94" spans="1:47" x14ac:dyDescent="0.25">
      <c r="A94" t="str">
        <f t="shared" si="14"/>
        <v>U2-D7</v>
      </c>
      <c r="B94" t="str">
        <f t="shared" si="15"/>
        <v>GND</v>
      </c>
      <c r="C94" t="str">
        <f t="shared" si="16"/>
        <v>U2-GND</v>
      </c>
      <c r="D94" t="str">
        <f t="shared" si="17"/>
        <v>U2-D7</v>
      </c>
      <c r="E94" t="s">
        <v>403</v>
      </c>
      <c r="F94" t="s">
        <v>310</v>
      </c>
      <c r="G94" t="s">
        <v>324</v>
      </c>
      <c r="L94" t="s">
        <v>360</v>
      </c>
      <c r="M94" t="s">
        <v>289</v>
      </c>
      <c r="N94" s="97">
        <v>40.6447</v>
      </c>
      <c r="AT94" t="str">
        <f t="shared" si="18"/>
        <v>GND</v>
      </c>
      <c r="AU94" t="str">
        <f t="shared" si="19"/>
        <v>--</v>
      </c>
    </row>
    <row r="95" spans="1:47" x14ac:dyDescent="0.25">
      <c r="A95" t="str">
        <f t="shared" si="14"/>
        <v>U2-D8</v>
      </c>
      <c r="B95" t="str">
        <f t="shared" si="15"/>
        <v>DQ6</v>
      </c>
      <c r="C95" t="str">
        <f t="shared" si="16"/>
        <v>U2-DQ6</v>
      </c>
      <c r="D95" t="str">
        <f t="shared" si="17"/>
        <v>U2-D8</v>
      </c>
      <c r="E95" t="s">
        <v>403</v>
      </c>
      <c r="F95" t="s">
        <v>312</v>
      </c>
      <c r="G95" t="s">
        <v>610</v>
      </c>
      <c r="L95" t="s">
        <v>362</v>
      </c>
      <c r="M95" t="s">
        <v>289</v>
      </c>
      <c r="N95" s="97">
        <v>39.301299999999998</v>
      </c>
      <c r="AT95" t="str">
        <f t="shared" si="18"/>
        <v>DQ6</v>
      </c>
      <c r="AU95" t="str">
        <f t="shared" si="19"/>
        <v>--</v>
      </c>
    </row>
    <row r="96" spans="1:47" x14ac:dyDescent="0.25">
      <c r="A96" t="str">
        <f t="shared" si="14"/>
        <v>U2-D9</v>
      </c>
      <c r="B96" t="str">
        <f t="shared" si="15"/>
        <v>DQ5</v>
      </c>
      <c r="C96" t="str">
        <f t="shared" si="16"/>
        <v>U2-DQ5</v>
      </c>
      <c r="D96" t="str">
        <f t="shared" si="17"/>
        <v>U2-D9</v>
      </c>
      <c r="E96" t="s">
        <v>403</v>
      </c>
      <c r="F96" t="s">
        <v>314</v>
      </c>
      <c r="G96" t="s">
        <v>609</v>
      </c>
      <c r="L96" t="s">
        <v>364</v>
      </c>
      <c r="M96" t="s">
        <v>289</v>
      </c>
      <c r="N96" s="97">
        <v>40.649500000000003</v>
      </c>
      <c r="AT96" t="str">
        <f t="shared" si="18"/>
        <v>DQ5</v>
      </c>
      <c r="AU96" t="str">
        <f t="shared" si="19"/>
        <v>--</v>
      </c>
    </row>
    <row r="97" spans="1:47" x14ac:dyDescent="0.25">
      <c r="A97" t="str">
        <f t="shared" si="14"/>
        <v>U2-E1</v>
      </c>
      <c r="B97" t="str">
        <f t="shared" si="15"/>
        <v>DQ8</v>
      </c>
      <c r="C97" t="str">
        <f t="shared" si="16"/>
        <v>U2-DQ8</v>
      </c>
      <c r="D97" t="str">
        <f t="shared" si="17"/>
        <v>U2-E1</v>
      </c>
      <c r="E97" t="s">
        <v>403</v>
      </c>
      <c r="F97" t="s">
        <v>740</v>
      </c>
      <c r="G97" t="s">
        <v>615</v>
      </c>
      <c r="L97" t="s">
        <v>366</v>
      </c>
      <c r="M97" t="s">
        <v>289</v>
      </c>
      <c r="N97" s="97">
        <v>33.3307</v>
      </c>
      <c r="AT97" t="str">
        <f t="shared" si="18"/>
        <v>DQ8</v>
      </c>
      <c r="AU97" t="str">
        <f t="shared" si="19"/>
        <v>--</v>
      </c>
    </row>
    <row r="98" spans="1:47" x14ac:dyDescent="0.25">
      <c r="A98" t="str">
        <f t="shared" si="14"/>
        <v>U2-E2</v>
      </c>
      <c r="B98" t="str">
        <f t="shared" si="15"/>
        <v>A13</v>
      </c>
      <c r="C98" t="str">
        <f t="shared" si="16"/>
        <v>U2-A13</v>
      </c>
      <c r="D98" t="str">
        <f t="shared" si="17"/>
        <v>U2-E2</v>
      </c>
      <c r="E98" t="s">
        <v>403</v>
      </c>
      <c r="F98" t="s">
        <v>741</v>
      </c>
      <c r="G98" t="s">
        <v>577</v>
      </c>
      <c r="L98" t="s">
        <v>368</v>
      </c>
      <c r="M98" t="s">
        <v>289</v>
      </c>
      <c r="N98" s="97">
        <v>34.170400000000001</v>
      </c>
      <c r="AT98" t="str">
        <f t="shared" si="18"/>
        <v>A13</v>
      </c>
      <c r="AU98" t="str">
        <f t="shared" si="19"/>
        <v>--</v>
      </c>
    </row>
    <row r="99" spans="1:47" x14ac:dyDescent="0.25">
      <c r="A99" t="str">
        <f t="shared" si="14"/>
        <v>U2-E3</v>
      </c>
      <c r="B99" t="str">
        <f t="shared" si="15"/>
        <v>GND</v>
      </c>
      <c r="C99" t="str">
        <f t="shared" si="16"/>
        <v>U2-GND</v>
      </c>
      <c r="D99" t="str">
        <f t="shared" si="17"/>
        <v>U2-E3</v>
      </c>
      <c r="E99" t="s">
        <v>403</v>
      </c>
      <c r="F99" t="s">
        <v>742</v>
      </c>
      <c r="G99" t="s">
        <v>324</v>
      </c>
      <c r="L99" t="s">
        <v>1147</v>
      </c>
      <c r="M99" t="s">
        <v>289</v>
      </c>
      <c r="N99" s="97">
        <v>4.2739000000000003</v>
      </c>
      <c r="AT99" t="str">
        <f t="shared" si="18"/>
        <v>GND</v>
      </c>
      <c r="AU99" t="str">
        <f t="shared" si="19"/>
        <v>--</v>
      </c>
    </row>
    <row r="100" spans="1:47" x14ac:dyDescent="0.25">
      <c r="A100" t="str">
        <f t="shared" si="14"/>
        <v>U2-E7</v>
      </c>
      <c r="B100" t="str">
        <f t="shared" si="15"/>
        <v>3.3V</v>
      </c>
      <c r="C100" t="str">
        <f t="shared" si="16"/>
        <v>U2-3.3V</v>
      </c>
      <c r="D100" t="str">
        <f t="shared" si="17"/>
        <v>U2-E7</v>
      </c>
      <c r="E100" t="s">
        <v>403</v>
      </c>
      <c r="F100" t="s">
        <v>639</v>
      </c>
      <c r="G100" t="s">
        <v>291</v>
      </c>
      <c r="L100" t="s">
        <v>1148</v>
      </c>
      <c r="M100" t="s">
        <v>289</v>
      </c>
      <c r="N100" s="97">
        <v>2.7448999999999999</v>
      </c>
      <c r="AT100" t="str">
        <f t="shared" si="18"/>
        <v>3.3V</v>
      </c>
      <c r="AU100" t="str">
        <f t="shared" si="19"/>
        <v>--</v>
      </c>
    </row>
    <row r="101" spans="1:47" x14ac:dyDescent="0.25">
      <c r="A101" t="str">
        <f t="shared" si="14"/>
        <v>U2-E8</v>
      </c>
      <c r="B101" t="str">
        <f t="shared" si="15"/>
        <v>DQM0</v>
      </c>
      <c r="C101" t="str">
        <f t="shared" si="16"/>
        <v>U2-DQM0</v>
      </c>
      <c r="D101" t="str">
        <f t="shared" si="17"/>
        <v>U2-E8</v>
      </c>
      <c r="E101" t="s">
        <v>403</v>
      </c>
      <c r="F101" t="s">
        <v>641</v>
      </c>
      <c r="G101" t="s">
        <v>619</v>
      </c>
      <c r="L101" t="s">
        <v>369</v>
      </c>
      <c r="M101" t="s">
        <v>289</v>
      </c>
      <c r="N101" s="97">
        <v>4.1604000000000001</v>
      </c>
      <c r="AT101" t="str">
        <f t="shared" si="18"/>
        <v>DQM0</v>
      </c>
      <c r="AU101" t="str">
        <f t="shared" si="19"/>
        <v>--</v>
      </c>
    </row>
    <row r="102" spans="1:47" x14ac:dyDescent="0.25">
      <c r="A102" t="str">
        <f t="shared" si="14"/>
        <v>U2-E9</v>
      </c>
      <c r="B102" t="str">
        <f t="shared" si="15"/>
        <v>DQ7</v>
      </c>
      <c r="C102" t="str">
        <f t="shared" si="16"/>
        <v>U2-DQ7</v>
      </c>
      <c r="D102" t="str">
        <f t="shared" si="17"/>
        <v>U2-E9</v>
      </c>
      <c r="E102" t="s">
        <v>403</v>
      </c>
      <c r="F102" t="s">
        <v>643</v>
      </c>
      <c r="G102" t="s">
        <v>613</v>
      </c>
      <c r="L102" t="s">
        <v>370</v>
      </c>
      <c r="M102" t="s">
        <v>289</v>
      </c>
      <c r="N102" s="97">
        <v>3.6520000000000001</v>
      </c>
      <c r="AT102" t="str">
        <f t="shared" si="18"/>
        <v>DQ7</v>
      </c>
      <c r="AU102" t="str">
        <f t="shared" si="19"/>
        <v>--</v>
      </c>
    </row>
    <row r="103" spans="1:47" x14ac:dyDescent="0.25">
      <c r="A103" t="str">
        <f t="shared" si="14"/>
        <v>U2-F1</v>
      </c>
      <c r="B103" t="str">
        <f t="shared" si="15"/>
        <v>DQM1</v>
      </c>
      <c r="C103" t="str">
        <f t="shared" si="16"/>
        <v>U2-DQM1</v>
      </c>
      <c r="D103" t="str">
        <f t="shared" si="17"/>
        <v>U2-F1</v>
      </c>
      <c r="E103" t="s">
        <v>403</v>
      </c>
      <c r="F103" t="s">
        <v>747</v>
      </c>
      <c r="G103" t="s">
        <v>621</v>
      </c>
      <c r="L103" t="s">
        <v>1149</v>
      </c>
      <c r="M103" t="s">
        <v>289</v>
      </c>
      <c r="N103" s="97">
        <v>9.7943999999999996</v>
      </c>
      <c r="AT103" t="str">
        <f t="shared" si="18"/>
        <v>DQM1</v>
      </c>
      <c r="AU103" t="str">
        <f t="shared" si="19"/>
        <v>--</v>
      </c>
    </row>
    <row r="104" spans="1:47" x14ac:dyDescent="0.25">
      <c r="A104" t="str">
        <f t="shared" si="14"/>
        <v>U2-F2</v>
      </c>
      <c r="B104" t="str">
        <f t="shared" si="15"/>
        <v>CLK</v>
      </c>
      <c r="C104" t="str">
        <f t="shared" si="16"/>
        <v>U2-CLK</v>
      </c>
      <c r="D104" t="str">
        <f t="shared" si="17"/>
        <v>U2-F2</v>
      </c>
      <c r="E104" t="s">
        <v>403</v>
      </c>
      <c r="F104" t="s">
        <v>748</v>
      </c>
      <c r="G104" t="s">
        <v>591</v>
      </c>
      <c r="L104" t="s">
        <v>1150</v>
      </c>
      <c r="M104" t="s">
        <v>289</v>
      </c>
      <c r="N104" s="97">
        <v>8.9313000000000002</v>
      </c>
      <c r="AT104" t="str">
        <f t="shared" si="18"/>
        <v>CLK</v>
      </c>
      <c r="AU104" t="str">
        <f t="shared" si="19"/>
        <v>--</v>
      </c>
    </row>
    <row r="105" spans="1:47" x14ac:dyDescent="0.25">
      <c r="A105" t="str">
        <f t="shared" si="14"/>
        <v>U2-F3</v>
      </c>
      <c r="B105" t="str">
        <f t="shared" si="15"/>
        <v>CKE</v>
      </c>
      <c r="C105" t="str">
        <f t="shared" si="16"/>
        <v>U2-CKE</v>
      </c>
      <c r="D105" t="str">
        <f t="shared" si="17"/>
        <v>U2-F3</v>
      </c>
      <c r="E105" t="s">
        <v>403</v>
      </c>
      <c r="F105" t="s">
        <v>749</v>
      </c>
      <c r="G105" t="s">
        <v>590</v>
      </c>
      <c r="L105" t="s">
        <v>1030</v>
      </c>
      <c r="M105" t="s">
        <v>289</v>
      </c>
      <c r="N105" s="97">
        <v>7.7260999999999997</v>
      </c>
      <c r="AT105" t="str">
        <f t="shared" si="18"/>
        <v>CKE</v>
      </c>
      <c r="AU105" t="str">
        <f t="shared" si="19"/>
        <v>--</v>
      </c>
    </row>
    <row r="106" spans="1:47" x14ac:dyDescent="0.25">
      <c r="A106" t="str">
        <f t="shared" si="14"/>
        <v>U2-F7</v>
      </c>
      <c r="B106" t="str">
        <f t="shared" si="15"/>
        <v>CAS</v>
      </c>
      <c r="C106" t="str">
        <f t="shared" si="16"/>
        <v>U2-CAS</v>
      </c>
      <c r="D106" t="str">
        <f t="shared" si="17"/>
        <v>U2-F7</v>
      </c>
      <c r="E106" t="s">
        <v>403</v>
      </c>
      <c r="F106" t="s">
        <v>753</v>
      </c>
      <c r="G106" t="s">
        <v>589</v>
      </c>
      <c r="L106" t="s">
        <v>1151</v>
      </c>
      <c r="M106" t="s">
        <v>289</v>
      </c>
      <c r="N106" s="97">
        <v>8.1372</v>
      </c>
      <c r="AT106" t="str">
        <f t="shared" si="18"/>
        <v>CAS</v>
      </c>
      <c r="AU106" t="str">
        <f t="shared" si="19"/>
        <v>--</v>
      </c>
    </row>
    <row r="107" spans="1:47" x14ac:dyDescent="0.25">
      <c r="A107" t="str">
        <f t="shared" si="14"/>
        <v>U2-F8</v>
      </c>
      <c r="B107" t="str">
        <f t="shared" si="15"/>
        <v>RAS</v>
      </c>
      <c r="C107" t="str">
        <f t="shared" si="16"/>
        <v>U2-RAS</v>
      </c>
      <c r="D107" t="str">
        <f t="shared" si="17"/>
        <v>U2-F8</v>
      </c>
      <c r="E107" t="s">
        <v>403</v>
      </c>
      <c r="F107" t="s">
        <v>647</v>
      </c>
      <c r="G107" t="s">
        <v>675</v>
      </c>
      <c r="L107" t="s">
        <v>371</v>
      </c>
      <c r="M107" t="s">
        <v>289</v>
      </c>
      <c r="N107" s="97">
        <v>5.2251000000000003</v>
      </c>
      <c r="AT107" t="str">
        <f t="shared" si="18"/>
        <v>RAS</v>
      </c>
      <c r="AU107" t="str">
        <f t="shared" si="19"/>
        <v>--</v>
      </c>
    </row>
    <row r="108" spans="1:47" x14ac:dyDescent="0.25">
      <c r="A108" t="str">
        <f t="shared" si="14"/>
        <v>U2-F9</v>
      </c>
      <c r="B108" t="str">
        <f t="shared" si="15"/>
        <v>WE</v>
      </c>
      <c r="C108" t="str">
        <f t="shared" si="16"/>
        <v>U2-WE</v>
      </c>
      <c r="D108" t="str">
        <f t="shared" si="17"/>
        <v>U2-F9</v>
      </c>
      <c r="E108" t="s">
        <v>403</v>
      </c>
      <c r="F108" t="s">
        <v>648</v>
      </c>
      <c r="G108" t="s">
        <v>691</v>
      </c>
      <c r="L108" t="s">
        <v>372</v>
      </c>
      <c r="M108" t="s">
        <v>289</v>
      </c>
      <c r="N108" s="97">
        <v>5.0433000000000003</v>
      </c>
      <c r="AT108" t="str">
        <f t="shared" si="18"/>
        <v>WE</v>
      </c>
      <c r="AU108" t="str">
        <f t="shared" si="19"/>
        <v>--</v>
      </c>
    </row>
    <row r="109" spans="1:47" x14ac:dyDescent="0.25">
      <c r="A109" t="str">
        <f t="shared" si="14"/>
        <v>U2-G1</v>
      </c>
      <c r="B109" t="str">
        <f t="shared" si="15"/>
        <v>A12</v>
      </c>
      <c r="C109" t="str">
        <f t="shared" si="16"/>
        <v>U2-A12</v>
      </c>
      <c r="D109" t="str">
        <f t="shared" si="17"/>
        <v>U2-G1</v>
      </c>
      <c r="E109" t="s">
        <v>403</v>
      </c>
      <c r="F109" t="s">
        <v>754</v>
      </c>
      <c r="G109" t="s">
        <v>576</v>
      </c>
      <c r="L109" t="s">
        <v>373</v>
      </c>
      <c r="M109" t="s">
        <v>289</v>
      </c>
      <c r="N109" s="97">
        <v>4.4218000000000002</v>
      </c>
      <c r="AT109" t="str">
        <f t="shared" si="18"/>
        <v>A12</v>
      </c>
      <c r="AU109" t="str">
        <f t="shared" si="19"/>
        <v>--</v>
      </c>
    </row>
    <row r="110" spans="1:47" x14ac:dyDescent="0.25">
      <c r="A110" t="str">
        <f t="shared" si="14"/>
        <v>U2-G2</v>
      </c>
      <c r="B110" t="str">
        <f t="shared" si="15"/>
        <v>A11</v>
      </c>
      <c r="C110" t="str">
        <f t="shared" si="16"/>
        <v>U2-A11</v>
      </c>
      <c r="D110" t="str">
        <f t="shared" si="17"/>
        <v>U2-G2</v>
      </c>
      <c r="E110" t="s">
        <v>403</v>
      </c>
      <c r="F110" t="s">
        <v>755</v>
      </c>
      <c r="G110" t="s">
        <v>575</v>
      </c>
      <c r="L110" t="s">
        <v>374</v>
      </c>
      <c r="M110" t="s">
        <v>289</v>
      </c>
      <c r="N110" s="97">
        <v>0.80759999999999998</v>
      </c>
      <c r="AT110" t="str">
        <f t="shared" si="18"/>
        <v>A11</v>
      </c>
      <c r="AU110" t="str">
        <f t="shared" si="19"/>
        <v>--</v>
      </c>
    </row>
    <row r="111" spans="1:47" x14ac:dyDescent="0.25">
      <c r="A111" t="str">
        <f t="shared" si="14"/>
        <v>U2-G3</v>
      </c>
      <c r="B111" t="str">
        <f t="shared" si="15"/>
        <v>A9</v>
      </c>
      <c r="C111" t="str">
        <f t="shared" si="16"/>
        <v>U2-A9</v>
      </c>
      <c r="D111" t="str">
        <f t="shared" si="17"/>
        <v>U2-G3</v>
      </c>
      <c r="E111" t="s">
        <v>403</v>
      </c>
      <c r="F111" t="s">
        <v>756</v>
      </c>
      <c r="G111" t="s">
        <v>585</v>
      </c>
      <c r="L111" t="s">
        <v>375</v>
      </c>
      <c r="M111" t="s">
        <v>289</v>
      </c>
      <c r="N111" s="97">
        <v>0.879</v>
      </c>
      <c r="AT111" t="str">
        <f t="shared" si="18"/>
        <v>A9</v>
      </c>
      <c r="AU111" t="str">
        <f t="shared" si="19"/>
        <v>--</v>
      </c>
    </row>
    <row r="112" spans="1:47" x14ac:dyDescent="0.25">
      <c r="A112" t="str">
        <f t="shared" si="14"/>
        <v>U2-G7</v>
      </c>
      <c r="B112" t="str">
        <f t="shared" si="15"/>
        <v>BA0</v>
      </c>
      <c r="C112" t="str">
        <f t="shared" si="16"/>
        <v>U2-BA0</v>
      </c>
      <c r="D112" t="str">
        <f t="shared" si="17"/>
        <v>U2-G7</v>
      </c>
      <c r="E112" t="s">
        <v>403</v>
      </c>
      <c r="F112" t="s">
        <v>759</v>
      </c>
      <c r="G112" t="s">
        <v>586</v>
      </c>
      <c r="L112" t="s">
        <v>376</v>
      </c>
      <c r="M112" t="s">
        <v>289</v>
      </c>
      <c r="N112" s="97">
        <v>0.95040000000000002</v>
      </c>
      <c r="AT112" t="str">
        <f t="shared" si="18"/>
        <v>BA0</v>
      </c>
      <c r="AU112" t="str">
        <f t="shared" si="19"/>
        <v>--</v>
      </c>
    </row>
    <row r="113" spans="1:47" x14ac:dyDescent="0.25">
      <c r="A113" t="str">
        <f t="shared" si="14"/>
        <v>U2-G8</v>
      </c>
      <c r="B113" t="str">
        <f t="shared" si="15"/>
        <v>BA1</v>
      </c>
      <c r="C113" t="str">
        <f t="shared" si="16"/>
        <v>U2-BA1</v>
      </c>
      <c r="D113" t="str">
        <f t="shared" si="17"/>
        <v>U2-G8</v>
      </c>
      <c r="E113" t="s">
        <v>403</v>
      </c>
      <c r="F113" t="s">
        <v>760</v>
      </c>
      <c r="G113" t="s">
        <v>587</v>
      </c>
      <c r="L113" t="s">
        <v>377</v>
      </c>
      <c r="M113" t="s">
        <v>289</v>
      </c>
      <c r="N113" s="97">
        <v>1.0219</v>
      </c>
      <c r="AT113" t="str">
        <f t="shared" si="18"/>
        <v>BA1</v>
      </c>
      <c r="AU113" t="str">
        <f t="shared" si="19"/>
        <v>--</v>
      </c>
    </row>
    <row r="114" spans="1:47" x14ac:dyDescent="0.25">
      <c r="A114" t="str">
        <f t="shared" si="14"/>
        <v>U2-G9</v>
      </c>
      <c r="B114" t="str">
        <f t="shared" si="15"/>
        <v>CS</v>
      </c>
      <c r="C114" t="str">
        <f t="shared" si="16"/>
        <v>U2-CS</v>
      </c>
      <c r="D114" t="str">
        <f t="shared" si="17"/>
        <v>U2-G9</v>
      </c>
      <c r="E114" t="s">
        <v>403</v>
      </c>
      <c r="F114" t="s">
        <v>655</v>
      </c>
      <c r="G114" t="s">
        <v>592</v>
      </c>
      <c r="L114" t="s">
        <v>378</v>
      </c>
      <c r="M114" t="s">
        <v>289</v>
      </c>
      <c r="N114" s="97">
        <v>1.0219</v>
      </c>
      <c r="AT114" t="str">
        <f t="shared" si="18"/>
        <v>CS</v>
      </c>
      <c r="AU114" t="str">
        <f t="shared" si="19"/>
        <v>--</v>
      </c>
    </row>
    <row r="115" spans="1:47" x14ac:dyDescent="0.25">
      <c r="A115" t="str">
        <f t="shared" si="14"/>
        <v>U2-H1</v>
      </c>
      <c r="B115" t="str">
        <f t="shared" si="15"/>
        <v>A8</v>
      </c>
      <c r="C115" t="str">
        <f t="shared" si="16"/>
        <v>U2-A8</v>
      </c>
      <c r="D115" t="str">
        <f t="shared" si="17"/>
        <v>U2-H1</v>
      </c>
      <c r="E115" t="s">
        <v>403</v>
      </c>
      <c r="F115" t="s">
        <v>478</v>
      </c>
      <c r="G115" t="s">
        <v>584</v>
      </c>
      <c r="L115" t="s">
        <v>379</v>
      </c>
      <c r="M115" t="s">
        <v>289</v>
      </c>
      <c r="N115" s="97">
        <v>0.95040000000000002</v>
      </c>
      <c r="AT115" t="str">
        <f t="shared" si="18"/>
        <v>A8</v>
      </c>
      <c r="AU115" t="str">
        <f t="shared" si="19"/>
        <v>--</v>
      </c>
    </row>
    <row r="116" spans="1:47" x14ac:dyDescent="0.25">
      <c r="A116" t="str">
        <f t="shared" si="14"/>
        <v>U2-H2</v>
      </c>
      <c r="B116" t="str">
        <f t="shared" si="15"/>
        <v>A7</v>
      </c>
      <c r="C116" t="str">
        <f t="shared" si="16"/>
        <v>U2-A7</v>
      </c>
      <c r="D116" t="str">
        <f t="shared" si="17"/>
        <v>U2-H2</v>
      </c>
      <c r="E116" t="s">
        <v>403</v>
      </c>
      <c r="F116" t="s">
        <v>480</v>
      </c>
      <c r="G116" t="s">
        <v>583</v>
      </c>
      <c r="L116" t="s">
        <v>380</v>
      </c>
      <c r="M116" t="s">
        <v>289</v>
      </c>
      <c r="N116" s="97">
        <v>0.879</v>
      </c>
      <c r="AT116" t="str">
        <f t="shared" si="18"/>
        <v>A7</v>
      </c>
      <c r="AU116" t="str">
        <f t="shared" si="19"/>
        <v>--</v>
      </c>
    </row>
    <row r="117" spans="1:47" x14ac:dyDescent="0.25">
      <c r="A117" t="str">
        <f t="shared" si="14"/>
        <v>U2-H3</v>
      </c>
      <c r="B117" t="str">
        <f t="shared" si="15"/>
        <v>A6</v>
      </c>
      <c r="C117" t="str">
        <f t="shared" si="16"/>
        <v>U2-A6</v>
      </c>
      <c r="D117" t="str">
        <f t="shared" si="17"/>
        <v>U2-H3</v>
      </c>
      <c r="E117" t="s">
        <v>403</v>
      </c>
      <c r="F117" t="s">
        <v>482</v>
      </c>
      <c r="G117" t="s">
        <v>582</v>
      </c>
      <c r="L117" t="s">
        <v>381</v>
      </c>
      <c r="M117" t="s">
        <v>289</v>
      </c>
      <c r="N117" s="97">
        <v>0.80759999999999998</v>
      </c>
      <c r="AT117" t="str">
        <f t="shared" si="18"/>
        <v>A6</v>
      </c>
      <c r="AU117" t="str">
        <f t="shared" si="19"/>
        <v>--</v>
      </c>
    </row>
    <row r="118" spans="1:47" x14ac:dyDescent="0.25">
      <c r="A118" t="str">
        <f t="shared" si="14"/>
        <v>U2-H7</v>
      </c>
      <c r="B118" t="str">
        <f t="shared" si="15"/>
        <v>A0</v>
      </c>
      <c r="C118" t="str">
        <f t="shared" si="16"/>
        <v>U2-A0</v>
      </c>
      <c r="D118" t="str">
        <f t="shared" si="17"/>
        <v>U2-H7</v>
      </c>
      <c r="E118" t="s">
        <v>403</v>
      </c>
      <c r="F118" t="s">
        <v>762</v>
      </c>
      <c r="G118" t="s">
        <v>572</v>
      </c>
      <c r="L118" t="s">
        <v>382</v>
      </c>
      <c r="M118" t="s">
        <v>289</v>
      </c>
      <c r="N118" s="97">
        <v>2.536</v>
      </c>
      <c r="AT118" t="str">
        <f t="shared" si="18"/>
        <v>A0</v>
      </c>
      <c r="AU118" t="str">
        <f t="shared" si="19"/>
        <v>--</v>
      </c>
    </row>
    <row r="119" spans="1:47" x14ac:dyDescent="0.25">
      <c r="A119" t="str">
        <f t="shared" si="14"/>
        <v>U2-H8</v>
      </c>
      <c r="B119" t="str">
        <f t="shared" si="15"/>
        <v>A1</v>
      </c>
      <c r="C119" t="str">
        <f t="shared" si="16"/>
        <v>U2-A1</v>
      </c>
      <c r="D119" t="str">
        <f t="shared" si="17"/>
        <v>U2-H8</v>
      </c>
      <c r="E119" t="s">
        <v>403</v>
      </c>
      <c r="F119" t="s">
        <v>663</v>
      </c>
      <c r="G119" t="s">
        <v>573</v>
      </c>
      <c r="L119" t="s">
        <v>384</v>
      </c>
      <c r="M119" t="s">
        <v>289</v>
      </c>
      <c r="N119" s="97">
        <v>17.983499999999999</v>
      </c>
      <c r="AT119" t="str">
        <f t="shared" si="18"/>
        <v>A1</v>
      </c>
      <c r="AU119" t="str">
        <f t="shared" si="19"/>
        <v>--</v>
      </c>
    </row>
    <row r="120" spans="1:47" x14ac:dyDescent="0.25">
      <c r="A120" t="str">
        <f t="shared" si="14"/>
        <v>U2-H9</v>
      </c>
      <c r="B120" t="str">
        <f t="shared" si="15"/>
        <v>A10</v>
      </c>
      <c r="C120" t="str">
        <f t="shared" si="16"/>
        <v>U2-A10</v>
      </c>
      <c r="D120" t="str">
        <f t="shared" si="17"/>
        <v>U2-H9</v>
      </c>
      <c r="E120" t="s">
        <v>403</v>
      </c>
      <c r="F120" t="s">
        <v>665</v>
      </c>
      <c r="G120" t="s">
        <v>574</v>
      </c>
      <c r="L120" t="s">
        <v>385</v>
      </c>
      <c r="M120" t="s">
        <v>289</v>
      </c>
      <c r="N120" s="97">
        <v>1.0940000000000001</v>
      </c>
      <c r="AT120" t="str">
        <f t="shared" si="18"/>
        <v>A10</v>
      </c>
      <c r="AU120" t="str">
        <f t="shared" si="19"/>
        <v>--</v>
      </c>
    </row>
    <row r="121" spans="1:47" x14ac:dyDescent="0.25">
      <c r="A121" t="str">
        <f t="shared" si="14"/>
        <v>U2-J1</v>
      </c>
      <c r="B121" t="str">
        <f t="shared" si="15"/>
        <v>GND</v>
      </c>
      <c r="C121" t="str">
        <f t="shared" si="16"/>
        <v>U2-GND</v>
      </c>
      <c r="D121" t="str">
        <f t="shared" si="17"/>
        <v>U2-J1</v>
      </c>
      <c r="E121" t="s">
        <v>403</v>
      </c>
      <c r="F121" t="s">
        <v>168</v>
      </c>
      <c r="G121" t="s">
        <v>324</v>
      </c>
      <c r="L121" t="s">
        <v>386</v>
      </c>
      <c r="M121" t="s">
        <v>289</v>
      </c>
      <c r="N121" s="97">
        <v>11.022399999999999</v>
      </c>
      <c r="AT121" t="str">
        <f t="shared" si="18"/>
        <v>GND</v>
      </c>
      <c r="AU121" t="str">
        <f t="shared" si="19"/>
        <v>--</v>
      </c>
    </row>
    <row r="122" spans="1:47" x14ac:dyDescent="0.25">
      <c r="A122" t="str">
        <f t="shared" si="14"/>
        <v>U2-J2</v>
      </c>
      <c r="B122" t="str">
        <f t="shared" si="15"/>
        <v>A5</v>
      </c>
      <c r="C122" t="str">
        <f t="shared" si="16"/>
        <v>U2-A5</v>
      </c>
      <c r="D122" t="str">
        <f t="shared" si="17"/>
        <v>U2-J2</v>
      </c>
      <c r="E122" t="s">
        <v>403</v>
      </c>
      <c r="F122" t="s">
        <v>184</v>
      </c>
      <c r="G122" t="s">
        <v>581</v>
      </c>
      <c r="L122" t="s">
        <v>387</v>
      </c>
      <c r="M122" t="s">
        <v>289</v>
      </c>
      <c r="N122" s="97">
        <v>8.0905000000000005</v>
      </c>
      <c r="AT122" t="str">
        <f t="shared" si="18"/>
        <v>A5</v>
      </c>
      <c r="AU122" t="str">
        <f t="shared" si="19"/>
        <v>--</v>
      </c>
    </row>
    <row r="123" spans="1:47" x14ac:dyDescent="0.25">
      <c r="A123" t="str">
        <f t="shared" si="14"/>
        <v>U2-J3</v>
      </c>
      <c r="B123" t="str">
        <f t="shared" si="15"/>
        <v>A4</v>
      </c>
      <c r="C123" t="str">
        <f t="shared" si="16"/>
        <v>U2-A4</v>
      </c>
      <c r="D123" t="str">
        <f t="shared" si="17"/>
        <v>U2-J3</v>
      </c>
      <c r="E123" t="s">
        <v>403</v>
      </c>
      <c r="F123" t="s">
        <v>185</v>
      </c>
      <c r="G123" t="s">
        <v>580</v>
      </c>
      <c r="L123" t="s">
        <v>388</v>
      </c>
      <c r="M123" t="s">
        <v>289</v>
      </c>
      <c r="N123" s="97">
        <v>2.1328</v>
      </c>
      <c r="AT123" t="str">
        <f t="shared" si="18"/>
        <v>A4</v>
      </c>
      <c r="AU123" t="str">
        <f t="shared" si="19"/>
        <v>--</v>
      </c>
    </row>
    <row r="124" spans="1:47" x14ac:dyDescent="0.25">
      <c r="A124" t="str">
        <f t="shared" si="14"/>
        <v>U2-J7</v>
      </c>
      <c r="B124" t="str">
        <f t="shared" si="15"/>
        <v>A3</v>
      </c>
      <c r="C124" t="str">
        <f t="shared" si="16"/>
        <v>U2-A3</v>
      </c>
      <c r="D124" t="str">
        <f t="shared" si="17"/>
        <v>U2-J7</v>
      </c>
      <c r="E124" t="s">
        <v>403</v>
      </c>
      <c r="F124" t="s">
        <v>673</v>
      </c>
      <c r="G124" t="s">
        <v>579</v>
      </c>
      <c r="L124" t="s">
        <v>389</v>
      </c>
      <c r="M124" t="s">
        <v>289</v>
      </c>
      <c r="N124" s="97">
        <v>10.4693</v>
      </c>
      <c r="AT124" t="str">
        <f t="shared" si="18"/>
        <v>A3</v>
      </c>
      <c r="AU124" t="str">
        <f t="shared" si="19"/>
        <v>--</v>
      </c>
    </row>
    <row r="125" spans="1:47" x14ac:dyDescent="0.25">
      <c r="A125" t="str">
        <f t="shared" si="14"/>
        <v>U2-J8</v>
      </c>
      <c r="B125" t="str">
        <f t="shared" si="15"/>
        <v>A2</v>
      </c>
      <c r="C125" t="str">
        <f t="shared" si="16"/>
        <v>U2-A2</v>
      </c>
      <c r="D125" t="str">
        <f t="shared" si="17"/>
        <v>U2-J8</v>
      </c>
      <c r="E125" t="s">
        <v>403</v>
      </c>
      <c r="F125" t="s">
        <v>676</v>
      </c>
      <c r="G125" t="s">
        <v>578</v>
      </c>
      <c r="L125" t="s">
        <v>390</v>
      </c>
      <c r="M125" t="s">
        <v>289</v>
      </c>
      <c r="N125" s="97">
        <v>1.8171999999999999</v>
      </c>
      <c r="AT125" t="str">
        <f t="shared" si="18"/>
        <v>A2</v>
      </c>
      <c r="AU125" t="str">
        <f t="shared" si="19"/>
        <v>--</v>
      </c>
    </row>
    <row r="126" spans="1:47" x14ac:dyDescent="0.25">
      <c r="A126" t="str">
        <f t="shared" si="14"/>
        <v>U2-J9</v>
      </c>
      <c r="B126" t="str">
        <f t="shared" si="15"/>
        <v>3.3V</v>
      </c>
      <c r="C126" t="str">
        <f t="shared" si="16"/>
        <v>U2-3.3V</v>
      </c>
      <c r="D126" t="str">
        <f t="shared" si="17"/>
        <v>U2-J9</v>
      </c>
      <c r="E126" t="s">
        <v>403</v>
      </c>
      <c r="F126" t="s">
        <v>188</v>
      </c>
      <c r="G126" t="s">
        <v>291</v>
      </c>
      <c r="L126" t="s">
        <v>391</v>
      </c>
      <c r="M126" t="s">
        <v>289</v>
      </c>
      <c r="N126" s="97">
        <v>8.4710999999999999</v>
      </c>
      <c r="AT126" t="str">
        <f t="shared" si="18"/>
        <v>3.3V</v>
      </c>
      <c r="AU126" t="str">
        <f t="shared" si="19"/>
        <v>--</v>
      </c>
    </row>
    <row r="127" spans="1:47" x14ac:dyDescent="0.25">
      <c r="A127" t="str">
        <f t="shared" si="14"/>
        <v>U3-1</v>
      </c>
      <c r="B127" t="str">
        <f t="shared" si="15"/>
        <v>EECS</v>
      </c>
      <c r="C127" t="str">
        <f t="shared" si="16"/>
        <v>U3-EECS</v>
      </c>
      <c r="D127" t="str">
        <f t="shared" si="17"/>
        <v>U3-1</v>
      </c>
      <c r="E127" t="s">
        <v>404</v>
      </c>
      <c r="F127">
        <v>1</v>
      </c>
      <c r="G127" t="s">
        <v>341</v>
      </c>
      <c r="L127" t="s">
        <v>853</v>
      </c>
      <c r="M127" t="s">
        <v>289</v>
      </c>
      <c r="N127" s="97">
        <v>2.1528999999999998</v>
      </c>
      <c r="AT127" t="str">
        <f t="shared" si="18"/>
        <v>EECS</v>
      </c>
      <c r="AU127" t="str">
        <f t="shared" si="19"/>
        <v>--</v>
      </c>
    </row>
    <row r="128" spans="1:47" x14ac:dyDescent="0.25">
      <c r="A128" t="str">
        <f t="shared" si="14"/>
        <v>U3-2</v>
      </c>
      <c r="B128" t="str">
        <f t="shared" si="15"/>
        <v>VCORE</v>
      </c>
      <c r="C128" t="str">
        <f t="shared" si="16"/>
        <v>U3-VCORE</v>
      </c>
      <c r="D128" t="str">
        <f t="shared" si="17"/>
        <v>U3-2</v>
      </c>
      <c r="E128" t="s">
        <v>404</v>
      </c>
      <c r="F128">
        <v>2</v>
      </c>
      <c r="G128" t="s">
        <v>395</v>
      </c>
      <c r="L128" t="s">
        <v>392</v>
      </c>
      <c r="M128" t="s">
        <v>289</v>
      </c>
      <c r="N128" s="97">
        <v>3.5051000000000001</v>
      </c>
      <c r="AT128" t="str">
        <f t="shared" si="18"/>
        <v>VCORE</v>
      </c>
      <c r="AU128" t="str">
        <f t="shared" si="19"/>
        <v>--</v>
      </c>
    </row>
    <row r="129" spans="1:47" x14ac:dyDescent="0.25">
      <c r="A129" t="str">
        <f t="shared" si="14"/>
        <v>U3-3</v>
      </c>
      <c r="B129" t="str">
        <f t="shared" si="15"/>
        <v>NetR19_2</v>
      </c>
      <c r="C129" t="str">
        <f t="shared" si="16"/>
        <v>U3-NetR19_2</v>
      </c>
      <c r="D129" t="str">
        <f t="shared" si="17"/>
        <v>U3-3</v>
      </c>
      <c r="E129" t="s">
        <v>404</v>
      </c>
      <c r="F129">
        <v>3</v>
      </c>
      <c r="G129" t="s">
        <v>384</v>
      </c>
      <c r="L129" t="s">
        <v>393</v>
      </c>
      <c r="M129" t="s">
        <v>289</v>
      </c>
      <c r="N129" s="97">
        <v>2.1623000000000001</v>
      </c>
      <c r="AT129" t="str">
        <f t="shared" si="18"/>
        <v>NetR17_1</v>
      </c>
      <c r="AU129" t="str">
        <f t="shared" si="19"/>
        <v>R19</v>
      </c>
    </row>
    <row r="130" spans="1:47" x14ac:dyDescent="0.25">
      <c r="A130" t="str">
        <f t="shared" si="14"/>
        <v>U3-4</v>
      </c>
      <c r="B130" t="str">
        <f t="shared" si="15"/>
        <v>NetU3_4</v>
      </c>
      <c r="C130" t="str">
        <f t="shared" si="16"/>
        <v>U3-NetU3_4</v>
      </c>
      <c r="D130" t="str">
        <f t="shared" si="17"/>
        <v>U3-4</v>
      </c>
      <c r="E130" t="s">
        <v>404</v>
      </c>
      <c r="F130">
        <v>4</v>
      </c>
      <c r="G130" t="s">
        <v>405</v>
      </c>
      <c r="L130" t="s">
        <v>333</v>
      </c>
      <c r="M130" t="s">
        <v>289</v>
      </c>
      <c r="N130" s="97">
        <v>24.3413</v>
      </c>
      <c r="AT130" t="str">
        <f t="shared" si="18"/>
        <v>NetU3_4</v>
      </c>
      <c r="AU130" t="str">
        <f t="shared" si="19"/>
        <v>--</v>
      </c>
    </row>
    <row r="131" spans="1:47" x14ac:dyDescent="0.25">
      <c r="A131" t="str">
        <f t="shared" si="14"/>
        <v>U3-5</v>
      </c>
      <c r="B131" t="str">
        <f t="shared" si="15"/>
        <v>NetC1_1</v>
      </c>
      <c r="C131" t="str">
        <f t="shared" si="16"/>
        <v>U3-NetC1_1</v>
      </c>
      <c r="D131" t="str">
        <f t="shared" si="17"/>
        <v>U3-5</v>
      </c>
      <c r="E131" t="s">
        <v>404</v>
      </c>
      <c r="F131">
        <v>5</v>
      </c>
      <c r="G131" t="s">
        <v>370</v>
      </c>
      <c r="L131" t="s">
        <v>334</v>
      </c>
      <c r="M131" t="s">
        <v>289</v>
      </c>
      <c r="N131" s="97">
        <v>22.931000000000001</v>
      </c>
      <c r="AT131" t="str">
        <f t="shared" si="18"/>
        <v>NetC1_1</v>
      </c>
      <c r="AU131" t="str">
        <f t="shared" si="19"/>
        <v>--</v>
      </c>
    </row>
    <row r="132" spans="1:47" x14ac:dyDescent="0.25">
      <c r="A132" t="str">
        <f t="shared" si="14"/>
        <v>U3-6</v>
      </c>
      <c r="B132" t="str">
        <f t="shared" si="15"/>
        <v>NetR1_2</v>
      </c>
      <c r="C132" t="str">
        <f t="shared" si="16"/>
        <v>U3-NetR1_2</v>
      </c>
      <c r="D132" t="str">
        <f t="shared" si="17"/>
        <v>U3-6</v>
      </c>
      <c r="E132" t="s">
        <v>404</v>
      </c>
      <c r="F132">
        <v>6</v>
      </c>
      <c r="G132" t="s">
        <v>385</v>
      </c>
      <c r="L132" t="s">
        <v>335</v>
      </c>
      <c r="M132" t="s">
        <v>289</v>
      </c>
      <c r="N132" s="97">
        <v>26.487500000000001</v>
      </c>
      <c r="AT132" t="str">
        <f t="shared" si="18"/>
        <v>NetR1_2</v>
      </c>
      <c r="AU132" t="str">
        <f t="shared" si="19"/>
        <v>--</v>
      </c>
    </row>
    <row r="133" spans="1:47" x14ac:dyDescent="0.25">
      <c r="A133" t="str">
        <f t="shared" si="14"/>
        <v>U3-7</v>
      </c>
      <c r="B133" t="str">
        <f t="shared" si="15"/>
        <v>D_N</v>
      </c>
      <c r="C133" t="str">
        <f t="shared" si="16"/>
        <v>U3-D_N</v>
      </c>
      <c r="D133" t="str">
        <f t="shared" si="17"/>
        <v>U3-7</v>
      </c>
      <c r="E133" t="s">
        <v>404</v>
      </c>
      <c r="F133">
        <v>7</v>
      </c>
      <c r="G133" t="s">
        <v>337</v>
      </c>
      <c r="L133" t="s">
        <v>336</v>
      </c>
      <c r="M133" t="s">
        <v>289</v>
      </c>
      <c r="N133" s="97">
        <v>14.8453</v>
      </c>
      <c r="AT133" t="str">
        <f t="shared" si="18"/>
        <v>D_N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U3-8</v>
      </c>
      <c r="B134" t="str">
        <f t="shared" ref="B134:B197" si="21">IF(OR(E134=$A$2,E134=$B$2,E134=$C$2,E134=$D$2),"--",G134)</f>
        <v>D_P</v>
      </c>
      <c r="C134" t="str">
        <f t="shared" ref="C134:C197" si="22">$E134&amp;"-"&amp;$G134</f>
        <v>U3-D_P</v>
      </c>
      <c r="D134" t="str">
        <f t="shared" ref="D134:D197" si="23">A134</f>
        <v>U3-8</v>
      </c>
      <c r="E134" t="s">
        <v>404</v>
      </c>
      <c r="F134">
        <v>8</v>
      </c>
      <c r="G134" t="s">
        <v>338</v>
      </c>
      <c r="L134" t="s">
        <v>340</v>
      </c>
      <c r="M134" t="s">
        <v>289</v>
      </c>
      <c r="N134" s="97">
        <v>22.221800000000002</v>
      </c>
      <c r="AT134" t="str">
        <f t="shared" ref="AT134:AT197" si="24">IF(IF(COUNTIF($AO$6:$AQ$150,B134)&gt;0,"---","--")="---",VLOOKUP(B134,$AO$6:$AQ$150,3,0),B134)</f>
        <v>D_P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U3-9</v>
      </c>
      <c r="B135" t="str">
        <f t="shared" si="21"/>
        <v>NetC19_1</v>
      </c>
      <c r="C135" t="str">
        <f t="shared" si="22"/>
        <v>U3-NetC19_1</v>
      </c>
      <c r="D135" t="str">
        <f t="shared" si="23"/>
        <v>U3-9</v>
      </c>
      <c r="E135" t="s">
        <v>404</v>
      </c>
      <c r="F135">
        <v>9</v>
      </c>
      <c r="G135" t="s">
        <v>369</v>
      </c>
      <c r="L135" t="s">
        <v>342</v>
      </c>
      <c r="M135" t="s">
        <v>289</v>
      </c>
      <c r="N135" s="97">
        <v>29.896799999999999</v>
      </c>
      <c r="AT135" t="str">
        <f t="shared" si="24"/>
        <v>NetC19_1</v>
      </c>
      <c r="AU135" t="str">
        <f t="shared" si="25"/>
        <v>--</v>
      </c>
    </row>
    <row r="136" spans="1:47" x14ac:dyDescent="0.25">
      <c r="A136" t="str">
        <f t="shared" si="20"/>
        <v>U3-10</v>
      </c>
      <c r="B136" t="str">
        <f t="shared" si="21"/>
        <v>GND</v>
      </c>
      <c r="C136" t="str">
        <f t="shared" si="22"/>
        <v>U3-GND</v>
      </c>
      <c r="D136" t="str">
        <f t="shared" si="23"/>
        <v>U3-10</v>
      </c>
      <c r="E136" t="s">
        <v>404</v>
      </c>
      <c r="F136">
        <v>10</v>
      </c>
      <c r="G136" t="s">
        <v>324</v>
      </c>
      <c r="L136" t="s">
        <v>344</v>
      </c>
      <c r="M136" t="s">
        <v>289</v>
      </c>
      <c r="N136" s="97">
        <v>17.995799999999999</v>
      </c>
      <c r="AT136" t="str">
        <f t="shared" si="24"/>
        <v>GND</v>
      </c>
      <c r="AU136" t="str">
        <f t="shared" si="25"/>
        <v>--</v>
      </c>
    </row>
    <row r="137" spans="1:47" x14ac:dyDescent="0.25">
      <c r="A137" t="str">
        <f t="shared" si="20"/>
        <v>U3-11</v>
      </c>
      <c r="B137" t="str">
        <f t="shared" si="21"/>
        <v>NetR2_2</v>
      </c>
      <c r="C137" t="str">
        <f t="shared" si="22"/>
        <v>U3-NetR2_2</v>
      </c>
      <c r="D137" t="str">
        <f t="shared" si="23"/>
        <v>U3-11</v>
      </c>
      <c r="E137" t="s">
        <v>404</v>
      </c>
      <c r="F137">
        <v>11</v>
      </c>
      <c r="G137" t="s">
        <v>390</v>
      </c>
      <c r="L137" t="s">
        <v>346</v>
      </c>
      <c r="M137" t="s">
        <v>289</v>
      </c>
      <c r="N137" s="97">
        <v>17.136800000000001</v>
      </c>
      <c r="AT137" t="str">
        <f t="shared" si="24"/>
        <v>NetR2_2</v>
      </c>
      <c r="AU137" t="str">
        <f t="shared" si="25"/>
        <v>--</v>
      </c>
    </row>
    <row r="138" spans="1:47" x14ac:dyDescent="0.25">
      <c r="A138" t="str">
        <f t="shared" si="20"/>
        <v>U3-12</v>
      </c>
      <c r="B138" t="str">
        <f t="shared" si="21"/>
        <v>TCK</v>
      </c>
      <c r="C138" t="str">
        <f t="shared" si="22"/>
        <v>U3-TCK</v>
      </c>
      <c r="D138" t="str">
        <f t="shared" si="23"/>
        <v>U3-12</v>
      </c>
      <c r="E138" t="s">
        <v>404</v>
      </c>
      <c r="F138">
        <v>12</v>
      </c>
      <c r="G138" t="s">
        <v>329</v>
      </c>
      <c r="L138" t="s">
        <v>1141</v>
      </c>
      <c r="M138" t="s">
        <v>289</v>
      </c>
      <c r="N138" s="97">
        <v>21.995699999999999</v>
      </c>
      <c r="AT138" t="str">
        <f t="shared" si="24"/>
        <v>TCK</v>
      </c>
      <c r="AU138" t="str">
        <f t="shared" si="25"/>
        <v>--</v>
      </c>
    </row>
    <row r="139" spans="1:47" x14ac:dyDescent="0.25">
      <c r="A139" t="str">
        <f t="shared" si="20"/>
        <v>U3-13</v>
      </c>
      <c r="B139" t="str">
        <f t="shared" si="21"/>
        <v>TDI</v>
      </c>
      <c r="C139" t="str">
        <f t="shared" si="22"/>
        <v>U3-TDI</v>
      </c>
      <c r="D139" t="str">
        <f t="shared" si="23"/>
        <v>U3-13</v>
      </c>
      <c r="E139" t="s">
        <v>404</v>
      </c>
      <c r="F139">
        <v>13</v>
      </c>
      <c r="G139" t="s">
        <v>331</v>
      </c>
      <c r="L139" t="s">
        <v>1142</v>
      </c>
      <c r="M139" t="s">
        <v>289</v>
      </c>
      <c r="N139" s="97">
        <v>16.267499999999998</v>
      </c>
      <c r="AT139" t="str">
        <f t="shared" si="24"/>
        <v>TDI</v>
      </c>
      <c r="AU139" t="str">
        <f t="shared" si="25"/>
        <v>--</v>
      </c>
    </row>
    <row r="140" spans="1:47" x14ac:dyDescent="0.25">
      <c r="A140" t="str">
        <f t="shared" si="20"/>
        <v>U3-14</v>
      </c>
      <c r="B140" t="str">
        <f t="shared" si="21"/>
        <v>TDO</v>
      </c>
      <c r="C140" t="str">
        <f t="shared" si="22"/>
        <v>U3-TDO</v>
      </c>
      <c r="D140" t="str">
        <f t="shared" si="23"/>
        <v>U3-14</v>
      </c>
      <c r="E140" t="s">
        <v>404</v>
      </c>
      <c r="F140">
        <v>14</v>
      </c>
      <c r="G140" t="s">
        <v>330</v>
      </c>
      <c r="L140" t="s">
        <v>675</v>
      </c>
      <c r="M140" t="s">
        <v>289</v>
      </c>
      <c r="N140" s="97">
        <v>9.6494</v>
      </c>
      <c r="AT140" t="str">
        <f t="shared" si="24"/>
        <v>TDO</v>
      </c>
      <c r="AU140" t="str">
        <f t="shared" si="25"/>
        <v>--</v>
      </c>
    </row>
    <row r="141" spans="1:47" x14ac:dyDescent="0.25">
      <c r="A141" t="str">
        <f t="shared" si="20"/>
        <v>U3-15</v>
      </c>
      <c r="B141" t="str">
        <f t="shared" si="21"/>
        <v>TMS</v>
      </c>
      <c r="C141" t="str">
        <f t="shared" si="22"/>
        <v>U3-TMS</v>
      </c>
      <c r="D141" t="str">
        <f t="shared" si="23"/>
        <v>U3-15</v>
      </c>
      <c r="E141" t="s">
        <v>404</v>
      </c>
      <c r="F141">
        <v>15</v>
      </c>
      <c r="G141" t="s">
        <v>332</v>
      </c>
      <c r="L141" t="s">
        <v>323</v>
      </c>
      <c r="M141" t="s">
        <v>289</v>
      </c>
      <c r="N141" s="97">
        <v>62.017099999999999</v>
      </c>
      <c r="AT141" t="str">
        <f t="shared" si="24"/>
        <v>TMS</v>
      </c>
      <c r="AU141" t="str">
        <f t="shared" si="25"/>
        <v>--</v>
      </c>
    </row>
    <row r="142" spans="1:47" x14ac:dyDescent="0.25">
      <c r="A142" t="str">
        <f t="shared" si="20"/>
        <v>U3-16</v>
      </c>
      <c r="B142" t="str">
        <f t="shared" si="21"/>
        <v>3.3V</v>
      </c>
      <c r="C142" t="str">
        <f t="shared" si="22"/>
        <v>U3-3.3V</v>
      </c>
      <c r="D142" t="str">
        <f t="shared" si="23"/>
        <v>U3-16</v>
      </c>
      <c r="E142" t="s">
        <v>404</v>
      </c>
      <c r="F142">
        <v>16</v>
      </c>
      <c r="G142" t="s">
        <v>291</v>
      </c>
      <c r="L142" t="s">
        <v>1152</v>
      </c>
      <c r="M142" t="s">
        <v>289</v>
      </c>
      <c r="N142" s="97">
        <v>0</v>
      </c>
      <c r="AT142" t="str">
        <f t="shared" si="24"/>
        <v>3.3V</v>
      </c>
      <c r="AU142" t="str">
        <f t="shared" si="25"/>
        <v>--</v>
      </c>
    </row>
    <row r="143" spans="1:47" x14ac:dyDescent="0.25">
      <c r="A143" t="str">
        <f t="shared" si="20"/>
        <v>U3-17</v>
      </c>
      <c r="B143" t="str">
        <f t="shared" si="21"/>
        <v>NetU3_17</v>
      </c>
      <c r="C143" t="str">
        <f t="shared" si="22"/>
        <v>U3-NetU3_17</v>
      </c>
      <c r="D143" t="str">
        <f t="shared" si="23"/>
        <v>U3-17</v>
      </c>
      <c r="E143" t="s">
        <v>404</v>
      </c>
      <c r="F143">
        <v>17</v>
      </c>
      <c r="G143" t="s">
        <v>406</v>
      </c>
      <c r="L143" t="s">
        <v>329</v>
      </c>
      <c r="M143" t="s">
        <v>289</v>
      </c>
      <c r="N143" s="97">
        <v>57.637700000000002</v>
      </c>
      <c r="AT143" t="str">
        <f t="shared" si="24"/>
        <v>NetU3_17</v>
      </c>
      <c r="AU143" t="str">
        <f t="shared" si="25"/>
        <v>--</v>
      </c>
    </row>
    <row r="144" spans="1:47" x14ac:dyDescent="0.25">
      <c r="A144" t="str">
        <f t="shared" si="20"/>
        <v>U3-18</v>
      </c>
      <c r="B144" t="str">
        <f t="shared" si="21"/>
        <v>NetU3_18</v>
      </c>
      <c r="C144" t="str">
        <f t="shared" si="22"/>
        <v>U3-NetU3_18</v>
      </c>
      <c r="D144" t="str">
        <f t="shared" si="23"/>
        <v>U3-18</v>
      </c>
      <c r="E144" t="s">
        <v>404</v>
      </c>
      <c r="F144">
        <v>18</v>
      </c>
      <c r="G144" t="s">
        <v>407</v>
      </c>
      <c r="L144" t="s">
        <v>331</v>
      </c>
      <c r="M144" t="s">
        <v>289</v>
      </c>
      <c r="N144" s="97">
        <v>60.257599999999996</v>
      </c>
      <c r="AT144" t="str">
        <f t="shared" si="24"/>
        <v>NetU3_18</v>
      </c>
      <c r="AU144" t="str">
        <f t="shared" si="25"/>
        <v>--</v>
      </c>
    </row>
    <row r="145" spans="1:47" x14ac:dyDescent="0.25">
      <c r="A145" t="str">
        <f t="shared" si="20"/>
        <v>U3-19</v>
      </c>
      <c r="B145" t="str">
        <f t="shared" si="21"/>
        <v>NetU3_19</v>
      </c>
      <c r="C145" t="str">
        <f t="shared" si="22"/>
        <v>U3-NetU3_19</v>
      </c>
      <c r="D145" t="str">
        <f t="shared" si="23"/>
        <v>U3-19</v>
      </c>
      <c r="E145" t="s">
        <v>404</v>
      </c>
      <c r="F145">
        <v>19</v>
      </c>
      <c r="G145" t="s">
        <v>408</v>
      </c>
      <c r="L145" t="s">
        <v>330</v>
      </c>
      <c r="M145" t="s">
        <v>289</v>
      </c>
      <c r="N145" s="97">
        <v>57.325800000000001</v>
      </c>
      <c r="AT145" t="str">
        <f t="shared" si="24"/>
        <v>NetU3_19</v>
      </c>
      <c r="AU145" t="str">
        <f t="shared" si="25"/>
        <v>--</v>
      </c>
    </row>
    <row r="146" spans="1:47" x14ac:dyDescent="0.25">
      <c r="A146" t="str">
        <f t="shared" si="20"/>
        <v>U3-20</v>
      </c>
      <c r="B146" t="str">
        <f t="shared" si="21"/>
        <v>NetU3_20</v>
      </c>
      <c r="C146" t="str">
        <f t="shared" si="22"/>
        <v>U3-NetU3_20</v>
      </c>
      <c r="D146" t="str">
        <f t="shared" si="23"/>
        <v>U3-20</v>
      </c>
      <c r="E146" t="s">
        <v>404</v>
      </c>
      <c r="F146">
        <v>20</v>
      </c>
      <c r="G146" t="s">
        <v>409</v>
      </c>
      <c r="L146" t="s">
        <v>332</v>
      </c>
      <c r="M146" t="s">
        <v>289</v>
      </c>
      <c r="N146" s="97">
        <v>68.004199999999997</v>
      </c>
      <c r="AT146" t="str">
        <f t="shared" si="24"/>
        <v>NetU3_20</v>
      </c>
      <c r="AU146" t="str">
        <f t="shared" si="25"/>
        <v>--</v>
      </c>
    </row>
    <row r="147" spans="1:47" x14ac:dyDescent="0.25">
      <c r="A147" t="str">
        <f t="shared" si="20"/>
        <v>U3-21</v>
      </c>
      <c r="B147" t="str">
        <f t="shared" si="21"/>
        <v>GND</v>
      </c>
      <c r="C147" t="str">
        <f t="shared" si="22"/>
        <v>U3-GND</v>
      </c>
      <c r="D147" t="str">
        <f t="shared" si="23"/>
        <v>U3-21</v>
      </c>
      <c r="E147" t="s">
        <v>404</v>
      </c>
      <c r="F147">
        <v>21</v>
      </c>
      <c r="G147" t="s">
        <v>324</v>
      </c>
      <c r="L147" t="s">
        <v>1153</v>
      </c>
      <c r="M147" t="s">
        <v>289</v>
      </c>
      <c r="N147" s="97">
        <v>47.027900000000002</v>
      </c>
      <c r="AT147" t="str">
        <f t="shared" si="24"/>
        <v>GND</v>
      </c>
      <c r="AU147" t="str">
        <f t="shared" si="25"/>
        <v>--</v>
      </c>
    </row>
    <row r="148" spans="1:47" x14ac:dyDescent="0.25">
      <c r="A148" t="str">
        <f t="shared" si="20"/>
        <v>U3-22</v>
      </c>
      <c r="B148" t="str">
        <f t="shared" si="21"/>
        <v>NetU3_22</v>
      </c>
      <c r="C148" t="str">
        <f t="shared" si="22"/>
        <v>U3-NetU3_22</v>
      </c>
      <c r="D148" t="str">
        <f t="shared" si="23"/>
        <v>U3-22</v>
      </c>
      <c r="E148" t="s">
        <v>404</v>
      </c>
      <c r="F148">
        <v>22</v>
      </c>
      <c r="G148" t="s">
        <v>410</v>
      </c>
      <c r="L148" t="s">
        <v>350</v>
      </c>
      <c r="M148" t="s">
        <v>289</v>
      </c>
      <c r="N148" s="97">
        <v>31.7089</v>
      </c>
      <c r="AT148" t="str">
        <f t="shared" si="24"/>
        <v>NetU3_22</v>
      </c>
      <c r="AU148" t="str">
        <f t="shared" si="25"/>
        <v>--</v>
      </c>
    </row>
    <row r="149" spans="1:47" x14ac:dyDescent="0.25">
      <c r="A149" t="str">
        <f t="shared" si="20"/>
        <v>U3-23</v>
      </c>
      <c r="B149" t="str">
        <f t="shared" si="21"/>
        <v>NetU3_23</v>
      </c>
      <c r="C149" t="str">
        <f t="shared" si="22"/>
        <v>U3-NetU3_23</v>
      </c>
      <c r="D149" t="str">
        <f t="shared" si="23"/>
        <v>U3-23</v>
      </c>
      <c r="E149" t="s">
        <v>404</v>
      </c>
      <c r="F149">
        <v>23</v>
      </c>
      <c r="G149" t="s">
        <v>411</v>
      </c>
      <c r="L149" t="s">
        <v>394</v>
      </c>
      <c r="M149" t="s">
        <v>289</v>
      </c>
      <c r="N149" s="97">
        <v>75.407700000000006</v>
      </c>
      <c r="AT149" t="str">
        <f t="shared" si="24"/>
        <v>NetU3_23</v>
      </c>
      <c r="AU149" t="str">
        <f t="shared" si="25"/>
        <v>--</v>
      </c>
    </row>
    <row r="150" spans="1:47" x14ac:dyDescent="0.25">
      <c r="A150" t="str">
        <f t="shared" si="20"/>
        <v>U3-24</v>
      </c>
      <c r="B150" t="str">
        <f t="shared" si="21"/>
        <v>NetU3_24</v>
      </c>
      <c r="C150" t="str">
        <f t="shared" si="22"/>
        <v>U3-NetU3_24</v>
      </c>
      <c r="D150" t="str">
        <f t="shared" si="23"/>
        <v>U3-24</v>
      </c>
      <c r="E150" t="s">
        <v>404</v>
      </c>
      <c r="F150">
        <v>24</v>
      </c>
      <c r="G150" t="s">
        <v>412</v>
      </c>
      <c r="L150" t="s">
        <v>1154</v>
      </c>
      <c r="M150" t="s">
        <v>289</v>
      </c>
      <c r="N150" s="97">
        <v>71.187200000000004</v>
      </c>
      <c r="AT150" t="str">
        <f t="shared" si="24"/>
        <v>NetU3_24</v>
      </c>
      <c r="AU150" t="str">
        <f t="shared" si="25"/>
        <v>--</v>
      </c>
    </row>
    <row r="151" spans="1:47" x14ac:dyDescent="0.25">
      <c r="A151" t="str">
        <f t="shared" si="20"/>
        <v>U3-25</v>
      </c>
      <c r="B151" t="str">
        <f t="shared" si="21"/>
        <v>NetU3_25</v>
      </c>
      <c r="C151" t="str">
        <f t="shared" si="22"/>
        <v>U3-NetU3_25</v>
      </c>
      <c r="D151" t="str">
        <f t="shared" si="23"/>
        <v>U3-25</v>
      </c>
      <c r="E151" t="s">
        <v>404</v>
      </c>
      <c r="F151">
        <v>25</v>
      </c>
      <c r="G151" t="s">
        <v>413</v>
      </c>
      <c r="L151" t="s">
        <v>839</v>
      </c>
      <c r="M151" t="s">
        <v>289</v>
      </c>
      <c r="N151" s="97">
        <v>115.5711</v>
      </c>
      <c r="AT151" t="str">
        <f t="shared" si="24"/>
        <v>NetU3_25</v>
      </c>
      <c r="AU151" t="str">
        <f t="shared" si="25"/>
        <v>--</v>
      </c>
    </row>
    <row r="152" spans="1:47" x14ac:dyDescent="0.25">
      <c r="A152" t="str">
        <f t="shared" si="20"/>
        <v>U3-26</v>
      </c>
      <c r="B152" t="str">
        <f t="shared" si="21"/>
        <v>NetU3_26</v>
      </c>
      <c r="C152" t="str">
        <f t="shared" si="22"/>
        <v>U3-NetU3_26</v>
      </c>
      <c r="D152" t="str">
        <f t="shared" si="23"/>
        <v>U3-26</v>
      </c>
      <c r="E152" t="s">
        <v>404</v>
      </c>
      <c r="F152">
        <v>26</v>
      </c>
      <c r="G152" t="s">
        <v>414</v>
      </c>
      <c r="L152" t="s">
        <v>395</v>
      </c>
      <c r="M152" t="s">
        <v>289</v>
      </c>
      <c r="N152" s="97">
        <v>23.4178</v>
      </c>
      <c r="AT152" t="str">
        <f t="shared" si="24"/>
        <v>NetU3_26</v>
      </c>
      <c r="AU152" t="str">
        <f t="shared" si="25"/>
        <v>--</v>
      </c>
    </row>
    <row r="153" spans="1:47" x14ac:dyDescent="0.25">
      <c r="A153" t="str">
        <f t="shared" si="20"/>
        <v>U3-27</v>
      </c>
      <c r="B153" t="str">
        <f t="shared" si="21"/>
        <v>NetU3_27</v>
      </c>
      <c r="C153" t="str">
        <f t="shared" si="22"/>
        <v>U3-NetU3_27</v>
      </c>
      <c r="D153" t="str">
        <f t="shared" si="23"/>
        <v>U3-27</v>
      </c>
      <c r="E153" t="s">
        <v>404</v>
      </c>
      <c r="F153">
        <v>27</v>
      </c>
      <c r="G153" t="s">
        <v>415</v>
      </c>
      <c r="L153" t="s">
        <v>326</v>
      </c>
      <c r="M153" t="s">
        <v>289</v>
      </c>
      <c r="N153" s="97">
        <v>30.228300000000001</v>
      </c>
      <c r="AT153" t="str">
        <f t="shared" si="24"/>
        <v>NetU3_27</v>
      </c>
      <c r="AU153" t="str">
        <f t="shared" si="25"/>
        <v>--</v>
      </c>
    </row>
    <row r="154" spans="1:47" x14ac:dyDescent="0.25">
      <c r="A154" t="str">
        <f t="shared" si="20"/>
        <v>U3-28</v>
      </c>
      <c r="B154" t="str">
        <f t="shared" si="21"/>
        <v>NetU3_28</v>
      </c>
      <c r="C154" t="str">
        <f t="shared" si="22"/>
        <v>U3-NetU3_28</v>
      </c>
      <c r="D154" t="str">
        <f t="shared" si="23"/>
        <v>U3-28</v>
      </c>
      <c r="E154" t="s">
        <v>404</v>
      </c>
      <c r="F154">
        <v>28</v>
      </c>
      <c r="G154" t="s">
        <v>416</v>
      </c>
      <c r="L154" t="s">
        <v>691</v>
      </c>
      <c r="M154" t="s">
        <v>289</v>
      </c>
      <c r="N154" s="97">
        <v>12.144500000000001</v>
      </c>
      <c r="AT154" t="str">
        <f t="shared" si="24"/>
        <v>NetU3_28</v>
      </c>
      <c r="AU154" t="str">
        <f t="shared" si="25"/>
        <v>--</v>
      </c>
    </row>
    <row r="155" spans="1:47" x14ac:dyDescent="0.25">
      <c r="A155" t="str">
        <f t="shared" si="20"/>
        <v>U3-29</v>
      </c>
      <c r="B155" t="str">
        <f t="shared" si="21"/>
        <v>NetU3_29</v>
      </c>
      <c r="C155" t="str">
        <f t="shared" si="22"/>
        <v>U3-NetU3_29</v>
      </c>
      <c r="D155" t="str">
        <f t="shared" si="23"/>
        <v>U3-29</v>
      </c>
      <c r="E155" t="s">
        <v>404</v>
      </c>
      <c r="F155">
        <v>29</v>
      </c>
      <c r="G155" t="s">
        <v>417</v>
      </c>
      <c r="L155" t="s">
        <v>1155</v>
      </c>
      <c r="M155" t="s">
        <v>1155</v>
      </c>
      <c r="N155" s="97" t="s">
        <v>1155</v>
      </c>
      <c r="AT155" t="str">
        <f t="shared" si="24"/>
        <v>NetU3_29</v>
      </c>
      <c r="AU155" t="str">
        <f t="shared" si="25"/>
        <v>--</v>
      </c>
    </row>
    <row r="156" spans="1:47" x14ac:dyDescent="0.25">
      <c r="A156" t="str">
        <f t="shared" si="20"/>
        <v>U3-30</v>
      </c>
      <c r="B156" t="str">
        <f t="shared" si="21"/>
        <v>NetU3_30</v>
      </c>
      <c r="C156" t="str">
        <f t="shared" si="22"/>
        <v>U3-NetU3_30</v>
      </c>
      <c r="D156" t="str">
        <f t="shared" si="23"/>
        <v>U3-30</v>
      </c>
      <c r="E156" t="s">
        <v>404</v>
      </c>
      <c r="F156">
        <v>30</v>
      </c>
      <c r="G156" t="s">
        <v>418</v>
      </c>
      <c r="N156" s="97"/>
      <c r="AT156" t="str">
        <f t="shared" si="24"/>
        <v>NetU3_30</v>
      </c>
      <c r="AU156" t="str">
        <f t="shared" si="25"/>
        <v>--</v>
      </c>
    </row>
    <row r="157" spans="1:47" x14ac:dyDescent="0.25">
      <c r="A157" t="str">
        <f t="shared" si="20"/>
        <v>U3-31</v>
      </c>
      <c r="B157" t="str">
        <f t="shared" si="21"/>
        <v>VCORE</v>
      </c>
      <c r="C157" t="str">
        <f t="shared" si="22"/>
        <v>U3-VCORE</v>
      </c>
      <c r="D157" t="str">
        <f t="shared" si="23"/>
        <v>U3-31</v>
      </c>
      <c r="E157" t="s">
        <v>404</v>
      </c>
      <c r="F157">
        <v>31</v>
      </c>
      <c r="G157" t="s">
        <v>395</v>
      </c>
      <c r="N157" s="97"/>
      <c r="AT157" t="str">
        <f t="shared" si="24"/>
        <v>VCORE</v>
      </c>
      <c r="AU157" t="str">
        <f t="shared" si="25"/>
        <v>--</v>
      </c>
    </row>
    <row r="158" spans="1:47" x14ac:dyDescent="0.25">
      <c r="A158" t="str">
        <f t="shared" si="20"/>
        <v>U3-32</v>
      </c>
      <c r="B158" t="str">
        <f t="shared" si="21"/>
        <v>BDBUS0</v>
      </c>
      <c r="C158" t="str">
        <f t="shared" si="22"/>
        <v>U3-BDBUS0</v>
      </c>
      <c r="D158" t="str">
        <f t="shared" si="23"/>
        <v>U3-32</v>
      </c>
      <c r="E158" t="s">
        <v>404</v>
      </c>
      <c r="F158">
        <v>32</v>
      </c>
      <c r="G158" t="s">
        <v>303</v>
      </c>
      <c r="N158" s="97"/>
      <c r="AT158" t="str">
        <f t="shared" si="24"/>
        <v>BDBUS0</v>
      </c>
      <c r="AU158" t="str">
        <f t="shared" si="25"/>
        <v>--</v>
      </c>
    </row>
    <row r="159" spans="1:47" x14ac:dyDescent="0.25">
      <c r="A159" t="str">
        <f t="shared" si="20"/>
        <v>U3-33</v>
      </c>
      <c r="B159" t="str">
        <f t="shared" si="21"/>
        <v>BDBUS1</v>
      </c>
      <c r="C159" t="str">
        <f t="shared" si="22"/>
        <v>U3-BDBUS1</v>
      </c>
      <c r="D159" t="str">
        <f t="shared" si="23"/>
        <v>U3-33</v>
      </c>
      <c r="E159" t="s">
        <v>404</v>
      </c>
      <c r="F159">
        <v>33</v>
      </c>
      <c r="G159" t="s">
        <v>305</v>
      </c>
      <c r="N159" s="97"/>
      <c r="AT159" t="str">
        <f t="shared" si="24"/>
        <v>BDBUS1</v>
      </c>
      <c r="AU159" t="str">
        <f t="shared" si="25"/>
        <v>--</v>
      </c>
    </row>
    <row r="160" spans="1:47" x14ac:dyDescent="0.25">
      <c r="A160" t="str">
        <f t="shared" si="20"/>
        <v>U3-34</v>
      </c>
      <c r="B160" t="str">
        <f t="shared" si="21"/>
        <v>BDBUS2</v>
      </c>
      <c r="C160" t="str">
        <f t="shared" si="22"/>
        <v>U3-BDBUS2</v>
      </c>
      <c r="D160" t="str">
        <f t="shared" si="23"/>
        <v>U3-34</v>
      </c>
      <c r="E160" t="s">
        <v>404</v>
      </c>
      <c r="F160">
        <v>34</v>
      </c>
      <c r="G160" t="s">
        <v>307</v>
      </c>
      <c r="N160" s="97"/>
      <c r="AT160" t="str">
        <f t="shared" si="24"/>
        <v>BDBUS2</v>
      </c>
      <c r="AU160" t="str">
        <f t="shared" si="25"/>
        <v>--</v>
      </c>
    </row>
    <row r="161" spans="1:47" x14ac:dyDescent="0.25">
      <c r="A161" t="str">
        <f t="shared" si="20"/>
        <v>U3-35</v>
      </c>
      <c r="B161" t="str">
        <f t="shared" si="21"/>
        <v>BDBUS3</v>
      </c>
      <c r="C161" t="str">
        <f t="shared" si="22"/>
        <v>U3-BDBUS3</v>
      </c>
      <c r="D161" t="str">
        <f t="shared" si="23"/>
        <v>U3-35</v>
      </c>
      <c r="E161" t="s">
        <v>404</v>
      </c>
      <c r="F161">
        <v>35</v>
      </c>
      <c r="G161" t="s">
        <v>309</v>
      </c>
      <c r="N161" s="97"/>
      <c r="AT161" t="str">
        <f t="shared" si="24"/>
        <v>BDBUS3</v>
      </c>
      <c r="AU161" t="str">
        <f t="shared" si="25"/>
        <v>--</v>
      </c>
    </row>
    <row r="162" spans="1:47" x14ac:dyDescent="0.25">
      <c r="A162" t="str">
        <f t="shared" si="20"/>
        <v>U3-36</v>
      </c>
      <c r="B162" t="str">
        <f t="shared" si="21"/>
        <v>3.3V</v>
      </c>
      <c r="C162" t="str">
        <f t="shared" si="22"/>
        <v>U3-3.3V</v>
      </c>
      <c r="D162" t="str">
        <f t="shared" si="23"/>
        <v>U3-36</v>
      </c>
      <c r="E162" t="s">
        <v>404</v>
      </c>
      <c r="F162">
        <v>36</v>
      </c>
      <c r="G162" t="s">
        <v>291</v>
      </c>
      <c r="N162" s="97"/>
      <c r="AT162" t="str">
        <f t="shared" si="24"/>
        <v>3.3V</v>
      </c>
      <c r="AU162" t="str">
        <f t="shared" si="25"/>
        <v>--</v>
      </c>
    </row>
    <row r="163" spans="1:47" x14ac:dyDescent="0.25">
      <c r="A163" t="str">
        <f t="shared" si="20"/>
        <v>U3-37</v>
      </c>
      <c r="B163" t="str">
        <f t="shared" si="21"/>
        <v>BDBUS4</v>
      </c>
      <c r="C163" t="str">
        <f t="shared" si="22"/>
        <v>U3-BDBUS4</v>
      </c>
      <c r="D163" t="str">
        <f t="shared" si="23"/>
        <v>U3-37</v>
      </c>
      <c r="E163" t="s">
        <v>404</v>
      </c>
      <c r="F163">
        <v>37</v>
      </c>
      <c r="G163" t="s">
        <v>311</v>
      </c>
      <c r="N163" s="97"/>
      <c r="AT163" t="str">
        <f t="shared" si="24"/>
        <v>BDBUS4</v>
      </c>
      <c r="AU163" t="str">
        <f t="shared" si="25"/>
        <v>--</v>
      </c>
    </row>
    <row r="164" spans="1:47" x14ac:dyDescent="0.25">
      <c r="A164" t="str">
        <f t="shared" si="20"/>
        <v>U3-38</v>
      </c>
      <c r="B164" t="str">
        <f t="shared" si="21"/>
        <v>BDBUS5</v>
      </c>
      <c r="C164" t="str">
        <f t="shared" si="22"/>
        <v>U3-BDBUS5</v>
      </c>
      <c r="D164" t="str">
        <f t="shared" si="23"/>
        <v>U3-38</v>
      </c>
      <c r="E164" t="s">
        <v>404</v>
      </c>
      <c r="F164">
        <v>38</v>
      </c>
      <c r="G164" t="s">
        <v>313</v>
      </c>
      <c r="N164" s="97"/>
      <c r="AT164" t="str">
        <f t="shared" si="24"/>
        <v>BDBUS5</v>
      </c>
      <c r="AU164" t="str">
        <f t="shared" si="25"/>
        <v>--</v>
      </c>
    </row>
    <row r="165" spans="1:47" x14ac:dyDescent="0.25">
      <c r="A165" t="str">
        <f t="shared" si="20"/>
        <v>U3-39</v>
      </c>
      <c r="B165" t="str">
        <f t="shared" si="21"/>
        <v>NetU3_39</v>
      </c>
      <c r="C165" t="str">
        <f t="shared" si="22"/>
        <v>U3-NetU3_39</v>
      </c>
      <c r="D165" t="str">
        <f t="shared" si="23"/>
        <v>U3-39</v>
      </c>
      <c r="E165" t="s">
        <v>404</v>
      </c>
      <c r="F165">
        <v>39</v>
      </c>
      <c r="G165" t="s">
        <v>419</v>
      </c>
      <c r="N165" s="97"/>
      <c r="AT165" t="str">
        <f t="shared" si="24"/>
        <v>NetU3_39</v>
      </c>
      <c r="AU165" t="str">
        <f t="shared" si="25"/>
        <v>--</v>
      </c>
    </row>
    <row r="166" spans="1:47" x14ac:dyDescent="0.25">
      <c r="A166" t="str">
        <f t="shared" si="20"/>
        <v>U3-40</v>
      </c>
      <c r="B166" t="str">
        <f t="shared" si="21"/>
        <v>NetU3_40</v>
      </c>
      <c r="C166" t="str">
        <f t="shared" si="22"/>
        <v>U3-NetU3_40</v>
      </c>
      <c r="D166" t="str">
        <f t="shared" si="23"/>
        <v>U3-40</v>
      </c>
      <c r="E166" t="s">
        <v>404</v>
      </c>
      <c r="F166">
        <v>40</v>
      </c>
      <c r="G166" t="s">
        <v>420</v>
      </c>
      <c r="N166" s="97"/>
      <c r="AT166" t="str">
        <f t="shared" si="24"/>
        <v>NetU3_40</v>
      </c>
      <c r="AU166" t="str">
        <f t="shared" si="25"/>
        <v>--</v>
      </c>
    </row>
    <row r="167" spans="1:47" x14ac:dyDescent="0.25">
      <c r="A167" t="str">
        <f t="shared" si="20"/>
        <v>U3-41</v>
      </c>
      <c r="B167" t="str">
        <f t="shared" si="21"/>
        <v>GND</v>
      </c>
      <c r="C167" t="str">
        <f t="shared" si="22"/>
        <v>U3-GND</v>
      </c>
      <c r="D167" t="str">
        <f t="shared" si="23"/>
        <v>U3-41</v>
      </c>
      <c r="E167" t="s">
        <v>404</v>
      </c>
      <c r="F167">
        <v>41</v>
      </c>
      <c r="G167" t="s">
        <v>324</v>
      </c>
      <c r="N167" s="97"/>
      <c r="AT167" t="str">
        <f t="shared" si="24"/>
        <v>GND</v>
      </c>
      <c r="AU167" t="str">
        <f t="shared" si="25"/>
        <v>--</v>
      </c>
    </row>
    <row r="168" spans="1:47" x14ac:dyDescent="0.25">
      <c r="A168" t="str">
        <f t="shared" si="20"/>
        <v>U3-42</v>
      </c>
      <c r="B168" t="str">
        <f t="shared" si="21"/>
        <v>NetU3_42</v>
      </c>
      <c r="C168" t="str">
        <f t="shared" si="22"/>
        <v>U3-NetU3_42</v>
      </c>
      <c r="D168" t="str">
        <f t="shared" si="23"/>
        <v>U3-42</v>
      </c>
      <c r="E168" t="s">
        <v>404</v>
      </c>
      <c r="F168">
        <v>42</v>
      </c>
      <c r="G168" t="s">
        <v>421</v>
      </c>
      <c r="N168" s="97"/>
      <c r="AT168" t="str">
        <f t="shared" si="24"/>
        <v>NetU3_42</v>
      </c>
      <c r="AU168" t="str">
        <f t="shared" si="25"/>
        <v>--</v>
      </c>
    </row>
    <row r="169" spans="1:47" x14ac:dyDescent="0.25">
      <c r="A169" t="str">
        <f t="shared" si="20"/>
        <v>U3-43</v>
      </c>
      <c r="B169" t="str">
        <f t="shared" si="21"/>
        <v>VCORE</v>
      </c>
      <c r="C169" t="str">
        <f t="shared" si="22"/>
        <v>U3-VCORE</v>
      </c>
      <c r="D169" t="str">
        <f t="shared" si="23"/>
        <v>U3-43</v>
      </c>
      <c r="E169" t="s">
        <v>404</v>
      </c>
      <c r="F169">
        <v>43</v>
      </c>
      <c r="G169" t="s">
        <v>395</v>
      </c>
      <c r="N169" s="97"/>
      <c r="AT169" t="str">
        <f t="shared" si="24"/>
        <v>VCORE</v>
      </c>
      <c r="AU169" t="str">
        <f t="shared" si="25"/>
        <v>--</v>
      </c>
    </row>
    <row r="170" spans="1:47" x14ac:dyDescent="0.25">
      <c r="A170" t="str">
        <f t="shared" si="20"/>
        <v>U3-44</v>
      </c>
      <c r="B170" t="str">
        <f t="shared" si="21"/>
        <v>3.3V</v>
      </c>
      <c r="C170" t="str">
        <f t="shared" si="22"/>
        <v>U3-3.3V</v>
      </c>
      <c r="D170" t="str">
        <f t="shared" si="23"/>
        <v>U3-44</v>
      </c>
      <c r="E170" t="s">
        <v>404</v>
      </c>
      <c r="F170">
        <v>44</v>
      </c>
      <c r="G170" t="s">
        <v>291</v>
      </c>
      <c r="N170" s="97"/>
      <c r="AT170" t="str">
        <f t="shared" si="24"/>
        <v>3.3V</v>
      </c>
      <c r="AU170" t="str">
        <f t="shared" si="25"/>
        <v>--</v>
      </c>
    </row>
    <row r="171" spans="1:47" x14ac:dyDescent="0.25">
      <c r="A171" t="str">
        <f t="shared" si="20"/>
        <v>U3-45</v>
      </c>
      <c r="B171" t="str">
        <f t="shared" si="21"/>
        <v>GND</v>
      </c>
      <c r="C171" t="str">
        <f t="shared" si="22"/>
        <v>U3-GND</v>
      </c>
      <c r="D171" t="str">
        <f t="shared" si="23"/>
        <v>U3-45</v>
      </c>
      <c r="E171" t="s">
        <v>404</v>
      </c>
      <c r="F171">
        <v>45</v>
      </c>
      <c r="G171" t="s">
        <v>324</v>
      </c>
      <c r="N171" s="97"/>
      <c r="AT171" t="str">
        <f t="shared" si="24"/>
        <v>GND</v>
      </c>
      <c r="AU171" t="str">
        <f t="shared" si="25"/>
        <v>--</v>
      </c>
    </row>
    <row r="172" spans="1:47" x14ac:dyDescent="0.25">
      <c r="A172" t="str">
        <f t="shared" si="20"/>
        <v>U3-46</v>
      </c>
      <c r="B172" t="str">
        <f t="shared" si="21"/>
        <v>NetU3_46</v>
      </c>
      <c r="C172" t="str">
        <f t="shared" si="22"/>
        <v>U3-NetU3_46</v>
      </c>
      <c r="D172" t="str">
        <f t="shared" si="23"/>
        <v>U3-46</v>
      </c>
      <c r="E172" t="s">
        <v>404</v>
      </c>
      <c r="F172">
        <v>46</v>
      </c>
      <c r="G172" t="s">
        <v>422</v>
      </c>
      <c r="N172" s="97"/>
      <c r="AT172" t="str">
        <f t="shared" si="24"/>
        <v>NetU3_46</v>
      </c>
      <c r="AU172" t="str">
        <f t="shared" si="25"/>
        <v>--</v>
      </c>
    </row>
    <row r="173" spans="1:47" x14ac:dyDescent="0.25">
      <c r="A173" t="str">
        <f t="shared" si="20"/>
        <v>U3-47</v>
      </c>
      <c r="B173" t="str">
        <f t="shared" si="21"/>
        <v>NetU3_47</v>
      </c>
      <c r="C173" t="str">
        <f t="shared" si="22"/>
        <v>U3-NetU3_47</v>
      </c>
      <c r="D173" t="str">
        <f t="shared" si="23"/>
        <v>U3-47</v>
      </c>
      <c r="E173" t="s">
        <v>404</v>
      </c>
      <c r="F173">
        <v>47</v>
      </c>
      <c r="G173" t="s">
        <v>423</v>
      </c>
      <c r="N173" s="97"/>
      <c r="AT173" t="str">
        <f t="shared" si="24"/>
        <v>NetU3_47</v>
      </c>
      <c r="AU173" t="str">
        <f t="shared" si="25"/>
        <v>--</v>
      </c>
    </row>
    <row r="174" spans="1:47" x14ac:dyDescent="0.25">
      <c r="A174" t="str">
        <f t="shared" si="20"/>
        <v>U3-48</v>
      </c>
      <c r="B174" t="str">
        <f t="shared" si="21"/>
        <v>NetU3_48</v>
      </c>
      <c r="C174" t="str">
        <f t="shared" si="22"/>
        <v>U3-NetU3_48</v>
      </c>
      <c r="D174" t="str">
        <f t="shared" si="23"/>
        <v>U3-48</v>
      </c>
      <c r="E174" t="s">
        <v>404</v>
      </c>
      <c r="F174">
        <v>48</v>
      </c>
      <c r="G174" t="s">
        <v>424</v>
      </c>
      <c r="N174" s="97"/>
      <c r="AT174" t="str">
        <f t="shared" si="24"/>
        <v>NetU3_48</v>
      </c>
      <c r="AU174" t="str">
        <f t="shared" si="25"/>
        <v>--</v>
      </c>
    </row>
    <row r="175" spans="1:47" x14ac:dyDescent="0.25">
      <c r="A175" t="str">
        <f t="shared" si="20"/>
        <v>U3-49</v>
      </c>
      <c r="B175" t="str">
        <f t="shared" si="21"/>
        <v>NetU3_49</v>
      </c>
      <c r="C175" t="str">
        <f t="shared" si="22"/>
        <v>U3-NetU3_49</v>
      </c>
      <c r="D175" t="str">
        <f t="shared" si="23"/>
        <v>U3-49</v>
      </c>
      <c r="E175" t="s">
        <v>404</v>
      </c>
      <c r="F175">
        <v>49</v>
      </c>
      <c r="G175" t="s">
        <v>425</v>
      </c>
      <c r="N175" s="97"/>
      <c r="AT175" t="str">
        <f t="shared" si="24"/>
        <v>NetU3_49</v>
      </c>
      <c r="AU175" t="str">
        <f t="shared" si="25"/>
        <v>--</v>
      </c>
    </row>
    <row r="176" spans="1:47" x14ac:dyDescent="0.25">
      <c r="A176" t="str">
        <f t="shared" si="20"/>
        <v>U3-50</v>
      </c>
      <c r="B176" t="str">
        <f t="shared" si="21"/>
        <v>3.3V</v>
      </c>
      <c r="C176" t="str">
        <f t="shared" si="22"/>
        <v>U3-3.3V</v>
      </c>
      <c r="D176" t="str">
        <f t="shared" si="23"/>
        <v>U3-50</v>
      </c>
      <c r="E176" t="s">
        <v>404</v>
      </c>
      <c r="F176">
        <v>50</v>
      </c>
      <c r="G176" t="s">
        <v>291</v>
      </c>
      <c r="N176" s="97"/>
      <c r="AT176" t="str">
        <f t="shared" si="24"/>
        <v>3.3V</v>
      </c>
      <c r="AU176" t="str">
        <f t="shared" si="25"/>
        <v>--</v>
      </c>
    </row>
    <row r="177" spans="1:47" x14ac:dyDescent="0.25">
      <c r="A177" t="str">
        <f t="shared" si="20"/>
        <v>U3-51</v>
      </c>
      <c r="B177" t="str">
        <f t="shared" si="21"/>
        <v>NetU3_51</v>
      </c>
      <c r="C177" t="str">
        <f t="shared" si="22"/>
        <v>U3-NetU3_51</v>
      </c>
      <c r="D177" t="str">
        <f t="shared" si="23"/>
        <v>U3-51</v>
      </c>
      <c r="E177" t="s">
        <v>404</v>
      </c>
      <c r="F177">
        <v>51</v>
      </c>
      <c r="G177" t="s">
        <v>426</v>
      </c>
      <c r="N177" s="97"/>
      <c r="AT177" t="str">
        <f t="shared" si="24"/>
        <v>NetU3_51</v>
      </c>
      <c r="AU177" t="str">
        <f t="shared" si="25"/>
        <v>--</v>
      </c>
    </row>
    <row r="178" spans="1:47" x14ac:dyDescent="0.25">
      <c r="A178" t="str">
        <f t="shared" si="20"/>
        <v>U3-52</v>
      </c>
      <c r="B178" t="str">
        <f t="shared" si="21"/>
        <v>NetU3_52</v>
      </c>
      <c r="C178" t="str">
        <f t="shared" si="22"/>
        <v>U3-NetU3_52</v>
      </c>
      <c r="D178" t="str">
        <f t="shared" si="23"/>
        <v>U3-52</v>
      </c>
      <c r="E178" t="s">
        <v>404</v>
      </c>
      <c r="F178">
        <v>52</v>
      </c>
      <c r="G178" t="s">
        <v>427</v>
      </c>
      <c r="N178" s="97"/>
      <c r="AT178" t="str">
        <f t="shared" si="24"/>
        <v>NetU3_52</v>
      </c>
      <c r="AU178" t="str">
        <f t="shared" si="25"/>
        <v>--</v>
      </c>
    </row>
    <row r="179" spans="1:47" x14ac:dyDescent="0.25">
      <c r="A179" t="str">
        <f t="shared" si="20"/>
        <v>U3-53</v>
      </c>
      <c r="B179" t="str">
        <f t="shared" si="21"/>
        <v>NetU3_53</v>
      </c>
      <c r="C179" t="str">
        <f t="shared" si="22"/>
        <v>U3-NetU3_53</v>
      </c>
      <c r="D179" t="str">
        <f t="shared" si="23"/>
        <v>U3-53</v>
      </c>
      <c r="E179" t="s">
        <v>404</v>
      </c>
      <c r="F179">
        <v>53</v>
      </c>
      <c r="G179" t="s">
        <v>428</v>
      </c>
      <c r="N179" s="97"/>
      <c r="AT179" t="str">
        <f t="shared" si="24"/>
        <v>NetU3_53</v>
      </c>
      <c r="AU179" t="str">
        <f t="shared" si="25"/>
        <v>--</v>
      </c>
    </row>
    <row r="180" spans="1:47" x14ac:dyDescent="0.25">
      <c r="A180" t="str">
        <f t="shared" si="20"/>
        <v>U3-54</v>
      </c>
      <c r="B180" t="str">
        <f t="shared" si="21"/>
        <v>NetU3_54</v>
      </c>
      <c r="C180" t="str">
        <f t="shared" si="22"/>
        <v>U3-NetU3_54</v>
      </c>
      <c r="D180" t="str">
        <f t="shared" si="23"/>
        <v>U3-54</v>
      </c>
      <c r="E180" t="s">
        <v>404</v>
      </c>
      <c r="F180">
        <v>54</v>
      </c>
      <c r="G180" t="s">
        <v>429</v>
      </c>
      <c r="N180" s="97"/>
      <c r="AT180" t="str">
        <f t="shared" si="24"/>
        <v>NetU3_54</v>
      </c>
      <c r="AU180" t="str">
        <f t="shared" si="25"/>
        <v>--</v>
      </c>
    </row>
    <row r="181" spans="1:47" x14ac:dyDescent="0.25">
      <c r="A181" t="str">
        <f t="shared" si="20"/>
        <v>U3-55</v>
      </c>
      <c r="B181" t="str">
        <f t="shared" si="21"/>
        <v>EEDATA</v>
      </c>
      <c r="C181" t="str">
        <f t="shared" si="22"/>
        <v>U3-EEDATA</v>
      </c>
      <c r="D181" t="str">
        <f t="shared" si="23"/>
        <v>U3-55</v>
      </c>
      <c r="E181" t="s">
        <v>404</v>
      </c>
      <c r="F181">
        <v>55</v>
      </c>
      <c r="G181" t="s">
        <v>343</v>
      </c>
      <c r="N181" s="97"/>
      <c r="AT181" t="str">
        <f t="shared" si="24"/>
        <v>NetR4_1</v>
      </c>
      <c r="AU181" t="str">
        <f t="shared" si="25"/>
        <v>R7</v>
      </c>
    </row>
    <row r="182" spans="1:47" x14ac:dyDescent="0.25">
      <c r="A182" t="str">
        <f t="shared" si="20"/>
        <v>U3-56</v>
      </c>
      <c r="B182" t="str">
        <f t="shared" si="21"/>
        <v>EECLK</v>
      </c>
      <c r="C182" t="str">
        <f t="shared" si="22"/>
        <v>U3-EECLK</v>
      </c>
      <c r="D182" t="str">
        <f t="shared" si="23"/>
        <v>U3-56</v>
      </c>
      <c r="E182" t="s">
        <v>404</v>
      </c>
      <c r="F182">
        <v>56</v>
      </c>
      <c r="G182" t="s">
        <v>339</v>
      </c>
      <c r="N182" s="97"/>
      <c r="AT182" t="str">
        <f t="shared" si="24"/>
        <v>EECLK</v>
      </c>
      <c r="AU182" t="str">
        <f t="shared" si="25"/>
        <v>--</v>
      </c>
    </row>
    <row r="183" spans="1:47" x14ac:dyDescent="0.25">
      <c r="A183" t="str">
        <f t="shared" si="20"/>
        <v>U3-57</v>
      </c>
      <c r="B183" t="str">
        <f t="shared" si="21"/>
        <v>GND</v>
      </c>
      <c r="C183" t="str">
        <f t="shared" si="22"/>
        <v>U3-GND</v>
      </c>
      <c r="D183" t="str">
        <f t="shared" si="23"/>
        <v>U3-57</v>
      </c>
      <c r="E183" t="s">
        <v>404</v>
      </c>
      <c r="F183">
        <v>57</v>
      </c>
      <c r="G183" t="s">
        <v>324</v>
      </c>
      <c r="N183" s="97"/>
      <c r="AT183" t="str">
        <f t="shared" si="24"/>
        <v>GND</v>
      </c>
      <c r="AU183" t="str">
        <f t="shared" si="25"/>
        <v>--</v>
      </c>
    </row>
    <row r="184" spans="1:47" x14ac:dyDescent="0.25">
      <c r="A184" t="str">
        <f t="shared" si="20"/>
        <v>U5-A1</v>
      </c>
      <c r="B184" t="str">
        <f t="shared" si="21"/>
        <v>NetU5_A1</v>
      </c>
      <c r="C184" t="str">
        <f t="shared" si="22"/>
        <v>U5-NetU5_A1</v>
      </c>
      <c r="D184" t="str">
        <f t="shared" si="23"/>
        <v>U5-A1</v>
      </c>
      <c r="E184" t="s">
        <v>528</v>
      </c>
      <c r="F184" t="s">
        <v>573</v>
      </c>
      <c r="G184" t="s">
        <v>1156</v>
      </c>
      <c r="N184" s="97"/>
      <c r="AT184" t="str">
        <f t="shared" si="24"/>
        <v>NetU5_A1</v>
      </c>
      <c r="AU184" t="str">
        <f t="shared" si="25"/>
        <v>--</v>
      </c>
    </row>
    <row r="185" spans="1:47" x14ac:dyDescent="0.25">
      <c r="A185" t="str">
        <f t="shared" si="20"/>
        <v>U5-A3</v>
      </c>
      <c r="B185" t="str">
        <f t="shared" si="21"/>
        <v>NetU5_A3</v>
      </c>
      <c r="C185" t="str">
        <f t="shared" si="22"/>
        <v>U5-NetU5_A3</v>
      </c>
      <c r="D185" t="str">
        <f t="shared" si="23"/>
        <v>U5-A3</v>
      </c>
      <c r="E185" t="s">
        <v>528</v>
      </c>
      <c r="F185" t="s">
        <v>579</v>
      </c>
      <c r="G185" t="s">
        <v>1157</v>
      </c>
      <c r="N185" s="97"/>
      <c r="AT185" t="str">
        <f t="shared" si="24"/>
        <v>NetU5_A3</v>
      </c>
      <c r="AU185" t="str">
        <f t="shared" si="25"/>
        <v>--</v>
      </c>
    </row>
    <row r="186" spans="1:47" x14ac:dyDescent="0.25">
      <c r="A186" t="str">
        <f t="shared" si="20"/>
        <v>U5-A4</v>
      </c>
      <c r="B186" t="str">
        <f t="shared" si="21"/>
        <v>NetU5_A4</v>
      </c>
      <c r="C186" t="str">
        <f t="shared" si="22"/>
        <v>U5-NetU5_A4</v>
      </c>
      <c r="D186" t="str">
        <f t="shared" si="23"/>
        <v>U5-A4</v>
      </c>
      <c r="E186" t="s">
        <v>528</v>
      </c>
      <c r="F186" t="s">
        <v>580</v>
      </c>
      <c r="G186" t="s">
        <v>1158</v>
      </c>
      <c r="N186" s="97"/>
      <c r="AT186" t="str">
        <f t="shared" si="24"/>
        <v>NetU5_A4</v>
      </c>
      <c r="AU186" t="str">
        <f t="shared" si="25"/>
        <v>--</v>
      </c>
    </row>
    <row r="187" spans="1:47" x14ac:dyDescent="0.25">
      <c r="A187" t="str">
        <f t="shared" si="20"/>
        <v>U5-A5</v>
      </c>
      <c r="B187" t="str">
        <f t="shared" si="21"/>
        <v>NetU5_A5</v>
      </c>
      <c r="C187" t="str">
        <f t="shared" si="22"/>
        <v>U5-NetU5_A5</v>
      </c>
      <c r="D187" t="str">
        <f t="shared" si="23"/>
        <v>U5-A5</v>
      </c>
      <c r="E187" t="s">
        <v>528</v>
      </c>
      <c r="F187" t="s">
        <v>581</v>
      </c>
      <c r="G187" t="s">
        <v>1159</v>
      </c>
      <c r="N187" s="97"/>
      <c r="AT187" t="str">
        <f t="shared" si="24"/>
        <v>NetU5_A5</v>
      </c>
      <c r="AU187" t="str">
        <f t="shared" si="25"/>
        <v>--</v>
      </c>
    </row>
    <row r="188" spans="1:47" x14ac:dyDescent="0.25">
      <c r="A188" t="str">
        <f t="shared" si="20"/>
        <v>U5-A6</v>
      </c>
      <c r="B188" t="str">
        <f t="shared" si="21"/>
        <v>NetU5_A6</v>
      </c>
      <c r="C188" t="str">
        <f t="shared" si="22"/>
        <v>U5-NetU5_A6</v>
      </c>
      <c r="D188" t="str">
        <f t="shared" si="23"/>
        <v>U5-A6</v>
      </c>
      <c r="E188" t="s">
        <v>528</v>
      </c>
      <c r="F188" t="s">
        <v>582</v>
      </c>
      <c r="G188" t="s">
        <v>1160</v>
      </c>
      <c r="N188" s="97"/>
      <c r="AT188" t="str">
        <f t="shared" si="24"/>
        <v>NetU5_A6</v>
      </c>
      <c r="AU188" t="str">
        <f t="shared" si="25"/>
        <v>--</v>
      </c>
    </row>
    <row r="189" spans="1:47" x14ac:dyDescent="0.25">
      <c r="A189" t="str">
        <f t="shared" si="20"/>
        <v>U5-A7</v>
      </c>
      <c r="B189" t="str">
        <f t="shared" si="21"/>
        <v>UPD</v>
      </c>
      <c r="C189" t="str">
        <f t="shared" si="22"/>
        <v>U5-UPD</v>
      </c>
      <c r="D189" t="str">
        <f t="shared" si="23"/>
        <v>U5-A7</v>
      </c>
      <c r="E189" t="s">
        <v>528</v>
      </c>
      <c r="F189" t="s">
        <v>583</v>
      </c>
      <c r="G189" t="s">
        <v>1153</v>
      </c>
      <c r="N189" s="97"/>
      <c r="AT189" t="str">
        <f t="shared" si="24"/>
        <v>UPD</v>
      </c>
      <c r="AU189" t="str">
        <f t="shared" si="25"/>
        <v>--</v>
      </c>
    </row>
    <row r="190" spans="1:47" x14ac:dyDescent="0.25">
      <c r="A190" t="str">
        <f t="shared" si="20"/>
        <v>U5-A8</v>
      </c>
      <c r="B190" t="str">
        <f t="shared" si="21"/>
        <v>NetU5_A8</v>
      </c>
      <c r="C190" t="str">
        <f t="shared" si="22"/>
        <v>U5-NetU5_A8</v>
      </c>
      <c r="D190" t="str">
        <f t="shared" si="23"/>
        <v>U5-A8</v>
      </c>
      <c r="E190" t="s">
        <v>528</v>
      </c>
      <c r="F190" t="s">
        <v>584</v>
      </c>
      <c r="G190" t="s">
        <v>1161</v>
      </c>
      <c r="N190" s="97"/>
      <c r="AT190" t="str">
        <f t="shared" si="24"/>
        <v>NetU5_A8</v>
      </c>
      <c r="AU190" t="str">
        <f t="shared" si="25"/>
        <v>--</v>
      </c>
    </row>
    <row r="191" spans="1:47" x14ac:dyDescent="0.25">
      <c r="A191" t="str">
        <f t="shared" si="20"/>
        <v>U5-A9</v>
      </c>
      <c r="B191" t="str">
        <f t="shared" si="21"/>
        <v>NetU5_A9</v>
      </c>
      <c r="C191" t="str">
        <f t="shared" si="22"/>
        <v>U5-NetU5_A9</v>
      </c>
      <c r="D191" t="str">
        <f t="shared" si="23"/>
        <v>U5-A9</v>
      </c>
      <c r="E191" t="s">
        <v>528</v>
      </c>
      <c r="F191" t="s">
        <v>585</v>
      </c>
      <c r="G191" t="s">
        <v>1162</v>
      </c>
      <c r="N191" s="97"/>
      <c r="AT191" t="str">
        <f t="shared" si="24"/>
        <v>NetU5_A9</v>
      </c>
      <c r="AU191" t="str">
        <f t="shared" si="25"/>
        <v>--</v>
      </c>
    </row>
    <row r="192" spans="1:47" x14ac:dyDescent="0.25">
      <c r="A192" t="str">
        <f t="shared" si="20"/>
        <v>U5-A10</v>
      </c>
      <c r="B192" t="str">
        <f t="shared" si="21"/>
        <v>NetU5_A10</v>
      </c>
      <c r="C192" t="str">
        <f t="shared" si="22"/>
        <v>U5-NetU5_A10</v>
      </c>
      <c r="D192" t="str">
        <f t="shared" si="23"/>
        <v>U5-A10</v>
      </c>
      <c r="E192" t="s">
        <v>528</v>
      </c>
      <c r="F192" t="s">
        <v>574</v>
      </c>
      <c r="G192" t="s">
        <v>1163</v>
      </c>
      <c r="N192" s="97"/>
      <c r="AT192" t="str">
        <f t="shared" si="24"/>
        <v>NetU5_A10</v>
      </c>
      <c r="AU192" t="str">
        <f t="shared" si="25"/>
        <v>--</v>
      </c>
    </row>
    <row r="193" spans="1:47" x14ac:dyDescent="0.25">
      <c r="A193" t="str">
        <f t="shared" si="20"/>
        <v>U5-A11</v>
      </c>
      <c r="B193" t="str">
        <f t="shared" si="21"/>
        <v>NetU5_A11</v>
      </c>
      <c r="C193" t="str">
        <f t="shared" si="22"/>
        <v>U5-NetU5_A11</v>
      </c>
      <c r="D193" t="str">
        <f t="shared" si="23"/>
        <v>U5-A11</v>
      </c>
      <c r="E193" t="s">
        <v>528</v>
      </c>
      <c r="F193" t="s">
        <v>575</v>
      </c>
      <c r="G193" t="s">
        <v>1164</v>
      </c>
      <c r="N193" s="97"/>
      <c r="AT193" t="str">
        <f t="shared" si="24"/>
        <v>NetU5_A11</v>
      </c>
      <c r="AU193" t="str">
        <f t="shared" si="25"/>
        <v>--</v>
      </c>
    </row>
    <row r="194" spans="1:47" x14ac:dyDescent="0.25">
      <c r="A194" t="str">
        <f t="shared" si="20"/>
        <v>U5-A13</v>
      </c>
      <c r="B194" t="str">
        <f t="shared" si="21"/>
        <v>NetU5_A13</v>
      </c>
      <c r="C194" t="str">
        <f t="shared" si="22"/>
        <v>U5-NetU5_A13</v>
      </c>
      <c r="D194" t="str">
        <f t="shared" si="23"/>
        <v>U5-A13</v>
      </c>
      <c r="E194" t="s">
        <v>528</v>
      </c>
      <c r="F194" t="s">
        <v>577</v>
      </c>
      <c r="G194" t="s">
        <v>1165</v>
      </c>
      <c r="N194" s="97"/>
      <c r="AT194" t="str">
        <f t="shared" si="24"/>
        <v>NetU5_A13</v>
      </c>
      <c r="AU194" t="str">
        <f t="shared" si="25"/>
        <v>--</v>
      </c>
    </row>
    <row r="195" spans="1:47" x14ac:dyDescent="0.25">
      <c r="A195" t="str">
        <f t="shared" si="20"/>
        <v>U5-A14</v>
      </c>
      <c r="B195" t="str">
        <f t="shared" si="21"/>
        <v>NetU5_A14</v>
      </c>
      <c r="C195" t="str">
        <f t="shared" si="22"/>
        <v>U5-NetU5_A14</v>
      </c>
      <c r="D195" t="str">
        <f t="shared" si="23"/>
        <v>U5-A14</v>
      </c>
      <c r="E195" t="s">
        <v>528</v>
      </c>
      <c r="F195" t="s">
        <v>857</v>
      </c>
      <c r="G195" t="s">
        <v>1166</v>
      </c>
      <c r="N195" s="97"/>
      <c r="AT195" t="str">
        <f t="shared" si="24"/>
        <v>NetU5_A14</v>
      </c>
      <c r="AU195" t="str">
        <f t="shared" si="25"/>
        <v>--</v>
      </c>
    </row>
    <row r="196" spans="1:47" x14ac:dyDescent="0.25">
      <c r="A196" t="str">
        <f t="shared" si="20"/>
        <v>U5-A15</v>
      </c>
      <c r="B196" t="str">
        <f t="shared" si="21"/>
        <v>NetU5_A15</v>
      </c>
      <c r="C196" t="str">
        <f t="shared" si="22"/>
        <v>U5-NetU5_A15</v>
      </c>
      <c r="D196" t="str">
        <f t="shared" si="23"/>
        <v>U5-A15</v>
      </c>
      <c r="E196" t="s">
        <v>528</v>
      </c>
      <c r="F196" t="s">
        <v>858</v>
      </c>
      <c r="G196" t="s">
        <v>1167</v>
      </c>
      <c r="N196" s="97"/>
      <c r="AT196" t="str">
        <f t="shared" si="24"/>
        <v>NetU5_A15</v>
      </c>
      <c r="AU196" t="str">
        <f t="shared" si="25"/>
        <v>--</v>
      </c>
    </row>
    <row r="197" spans="1:47" x14ac:dyDescent="0.25">
      <c r="A197" t="str">
        <f t="shared" si="20"/>
        <v>U5-A16</v>
      </c>
      <c r="B197" t="str">
        <f t="shared" si="21"/>
        <v>NetU5_A16</v>
      </c>
      <c r="C197" t="str">
        <f t="shared" si="22"/>
        <v>U5-NetU5_A16</v>
      </c>
      <c r="D197" t="str">
        <f t="shared" si="23"/>
        <v>U5-A16</v>
      </c>
      <c r="E197" t="s">
        <v>528</v>
      </c>
      <c r="F197" t="s">
        <v>859</v>
      </c>
      <c r="G197" t="s">
        <v>1168</v>
      </c>
      <c r="N197" s="97"/>
      <c r="AT197" t="str">
        <f t="shared" si="24"/>
        <v>NetU5_A16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U5-A17</v>
      </c>
      <c r="B198" t="str">
        <f t="shared" ref="B198:B261" si="27">IF(OR(E198=$A$2,E198=$B$2,E198=$C$2,E198=$D$2),"--",G198)</f>
        <v>UPD</v>
      </c>
      <c r="C198" t="str">
        <f t="shared" ref="C198:C261" si="28">$E198&amp;"-"&amp;$G198</f>
        <v>U5-UPD</v>
      </c>
      <c r="D198" t="str">
        <f t="shared" ref="D198:D261" si="29">A198</f>
        <v>U5-A17</v>
      </c>
      <c r="E198" t="s">
        <v>528</v>
      </c>
      <c r="F198" t="s">
        <v>1067</v>
      </c>
      <c r="G198" t="s">
        <v>1153</v>
      </c>
      <c r="N198" s="97"/>
      <c r="AT198" t="str">
        <f t="shared" ref="AT198:AT261" si="30">IF(IF(COUNTIF($AO$6:$AQ$150,B198)&gt;0,"---","--")="---",VLOOKUP(B198,$AO$6:$AQ$150,3,0),B198)</f>
        <v>UPD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U5-A18</v>
      </c>
      <c r="B199" t="str">
        <f t="shared" si="27"/>
        <v>NetU5_A18</v>
      </c>
      <c r="C199" t="str">
        <f t="shared" si="28"/>
        <v>U5-NetU5_A18</v>
      </c>
      <c r="D199" t="str">
        <f t="shared" si="29"/>
        <v>U5-A18</v>
      </c>
      <c r="E199" t="s">
        <v>528</v>
      </c>
      <c r="F199" t="s">
        <v>1068</v>
      </c>
      <c r="G199" t="s">
        <v>1169</v>
      </c>
      <c r="N199" s="97"/>
      <c r="AT199" t="str">
        <f t="shared" si="30"/>
        <v>NetU5_A18</v>
      </c>
      <c r="AU199" t="str">
        <f t="shared" si="31"/>
        <v>--</v>
      </c>
    </row>
    <row r="200" spans="1:47" x14ac:dyDescent="0.25">
      <c r="A200" t="str">
        <f t="shared" si="26"/>
        <v>U5-A19</v>
      </c>
      <c r="B200" t="str">
        <f t="shared" si="27"/>
        <v>D12</v>
      </c>
      <c r="C200" t="str">
        <f t="shared" si="28"/>
        <v>U5-D12</v>
      </c>
      <c r="D200" t="str">
        <f t="shared" si="29"/>
        <v>U5-A19</v>
      </c>
      <c r="E200" t="s">
        <v>528</v>
      </c>
      <c r="F200" t="s">
        <v>1069</v>
      </c>
      <c r="G200" t="s">
        <v>320</v>
      </c>
      <c r="N200" s="97"/>
      <c r="AT200" t="str">
        <f t="shared" si="30"/>
        <v>D12</v>
      </c>
      <c r="AU200" t="str">
        <f t="shared" si="31"/>
        <v>--</v>
      </c>
    </row>
    <row r="201" spans="1:47" x14ac:dyDescent="0.25">
      <c r="A201" t="str">
        <f t="shared" si="26"/>
        <v>U5-A20</v>
      </c>
      <c r="B201" t="str">
        <f t="shared" si="27"/>
        <v>D11</v>
      </c>
      <c r="C201" t="str">
        <f t="shared" si="28"/>
        <v>U5-D11</v>
      </c>
      <c r="D201" t="str">
        <f t="shared" si="29"/>
        <v>U5-A20</v>
      </c>
      <c r="E201" t="s">
        <v>528</v>
      </c>
      <c r="F201" t="s">
        <v>1070</v>
      </c>
      <c r="G201" t="s">
        <v>318</v>
      </c>
      <c r="N201" s="97"/>
      <c r="AT201" t="str">
        <f t="shared" si="30"/>
        <v>D11</v>
      </c>
      <c r="AU201" t="str">
        <f t="shared" si="31"/>
        <v>--</v>
      </c>
    </row>
    <row r="202" spans="1:47" x14ac:dyDescent="0.25">
      <c r="A202" t="str">
        <f t="shared" si="26"/>
        <v>U5-B1</v>
      </c>
      <c r="B202" t="str">
        <f t="shared" si="27"/>
        <v>NetU5_B1</v>
      </c>
      <c r="C202" t="str">
        <f t="shared" si="28"/>
        <v>U5-NetU5_B1</v>
      </c>
      <c r="D202" t="str">
        <f t="shared" si="29"/>
        <v>U5-B1</v>
      </c>
      <c r="E202" t="s">
        <v>528</v>
      </c>
      <c r="F202" t="s">
        <v>737</v>
      </c>
      <c r="G202" t="s">
        <v>1170</v>
      </c>
      <c r="N202" s="97"/>
      <c r="AT202" t="str">
        <f t="shared" si="30"/>
        <v>NetU5_B1</v>
      </c>
      <c r="AU202" t="str">
        <f t="shared" si="31"/>
        <v>--</v>
      </c>
    </row>
    <row r="203" spans="1:47" x14ac:dyDescent="0.25">
      <c r="A203" t="str">
        <f t="shared" si="26"/>
        <v>U5-B3</v>
      </c>
      <c r="B203" t="str">
        <f t="shared" si="27"/>
        <v>NetU5_B3</v>
      </c>
      <c r="C203" t="str">
        <f t="shared" si="28"/>
        <v>U5-NetU5_B3</v>
      </c>
      <c r="D203" t="str">
        <f t="shared" si="29"/>
        <v>U5-B3</v>
      </c>
      <c r="E203" t="s">
        <v>528</v>
      </c>
      <c r="F203" t="s">
        <v>614</v>
      </c>
      <c r="G203" t="s">
        <v>1171</v>
      </c>
      <c r="N203" s="97"/>
      <c r="AT203" t="str">
        <f t="shared" si="30"/>
        <v>NetU5_B3</v>
      </c>
      <c r="AU203" t="str">
        <f t="shared" si="31"/>
        <v>--</v>
      </c>
    </row>
    <row r="204" spans="1:47" x14ac:dyDescent="0.25">
      <c r="A204" t="str">
        <f t="shared" si="26"/>
        <v>U5-B4</v>
      </c>
      <c r="B204" t="str">
        <f t="shared" si="27"/>
        <v>NetU5_B4</v>
      </c>
      <c r="C204" t="str">
        <f t="shared" si="28"/>
        <v>U5-NetU5_B4</v>
      </c>
      <c r="D204" t="str">
        <f t="shared" si="29"/>
        <v>U5-B4</v>
      </c>
      <c r="E204" t="s">
        <v>528</v>
      </c>
      <c r="F204" t="s">
        <v>616</v>
      </c>
      <c r="G204" t="s">
        <v>1172</v>
      </c>
      <c r="N204" s="97"/>
      <c r="AT204" t="str">
        <f t="shared" si="30"/>
        <v>NetU5_B4</v>
      </c>
      <c r="AU204" t="str">
        <f t="shared" si="31"/>
        <v>--</v>
      </c>
    </row>
    <row r="205" spans="1:47" x14ac:dyDescent="0.25">
      <c r="A205" t="str">
        <f t="shared" si="26"/>
        <v>U5-B6</v>
      </c>
      <c r="B205" t="str">
        <f t="shared" si="27"/>
        <v>NetU5_B6</v>
      </c>
      <c r="C205" t="str">
        <f t="shared" si="28"/>
        <v>U5-NetU5_B6</v>
      </c>
      <c r="D205" t="str">
        <f t="shared" si="29"/>
        <v>U5-B6</v>
      </c>
      <c r="E205" t="s">
        <v>528</v>
      </c>
      <c r="F205" t="s">
        <v>620</v>
      </c>
      <c r="G205" t="s">
        <v>1173</v>
      </c>
      <c r="N205" s="97"/>
      <c r="AT205" t="str">
        <f t="shared" si="30"/>
        <v>NetU5_B6</v>
      </c>
      <c r="AU205" t="str">
        <f t="shared" si="31"/>
        <v>--</v>
      </c>
    </row>
    <row r="206" spans="1:47" x14ac:dyDescent="0.25">
      <c r="A206" t="str">
        <f t="shared" si="26"/>
        <v>U5-B7</v>
      </c>
      <c r="B206" t="str">
        <f t="shared" si="27"/>
        <v>NetU5_B7</v>
      </c>
      <c r="C206" t="str">
        <f t="shared" si="28"/>
        <v>U5-NetU5_B7</v>
      </c>
      <c r="D206" t="str">
        <f t="shared" si="29"/>
        <v>U5-B7</v>
      </c>
      <c r="E206" t="s">
        <v>528</v>
      </c>
      <c r="F206" t="s">
        <v>622</v>
      </c>
      <c r="G206" t="s">
        <v>1174</v>
      </c>
      <c r="N206" s="97"/>
      <c r="AT206" t="str">
        <f t="shared" si="30"/>
        <v>NetU5_B7</v>
      </c>
      <c r="AU206" t="str">
        <f t="shared" si="31"/>
        <v>--</v>
      </c>
    </row>
    <row r="207" spans="1:47" x14ac:dyDescent="0.25">
      <c r="A207" t="str">
        <f t="shared" si="26"/>
        <v>U5-B8</v>
      </c>
      <c r="B207" t="str">
        <f t="shared" si="27"/>
        <v>NetU5_B8</v>
      </c>
      <c r="C207" t="str">
        <f t="shared" si="28"/>
        <v>U5-NetU5_B8</v>
      </c>
      <c r="D207" t="str">
        <f t="shared" si="29"/>
        <v>U5-B8</v>
      </c>
      <c r="E207" t="s">
        <v>528</v>
      </c>
      <c r="F207" t="s">
        <v>738</v>
      </c>
      <c r="G207" t="s">
        <v>1175</v>
      </c>
      <c r="N207" s="97"/>
      <c r="AT207" t="str">
        <f t="shared" si="30"/>
        <v>NetU5_B8</v>
      </c>
      <c r="AU207" t="str">
        <f t="shared" si="31"/>
        <v>--</v>
      </c>
    </row>
    <row r="208" spans="1:47" x14ac:dyDescent="0.25">
      <c r="A208" t="str">
        <f t="shared" si="26"/>
        <v>U5-B9</v>
      </c>
      <c r="B208" t="str">
        <f t="shared" si="27"/>
        <v>NetU5_B9</v>
      </c>
      <c r="C208" t="str">
        <f t="shared" si="28"/>
        <v>U5-NetU5_B9</v>
      </c>
      <c r="D208" t="str">
        <f t="shared" si="29"/>
        <v>U5-B9</v>
      </c>
      <c r="E208" t="s">
        <v>528</v>
      </c>
      <c r="F208" t="s">
        <v>624</v>
      </c>
      <c r="G208" t="s">
        <v>1176</v>
      </c>
      <c r="N208" s="97"/>
      <c r="AT208" t="str">
        <f t="shared" si="30"/>
        <v>NetU5_B9</v>
      </c>
      <c r="AU208" t="str">
        <f t="shared" si="31"/>
        <v>--</v>
      </c>
    </row>
    <row r="209" spans="1:47" x14ac:dyDescent="0.25">
      <c r="A209" t="str">
        <f t="shared" si="26"/>
        <v>U5-B10</v>
      </c>
      <c r="B209" t="str">
        <f t="shared" si="27"/>
        <v>UPD</v>
      </c>
      <c r="C209" t="str">
        <f t="shared" si="28"/>
        <v>U5-UPD</v>
      </c>
      <c r="D209" t="str">
        <f t="shared" si="29"/>
        <v>U5-B10</v>
      </c>
      <c r="E209" t="s">
        <v>528</v>
      </c>
      <c r="F209" t="s">
        <v>626</v>
      </c>
      <c r="G209" t="s">
        <v>1153</v>
      </c>
      <c r="N209" s="97"/>
      <c r="AT209" t="str">
        <f t="shared" si="30"/>
        <v>UPD</v>
      </c>
      <c r="AU209" t="str">
        <f t="shared" si="31"/>
        <v>--</v>
      </c>
    </row>
    <row r="210" spans="1:47" x14ac:dyDescent="0.25">
      <c r="A210" t="str">
        <f t="shared" si="26"/>
        <v>U5-B11</v>
      </c>
      <c r="B210" t="str">
        <f t="shared" si="27"/>
        <v>NetU5_B11</v>
      </c>
      <c r="C210" t="str">
        <f t="shared" si="28"/>
        <v>U5-NetU5_B11</v>
      </c>
      <c r="D210" t="str">
        <f t="shared" si="29"/>
        <v>U5-B11</v>
      </c>
      <c r="E210" t="s">
        <v>528</v>
      </c>
      <c r="F210" t="s">
        <v>627</v>
      </c>
      <c r="G210" t="s">
        <v>1177</v>
      </c>
      <c r="N210" s="97"/>
      <c r="AT210" t="str">
        <f t="shared" si="30"/>
        <v>NetU5_B11</v>
      </c>
      <c r="AU210" t="str">
        <f t="shared" si="31"/>
        <v>--</v>
      </c>
    </row>
    <row r="211" spans="1:47" x14ac:dyDescent="0.25">
      <c r="A211" t="str">
        <f t="shared" si="26"/>
        <v>U5-B12</v>
      </c>
      <c r="B211" t="str">
        <f t="shared" si="27"/>
        <v>NetU5_B12</v>
      </c>
      <c r="C211" t="str">
        <f t="shared" si="28"/>
        <v>U5-NetU5_B12</v>
      </c>
      <c r="D211" t="str">
        <f t="shared" si="29"/>
        <v>U5-B12</v>
      </c>
      <c r="E211" t="s">
        <v>528</v>
      </c>
      <c r="F211" t="s">
        <v>629</v>
      </c>
      <c r="G211" t="s">
        <v>1178</v>
      </c>
      <c r="N211" s="97"/>
      <c r="AT211" t="str">
        <f t="shared" si="30"/>
        <v>NetU5_B12</v>
      </c>
      <c r="AU211" t="str">
        <f t="shared" si="31"/>
        <v>--</v>
      </c>
    </row>
    <row r="212" spans="1:47" x14ac:dyDescent="0.25">
      <c r="A212" t="str">
        <f t="shared" si="26"/>
        <v>U5-B13</v>
      </c>
      <c r="B212" t="str">
        <f t="shared" si="27"/>
        <v>NetU5_B13</v>
      </c>
      <c r="C212" t="str">
        <f t="shared" si="28"/>
        <v>U5-NetU5_B13</v>
      </c>
      <c r="D212" t="str">
        <f t="shared" si="29"/>
        <v>U5-B13</v>
      </c>
      <c r="E212" t="s">
        <v>528</v>
      </c>
      <c r="F212" t="s">
        <v>630</v>
      </c>
      <c r="G212" t="s">
        <v>1179</v>
      </c>
      <c r="N212" s="97"/>
      <c r="AT212" t="str">
        <f t="shared" si="30"/>
        <v>NetU5_B13</v>
      </c>
      <c r="AU212" t="str">
        <f t="shared" si="31"/>
        <v>--</v>
      </c>
    </row>
    <row r="213" spans="1:47" x14ac:dyDescent="0.25">
      <c r="A213" t="str">
        <f t="shared" si="26"/>
        <v>U5-B14</v>
      </c>
      <c r="B213" t="str">
        <f t="shared" si="27"/>
        <v>NetU5_B14</v>
      </c>
      <c r="C213" t="str">
        <f t="shared" si="28"/>
        <v>U5-NetU5_B14</v>
      </c>
      <c r="D213" t="str">
        <f t="shared" si="29"/>
        <v>U5-B14</v>
      </c>
      <c r="E213" t="s">
        <v>528</v>
      </c>
      <c r="F213" t="s">
        <v>861</v>
      </c>
      <c r="G213" t="s">
        <v>1180</v>
      </c>
      <c r="N213" s="97"/>
      <c r="AT213" t="str">
        <f t="shared" si="30"/>
        <v>NetU5_B14</v>
      </c>
      <c r="AU213" t="str">
        <f t="shared" si="31"/>
        <v>--</v>
      </c>
    </row>
    <row r="214" spans="1:47" x14ac:dyDescent="0.25">
      <c r="A214" t="str">
        <f t="shared" si="26"/>
        <v>U5-B16</v>
      </c>
      <c r="B214" t="str">
        <f t="shared" si="27"/>
        <v>NetU5_B16</v>
      </c>
      <c r="C214" t="str">
        <f t="shared" si="28"/>
        <v>U5-NetU5_B16</v>
      </c>
      <c r="D214" t="str">
        <f t="shared" si="29"/>
        <v>U5-B16</v>
      </c>
      <c r="E214" t="s">
        <v>528</v>
      </c>
      <c r="F214" t="s">
        <v>829</v>
      </c>
      <c r="G214" t="s">
        <v>1181</v>
      </c>
      <c r="N214" s="97"/>
      <c r="AT214" t="str">
        <f t="shared" si="30"/>
        <v>NetU5_B16</v>
      </c>
      <c r="AU214" t="str">
        <f t="shared" si="31"/>
        <v>--</v>
      </c>
    </row>
    <row r="215" spans="1:47" x14ac:dyDescent="0.25">
      <c r="A215" t="str">
        <f t="shared" si="26"/>
        <v>U5-B17</v>
      </c>
      <c r="B215" t="str">
        <f t="shared" si="27"/>
        <v>NetU5_B17</v>
      </c>
      <c r="C215" t="str">
        <f t="shared" si="28"/>
        <v>U5-NetU5_B17</v>
      </c>
      <c r="D215" t="str">
        <f t="shared" si="29"/>
        <v>U5-B17</v>
      </c>
      <c r="E215" t="s">
        <v>528</v>
      </c>
      <c r="F215" t="s">
        <v>1102</v>
      </c>
      <c r="G215" t="s">
        <v>1182</v>
      </c>
      <c r="N215" s="97"/>
      <c r="AT215" t="str">
        <f t="shared" si="30"/>
        <v>NetU5_B17</v>
      </c>
      <c r="AU215" t="str">
        <f t="shared" si="31"/>
        <v>--</v>
      </c>
    </row>
    <row r="216" spans="1:47" x14ac:dyDescent="0.25">
      <c r="A216" t="str">
        <f t="shared" si="26"/>
        <v>U5-B18</v>
      </c>
      <c r="B216" t="str">
        <f t="shared" si="27"/>
        <v>NetU5_B18</v>
      </c>
      <c r="C216" t="str">
        <f t="shared" si="28"/>
        <v>U5-NetU5_B18</v>
      </c>
      <c r="D216" t="str">
        <f t="shared" si="29"/>
        <v>U5-B18</v>
      </c>
      <c r="E216" t="s">
        <v>528</v>
      </c>
      <c r="F216" t="s">
        <v>1103</v>
      </c>
      <c r="G216" t="s">
        <v>1183</v>
      </c>
      <c r="N216" s="97"/>
      <c r="AT216" t="str">
        <f t="shared" si="30"/>
        <v>NetU5_B18</v>
      </c>
      <c r="AU216" t="str">
        <f t="shared" si="31"/>
        <v>--</v>
      </c>
    </row>
    <row r="217" spans="1:47" x14ac:dyDescent="0.25">
      <c r="A217" t="str">
        <f t="shared" si="26"/>
        <v>U5-B19</v>
      </c>
      <c r="B217" t="str">
        <f t="shared" si="27"/>
        <v>USER_BTN</v>
      </c>
      <c r="C217" t="str">
        <f t="shared" si="28"/>
        <v>U5-USER_BTN</v>
      </c>
      <c r="D217" t="str">
        <f t="shared" si="29"/>
        <v>U5-B19</v>
      </c>
      <c r="E217" t="s">
        <v>528</v>
      </c>
      <c r="F217" t="s">
        <v>1104</v>
      </c>
      <c r="G217" t="s">
        <v>394</v>
      </c>
      <c r="N217" s="97"/>
      <c r="AT217" t="str">
        <f t="shared" si="30"/>
        <v>USER_BTN</v>
      </c>
      <c r="AU217" t="str">
        <f t="shared" si="31"/>
        <v>--</v>
      </c>
    </row>
    <row r="218" spans="1:47" x14ac:dyDescent="0.25">
      <c r="A218" t="str">
        <f t="shared" si="26"/>
        <v>U5-B20</v>
      </c>
      <c r="B218" t="str">
        <f t="shared" si="27"/>
        <v>3.3V</v>
      </c>
      <c r="C218" t="str">
        <f t="shared" si="28"/>
        <v>U5-3.3V</v>
      </c>
      <c r="D218" t="str">
        <f t="shared" si="29"/>
        <v>U5-B20</v>
      </c>
      <c r="E218" t="s">
        <v>528</v>
      </c>
      <c r="F218" t="s">
        <v>1105</v>
      </c>
      <c r="G218" t="s">
        <v>291</v>
      </c>
      <c r="N218" s="97"/>
      <c r="AT218" t="str">
        <f t="shared" si="30"/>
        <v>3.3V</v>
      </c>
      <c r="AU218" t="str">
        <f t="shared" si="31"/>
        <v>--</v>
      </c>
    </row>
    <row r="219" spans="1:47" x14ac:dyDescent="0.25">
      <c r="A219" t="str">
        <f t="shared" si="26"/>
        <v>U5-C3</v>
      </c>
      <c r="B219" t="str">
        <f t="shared" si="27"/>
        <v>UPD</v>
      </c>
      <c r="C219" t="str">
        <f t="shared" si="28"/>
        <v>U5-UPD</v>
      </c>
      <c r="D219" t="str">
        <f t="shared" si="29"/>
        <v>U5-C3</v>
      </c>
      <c r="E219" t="s">
        <v>528</v>
      </c>
      <c r="F219" t="s">
        <v>446</v>
      </c>
      <c r="G219" t="s">
        <v>1153</v>
      </c>
      <c r="N219" s="97"/>
      <c r="AT219" t="str">
        <f t="shared" si="30"/>
        <v>UPD</v>
      </c>
      <c r="AU219" t="str">
        <f t="shared" si="31"/>
        <v>--</v>
      </c>
    </row>
    <row r="220" spans="1:47" x14ac:dyDescent="0.25">
      <c r="A220" t="str">
        <f t="shared" si="26"/>
        <v>U5-C4</v>
      </c>
      <c r="B220" t="str">
        <f t="shared" si="27"/>
        <v>NetU5_C4</v>
      </c>
      <c r="C220" t="str">
        <f t="shared" si="28"/>
        <v>U5-NetU5_C4</v>
      </c>
      <c r="D220" t="str">
        <f t="shared" si="29"/>
        <v>U5-C4</v>
      </c>
      <c r="E220" t="s">
        <v>528</v>
      </c>
      <c r="F220" t="s">
        <v>447</v>
      </c>
      <c r="G220" t="s">
        <v>1184</v>
      </c>
      <c r="N220" s="97"/>
      <c r="AT220" t="str">
        <f t="shared" si="30"/>
        <v>NetU5_C4</v>
      </c>
      <c r="AU220" t="str">
        <f t="shared" si="31"/>
        <v>--</v>
      </c>
    </row>
    <row r="221" spans="1:47" x14ac:dyDescent="0.25">
      <c r="A221" t="str">
        <f t="shared" si="26"/>
        <v>U5-C5</v>
      </c>
      <c r="B221" t="str">
        <f t="shared" si="27"/>
        <v>NetU5_C5</v>
      </c>
      <c r="C221" t="str">
        <f t="shared" si="28"/>
        <v>U5-NetU5_C5</v>
      </c>
      <c r="D221" t="str">
        <f t="shared" si="29"/>
        <v>U5-C5</v>
      </c>
      <c r="E221" t="s">
        <v>528</v>
      </c>
      <c r="F221" t="s">
        <v>448</v>
      </c>
      <c r="G221" t="s">
        <v>1185</v>
      </c>
      <c r="N221" s="97"/>
      <c r="AT221" t="str">
        <f t="shared" si="30"/>
        <v>NetU5_C5</v>
      </c>
      <c r="AU221" t="str">
        <f t="shared" si="31"/>
        <v>--</v>
      </c>
    </row>
    <row r="222" spans="1:47" x14ac:dyDescent="0.25">
      <c r="A222" t="str">
        <f t="shared" si="26"/>
        <v>U5-C6</v>
      </c>
      <c r="B222" t="str">
        <f t="shared" si="27"/>
        <v>NetU5_C6</v>
      </c>
      <c r="C222" t="str">
        <f t="shared" si="28"/>
        <v>U5-NetU5_C6</v>
      </c>
      <c r="D222" t="str">
        <f t="shared" si="29"/>
        <v>U5-C6</v>
      </c>
      <c r="E222" t="s">
        <v>528</v>
      </c>
      <c r="F222" t="s">
        <v>449</v>
      </c>
      <c r="G222" t="s">
        <v>1186</v>
      </c>
      <c r="N222" s="97"/>
      <c r="AT222" t="str">
        <f t="shared" si="30"/>
        <v>NetU5_C6</v>
      </c>
      <c r="AU222" t="str">
        <f t="shared" si="31"/>
        <v>--</v>
      </c>
    </row>
    <row r="223" spans="1:47" x14ac:dyDescent="0.25">
      <c r="A223" t="str">
        <f t="shared" si="26"/>
        <v>U5-C7</v>
      </c>
      <c r="B223" t="str">
        <f t="shared" si="27"/>
        <v>NetU5_C7</v>
      </c>
      <c r="C223" t="str">
        <f t="shared" si="28"/>
        <v>U5-NetU5_C7</v>
      </c>
      <c r="D223" t="str">
        <f t="shared" si="29"/>
        <v>U5-C7</v>
      </c>
      <c r="E223" t="s">
        <v>528</v>
      </c>
      <c r="F223" t="s">
        <v>450</v>
      </c>
      <c r="G223" t="s">
        <v>1187</v>
      </c>
      <c r="N223" s="97"/>
      <c r="AT223" t="str">
        <f t="shared" si="30"/>
        <v>NetU5_C7</v>
      </c>
      <c r="AU223" t="str">
        <f t="shared" si="31"/>
        <v>--</v>
      </c>
    </row>
    <row r="224" spans="1:47" x14ac:dyDescent="0.25">
      <c r="A224" t="str">
        <f t="shared" si="26"/>
        <v>U5-C9</v>
      </c>
      <c r="B224" t="str">
        <f t="shared" si="27"/>
        <v>NetU5_C9</v>
      </c>
      <c r="C224" t="str">
        <f t="shared" si="28"/>
        <v>U5-NetU5_C9</v>
      </c>
      <c r="D224" t="str">
        <f t="shared" si="29"/>
        <v>U5-C9</v>
      </c>
      <c r="E224" t="s">
        <v>528</v>
      </c>
      <c r="F224" t="s">
        <v>452</v>
      </c>
      <c r="G224" t="s">
        <v>1188</v>
      </c>
      <c r="N224" s="97"/>
      <c r="AT224" t="str">
        <f t="shared" si="30"/>
        <v>NetU5_C9</v>
      </c>
      <c r="AU224" t="str">
        <f t="shared" si="31"/>
        <v>--</v>
      </c>
    </row>
    <row r="225" spans="1:47" x14ac:dyDescent="0.25">
      <c r="A225" t="str">
        <f t="shared" si="26"/>
        <v>U5-C10</v>
      </c>
      <c r="B225" t="str">
        <f t="shared" si="27"/>
        <v>NetU5_C10</v>
      </c>
      <c r="C225" t="str">
        <f t="shared" si="28"/>
        <v>U5-NetU5_C10</v>
      </c>
      <c r="D225" t="str">
        <f t="shared" si="29"/>
        <v>U5-C10</v>
      </c>
      <c r="E225" t="s">
        <v>528</v>
      </c>
      <c r="F225" t="s">
        <v>453</v>
      </c>
      <c r="G225" t="s">
        <v>1189</v>
      </c>
      <c r="N225" s="97"/>
      <c r="AT225" t="str">
        <f t="shared" si="30"/>
        <v>NetU5_C10</v>
      </c>
      <c r="AU225" t="str">
        <f t="shared" si="31"/>
        <v>--</v>
      </c>
    </row>
    <row r="226" spans="1:47" x14ac:dyDescent="0.25">
      <c r="A226" t="str">
        <f t="shared" si="26"/>
        <v>U5-C11</v>
      </c>
      <c r="B226" t="str">
        <f t="shared" si="27"/>
        <v>NetU5_C11</v>
      </c>
      <c r="C226" t="str">
        <f t="shared" si="28"/>
        <v>U5-NetU5_C11</v>
      </c>
      <c r="D226" t="str">
        <f t="shared" si="29"/>
        <v>U5-C11</v>
      </c>
      <c r="E226" t="s">
        <v>528</v>
      </c>
      <c r="F226" t="s">
        <v>454</v>
      </c>
      <c r="G226" t="s">
        <v>1190</v>
      </c>
      <c r="N226" s="97"/>
      <c r="AT226" t="str">
        <f t="shared" si="30"/>
        <v>NetU5_C11</v>
      </c>
      <c r="AU226" t="str">
        <f t="shared" si="31"/>
        <v>--</v>
      </c>
    </row>
    <row r="227" spans="1:47" x14ac:dyDescent="0.25">
      <c r="A227" t="str">
        <f t="shared" si="26"/>
        <v>U5-C12</v>
      </c>
      <c r="B227" t="str">
        <f t="shared" si="27"/>
        <v>NetU5_C12</v>
      </c>
      <c r="C227" t="str">
        <f t="shared" si="28"/>
        <v>U5-NetU5_C12</v>
      </c>
      <c r="D227" t="str">
        <f t="shared" si="29"/>
        <v>U5-C12</v>
      </c>
      <c r="E227" t="s">
        <v>528</v>
      </c>
      <c r="F227" t="s">
        <v>455</v>
      </c>
      <c r="G227" t="s">
        <v>1191</v>
      </c>
      <c r="N227" s="97"/>
      <c r="AT227" t="str">
        <f t="shared" si="30"/>
        <v>NetU5_C12</v>
      </c>
      <c r="AU227" t="str">
        <f t="shared" si="31"/>
        <v>--</v>
      </c>
    </row>
    <row r="228" spans="1:47" x14ac:dyDescent="0.25">
      <c r="A228" t="str">
        <f t="shared" si="26"/>
        <v>U5-C13</v>
      </c>
      <c r="B228" t="str">
        <f t="shared" si="27"/>
        <v>UPD</v>
      </c>
      <c r="C228" t="str">
        <f t="shared" si="28"/>
        <v>U5-UPD</v>
      </c>
      <c r="D228" t="str">
        <f t="shared" si="29"/>
        <v>U5-C13</v>
      </c>
      <c r="E228" t="s">
        <v>528</v>
      </c>
      <c r="F228" t="s">
        <v>456</v>
      </c>
      <c r="G228" t="s">
        <v>1153</v>
      </c>
      <c r="N228" s="97"/>
      <c r="AT228" t="str">
        <f t="shared" si="30"/>
        <v>UPD</v>
      </c>
      <c r="AU228" t="str">
        <f t="shared" si="31"/>
        <v>--</v>
      </c>
    </row>
    <row r="229" spans="1:47" x14ac:dyDescent="0.25">
      <c r="A229" t="str">
        <f t="shared" si="26"/>
        <v>U5-C14</v>
      </c>
      <c r="B229" t="str">
        <f t="shared" si="27"/>
        <v>NetU5_C14</v>
      </c>
      <c r="C229" t="str">
        <f t="shared" si="28"/>
        <v>U5-NetU5_C14</v>
      </c>
      <c r="D229" t="str">
        <f t="shared" si="29"/>
        <v>U5-C14</v>
      </c>
      <c r="E229" t="s">
        <v>528</v>
      </c>
      <c r="F229" t="s">
        <v>457</v>
      </c>
      <c r="G229" t="s">
        <v>1192</v>
      </c>
      <c r="N229" s="97"/>
      <c r="AT229" t="str">
        <f t="shared" si="30"/>
        <v>NetU5_C14</v>
      </c>
      <c r="AU229" t="str">
        <f t="shared" si="31"/>
        <v>--</v>
      </c>
    </row>
    <row r="230" spans="1:47" x14ac:dyDescent="0.25">
      <c r="A230" t="str">
        <f t="shared" si="26"/>
        <v>U5-C15</v>
      </c>
      <c r="B230" t="str">
        <f t="shared" si="27"/>
        <v>NetU5_C15</v>
      </c>
      <c r="C230" t="str">
        <f t="shared" si="28"/>
        <v>U5-NetU5_C15</v>
      </c>
      <c r="D230" t="str">
        <f t="shared" si="29"/>
        <v>U5-C15</v>
      </c>
      <c r="E230" t="s">
        <v>528</v>
      </c>
      <c r="F230" t="s">
        <v>458</v>
      </c>
      <c r="G230" t="s">
        <v>1193</v>
      </c>
      <c r="N230" s="97"/>
      <c r="AT230" t="str">
        <f t="shared" si="30"/>
        <v>NetU5_C15</v>
      </c>
      <c r="AU230" t="str">
        <f t="shared" si="31"/>
        <v>--</v>
      </c>
    </row>
    <row r="231" spans="1:47" x14ac:dyDescent="0.25">
      <c r="A231" t="str">
        <f t="shared" si="26"/>
        <v>U5-C16</v>
      </c>
      <c r="B231" t="str">
        <f t="shared" si="27"/>
        <v>NetU5_C16</v>
      </c>
      <c r="C231" t="str">
        <f t="shared" si="28"/>
        <v>U5-NetU5_C16</v>
      </c>
      <c r="D231" t="str">
        <f t="shared" si="29"/>
        <v>U5-C16</v>
      </c>
      <c r="E231" t="s">
        <v>528</v>
      </c>
      <c r="F231" t="s">
        <v>459</v>
      </c>
      <c r="G231" t="s">
        <v>1194</v>
      </c>
      <c r="N231" s="97"/>
      <c r="AT231" t="str">
        <f t="shared" si="30"/>
        <v>NetU5_C16</v>
      </c>
      <c r="AU231" t="str">
        <f t="shared" si="31"/>
        <v>--</v>
      </c>
    </row>
    <row r="232" spans="1:47" x14ac:dyDescent="0.25">
      <c r="A232" t="str">
        <f t="shared" si="26"/>
        <v>U5-C17</v>
      </c>
      <c r="B232" t="str">
        <f t="shared" si="27"/>
        <v>NetU5_C17</v>
      </c>
      <c r="C232" t="str">
        <f t="shared" si="28"/>
        <v>U5-NetU5_C17</v>
      </c>
      <c r="D232" t="str">
        <f t="shared" si="29"/>
        <v>U5-C17</v>
      </c>
      <c r="E232" t="s">
        <v>528</v>
      </c>
      <c r="F232" t="s">
        <v>460</v>
      </c>
      <c r="G232" t="s">
        <v>1195</v>
      </c>
      <c r="N232" s="97"/>
      <c r="AT232" t="str">
        <f t="shared" si="30"/>
        <v>NetU5_C17</v>
      </c>
      <c r="AU232" t="str">
        <f t="shared" si="31"/>
        <v>--</v>
      </c>
    </row>
    <row r="233" spans="1:47" x14ac:dyDescent="0.25">
      <c r="A233" t="str">
        <f t="shared" si="26"/>
        <v>U5-C19</v>
      </c>
      <c r="B233" t="str">
        <f t="shared" si="27"/>
        <v>BDBUS0</v>
      </c>
      <c r="C233" t="str">
        <f t="shared" si="28"/>
        <v>U5-BDBUS0</v>
      </c>
      <c r="D233" t="str">
        <f t="shared" si="29"/>
        <v>U5-C19</v>
      </c>
      <c r="E233" t="s">
        <v>528</v>
      </c>
      <c r="F233" t="s">
        <v>462</v>
      </c>
      <c r="G233" t="s">
        <v>303</v>
      </c>
      <c r="N233" s="97"/>
      <c r="AT233" t="str">
        <f t="shared" si="30"/>
        <v>BDBUS0</v>
      </c>
      <c r="AU233" t="str">
        <f t="shared" si="31"/>
        <v>--</v>
      </c>
    </row>
    <row r="234" spans="1:47" x14ac:dyDescent="0.25">
      <c r="A234" t="str">
        <f t="shared" si="26"/>
        <v>U5-C20</v>
      </c>
      <c r="B234" t="str">
        <f t="shared" si="27"/>
        <v>AREF</v>
      </c>
      <c r="C234" t="str">
        <f t="shared" si="28"/>
        <v>U5-AREF</v>
      </c>
      <c r="D234" t="str">
        <f t="shared" si="29"/>
        <v>U5-C20</v>
      </c>
      <c r="E234" t="s">
        <v>528</v>
      </c>
      <c r="F234" t="s">
        <v>463</v>
      </c>
      <c r="G234" t="s">
        <v>287</v>
      </c>
      <c r="N234" s="97"/>
      <c r="AT234" t="str">
        <f t="shared" si="30"/>
        <v>AREF</v>
      </c>
      <c r="AU234" t="str">
        <f t="shared" si="31"/>
        <v>--</v>
      </c>
    </row>
    <row r="235" spans="1:47" x14ac:dyDescent="0.25">
      <c r="A235" t="str">
        <f t="shared" si="26"/>
        <v>U5-D3</v>
      </c>
      <c r="B235" t="str">
        <f t="shared" si="27"/>
        <v>NetU5_D3</v>
      </c>
      <c r="C235" t="str">
        <f t="shared" si="28"/>
        <v>U5-NetU5_D3</v>
      </c>
      <c r="D235" t="str">
        <f t="shared" si="29"/>
        <v>U5-D3</v>
      </c>
      <c r="E235" t="s">
        <v>528</v>
      </c>
      <c r="F235" t="s">
        <v>302</v>
      </c>
      <c r="G235" t="s">
        <v>1196</v>
      </c>
      <c r="N235" s="97"/>
      <c r="AT235" t="str">
        <f t="shared" si="30"/>
        <v>NetU5_D3</v>
      </c>
      <c r="AU235" t="str">
        <f t="shared" si="31"/>
        <v>--</v>
      </c>
    </row>
    <row r="236" spans="1:47" x14ac:dyDescent="0.25">
      <c r="A236" t="str">
        <f t="shared" si="26"/>
        <v>U5-D4</v>
      </c>
      <c r="B236" t="str">
        <f t="shared" si="27"/>
        <v>NetU5_D4</v>
      </c>
      <c r="C236" t="str">
        <f t="shared" si="28"/>
        <v>U5-NetU5_D4</v>
      </c>
      <c r="D236" t="str">
        <f t="shared" si="29"/>
        <v>U5-D4</v>
      </c>
      <c r="E236" t="s">
        <v>528</v>
      </c>
      <c r="F236" t="s">
        <v>304</v>
      </c>
      <c r="G236" t="s">
        <v>1197</v>
      </c>
      <c r="N236" s="97"/>
      <c r="AT236" t="str">
        <f t="shared" si="30"/>
        <v>NetU5_D4</v>
      </c>
      <c r="AU236" t="str">
        <f t="shared" si="31"/>
        <v>--</v>
      </c>
    </row>
    <row r="237" spans="1:47" x14ac:dyDescent="0.25">
      <c r="A237" t="str">
        <f t="shared" si="26"/>
        <v>U5-D5</v>
      </c>
      <c r="B237" t="str">
        <f t="shared" si="27"/>
        <v>NetU5_D5</v>
      </c>
      <c r="C237" t="str">
        <f t="shared" si="28"/>
        <v>U5-NetU5_D5</v>
      </c>
      <c r="D237" t="str">
        <f t="shared" si="29"/>
        <v>U5-D5</v>
      </c>
      <c r="E237" t="s">
        <v>528</v>
      </c>
      <c r="F237" t="s">
        <v>306</v>
      </c>
      <c r="G237" t="s">
        <v>1198</v>
      </c>
      <c r="N237" s="97"/>
      <c r="AT237" t="str">
        <f t="shared" si="30"/>
        <v>NetU5_D5</v>
      </c>
      <c r="AU237" t="str">
        <f t="shared" si="31"/>
        <v>--</v>
      </c>
    </row>
    <row r="238" spans="1:47" x14ac:dyDescent="0.25">
      <c r="A238" t="str">
        <f t="shared" si="26"/>
        <v>U5-D6</v>
      </c>
      <c r="B238" t="str">
        <f t="shared" si="27"/>
        <v>UPD</v>
      </c>
      <c r="C238" t="str">
        <f t="shared" si="28"/>
        <v>U5-UPD</v>
      </c>
      <c r="D238" t="str">
        <f t="shared" si="29"/>
        <v>U5-D6</v>
      </c>
      <c r="E238" t="s">
        <v>528</v>
      </c>
      <c r="F238" t="s">
        <v>308</v>
      </c>
      <c r="G238" t="s">
        <v>1153</v>
      </c>
      <c r="N238" s="97"/>
      <c r="AT238" t="str">
        <f t="shared" si="30"/>
        <v>UPD</v>
      </c>
      <c r="AU238" t="str">
        <f t="shared" si="31"/>
        <v>--</v>
      </c>
    </row>
    <row r="239" spans="1:47" x14ac:dyDescent="0.25">
      <c r="A239" t="str">
        <f t="shared" si="26"/>
        <v>U5-D7</v>
      </c>
      <c r="B239" t="str">
        <f t="shared" si="27"/>
        <v>NetU5_D7</v>
      </c>
      <c r="C239" t="str">
        <f t="shared" si="28"/>
        <v>U5-NetU5_D7</v>
      </c>
      <c r="D239" t="str">
        <f t="shared" si="29"/>
        <v>U5-D7</v>
      </c>
      <c r="E239" t="s">
        <v>528</v>
      </c>
      <c r="F239" t="s">
        <v>310</v>
      </c>
      <c r="G239" t="s">
        <v>1199</v>
      </c>
      <c r="N239" s="97"/>
      <c r="AT239" t="str">
        <f t="shared" si="30"/>
        <v>NetU5_D7</v>
      </c>
      <c r="AU239" t="str">
        <f t="shared" si="31"/>
        <v>--</v>
      </c>
    </row>
    <row r="240" spans="1:47" x14ac:dyDescent="0.25">
      <c r="A240" t="str">
        <f t="shared" si="26"/>
        <v>U5-D8</v>
      </c>
      <c r="B240" t="str">
        <f t="shared" si="27"/>
        <v>NetU5_D8</v>
      </c>
      <c r="C240" t="str">
        <f t="shared" si="28"/>
        <v>U5-NetU5_D8</v>
      </c>
      <c r="D240" t="str">
        <f t="shared" si="29"/>
        <v>U5-D8</v>
      </c>
      <c r="E240" t="s">
        <v>528</v>
      </c>
      <c r="F240" t="s">
        <v>312</v>
      </c>
      <c r="G240" t="s">
        <v>1200</v>
      </c>
      <c r="N240" s="97"/>
      <c r="AT240" t="str">
        <f t="shared" si="30"/>
        <v>NetU5_D8</v>
      </c>
      <c r="AU240" t="str">
        <f t="shared" si="31"/>
        <v>--</v>
      </c>
    </row>
    <row r="241" spans="1:47" x14ac:dyDescent="0.25">
      <c r="A241" t="str">
        <f t="shared" si="26"/>
        <v>U5-D9</v>
      </c>
      <c r="B241" t="str">
        <f t="shared" si="27"/>
        <v>NetU5_D9</v>
      </c>
      <c r="C241" t="str">
        <f t="shared" si="28"/>
        <v>U5-NetU5_D9</v>
      </c>
      <c r="D241" t="str">
        <f t="shared" si="29"/>
        <v>U5-D9</v>
      </c>
      <c r="E241" t="s">
        <v>528</v>
      </c>
      <c r="F241" t="s">
        <v>314</v>
      </c>
      <c r="G241" t="s">
        <v>1201</v>
      </c>
      <c r="N241" s="97"/>
      <c r="AT241" t="str">
        <f t="shared" si="30"/>
        <v>NetU5_D9</v>
      </c>
      <c r="AU241" t="str">
        <f t="shared" si="31"/>
        <v>--</v>
      </c>
    </row>
    <row r="242" spans="1:47" x14ac:dyDescent="0.25">
      <c r="A242" t="str">
        <f t="shared" si="26"/>
        <v>U5-D10</v>
      </c>
      <c r="B242" t="str">
        <f t="shared" si="27"/>
        <v>NetU5_D10</v>
      </c>
      <c r="C242" t="str">
        <f t="shared" si="28"/>
        <v>U5-NetU5_D10</v>
      </c>
      <c r="D242" t="str">
        <f t="shared" si="29"/>
        <v>U5-D10</v>
      </c>
      <c r="E242" t="s">
        <v>528</v>
      </c>
      <c r="F242" t="s">
        <v>316</v>
      </c>
      <c r="G242" t="s">
        <v>1202</v>
      </c>
      <c r="N242" s="97"/>
      <c r="AT242" t="str">
        <f t="shared" si="30"/>
        <v>NetU5_D10</v>
      </c>
      <c r="AU242" t="str">
        <f t="shared" si="31"/>
        <v>--</v>
      </c>
    </row>
    <row r="243" spans="1:47" x14ac:dyDescent="0.25">
      <c r="A243" t="str">
        <f t="shared" si="26"/>
        <v>U5-D12</v>
      </c>
      <c r="B243" t="str">
        <f t="shared" si="27"/>
        <v>NetU5_D12</v>
      </c>
      <c r="C243" t="str">
        <f t="shared" si="28"/>
        <v>U5-NetU5_D12</v>
      </c>
      <c r="D243" t="str">
        <f t="shared" si="29"/>
        <v>U5-D12</v>
      </c>
      <c r="E243" t="s">
        <v>528</v>
      </c>
      <c r="F243" t="s">
        <v>320</v>
      </c>
      <c r="G243" t="s">
        <v>1203</v>
      </c>
      <c r="N243" s="97"/>
      <c r="AT243" t="str">
        <f t="shared" si="30"/>
        <v>NetU5_D12</v>
      </c>
      <c r="AU243" t="str">
        <f t="shared" si="31"/>
        <v>--</v>
      </c>
    </row>
    <row r="244" spans="1:47" x14ac:dyDescent="0.25">
      <c r="A244" t="str">
        <f t="shared" si="26"/>
        <v>U5-D13</v>
      </c>
      <c r="B244" t="str">
        <f t="shared" si="27"/>
        <v>NetU5_D13</v>
      </c>
      <c r="C244" t="str">
        <f t="shared" si="28"/>
        <v>U5-NetU5_D13</v>
      </c>
      <c r="D244" t="str">
        <f t="shared" si="29"/>
        <v>U5-D13</v>
      </c>
      <c r="E244" t="s">
        <v>528</v>
      </c>
      <c r="F244" t="s">
        <v>321</v>
      </c>
      <c r="G244" t="s">
        <v>1204</v>
      </c>
      <c r="N244" s="97"/>
      <c r="AT244" t="str">
        <f t="shared" si="30"/>
        <v>NetU5_D13</v>
      </c>
      <c r="AU244" t="str">
        <f t="shared" si="31"/>
        <v>--</v>
      </c>
    </row>
    <row r="245" spans="1:47" x14ac:dyDescent="0.25">
      <c r="A245" t="str">
        <f t="shared" si="26"/>
        <v>U5-D14</v>
      </c>
      <c r="B245" t="str">
        <f t="shared" si="27"/>
        <v>NetU5_D14</v>
      </c>
      <c r="C245" t="str">
        <f t="shared" si="28"/>
        <v>U5-NetU5_D14</v>
      </c>
      <c r="D245" t="str">
        <f t="shared" si="29"/>
        <v>U5-D14</v>
      </c>
      <c r="E245" t="s">
        <v>528</v>
      </c>
      <c r="F245" t="s">
        <v>322</v>
      </c>
      <c r="G245" t="s">
        <v>1205</v>
      </c>
      <c r="N245" s="97"/>
      <c r="AT245" t="str">
        <f t="shared" si="30"/>
        <v>NetU5_D14</v>
      </c>
      <c r="AU245" t="str">
        <f t="shared" si="31"/>
        <v>--</v>
      </c>
    </row>
    <row r="246" spans="1:47" x14ac:dyDescent="0.25">
      <c r="A246" t="str">
        <f t="shared" si="26"/>
        <v>U5-D15</v>
      </c>
      <c r="B246" t="str">
        <f t="shared" si="27"/>
        <v>NetU5_D15</v>
      </c>
      <c r="C246" t="str">
        <f t="shared" si="28"/>
        <v>U5-NetU5_D15</v>
      </c>
      <c r="D246" t="str">
        <f t="shared" si="29"/>
        <v>U5-D15</v>
      </c>
      <c r="E246" t="s">
        <v>528</v>
      </c>
      <c r="F246" t="s">
        <v>832</v>
      </c>
      <c r="G246" t="s">
        <v>1206</v>
      </c>
      <c r="N246" s="97"/>
      <c r="AT246" t="str">
        <f t="shared" si="30"/>
        <v>NetU5_D15</v>
      </c>
      <c r="AU246" t="str">
        <f t="shared" si="31"/>
        <v>--</v>
      </c>
    </row>
    <row r="247" spans="1:47" x14ac:dyDescent="0.25">
      <c r="A247" t="str">
        <f t="shared" si="26"/>
        <v>U5-D16</v>
      </c>
      <c r="B247" t="str">
        <f t="shared" si="27"/>
        <v>UPD</v>
      </c>
      <c r="C247" t="str">
        <f t="shared" si="28"/>
        <v>U5-UPD</v>
      </c>
      <c r="D247" t="str">
        <f t="shared" si="29"/>
        <v>U5-D16</v>
      </c>
      <c r="E247" t="s">
        <v>528</v>
      </c>
      <c r="F247" t="s">
        <v>833</v>
      </c>
      <c r="G247" t="s">
        <v>1153</v>
      </c>
      <c r="N247" s="97"/>
      <c r="AT247" t="str">
        <f t="shared" si="30"/>
        <v>UPD</v>
      </c>
      <c r="AU247" t="str">
        <f t="shared" si="31"/>
        <v>--</v>
      </c>
    </row>
    <row r="248" spans="1:47" x14ac:dyDescent="0.25">
      <c r="A248" t="str">
        <f t="shared" si="26"/>
        <v>U5-D17</v>
      </c>
      <c r="B248" t="str">
        <f t="shared" si="27"/>
        <v>NetU5_D17</v>
      </c>
      <c r="C248" t="str">
        <f t="shared" si="28"/>
        <v>U5-NetU5_D17</v>
      </c>
      <c r="D248" t="str">
        <f t="shared" si="29"/>
        <v>U5-D17</v>
      </c>
      <c r="E248" t="s">
        <v>528</v>
      </c>
      <c r="F248" t="s">
        <v>1207</v>
      </c>
      <c r="G248" t="s">
        <v>1208</v>
      </c>
      <c r="N248" s="97"/>
      <c r="AT248" t="str">
        <f t="shared" si="30"/>
        <v>NetU5_D17</v>
      </c>
      <c r="AU248" t="str">
        <f t="shared" si="31"/>
        <v>--</v>
      </c>
    </row>
    <row r="249" spans="1:47" x14ac:dyDescent="0.25">
      <c r="A249" t="str">
        <f t="shared" si="26"/>
        <v>U5-D18</v>
      </c>
      <c r="B249" t="str">
        <f t="shared" si="27"/>
        <v>BDBUS1</v>
      </c>
      <c r="C249" t="str">
        <f t="shared" si="28"/>
        <v>U5-BDBUS1</v>
      </c>
      <c r="D249" t="str">
        <f t="shared" si="29"/>
        <v>U5-D18</v>
      </c>
      <c r="E249" t="s">
        <v>528</v>
      </c>
      <c r="F249" t="s">
        <v>1209</v>
      </c>
      <c r="G249" t="s">
        <v>305</v>
      </c>
      <c r="N249" s="97"/>
      <c r="AT249" t="str">
        <f t="shared" si="30"/>
        <v>BDBUS1</v>
      </c>
      <c r="AU249" t="str">
        <f t="shared" si="31"/>
        <v>--</v>
      </c>
    </row>
    <row r="250" spans="1:47" x14ac:dyDescent="0.25">
      <c r="A250" t="str">
        <f t="shared" si="26"/>
        <v>U5-D19</v>
      </c>
      <c r="B250" t="str">
        <f t="shared" si="27"/>
        <v>3.3V</v>
      </c>
      <c r="C250" t="str">
        <f t="shared" si="28"/>
        <v>U5-3.3V</v>
      </c>
      <c r="D250" t="str">
        <f t="shared" si="29"/>
        <v>U5-D19</v>
      </c>
      <c r="E250" t="s">
        <v>528</v>
      </c>
      <c r="F250" t="s">
        <v>1210</v>
      </c>
      <c r="G250" t="s">
        <v>291</v>
      </c>
      <c r="N250" s="97"/>
      <c r="AT250" t="str">
        <f t="shared" si="30"/>
        <v>3.3V</v>
      </c>
      <c r="AU250" t="str">
        <f t="shared" si="31"/>
        <v>--</v>
      </c>
    </row>
    <row r="251" spans="1:47" x14ac:dyDescent="0.25">
      <c r="A251" t="str">
        <f t="shared" si="26"/>
        <v>U5-D20</v>
      </c>
      <c r="B251" t="str">
        <f t="shared" si="27"/>
        <v>RSVD1</v>
      </c>
      <c r="C251" t="str">
        <f t="shared" si="28"/>
        <v>U5-RSVD1</v>
      </c>
      <c r="D251" t="str">
        <f t="shared" si="29"/>
        <v>U5-D20</v>
      </c>
      <c r="E251" t="s">
        <v>528</v>
      </c>
      <c r="F251" t="s">
        <v>1211</v>
      </c>
      <c r="G251" t="s">
        <v>1152</v>
      </c>
      <c r="N251" s="97"/>
      <c r="AT251" t="str">
        <f t="shared" si="30"/>
        <v>RSVD1</v>
      </c>
      <c r="AU251" t="str">
        <f t="shared" si="31"/>
        <v>--</v>
      </c>
    </row>
    <row r="252" spans="1:47" x14ac:dyDescent="0.25">
      <c r="A252" t="str">
        <f t="shared" si="26"/>
        <v>U5-E6</v>
      </c>
      <c r="B252" t="str">
        <f t="shared" si="27"/>
        <v>NetU5_E6</v>
      </c>
      <c r="C252" t="str">
        <f t="shared" si="28"/>
        <v>U5-NetU5_E6</v>
      </c>
      <c r="D252" t="str">
        <f t="shared" si="29"/>
        <v>U5-E6</v>
      </c>
      <c r="E252" t="s">
        <v>528</v>
      </c>
      <c r="F252" t="s">
        <v>638</v>
      </c>
      <c r="G252" t="s">
        <v>1212</v>
      </c>
      <c r="N252" s="97"/>
      <c r="AT252" t="str">
        <f t="shared" si="30"/>
        <v>NetU5_E6</v>
      </c>
      <c r="AU252" t="str">
        <f t="shared" si="31"/>
        <v>--</v>
      </c>
    </row>
    <row r="253" spans="1:47" x14ac:dyDescent="0.25">
      <c r="A253" t="str">
        <f t="shared" si="26"/>
        <v>U5-E7</v>
      </c>
      <c r="B253" t="str">
        <f t="shared" si="27"/>
        <v>NetU5_E7</v>
      </c>
      <c r="C253" t="str">
        <f t="shared" si="28"/>
        <v>U5-NetU5_E7</v>
      </c>
      <c r="D253" t="str">
        <f t="shared" si="29"/>
        <v>U5-E7</v>
      </c>
      <c r="E253" t="s">
        <v>528</v>
      </c>
      <c r="F253" t="s">
        <v>639</v>
      </c>
      <c r="G253" t="s">
        <v>1213</v>
      </c>
      <c r="N253" s="97"/>
      <c r="AT253" t="str">
        <f t="shared" si="30"/>
        <v>NetU5_E7</v>
      </c>
      <c r="AU253" t="str">
        <f t="shared" si="31"/>
        <v>--</v>
      </c>
    </row>
    <row r="254" spans="1:47" x14ac:dyDescent="0.25">
      <c r="A254" t="str">
        <f t="shared" si="26"/>
        <v>U5-E8</v>
      </c>
      <c r="B254" t="str">
        <f t="shared" si="27"/>
        <v>NetU5_E8</v>
      </c>
      <c r="C254" t="str">
        <f t="shared" si="28"/>
        <v>U5-NetU5_E8</v>
      </c>
      <c r="D254" t="str">
        <f t="shared" si="29"/>
        <v>U5-E8</v>
      </c>
      <c r="E254" t="s">
        <v>528</v>
      </c>
      <c r="F254" t="s">
        <v>641</v>
      </c>
      <c r="G254" t="s">
        <v>1214</v>
      </c>
      <c r="N254" s="97"/>
      <c r="AT254" t="str">
        <f t="shared" si="30"/>
        <v>NetU5_E8</v>
      </c>
      <c r="AU254" t="str">
        <f t="shared" si="31"/>
        <v>--</v>
      </c>
    </row>
    <row r="255" spans="1:47" x14ac:dyDescent="0.25">
      <c r="A255" t="str">
        <f t="shared" si="26"/>
        <v>U5-E9</v>
      </c>
      <c r="B255" t="str">
        <f t="shared" si="27"/>
        <v>UPD</v>
      </c>
      <c r="C255" t="str">
        <f t="shared" si="28"/>
        <v>U5-UPD</v>
      </c>
      <c r="D255" t="str">
        <f t="shared" si="29"/>
        <v>U5-E9</v>
      </c>
      <c r="E255" t="s">
        <v>528</v>
      </c>
      <c r="F255" t="s">
        <v>643</v>
      </c>
      <c r="G255" t="s">
        <v>1153</v>
      </c>
      <c r="N255" s="97"/>
      <c r="AT255" t="str">
        <f t="shared" si="30"/>
        <v>UPD</v>
      </c>
      <c r="AU255" t="str">
        <f t="shared" si="31"/>
        <v>--</v>
      </c>
    </row>
    <row r="256" spans="1:47" x14ac:dyDescent="0.25">
      <c r="A256" t="str">
        <f t="shared" si="26"/>
        <v>U5-E10</v>
      </c>
      <c r="B256" t="str">
        <f t="shared" si="27"/>
        <v>NetU5_E10</v>
      </c>
      <c r="C256" t="str">
        <f t="shared" si="28"/>
        <v>U5-NetU5_E10</v>
      </c>
      <c r="D256" t="str">
        <f t="shared" si="29"/>
        <v>U5-E10</v>
      </c>
      <c r="E256" t="s">
        <v>528</v>
      </c>
      <c r="F256" t="s">
        <v>644</v>
      </c>
      <c r="G256" t="s">
        <v>1215</v>
      </c>
      <c r="N256" s="97"/>
      <c r="AT256" t="str">
        <f t="shared" si="30"/>
        <v>NetU5_E10</v>
      </c>
      <c r="AU256" t="str">
        <f t="shared" si="31"/>
        <v>--</v>
      </c>
    </row>
    <row r="257" spans="1:47" x14ac:dyDescent="0.25">
      <c r="A257" t="str">
        <f t="shared" si="26"/>
        <v>U5-E11</v>
      </c>
      <c r="B257" t="str">
        <f t="shared" si="27"/>
        <v>NetU5_E11</v>
      </c>
      <c r="C257" t="str">
        <f t="shared" si="28"/>
        <v>U5-NetU5_E11</v>
      </c>
      <c r="D257" t="str">
        <f t="shared" si="29"/>
        <v>U5-E11</v>
      </c>
      <c r="E257" t="s">
        <v>528</v>
      </c>
      <c r="F257" t="s">
        <v>746</v>
      </c>
      <c r="G257" t="s">
        <v>1216</v>
      </c>
      <c r="N257" s="97"/>
      <c r="AT257" t="str">
        <f t="shared" si="30"/>
        <v>NetU5_E11</v>
      </c>
      <c r="AU257" t="str">
        <f t="shared" si="31"/>
        <v>--</v>
      </c>
    </row>
    <row r="258" spans="1:47" x14ac:dyDescent="0.25">
      <c r="A258" t="str">
        <f t="shared" si="26"/>
        <v>U5-E12</v>
      </c>
      <c r="B258" t="str">
        <f t="shared" si="27"/>
        <v>NetU5_E12</v>
      </c>
      <c r="C258" t="str">
        <f t="shared" si="28"/>
        <v>U5-NetU5_E12</v>
      </c>
      <c r="D258" t="str">
        <f t="shared" si="29"/>
        <v>U5-E12</v>
      </c>
      <c r="E258" t="s">
        <v>528</v>
      </c>
      <c r="F258" t="s">
        <v>645</v>
      </c>
      <c r="G258" t="s">
        <v>1217</v>
      </c>
      <c r="N258" s="97"/>
      <c r="AT258" t="str">
        <f t="shared" si="30"/>
        <v>NetU5_E12</v>
      </c>
      <c r="AU258" t="str">
        <f t="shared" si="31"/>
        <v>--</v>
      </c>
    </row>
    <row r="259" spans="1:47" x14ac:dyDescent="0.25">
      <c r="A259" t="str">
        <f t="shared" si="26"/>
        <v>U5-E13</v>
      </c>
      <c r="B259" t="str">
        <f t="shared" si="27"/>
        <v>NetU5_E13</v>
      </c>
      <c r="C259" t="str">
        <f t="shared" si="28"/>
        <v>U5-NetU5_E13</v>
      </c>
      <c r="D259" t="str">
        <f t="shared" si="29"/>
        <v>U5-E13</v>
      </c>
      <c r="E259" t="s">
        <v>528</v>
      </c>
      <c r="F259" t="s">
        <v>646</v>
      </c>
      <c r="G259" t="s">
        <v>1218</v>
      </c>
      <c r="N259" s="97"/>
      <c r="AT259" t="str">
        <f t="shared" si="30"/>
        <v>NetU5_E13</v>
      </c>
      <c r="AU259" t="str">
        <f t="shared" si="31"/>
        <v>--</v>
      </c>
    </row>
    <row r="260" spans="1:47" x14ac:dyDescent="0.25">
      <c r="A260" t="str">
        <f t="shared" si="26"/>
        <v>U5-E15</v>
      </c>
      <c r="B260" t="str">
        <f t="shared" si="27"/>
        <v>NetU5_E15</v>
      </c>
      <c r="C260" t="str">
        <f t="shared" si="28"/>
        <v>U5-NetU5_E15</v>
      </c>
      <c r="D260" t="str">
        <f t="shared" si="29"/>
        <v>U5-E15</v>
      </c>
      <c r="E260" t="s">
        <v>528</v>
      </c>
      <c r="F260" t="s">
        <v>835</v>
      </c>
      <c r="G260" t="s">
        <v>1219</v>
      </c>
      <c r="N260" s="97"/>
      <c r="AT260" t="str">
        <f t="shared" si="30"/>
        <v>NetU5_E15</v>
      </c>
      <c r="AU260" t="str">
        <f t="shared" si="31"/>
        <v>--</v>
      </c>
    </row>
    <row r="261" spans="1:47" x14ac:dyDescent="0.25">
      <c r="A261" t="str">
        <f t="shared" si="26"/>
        <v>U5-E16</v>
      </c>
      <c r="B261" t="str">
        <f t="shared" si="27"/>
        <v>BDBUS4</v>
      </c>
      <c r="C261" t="str">
        <f t="shared" si="28"/>
        <v>U5-BDBUS4</v>
      </c>
      <c r="D261" t="str">
        <f t="shared" si="29"/>
        <v>U5-E16</v>
      </c>
      <c r="E261" t="s">
        <v>528</v>
      </c>
      <c r="F261" t="s">
        <v>836</v>
      </c>
      <c r="G261" t="s">
        <v>311</v>
      </c>
      <c r="N261" s="97"/>
      <c r="AT261" t="str">
        <f t="shared" si="30"/>
        <v>BDBUS4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U5-E17</v>
      </c>
      <c r="B262" t="str">
        <f t="shared" ref="B262:B325" si="33">IF(OR(E262=$A$2,E262=$B$2,E262=$C$2,E262=$D$2),"--",G262)</f>
        <v>BDBUS2</v>
      </c>
      <c r="C262" t="str">
        <f t="shared" ref="C262:C325" si="34">$E262&amp;"-"&amp;$G262</f>
        <v>U5-BDBUS2</v>
      </c>
      <c r="D262" t="str">
        <f t="shared" ref="D262:D325" si="35">A262</f>
        <v>U5-E17</v>
      </c>
      <c r="E262" t="s">
        <v>528</v>
      </c>
      <c r="F262" t="s">
        <v>1220</v>
      </c>
      <c r="G262" t="s">
        <v>307</v>
      </c>
      <c r="N262" s="97"/>
      <c r="AT262" t="str">
        <f t="shared" ref="AT262:AT325" si="36">IF(IF(COUNTIF($AO$6:$AQ$150,B262)&gt;0,"---","--")="---",VLOOKUP(B262,$AO$6:$AQ$150,3,0),B262)</f>
        <v>BDBUS2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U5-E18</v>
      </c>
      <c r="B263" t="str">
        <f t="shared" si="33"/>
        <v>LED1</v>
      </c>
      <c r="C263" t="str">
        <f t="shared" si="34"/>
        <v>U5-LED1</v>
      </c>
      <c r="D263" t="str">
        <f t="shared" si="35"/>
        <v>U5-E18</v>
      </c>
      <c r="E263" t="s">
        <v>528</v>
      </c>
      <c r="F263" t="s">
        <v>1221</v>
      </c>
      <c r="G263" t="s">
        <v>354</v>
      </c>
      <c r="N263" s="97"/>
      <c r="AT263" t="str">
        <f t="shared" si="36"/>
        <v>NetD2_A</v>
      </c>
      <c r="AU263" t="str">
        <f t="shared" si="37"/>
        <v>R9</v>
      </c>
    </row>
    <row r="264" spans="1:47" x14ac:dyDescent="0.25">
      <c r="A264" t="str">
        <f t="shared" si="32"/>
        <v>U5-E19</v>
      </c>
      <c r="B264" t="str">
        <f t="shared" si="33"/>
        <v>3.3V</v>
      </c>
      <c r="C264" t="str">
        <f t="shared" si="34"/>
        <v>U5-3.3V</v>
      </c>
      <c r="D264" t="str">
        <f t="shared" si="35"/>
        <v>U5-E19</v>
      </c>
      <c r="E264" t="s">
        <v>528</v>
      </c>
      <c r="F264" t="s">
        <v>1222</v>
      </c>
      <c r="G264" t="s">
        <v>291</v>
      </c>
      <c r="N264" s="97"/>
      <c r="AT264" t="str">
        <f t="shared" si="36"/>
        <v>3.3V</v>
      </c>
      <c r="AU264" t="str">
        <f t="shared" si="37"/>
        <v>--</v>
      </c>
    </row>
    <row r="265" spans="1:47" x14ac:dyDescent="0.25">
      <c r="A265" t="str">
        <f t="shared" si="32"/>
        <v>U5-F8</v>
      </c>
      <c r="B265" t="str">
        <f t="shared" si="33"/>
        <v>NetU5_F8</v>
      </c>
      <c r="C265" t="str">
        <f t="shared" si="34"/>
        <v>U5-NetU5_F8</v>
      </c>
      <c r="D265" t="str">
        <f t="shared" si="35"/>
        <v>U5-F8</v>
      </c>
      <c r="E265" t="s">
        <v>528</v>
      </c>
      <c r="F265" t="s">
        <v>647</v>
      </c>
      <c r="G265" t="s">
        <v>1223</v>
      </c>
      <c r="N265" s="97"/>
      <c r="AT265" t="str">
        <f t="shared" si="36"/>
        <v>NetU5_F8</v>
      </c>
      <c r="AU265" t="str">
        <f t="shared" si="37"/>
        <v>--</v>
      </c>
    </row>
    <row r="266" spans="1:47" x14ac:dyDescent="0.25">
      <c r="A266" t="str">
        <f t="shared" si="32"/>
        <v>U5-F9</v>
      </c>
      <c r="B266" t="str">
        <f t="shared" si="33"/>
        <v>NetU5_F9</v>
      </c>
      <c r="C266" t="str">
        <f t="shared" si="34"/>
        <v>U5-NetU5_F9</v>
      </c>
      <c r="D266" t="str">
        <f t="shared" si="35"/>
        <v>U5-F9</v>
      </c>
      <c r="E266" t="s">
        <v>528</v>
      </c>
      <c r="F266" t="s">
        <v>648</v>
      </c>
      <c r="G266" t="s">
        <v>1224</v>
      </c>
      <c r="N266" s="97"/>
      <c r="AT266" t="str">
        <f t="shared" si="36"/>
        <v>NetU5_F9</v>
      </c>
      <c r="AU266" t="str">
        <f t="shared" si="37"/>
        <v>--</v>
      </c>
    </row>
    <row r="267" spans="1:47" x14ac:dyDescent="0.25">
      <c r="A267" t="str">
        <f t="shared" si="32"/>
        <v>U5-F11</v>
      </c>
      <c r="B267" t="str">
        <f t="shared" si="33"/>
        <v>NetU5_F11</v>
      </c>
      <c r="C267" t="str">
        <f t="shared" si="34"/>
        <v>U5-NetU5_F11</v>
      </c>
      <c r="D267" t="str">
        <f t="shared" si="35"/>
        <v>U5-F11</v>
      </c>
      <c r="E267" t="s">
        <v>528</v>
      </c>
      <c r="F267" t="s">
        <v>650</v>
      </c>
      <c r="G267" t="s">
        <v>1225</v>
      </c>
      <c r="N267" s="97"/>
      <c r="AT267" t="str">
        <f t="shared" si="36"/>
        <v>NetU5_F11</v>
      </c>
      <c r="AU267" t="str">
        <f t="shared" si="37"/>
        <v>--</v>
      </c>
    </row>
    <row r="268" spans="1:47" x14ac:dyDescent="0.25">
      <c r="A268" t="str">
        <f t="shared" si="32"/>
        <v>U5-F13</v>
      </c>
      <c r="B268" t="str">
        <f t="shared" si="33"/>
        <v>NetU5_F13</v>
      </c>
      <c r="C268" t="str">
        <f t="shared" si="34"/>
        <v>U5-NetU5_F13</v>
      </c>
      <c r="D268" t="str">
        <f t="shared" si="35"/>
        <v>U5-F13</v>
      </c>
      <c r="E268" t="s">
        <v>528</v>
      </c>
      <c r="F268" t="s">
        <v>652</v>
      </c>
      <c r="G268" t="s">
        <v>1226</v>
      </c>
      <c r="N268" s="97"/>
      <c r="AT268" t="str">
        <f t="shared" si="36"/>
        <v>NetU5_F13</v>
      </c>
      <c r="AU268" t="str">
        <f t="shared" si="37"/>
        <v>--</v>
      </c>
    </row>
    <row r="269" spans="1:47" x14ac:dyDescent="0.25">
      <c r="A269" t="str">
        <f t="shared" si="32"/>
        <v>U5-F15</v>
      </c>
      <c r="B269" t="str">
        <f t="shared" si="33"/>
        <v>BDBUS3</v>
      </c>
      <c r="C269" t="str">
        <f t="shared" si="34"/>
        <v>U5-BDBUS3</v>
      </c>
      <c r="D269" t="str">
        <f t="shared" si="35"/>
        <v>U5-F15</v>
      </c>
      <c r="E269" t="s">
        <v>528</v>
      </c>
      <c r="F269" t="s">
        <v>841</v>
      </c>
      <c r="G269" t="s">
        <v>309</v>
      </c>
      <c r="N269" s="97"/>
      <c r="AT269" t="str">
        <f t="shared" si="36"/>
        <v>BDBUS3</v>
      </c>
      <c r="AU269" t="str">
        <f t="shared" si="37"/>
        <v>--</v>
      </c>
    </row>
    <row r="270" spans="1:47" x14ac:dyDescent="0.25">
      <c r="A270" t="str">
        <f t="shared" si="32"/>
        <v>U5-F16</v>
      </c>
      <c r="B270" t="str">
        <f t="shared" si="33"/>
        <v>BDBUS5</v>
      </c>
      <c r="C270" t="str">
        <f t="shared" si="34"/>
        <v>U5-BDBUS5</v>
      </c>
      <c r="D270" t="str">
        <f t="shared" si="35"/>
        <v>U5-F16</v>
      </c>
      <c r="E270" t="s">
        <v>528</v>
      </c>
      <c r="F270" t="s">
        <v>842</v>
      </c>
      <c r="G270" t="s">
        <v>313</v>
      </c>
      <c r="N270" s="97"/>
      <c r="AT270" t="str">
        <f t="shared" si="36"/>
        <v>BDBUS5</v>
      </c>
      <c r="AU270" t="str">
        <f t="shared" si="37"/>
        <v>--</v>
      </c>
    </row>
    <row r="271" spans="1:47" x14ac:dyDescent="0.25">
      <c r="A271" t="str">
        <f t="shared" si="32"/>
        <v>U5-F18</v>
      </c>
      <c r="B271" t="str">
        <f t="shared" si="33"/>
        <v>D13</v>
      </c>
      <c r="C271" t="str">
        <f t="shared" si="34"/>
        <v>U5-D13</v>
      </c>
      <c r="D271" t="str">
        <f t="shared" si="35"/>
        <v>U5-F18</v>
      </c>
      <c r="E271" t="s">
        <v>528</v>
      </c>
      <c r="F271" t="s">
        <v>1227</v>
      </c>
      <c r="G271" t="s">
        <v>321</v>
      </c>
      <c r="N271" s="97"/>
      <c r="AT271" t="str">
        <f t="shared" si="36"/>
        <v>D13</v>
      </c>
      <c r="AU271" t="str">
        <f t="shared" si="37"/>
        <v>--</v>
      </c>
    </row>
    <row r="272" spans="1:47" x14ac:dyDescent="0.25">
      <c r="A272" t="str">
        <f t="shared" si="32"/>
        <v>U5-F20</v>
      </c>
      <c r="B272" t="str">
        <f t="shared" si="33"/>
        <v>PIO_07</v>
      </c>
      <c r="C272" t="str">
        <f t="shared" si="34"/>
        <v>U5-PIO_07</v>
      </c>
      <c r="D272" t="str">
        <f t="shared" si="35"/>
        <v>U5-F20</v>
      </c>
      <c r="E272" t="s">
        <v>528</v>
      </c>
      <c r="F272" t="s">
        <v>1228</v>
      </c>
      <c r="G272" t="s">
        <v>344</v>
      </c>
      <c r="N272" s="97"/>
      <c r="AT272" t="str">
        <f t="shared" si="36"/>
        <v>PIO_07</v>
      </c>
      <c r="AU272" t="str">
        <f t="shared" si="37"/>
        <v>--</v>
      </c>
    </row>
    <row r="273" spans="1:47" x14ac:dyDescent="0.25">
      <c r="A273" t="str">
        <f t="shared" si="32"/>
        <v>U5-G8</v>
      </c>
      <c r="B273" t="str">
        <f t="shared" si="33"/>
        <v>UPD</v>
      </c>
      <c r="C273" t="str">
        <f t="shared" si="34"/>
        <v>U5-UPD</v>
      </c>
      <c r="D273" t="str">
        <f t="shared" si="35"/>
        <v>U5-G8</v>
      </c>
      <c r="E273" t="s">
        <v>528</v>
      </c>
      <c r="F273" t="s">
        <v>760</v>
      </c>
      <c r="G273" t="s">
        <v>1153</v>
      </c>
      <c r="N273" s="97"/>
      <c r="AT273" t="str">
        <f t="shared" si="36"/>
        <v>UPD</v>
      </c>
      <c r="AU273" t="str">
        <f t="shared" si="37"/>
        <v>--</v>
      </c>
    </row>
    <row r="274" spans="1:47" x14ac:dyDescent="0.25">
      <c r="A274" t="str">
        <f t="shared" si="32"/>
        <v>U5-G10</v>
      </c>
      <c r="B274" t="str">
        <f t="shared" si="33"/>
        <v>UPD</v>
      </c>
      <c r="C274" t="str">
        <f t="shared" si="34"/>
        <v>U5-UPD</v>
      </c>
      <c r="D274" t="str">
        <f t="shared" si="35"/>
        <v>U5-G10</v>
      </c>
      <c r="E274" t="s">
        <v>528</v>
      </c>
      <c r="F274" t="s">
        <v>656</v>
      </c>
      <c r="G274" t="s">
        <v>1153</v>
      </c>
      <c r="N274" s="97"/>
      <c r="AT274" t="str">
        <f t="shared" si="36"/>
        <v>UPD</v>
      </c>
      <c r="AU274" t="str">
        <f t="shared" si="37"/>
        <v>--</v>
      </c>
    </row>
    <row r="275" spans="1:47" x14ac:dyDescent="0.25">
      <c r="A275" t="str">
        <f t="shared" si="32"/>
        <v>U5-G12</v>
      </c>
      <c r="B275" t="str">
        <f t="shared" si="33"/>
        <v>UPD</v>
      </c>
      <c r="C275" t="str">
        <f t="shared" si="34"/>
        <v>U5-UPD</v>
      </c>
      <c r="D275" t="str">
        <f t="shared" si="35"/>
        <v>U5-G12</v>
      </c>
      <c r="E275" t="s">
        <v>528</v>
      </c>
      <c r="F275" t="s">
        <v>658</v>
      </c>
      <c r="G275" t="s">
        <v>1153</v>
      </c>
      <c r="N275" s="97"/>
      <c r="AT275" t="str">
        <f t="shared" si="36"/>
        <v>UPD</v>
      </c>
      <c r="AU275" t="str">
        <f t="shared" si="37"/>
        <v>--</v>
      </c>
    </row>
    <row r="276" spans="1:47" x14ac:dyDescent="0.25">
      <c r="A276" t="str">
        <f t="shared" si="32"/>
        <v>U5-G15</v>
      </c>
      <c r="B276" t="str">
        <f t="shared" si="33"/>
        <v>3.3V</v>
      </c>
      <c r="C276" t="str">
        <f t="shared" si="34"/>
        <v>U5-3.3V</v>
      </c>
      <c r="D276" t="str">
        <f t="shared" si="35"/>
        <v>U5-G15</v>
      </c>
      <c r="E276" t="s">
        <v>528</v>
      </c>
      <c r="F276" t="s">
        <v>845</v>
      </c>
      <c r="G276" t="s">
        <v>291</v>
      </c>
      <c r="N276" s="97"/>
      <c r="AT276" t="str">
        <f t="shared" si="36"/>
        <v>3.3V</v>
      </c>
      <c r="AU276" t="str">
        <f t="shared" si="37"/>
        <v>--</v>
      </c>
    </row>
    <row r="277" spans="1:47" x14ac:dyDescent="0.25">
      <c r="A277" t="str">
        <f t="shared" si="32"/>
        <v>U5-G16</v>
      </c>
      <c r="B277" t="str">
        <f t="shared" si="33"/>
        <v>D14</v>
      </c>
      <c r="C277" t="str">
        <f t="shared" si="34"/>
        <v>U5-D14</v>
      </c>
      <c r="D277" t="str">
        <f t="shared" si="35"/>
        <v>U5-G16</v>
      </c>
      <c r="E277" t="s">
        <v>528</v>
      </c>
      <c r="F277" t="s">
        <v>847</v>
      </c>
      <c r="G277" t="s">
        <v>322</v>
      </c>
      <c r="N277" s="97"/>
      <c r="AT277" t="str">
        <f t="shared" si="36"/>
        <v>D14</v>
      </c>
      <c r="AU277" t="str">
        <f t="shared" si="37"/>
        <v>--</v>
      </c>
    </row>
    <row r="278" spans="1:47" x14ac:dyDescent="0.25">
      <c r="A278" t="str">
        <f t="shared" si="32"/>
        <v>U5-G17</v>
      </c>
      <c r="B278" t="str">
        <f t="shared" si="33"/>
        <v>USER_LED</v>
      </c>
      <c r="C278" t="str">
        <f t="shared" si="34"/>
        <v>U5-USER_LED</v>
      </c>
      <c r="D278" t="str">
        <f t="shared" si="35"/>
        <v>U5-G17</v>
      </c>
      <c r="E278" t="s">
        <v>528</v>
      </c>
      <c r="F278" t="s">
        <v>1229</v>
      </c>
      <c r="G278" t="s">
        <v>1154</v>
      </c>
      <c r="N278" s="97"/>
      <c r="AT278" t="str">
        <f t="shared" si="36"/>
        <v>USER_LED</v>
      </c>
      <c r="AU278" t="str">
        <f t="shared" si="37"/>
        <v>--</v>
      </c>
    </row>
    <row r="279" spans="1:47" x14ac:dyDescent="0.25">
      <c r="A279" t="str">
        <f t="shared" si="32"/>
        <v>U5-G18</v>
      </c>
      <c r="B279" t="str">
        <f t="shared" si="33"/>
        <v>D5</v>
      </c>
      <c r="C279" t="str">
        <f t="shared" si="34"/>
        <v>U5-D5</v>
      </c>
      <c r="D279" t="str">
        <f t="shared" si="35"/>
        <v>U5-G18</v>
      </c>
      <c r="E279" t="s">
        <v>528</v>
      </c>
      <c r="F279" t="s">
        <v>1230</v>
      </c>
      <c r="G279" t="s">
        <v>306</v>
      </c>
      <c r="N279" s="97"/>
      <c r="AT279" t="str">
        <f t="shared" si="36"/>
        <v>D5</v>
      </c>
      <c r="AU279" t="str">
        <f t="shared" si="37"/>
        <v>--</v>
      </c>
    </row>
    <row r="280" spans="1:47" x14ac:dyDescent="0.25">
      <c r="A280" t="str">
        <f t="shared" si="32"/>
        <v>U5-G19</v>
      </c>
      <c r="B280" t="str">
        <f t="shared" si="33"/>
        <v>PIO_06</v>
      </c>
      <c r="C280" t="str">
        <f t="shared" si="34"/>
        <v>U5-PIO_06</v>
      </c>
      <c r="D280" t="str">
        <f t="shared" si="35"/>
        <v>U5-G19</v>
      </c>
      <c r="E280" t="s">
        <v>528</v>
      </c>
      <c r="F280" t="s">
        <v>1231</v>
      </c>
      <c r="G280" t="s">
        <v>342</v>
      </c>
      <c r="N280" s="97"/>
      <c r="AT280" t="str">
        <f t="shared" si="36"/>
        <v>PIO_06</v>
      </c>
      <c r="AU280" t="str">
        <f t="shared" si="37"/>
        <v>--</v>
      </c>
    </row>
    <row r="281" spans="1:47" x14ac:dyDescent="0.25">
      <c r="A281" t="str">
        <f t="shared" si="32"/>
        <v>U5-H16</v>
      </c>
      <c r="B281" t="str">
        <f t="shared" si="33"/>
        <v>PIO_05</v>
      </c>
      <c r="C281" t="str">
        <f t="shared" si="34"/>
        <v>U5-PIO_05</v>
      </c>
      <c r="D281" t="str">
        <f t="shared" si="35"/>
        <v>U5-H16</v>
      </c>
      <c r="E281" t="s">
        <v>528</v>
      </c>
      <c r="F281" t="s">
        <v>851</v>
      </c>
      <c r="G281" t="s">
        <v>340</v>
      </c>
      <c r="N281" s="97"/>
      <c r="AT281" t="str">
        <f t="shared" si="36"/>
        <v>PIO_05</v>
      </c>
      <c r="AU281" t="str">
        <f t="shared" si="37"/>
        <v>--</v>
      </c>
    </row>
    <row r="282" spans="1:47" x14ac:dyDescent="0.25">
      <c r="A282" t="str">
        <f t="shared" si="32"/>
        <v>U5-H17</v>
      </c>
      <c r="B282" t="str">
        <f t="shared" si="33"/>
        <v>D4</v>
      </c>
      <c r="C282" t="str">
        <f t="shared" si="34"/>
        <v>U5-D4</v>
      </c>
      <c r="D282" t="str">
        <f t="shared" si="35"/>
        <v>U5-H17</v>
      </c>
      <c r="E282" t="s">
        <v>528</v>
      </c>
      <c r="F282" t="s">
        <v>1232</v>
      </c>
      <c r="G282" t="s">
        <v>304</v>
      </c>
      <c r="N282" s="97"/>
      <c r="AT282" t="str">
        <f t="shared" si="36"/>
        <v>D4</v>
      </c>
      <c r="AU282" t="str">
        <f t="shared" si="37"/>
        <v>--</v>
      </c>
    </row>
    <row r="283" spans="1:47" x14ac:dyDescent="0.25">
      <c r="A283" t="str">
        <f t="shared" si="32"/>
        <v>U5-H18</v>
      </c>
      <c r="B283" t="str">
        <f t="shared" si="33"/>
        <v>3.3V</v>
      </c>
      <c r="C283" t="str">
        <f t="shared" si="34"/>
        <v>U5-3.3V</v>
      </c>
      <c r="D283" t="str">
        <f t="shared" si="35"/>
        <v>U5-H18</v>
      </c>
      <c r="E283" t="s">
        <v>528</v>
      </c>
      <c r="F283" t="s">
        <v>1233</v>
      </c>
      <c r="G283" t="s">
        <v>291</v>
      </c>
      <c r="N283" s="97"/>
      <c r="AT283" t="str">
        <f t="shared" si="36"/>
        <v>3.3V</v>
      </c>
      <c r="AU283" t="str">
        <f t="shared" si="37"/>
        <v>--</v>
      </c>
    </row>
    <row r="284" spans="1:47" x14ac:dyDescent="0.25">
      <c r="A284" t="str">
        <f t="shared" si="32"/>
        <v>U5-H19</v>
      </c>
      <c r="B284" t="str">
        <f t="shared" si="33"/>
        <v>D6</v>
      </c>
      <c r="C284" t="str">
        <f t="shared" si="34"/>
        <v>U5-D6</v>
      </c>
      <c r="D284" t="str">
        <f t="shared" si="35"/>
        <v>U5-H19</v>
      </c>
      <c r="E284" t="s">
        <v>528</v>
      </c>
      <c r="F284" t="s">
        <v>1234</v>
      </c>
      <c r="G284" t="s">
        <v>308</v>
      </c>
      <c r="N284" s="97"/>
      <c r="AT284" t="str">
        <f t="shared" si="36"/>
        <v>D6</v>
      </c>
      <c r="AU284" t="str">
        <f t="shared" si="37"/>
        <v>--</v>
      </c>
    </row>
    <row r="285" spans="1:47" x14ac:dyDescent="0.25">
      <c r="A285" t="str">
        <f t="shared" si="32"/>
        <v>U5-J17</v>
      </c>
      <c r="B285" t="str">
        <f t="shared" si="33"/>
        <v>PIO_08</v>
      </c>
      <c r="C285" t="str">
        <f t="shared" si="34"/>
        <v>U5-PIO_08</v>
      </c>
      <c r="D285" t="str">
        <f t="shared" si="35"/>
        <v>U5-J17</v>
      </c>
      <c r="E285" t="s">
        <v>528</v>
      </c>
      <c r="F285" t="s">
        <v>1235</v>
      </c>
      <c r="G285" t="s">
        <v>346</v>
      </c>
      <c r="N285" s="97"/>
      <c r="AT285" t="str">
        <f t="shared" si="36"/>
        <v>PIO_08</v>
      </c>
      <c r="AU285" t="str">
        <f t="shared" si="37"/>
        <v>--</v>
      </c>
    </row>
    <row r="286" spans="1:47" x14ac:dyDescent="0.25">
      <c r="A286" t="str">
        <f t="shared" si="32"/>
        <v>U5-J18</v>
      </c>
      <c r="B286" t="str">
        <f t="shared" si="33"/>
        <v>F_D2</v>
      </c>
      <c r="C286" t="str">
        <f t="shared" si="34"/>
        <v>U5-F_D2</v>
      </c>
      <c r="D286" t="str">
        <f t="shared" si="35"/>
        <v>U5-J18</v>
      </c>
      <c r="E286" t="s">
        <v>528</v>
      </c>
      <c r="F286" t="s">
        <v>1236</v>
      </c>
      <c r="G286" t="s">
        <v>1145</v>
      </c>
      <c r="N286" s="97"/>
      <c r="AT286" t="str">
        <f t="shared" si="36"/>
        <v>F_D2</v>
      </c>
      <c r="AU286" t="str">
        <f t="shared" si="37"/>
        <v>--</v>
      </c>
    </row>
    <row r="287" spans="1:47" x14ac:dyDescent="0.25">
      <c r="A287" t="str">
        <f t="shared" si="32"/>
        <v>U5-J20</v>
      </c>
      <c r="B287" t="str">
        <f t="shared" si="33"/>
        <v>PIO_01</v>
      </c>
      <c r="C287" t="str">
        <f t="shared" si="34"/>
        <v>U5-PIO_01</v>
      </c>
      <c r="D287" t="str">
        <f t="shared" si="35"/>
        <v>U5-J20</v>
      </c>
      <c r="E287" t="s">
        <v>528</v>
      </c>
      <c r="F287" t="s">
        <v>1237</v>
      </c>
      <c r="G287" t="s">
        <v>333</v>
      </c>
      <c r="N287" s="97"/>
      <c r="AT287" t="str">
        <f t="shared" si="36"/>
        <v>PIO_01</v>
      </c>
      <c r="AU287" t="str">
        <f t="shared" si="37"/>
        <v>--</v>
      </c>
    </row>
    <row r="288" spans="1:47" x14ac:dyDescent="0.25">
      <c r="A288" t="str">
        <f t="shared" si="32"/>
        <v>U5-K15</v>
      </c>
      <c r="B288" t="str">
        <f t="shared" si="33"/>
        <v>F_CS</v>
      </c>
      <c r="C288" t="str">
        <f t="shared" si="34"/>
        <v>U5-F_CS</v>
      </c>
      <c r="D288" t="str">
        <f t="shared" si="35"/>
        <v>U5-K15</v>
      </c>
      <c r="E288" t="s">
        <v>528</v>
      </c>
      <c r="F288" t="s">
        <v>869</v>
      </c>
      <c r="G288" t="s">
        <v>347</v>
      </c>
      <c r="N288" s="97"/>
      <c r="AT288" t="str">
        <f t="shared" si="36"/>
        <v>F_CS</v>
      </c>
      <c r="AU288" t="str">
        <f t="shared" si="37"/>
        <v>--</v>
      </c>
    </row>
    <row r="289" spans="1:47" x14ac:dyDescent="0.25">
      <c r="A289" t="str">
        <f t="shared" si="32"/>
        <v>U5-K16</v>
      </c>
      <c r="B289" t="str">
        <f t="shared" si="33"/>
        <v>F_DO</v>
      </c>
      <c r="C289" t="str">
        <f t="shared" si="34"/>
        <v>U5-F_DO</v>
      </c>
      <c r="D289" t="str">
        <f t="shared" si="35"/>
        <v>U5-K16</v>
      </c>
      <c r="E289" t="s">
        <v>528</v>
      </c>
      <c r="F289" t="s">
        <v>870</v>
      </c>
      <c r="G289" t="s">
        <v>612</v>
      </c>
      <c r="N289" s="97"/>
      <c r="AT289" t="str">
        <f t="shared" si="36"/>
        <v>F_DO</v>
      </c>
      <c r="AU289" t="str">
        <f t="shared" si="37"/>
        <v>--</v>
      </c>
    </row>
    <row r="290" spans="1:47" x14ac:dyDescent="0.25">
      <c r="A290" t="str">
        <f t="shared" si="32"/>
        <v>U5-K20</v>
      </c>
      <c r="B290" t="str">
        <f t="shared" si="33"/>
        <v>PIO_02</v>
      </c>
      <c r="C290" t="str">
        <f t="shared" si="34"/>
        <v>U5-PIO_02</v>
      </c>
      <c r="D290" t="str">
        <f t="shared" si="35"/>
        <v>U5-K20</v>
      </c>
      <c r="E290" t="s">
        <v>528</v>
      </c>
      <c r="F290" t="s">
        <v>1238</v>
      </c>
      <c r="G290" t="s">
        <v>334</v>
      </c>
      <c r="N290" s="97"/>
      <c r="AT290" t="str">
        <f t="shared" si="36"/>
        <v>PIO_02</v>
      </c>
      <c r="AU290" t="str">
        <f t="shared" si="37"/>
        <v>--</v>
      </c>
    </row>
    <row r="291" spans="1:47" x14ac:dyDescent="0.25">
      <c r="A291" t="str">
        <f t="shared" si="32"/>
        <v>U5-L15</v>
      </c>
      <c r="B291" t="str">
        <f t="shared" si="33"/>
        <v>PIO_04</v>
      </c>
      <c r="C291" t="str">
        <f t="shared" si="34"/>
        <v>U5-PIO_04</v>
      </c>
      <c r="D291" t="str">
        <f t="shared" si="35"/>
        <v>U5-L15</v>
      </c>
      <c r="E291" t="s">
        <v>528</v>
      </c>
      <c r="F291" t="s">
        <v>876</v>
      </c>
      <c r="G291" t="s">
        <v>336</v>
      </c>
      <c r="N291" s="97"/>
      <c r="AT291" t="str">
        <f t="shared" si="36"/>
        <v>PIO_04</v>
      </c>
      <c r="AU291" t="str">
        <f t="shared" si="37"/>
        <v>--</v>
      </c>
    </row>
    <row r="292" spans="1:47" x14ac:dyDescent="0.25">
      <c r="A292" t="str">
        <f t="shared" si="32"/>
        <v>U5-L16</v>
      </c>
      <c r="B292" t="str">
        <f t="shared" si="33"/>
        <v>PIO_03</v>
      </c>
      <c r="C292" t="str">
        <f t="shared" si="34"/>
        <v>U5-PIO_03</v>
      </c>
      <c r="D292" t="str">
        <f t="shared" si="35"/>
        <v>U5-L16</v>
      </c>
      <c r="E292" t="s">
        <v>528</v>
      </c>
      <c r="F292" t="s">
        <v>877</v>
      </c>
      <c r="G292" t="s">
        <v>335</v>
      </c>
      <c r="N292" s="97"/>
      <c r="AT292" t="str">
        <f t="shared" si="36"/>
        <v>PIO_03</v>
      </c>
      <c r="AU292" t="str">
        <f t="shared" si="37"/>
        <v>--</v>
      </c>
    </row>
    <row r="293" spans="1:47" x14ac:dyDescent="0.25">
      <c r="A293" t="str">
        <f t="shared" si="32"/>
        <v>U5-L17</v>
      </c>
      <c r="B293" t="str">
        <f t="shared" si="33"/>
        <v>3.3V</v>
      </c>
      <c r="C293" t="str">
        <f t="shared" si="34"/>
        <v>U5-3.3V</v>
      </c>
      <c r="D293" t="str">
        <f t="shared" si="35"/>
        <v>U5-L17</v>
      </c>
      <c r="E293" t="s">
        <v>528</v>
      </c>
      <c r="F293" t="s">
        <v>1239</v>
      </c>
      <c r="G293" t="s">
        <v>291</v>
      </c>
      <c r="N293" s="97"/>
      <c r="AT293" t="str">
        <f t="shared" si="36"/>
        <v>3.3V</v>
      </c>
      <c r="AU293" t="str">
        <f t="shared" si="37"/>
        <v>--</v>
      </c>
    </row>
    <row r="294" spans="1:47" x14ac:dyDescent="0.25">
      <c r="A294" t="str">
        <f t="shared" si="32"/>
        <v>U5-L18</v>
      </c>
      <c r="B294" t="str">
        <f t="shared" si="33"/>
        <v>NetU5_L18</v>
      </c>
      <c r="C294" t="str">
        <f t="shared" si="34"/>
        <v>U5-NetU5_L18</v>
      </c>
      <c r="D294" t="str">
        <f t="shared" si="35"/>
        <v>U5-L18</v>
      </c>
      <c r="E294" t="s">
        <v>528</v>
      </c>
      <c r="F294" t="s">
        <v>1240</v>
      </c>
      <c r="G294" t="s">
        <v>1241</v>
      </c>
      <c r="N294" s="97"/>
      <c r="AT294" t="str">
        <f t="shared" si="36"/>
        <v>NetU5_L18</v>
      </c>
      <c r="AU294" t="str">
        <f t="shared" si="37"/>
        <v>--</v>
      </c>
    </row>
    <row r="295" spans="1:47" x14ac:dyDescent="0.25">
      <c r="A295" t="str">
        <f t="shared" si="32"/>
        <v>U5-L19</v>
      </c>
      <c r="B295" t="str">
        <f t="shared" si="33"/>
        <v>D7</v>
      </c>
      <c r="C295" t="str">
        <f t="shared" si="34"/>
        <v>U5-D7</v>
      </c>
      <c r="D295" t="str">
        <f t="shared" si="35"/>
        <v>U5-L19</v>
      </c>
      <c r="E295" t="s">
        <v>528</v>
      </c>
      <c r="F295" t="s">
        <v>1242</v>
      </c>
      <c r="G295" t="s">
        <v>310</v>
      </c>
      <c r="N295" s="97"/>
      <c r="AT295" t="str">
        <f t="shared" si="36"/>
        <v>D7</v>
      </c>
      <c r="AU295" t="str">
        <f t="shared" si="37"/>
        <v>--</v>
      </c>
    </row>
    <row r="296" spans="1:47" x14ac:dyDescent="0.25">
      <c r="A296" t="str">
        <f t="shared" si="32"/>
        <v>U5-L20</v>
      </c>
      <c r="B296" t="str">
        <f t="shared" si="33"/>
        <v>D8</v>
      </c>
      <c r="C296" t="str">
        <f t="shared" si="34"/>
        <v>U5-D8</v>
      </c>
      <c r="D296" t="str">
        <f t="shared" si="35"/>
        <v>U5-L20</v>
      </c>
      <c r="E296" t="s">
        <v>528</v>
      </c>
      <c r="F296" t="s">
        <v>1243</v>
      </c>
      <c r="G296" t="s">
        <v>312</v>
      </c>
      <c r="N296" s="97"/>
      <c r="AT296" t="str">
        <f t="shared" si="36"/>
        <v>D8</v>
      </c>
      <c r="AU296" t="str">
        <f t="shared" si="37"/>
        <v>--</v>
      </c>
    </row>
    <row r="297" spans="1:47" x14ac:dyDescent="0.25">
      <c r="A297" t="str">
        <f t="shared" si="32"/>
        <v>U5-M17</v>
      </c>
      <c r="B297" t="str">
        <f t="shared" si="33"/>
        <v>D3</v>
      </c>
      <c r="C297" t="str">
        <f t="shared" si="34"/>
        <v>U5-D3</v>
      </c>
      <c r="D297" t="str">
        <f t="shared" si="35"/>
        <v>U5-M17</v>
      </c>
      <c r="E297" t="s">
        <v>528</v>
      </c>
      <c r="F297" t="s">
        <v>1244</v>
      </c>
      <c r="G297" t="s">
        <v>302</v>
      </c>
      <c r="N297" s="97"/>
      <c r="AT297" t="str">
        <f t="shared" si="36"/>
        <v>D3</v>
      </c>
      <c r="AU297" t="str">
        <f t="shared" si="37"/>
        <v>--</v>
      </c>
    </row>
    <row r="298" spans="1:47" x14ac:dyDescent="0.25">
      <c r="A298" t="str">
        <f t="shared" si="32"/>
        <v>U5-M18</v>
      </c>
      <c r="B298" t="str">
        <f t="shared" si="33"/>
        <v>NetU5_M18</v>
      </c>
      <c r="C298" t="str">
        <f t="shared" si="34"/>
        <v>U5-NetU5_M18</v>
      </c>
      <c r="D298" t="str">
        <f t="shared" si="35"/>
        <v>U5-M18</v>
      </c>
      <c r="E298" t="s">
        <v>528</v>
      </c>
      <c r="F298" t="s">
        <v>1245</v>
      </c>
      <c r="G298" t="s">
        <v>1246</v>
      </c>
      <c r="N298" s="97"/>
      <c r="AT298" t="str">
        <f t="shared" si="36"/>
        <v>NetU5_M18</v>
      </c>
      <c r="AU298" t="str">
        <f t="shared" si="37"/>
        <v>--</v>
      </c>
    </row>
    <row r="299" spans="1:47" x14ac:dyDescent="0.25">
      <c r="A299" t="str">
        <f t="shared" si="32"/>
        <v>U5-M19</v>
      </c>
      <c r="B299" t="str">
        <f t="shared" si="33"/>
        <v>D2</v>
      </c>
      <c r="C299" t="str">
        <f t="shared" si="34"/>
        <v>U5-D2</v>
      </c>
      <c r="D299" t="str">
        <f t="shared" si="35"/>
        <v>U5-M19</v>
      </c>
      <c r="E299" t="s">
        <v>528</v>
      </c>
      <c r="F299" t="s">
        <v>1247</v>
      </c>
      <c r="G299" t="s">
        <v>301</v>
      </c>
      <c r="N299" s="97"/>
      <c r="AT299" t="str">
        <f t="shared" si="36"/>
        <v>D2</v>
      </c>
      <c r="AU299" t="str">
        <f t="shared" si="37"/>
        <v>--</v>
      </c>
    </row>
    <row r="300" spans="1:47" x14ac:dyDescent="0.25">
      <c r="A300" t="str">
        <f t="shared" si="32"/>
        <v>U5-M20</v>
      </c>
      <c r="B300" t="str">
        <f t="shared" si="33"/>
        <v>3.3V</v>
      </c>
      <c r="C300" t="str">
        <f t="shared" si="34"/>
        <v>U5-3.3V</v>
      </c>
      <c r="D300" t="str">
        <f t="shared" si="35"/>
        <v>U5-M20</v>
      </c>
      <c r="E300" t="s">
        <v>528</v>
      </c>
      <c r="F300" t="s">
        <v>1248</v>
      </c>
      <c r="G300" t="s">
        <v>291</v>
      </c>
      <c r="N300" s="97"/>
      <c r="AT300" t="str">
        <f t="shared" si="36"/>
        <v>3.3V</v>
      </c>
      <c r="AU300" t="str">
        <f t="shared" si="37"/>
        <v>--</v>
      </c>
    </row>
    <row r="301" spans="1:47" x14ac:dyDescent="0.25">
      <c r="A301" t="str">
        <f t="shared" si="32"/>
        <v>U5-N14</v>
      </c>
      <c r="B301" t="str">
        <f t="shared" si="33"/>
        <v>3.3V</v>
      </c>
      <c r="C301" t="str">
        <f t="shared" si="34"/>
        <v>U5-3.3V</v>
      </c>
      <c r="D301" t="str">
        <f t="shared" si="35"/>
        <v>U5-N14</v>
      </c>
      <c r="E301" t="s">
        <v>528</v>
      </c>
      <c r="F301" t="s">
        <v>885</v>
      </c>
      <c r="G301" t="s">
        <v>291</v>
      </c>
      <c r="N301" s="97"/>
      <c r="AT301" t="str">
        <f t="shared" si="36"/>
        <v>3.3V</v>
      </c>
      <c r="AU301" t="str">
        <f t="shared" si="37"/>
        <v>--</v>
      </c>
    </row>
    <row r="302" spans="1:47" x14ac:dyDescent="0.25">
      <c r="A302" t="str">
        <f t="shared" si="32"/>
        <v>U5-N15</v>
      </c>
      <c r="B302" t="str">
        <f t="shared" si="33"/>
        <v>D10</v>
      </c>
      <c r="C302" t="str">
        <f t="shared" si="34"/>
        <v>U5-D10</v>
      </c>
      <c r="D302" t="str">
        <f t="shared" si="35"/>
        <v>U5-N15</v>
      </c>
      <c r="E302" t="s">
        <v>528</v>
      </c>
      <c r="F302" t="s">
        <v>887</v>
      </c>
      <c r="G302" t="s">
        <v>316</v>
      </c>
      <c r="N302" s="97"/>
      <c r="AT302" t="str">
        <f t="shared" si="36"/>
        <v>D10</v>
      </c>
      <c r="AU302" t="str">
        <f t="shared" si="37"/>
        <v>--</v>
      </c>
    </row>
    <row r="303" spans="1:47" x14ac:dyDescent="0.25">
      <c r="A303" t="str">
        <f t="shared" si="32"/>
        <v>U5-N16</v>
      </c>
      <c r="B303" t="str">
        <f t="shared" si="33"/>
        <v>CLK12M</v>
      </c>
      <c r="C303" t="str">
        <f t="shared" si="34"/>
        <v>U5-CLK12M</v>
      </c>
      <c r="D303" t="str">
        <f t="shared" si="35"/>
        <v>U5-N16</v>
      </c>
      <c r="E303" t="s">
        <v>528</v>
      </c>
      <c r="F303" t="s">
        <v>889</v>
      </c>
      <c r="G303" t="s">
        <v>315</v>
      </c>
      <c r="N303" s="97"/>
      <c r="AT303" t="str">
        <f t="shared" si="36"/>
        <v>NetR17_1</v>
      </c>
      <c r="AU303" t="str">
        <f t="shared" si="37"/>
        <v>R17</v>
      </c>
    </row>
    <row r="304" spans="1:47" x14ac:dyDescent="0.25">
      <c r="A304" t="str">
        <f t="shared" si="32"/>
        <v>U5-N17</v>
      </c>
      <c r="B304" t="str">
        <f t="shared" si="33"/>
        <v>NetU5_N17</v>
      </c>
      <c r="C304" t="str">
        <f t="shared" si="34"/>
        <v>U5-NetU5_N17</v>
      </c>
      <c r="D304" t="str">
        <f t="shared" si="35"/>
        <v>U5-N17</v>
      </c>
      <c r="E304" t="s">
        <v>528</v>
      </c>
      <c r="F304" t="s">
        <v>1249</v>
      </c>
      <c r="G304" t="s">
        <v>1250</v>
      </c>
      <c r="N304" s="97"/>
      <c r="AT304" t="str">
        <f t="shared" si="36"/>
        <v>NetU5_N17</v>
      </c>
      <c r="AU304" t="str">
        <f t="shared" si="37"/>
        <v>--</v>
      </c>
    </row>
    <row r="305" spans="1:47" x14ac:dyDescent="0.25">
      <c r="A305" t="str">
        <f t="shared" si="32"/>
        <v>U5-N19</v>
      </c>
      <c r="B305" t="str">
        <f t="shared" si="33"/>
        <v>F_D3</v>
      </c>
      <c r="C305" t="str">
        <f t="shared" si="34"/>
        <v>U5-F_D3</v>
      </c>
      <c r="D305" t="str">
        <f t="shared" si="35"/>
        <v>U5-N19</v>
      </c>
      <c r="E305" t="s">
        <v>528</v>
      </c>
      <c r="F305" t="s">
        <v>1251</v>
      </c>
      <c r="G305" t="s">
        <v>1146</v>
      </c>
      <c r="N305" s="97"/>
      <c r="AT305" t="str">
        <f t="shared" si="36"/>
        <v>F_D3</v>
      </c>
      <c r="AU305" t="str">
        <f t="shared" si="37"/>
        <v>--</v>
      </c>
    </row>
    <row r="306" spans="1:47" x14ac:dyDescent="0.25">
      <c r="A306" t="str">
        <f t="shared" si="32"/>
        <v>U5-N20</v>
      </c>
      <c r="B306" t="str">
        <f t="shared" si="33"/>
        <v>D1</v>
      </c>
      <c r="C306" t="str">
        <f t="shared" si="34"/>
        <v>U5-D1</v>
      </c>
      <c r="D306" t="str">
        <f t="shared" si="35"/>
        <v>U5-N20</v>
      </c>
      <c r="E306" t="s">
        <v>528</v>
      </c>
      <c r="F306" t="s">
        <v>1252</v>
      </c>
      <c r="G306" t="s">
        <v>300</v>
      </c>
      <c r="N306" s="97"/>
      <c r="AT306" t="str">
        <f t="shared" si="36"/>
        <v>D1</v>
      </c>
      <c r="AU306" t="str">
        <f t="shared" si="37"/>
        <v>--</v>
      </c>
    </row>
    <row r="307" spans="1:47" x14ac:dyDescent="0.25">
      <c r="A307" t="str">
        <f t="shared" si="32"/>
        <v>U5-P15</v>
      </c>
      <c r="B307" t="str">
        <f t="shared" si="33"/>
        <v>D9</v>
      </c>
      <c r="C307" t="str">
        <f t="shared" si="34"/>
        <v>U5-D9</v>
      </c>
      <c r="D307" t="str">
        <f t="shared" si="35"/>
        <v>U5-P15</v>
      </c>
      <c r="E307" t="s">
        <v>528</v>
      </c>
      <c r="F307" t="s">
        <v>905</v>
      </c>
      <c r="G307" t="s">
        <v>314</v>
      </c>
      <c r="N307" s="97"/>
      <c r="AT307" t="str">
        <f t="shared" si="36"/>
        <v>D9</v>
      </c>
      <c r="AU307" t="str">
        <f t="shared" si="37"/>
        <v>--</v>
      </c>
    </row>
    <row r="308" spans="1:47" x14ac:dyDescent="0.25">
      <c r="A308" t="str">
        <f t="shared" si="32"/>
        <v>U5-P16</v>
      </c>
      <c r="B308" t="str">
        <f t="shared" si="33"/>
        <v>3.3V</v>
      </c>
      <c r="C308" t="str">
        <f t="shared" si="34"/>
        <v>U5-3.3V</v>
      </c>
      <c r="D308" t="str">
        <f t="shared" si="35"/>
        <v>U5-P16</v>
      </c>
      <c r="E308" t="s">
        <v>528</v>
      </c>
      <c r="F308" t="s">
        <v>907</v>
      </c>
      <c r="G308" t="s">
        <v>291</v>
      </c>
      <c r="N308" s="97"/>
      <c r="AT308" t="str">
        <f t="shared" si="36"/>
        <v>3.3V</v>
      </c>
      <c r="AU308" t="str">
        <f t="shared" si="37"/>
        <v>--</v>
      </c>
    </row>
    <row r="309" spans="1:47" x14ac:dyDescent="0.25">
      <c r="A309" t="str">
        <f t="shared" si="32"/>
        <v>U5-P17</v>
      </c>
      <c r="B309" t="str">
        <f t="shared" si="33"/>
        <v>NetU5_P17</v>
      </c>
      <c r="C309" t="str">
        <f t="shared" si="34"/>
        <v>U5-NetU5_P17</v>
      </c>
      <c r="D309" t="str">
        <f t="shared" si="35"/>
        <v>U5-P17</v>
      </c>
      <c r="E309" t="s">
        <v>528</v>
      </c>
      <c r="F309" t="s">
        <v>1253</v>
      </c>
      <c r="G309" t="s">
        <v>1254</v>
      </c>
      <c r="N309" s="97"/>
      <c r="AT309" t="str">
        <f t="shared" si="36"/>
        <v>NetU5_P17</v>
      </c>
      <c r="AU309" t="str">
        <f t="shared" si="37"/>
        <v>--</v>
      </c>
    </row>
    <row r="310" spans="1:47" x14ac:dyDescent="0.25">
      <c r="A310" t="str">
        <f t="shared" si="32"/>
        <v>U5-P18</v>
      </c>
      <c r="B310" t="str">
        <f t="shared" si="33"/>
        <v>F_CLK</v>
      </c>
      <c r="C310" t="str">
        <f t="shared" si="34"/>
        <v>U5-F_CLK</v>
      </c>
      <c r="D310" t="str">
        <f t="shared" si="35"/>
        <v>U5-P18</v>
      </c>
      <c r="E310" t="s">
        <v>528</v>
      </c>
      <c r="F310" t="s">
        <v>1255</v>
      </c>
      <c r="G310" t="s">
        <v>345</v>
      </c>
      <c r="N310" s="97"/>
      <c r="AT310" t="str">
        <f t="shared" si="36"/>
        <v>F_CLK</v>
      </c>
      <c r="AU310" t="str">
        <f t="shared" si="37"/>
        <v>--</v>
      </c>
    </row>
    <row r="311" spans="1:47" x14ac:dyDescent="0.25">
      <c r="A311" t="str">
        <f t="shared" si="32"/>
        <v>U5-P19</v>
      </c>
      <c r="B311" t="str">
        <f t="shared" si="33"/>
        <v>F_DI</v>
      </c>
      <c r="C311" t="str">
        <f t="shared" si="34"/>
        <v>U5-F_DI</v>
      </c>
      <c r="D311" t="str">
        <f t="shared" si="35"/>
        <v>U5-P19</v>
      </c>
      <c r="E311" t="s">
        <v>528</v>
      </c>
      <c r="F311" t="s">
        <v>1256</v>
      </c>
      <c r="G311" t="s">
        <v>598</v>
      </c>
      <c r="N311" s="97"/>
      <c r="AT311" t="str">
        <f t="shared" si="36"/>
        <v>F_DI</v>
      </c>
      <c r="AU311" t="str">
        <f t="shared" si="37"/>
        <v>--</v>
      </c>
    </row>
    <row r="312" spans="1:47" x14ac:dyDescent="0.25">
      <c r="A312" t="str">
        <f t="shared" si="32"/>
        <v>U5-P20</v>
      </c>
      <c r="B312" t="str">
        <f t="shared" si="33"/>
        <v>AIN5</v>
      </c>
      <c r="C312" t="str">
        <f t="shared" si="34"/>
        <v>U5-AIN5</v>
      </c>
      <c r="D312" t="str">
        <f t="shared" si="35"/>
        <v>U5-P20</v>
      </c>
      <c r="E312" t="s">
        <v>528</v>
      </c>
      <c r="F312" t="s">
        <v>1257</v>
      </c>
      <c r="G312" t="s">
        <v>297</v>
      </c>
      <c r="N312" s="97"/>
      <c r="AT312" t="str">
        <f t="shared" si="36"/>
        <v>AIN5</v>
      </c>
      <c r="AU312" t="str">
        <f t="shared" si="37"/>
        <v>--</v>
      </c>
    </row>
    <row r="313" spans="1:47" x14ac:dyDescent="0.25">
      <c r="A313" t="str">
        <f t="shared" si="32"/>
        <v>U5-R15</v>
      </c>
      <c r="B313" t="str">
        <f t="shared" si="33"/>
        <v>D0</v>
      </c>
      <c r="C313" t="str">
        <f t="shared" si="34"/>
        <v>U5-D0</v>
      </c>
      <c r="D313" t="str">
        <f t="shared" si="35"/>
        <v>U5-R15</v>
      </c>
      <c r="E313" t="s">
        <v>528</v>
      </c>
      <c r="F313" t="s">
        <v>502</v>
      </c>
      <c r="G313" t="s">
        <v>299</v>
      </c>
      <c r="N313" s="97"/>
      <c r="AT313" t="str">
        <f t="shared" si="36"/>
        <v>D0</v>
      </c>
      <c r="AU313" t="str">
        <f t="shared" si="37"/>
        <v>--</v>
      </c>
    </row>
    <row r="314" spans="1:47" x14ac:dyDescent="0.25">
      <c r="A314" t="str">
        <f t="shared" si="32"/>
        <v>U5-R16</v>
      </c>
      <c r="B314" t="str">
        <f t="shared" si="33"/>
        <v>LED6</v>
      </c>
      <c r="C314" t="str">
        <f t="shared" si="34"/>
        <v>U5-LED6</v>
      </c>
      <c r="D314" t="str">
        <f t="shared" si="35"/>
        <v>U5-R16</v>
      </c>
      <c r="E314" t="s">
        <v>528</v>
      </c>
      <c r="F314" t="s">
        <v>503</v>
      </c>
      <c r="G314" t="s">
        <v>364</v>
      </c>
      <c r="N314" s="97"/>
      <c r="AT314" t="str">
        <f t="shared" si="36"/>
        <v>NetD7_A</v>
      </c>
      <c r="AU314" t="str">
        <f t="shared" si="37"/>
        <v>R14</v>
      </c>
    </row>
    <row r="315" spans="1:47" x14ac:dyDescent="0.25">
      <c r="A315" t="str">
        <f t="shared" si="32"/>
        <v>U5-R17</v>
      </c>
      <c r="B315" t="str">
        <f t="shared" si="33"/>
        <v>LED2</v>
      </c>
      <c r="C315" t="str">
        <f t="shared" si="34"/>
        <v>U5-LED2</v>
      </c>
      <c r="D315" t="str">
        <f t="shared" si="35"/>
        <v>U5-R17</v>
      </c>
      <c r="E315" t="s">
        <v>528</v>
      </c>
      <c r="F315" t="s">
        <v>504</v>
      </c>
      <c r="G315" t="s">
        <v>356</v>
      </c>
      <c r="N315" s="97"/>
      <c r="AT315" t="str">
        <f t="shared" si="36"/>
        <v>NetD3_A</v>
      </c>
      <c r="AU315" t="str">
        <f t="shared" si="37"/>
        <v>R10</v>
      </c>
    </row>
    <row r="316" spans="1:47" x14ac:dyDescent="0.25">
      <c r="A316" t="str">
        <f t="shared" si="32"/>
        <v>U5-R18</v>
      </c>
      <c r="B316" t="str">
        <f t="shared" si="33"/>
        <v>LED3</v>
      </c>
      <c r="C316" t="str">
        <f t="shared" si="34"/>
        <v>U5-LED3</v>
      </c>
      <c r="D316" t="str">
        <f t="shared" si="35"/>
        <v>U5-R18</v>
      </c>
      <c r="E316" t="s">
        <v>528</v>
      </c>
      <c r="F316" t="s">
        <v>505</v>
      </c>
      <c r="G316" t="s">
        <v>358</v>
      </c>
      <c r="N316" s="97"/>
      <c r="AT316" t="str">
        <f t="shared" si="36"/>
        <v>NetD4_A</v>
      </c>
      <c r="AU316" t="str">
        <f t="shared" si="37"/>
        <v>R11</v>
      </c>
    </row>
    <row r="317" spans="1:47" x14ac:dyDescent="0.25">
      <c r="A317" t="str">
        <f t="shared" si="32"/>
        <v>U5-R19</v>
      </c>
      <c r="B317" t="str">
        <f t="shared" si="33"/>
        <v>3.3V</v>
      </c>
      <c r="C317" t="str">
        <f t="shared" si="34"/>
        <v>U5-3.3V</v>
      </c>
      <c r="D317" t="str">
        <f t="shared" si="35"/>
        <v>U5-R19</v>
      </c>
      <c r="E317" t="s">
        <v>528</v>
      </c>
      <c r="F317" t="s">
        <v>506</v>
      </c>
      <c r="G317" t="s">
        <v>291</v>
      </c>
      <c r="N317" s="97"/>
      <c r="AT317" t="str">
        <f t="shared" si="36"/>
        <v>3.3V</v>
      </c>
      <c r="AU317" t="str">
        <f t="shared" si="37"/>
        <v>--</v>
      </c>
    </row>
    <row r="318" spans="1:47" x14ac:dyDescent="0.25">
      <c r="A318" t="str">
        <f t="shared" si="32"/>
        <v>U5-R20</v>
      </c>
      <c r="B318" t="str">
        <f t="shared" si="33"/>
        <v>AIN6</v>
      </c>
      <c r="C318" t="str">
        <f t="shared" si="34"/>
        <v>U5-AIN6</v>
      </c>
      <c r="D318" t="str">
        <f t="shared" si="35"/>
        <v>U5-R20</v>
      </c>
      <c r="E318" t="s">
        <v>528</v>
      </c>
      <c r="F318" t="s">
        <v>507</v>
      </c>
      <c r="G318" t="s">
        <v>298</v>
      </c>
      <c r="N318" s="97"/>
      <c r="AT318" t="str">
        <f t="shared" si="36"/>
        <v>AIN6</v>
      </c>
      <c r="AU318" t="str">
        <f t="shared" si="37"/>
        <v>--</v>
      </c>
    </row>
    <row r="319" spans="1:47" x14ac:dyDescent="0.25">
      <c r="A319" t="str">
        <f t="shared" si="32"/>
        <v>U5-T18</v>
      </c>
      <c r="B319" t="str">
        <f t="shared" si="33"/>
        <v>LED4</v>
      </c>
      <c r="C319" t="str">
        <f t="shared" si="34"/>
        <v>U5-LED4</v>
      </c>
      <c r="D319" t="str">
        <f t="shared" si="35"/>
        <v>U5-T18</v>
      </c>
      <c r="E319" t="s">
        <v>528</v>
      </c>
      <c r="F319" t="s">
        <v>1258</v>
      </c>
      <c r="G319" t="s">
        <v>360</v>
      </c>
      <c r="N319" s="97"/>
      <c r="AT319" t="str">
        <f t="shared" si="36"/>
        <v>NetD5_A</v>
      </c>
      <c r="AU319" t="str">
        <f t="shared" si="37"/>
        <v>R12</v>
      </c>
    </row>
    <row r="320" spans="1:47" x14ac:dyDescent="0.25">
      <c r="A320" t="str">
        <f t="shared" si="32"/>
        <v>U5-T19</v>
      </c>
      <c r="B320" t="str">
        <f t="shared" si="33"/>
        <v>AIN2</v>
      </c>
      <c r="C320" t="str">
        <f t="shared" si="34"/>
        <v>U5-AIN2</v>
      </c>
      <c r="D320" t="str">
        <f t="shared" si="35"/>
        <v>U5-T19</v>
      </c>
      <c r="E320" t="s">
        <v>528</v>
      </c>
      <c r="F320" t="s">
        <v>1259</v>
      </c>
      <c r="G320" t="s">
        <v>294</v>
      </c>
      <c r="N320" s="97"/>
      <c r="AT320" t="str">
        <f t="shared" si="36"/>
        <v>AIN2</v>
      </c>
      <c r="AU320" t="str">
        <f t="shared" si="37"/>
        <v>--</v>
      </c>
    </row>
    <row r="321" spans="1:47" x14ac:dyDescent="0.25">
      <c r="A321" t="str">
        <f t="shared" si="32"/>
        <v>U5-T20</v>
      </c>
      <c r="B321" t="str">
        <f t="shared" si="33"/>
        <v>AIN4</v>
      </c>
      <c r="C321" t="str">
        <f t="shared" si="34"/>
        <v>U5-AIN4</v>
      </c>
      <c r="D321" t="str">
        <f t="shared" si="35"/>
        <v>U5-T20</v>
      </c>
      <c r="E321" t="s">
        <v>528</v>
      </c>
      <c r="F321" t="s">
        <v>1260</v>
      </c>
      <c r="G321" t="s">
        <v>296</v>
      </c>
      <c r="N321" s="97"/>
      <c r="AT321" t="str">
        <f t="shared" si="36"/>
        <v>AIN4</v>
      </c>
      <c r="AU321" t="str">
        <f t="shared" si="37"/>
        <v>--</v>
      </c>
    </row>
    <row r="322" spans="1:47" x14ac:dyDescent="0.25">
      <c r="A322" t="str">
        <f t="shared" si="32"/>
        <v>U5-U18</v>
      </c>
      <c r="B322" t="str">
        <f t="shared" si="33"/>
        <v>LED5</v>
      </c>
      <c r="C322" t="str">
        <f t="shared" si="34"/>
        <v>U5-LED5</v>
      </c>
      <c r="D322" t="str">
        <f t="shared" si="35"/>
        <v>U5-U18</v>
      </c>
      <c r="E322" t="s">
        <v>528</v>
      </c>
      <c r="F322" t="s">
        <v>1261</v>
      </c>
      <c r="G322" t="s">
        <v>362</v>
      </c>
      <c r="N322" s="97"/>
      <c r="AT322" t="str">
        <f t="shared" si="36"/>
        <v>NetD6_A</v>
      </c>
      <c r="AU322" t="str">
        <f t="shared" si="37"/>
        <v>R13</v>
      </c>
    </row>
    <row r="323" spans="1:47" x14ac:dyDescent="0.25">
      <c r="A323" t="str">
        <f t="shared" si="32"/>
        <v>U5-U19</v>
      </c>
      <c r="B323" t="str">
        <f t="shared" si="33"/>
        <v>AIN3</v>
      </c>
      <c r="C323" t="str">
        <f t="shared" si="34"/>
        <v>U5-AIN3</v>
      </c>
      <c r="D323" t="str">
        <f t="shared" si="35"/>
        <v>U5-U19</v>
      </c>
      <c r="E323" t="s">
        <v>528</v>
      </c>
      <c r="F323" t="s">
        <v>1262</v>
      </c>
      <c r="G323" t="s">
        <v>295</v>
      </c>
      <c r="N323" s="97"/>
      <c r="AT323" t="str">
        <f t="shared" si="36"/>
        <v>AIN3</v>
      </c>
      <c r="AU323" t="str">
        <f t="shared" si="37"/>
        <v>--</v>
      </c>
    </row>
    <row r="324" spans="1:47" x14ac:dyDescent="0.25">
      <c r="A324" t="str">
        <f t="shared" si="32"/>
        <v>U5-V18</v>
      </c>
      <c r="B324" t="str">
        <f t="shared" si="33"/>
        <v>3.3V</v>
      </c>
      <c r="C324" t="str">
        <f t="shared" si="34"/>
        <v>U5-3.3V</v>
      </c>
      <c r="D324" t="str">
        <f t="shared" si="35"/>
        <v>U5-V18</v>
      </c>
      <c r="E324" t="s">
        <v>528</v>
      </c>
      <c r="F324" t="s">
        <v>1263</v>
      </c>
      <c r="G324" t="s">
        <v>291</v>
      </c>
      <c r="N324" s="97"/>
      <c r="AT324" t="str">
        <f t="shared" si="36"/>
        <v>3.3V</v>
      </c>
      <c r="AU324" t="str">
        <f t="shared" si="37"/>
        <v>--</v>
      </c>
    </row>
    <row r="325" spans="1:47" x14ac:dyDescent="0.25">
      <c r="A325" t="str">
        <f t="shared" si="32"/>
        <v>U5-V19</v>
      </c>
      <c r="B325" t="str">
        <f t="shared" si="33"/>
        <v>AIN1</v>
      </c>
      <c r="C325" t="str">
        <f t="shared" si="34"/>
        <v>U5-AIN1</v>
      </c>
      <c r="D325" t="str">
        <f t="shared" si="35"/>
        <v>U5-V19</v>
      </c>
      <c r="E325" t="s">
        <v>528</v>
      </c>
      <c r="F325" t="s">
        <v>1264</v>
      </c>
      <c r="G325" t="s">
        <v>292</v>
      </c>
      <c r="N325" s="97"/>
      <c r="AT325" t="str">
        <f t="shared" si="36"/>
        <v>AIN1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U5-V20</v>
      </c>
      <c r="B326" t="str">
        <f t="shared" ref="B326:B389" si="39">IF(OR(E326=$A$2,E326=$B$2,E326=$C$2,E326=$D$2),"--",G326)</f>
        <v>AIN0</v>
      </c>
      <c r="C326" t="str">
        <f t="shared" ref="C326:C389" si="40">$E326&amp;"-"&amp;$G326</f>
        <v>U5-AIN0</v>
      </c>
      <c r="D326" t="str">
        <f t="shared" ref="D326:D389" si="41">A326</f>
        <v>U5-V20</v>
      </c>
      <c r="E326" t="s">
        <v>528</v>
      </c>
      <c r="F326" t="s">
        <v>1265</v>
      </c>
      <c r="G326" t="s">
        <v>290</v>
      </c>
      <c r="N326" s="97"/>
      <c r="AT326" t="str">
        <f t="shared" ref="AT326:AT389" si="42">IF(IF(COUNTIF($AO$6:$AQ$150,B326)&gt;0,"---","--")="---",VLOOKUP(B326,$AO$6:$AQ$150,3,0),B326)</f>
        <v>AIN0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U5-C1</v>
      </c>
      <c r="B327" t="str">
        <f t="shared" si="39"/>
        <v>D12_R</v>
      </c>
      <c r="C327" t="str">
        <f t="shared" si="40"/>
        <v>U5-D12_R</v>
      </c>
      <c r="D327" t="str">
        <f t="shared" si="41"/>
        <v>U5-C1</v>
      </c>
      <c r="E327" t="s">
        <v>528</v>
      </c>
      <c r="F327" t="s">
        <v>444</v>
      </c>
      <c r="G327" t="s">
        <v>327</v>
      </c>
      <c r="N327" s="97"/>
      <c r="AT327" t="str">
        <f t="shared" si="42"/>
        <v>D12_R</v>
      </c>
      <c r="AU327" t="str">
        <f t="shared" si="43"/>
        <v>--</v>
      </c>
    </row>
    <row r="328" spans="1:47" x14ac:dyDescent="0.25">
      <c r="A328" t="str">
        <f t="shared" si="38"/>
        <v>U5-C2</v>
      </c>
      <c r="B328" t="str">
        <f t="shared" si="39"/>
        <v>D11_R</v>
      </c>
      <c r="C328" t="str">
        <f t="shared" si="40"/>
        <v>U5-D11_R</v>
      </c>
      <c r="D328" t="str">
        <f t="shared" si="41"/>
        <v>U5-C2</v>
      </c>
      <c r="E328" t="s">
        <v>528</v>
      </c>
      <c r="F328" t="s">
        <v>445</v>
      </c>
      <c r="G328" t="s">
        <v>325</v>
      </c>
      <c r="N328" s="97"/>
      <c r="AT328" t="str">
        <f t="shared" si="42"/>
        <v>D11_R</v>
      </c>
      <c r="AU328" t="str">
        <f t="shared" si="43"/>
        <v>--</v>
      </c>
    </row>
    <row r="329" spans="1:47" x14ac:dyDescent="0.25">
      <c r="A329" t="str">
        <f t="shared" si="38"/>
        <v>U5-D2</v>
      </c>
      <c r="B329" t="str">
        <f t="shared" si="39"/>
        <v>LED8</v>
      </c>
      <c r="C329" t="str">
        <f t="shared" si="40"/>
        <v>U5-LED8</v>
      </c>
      <c r="D329" t="str">
        <f t="shared" si="41"/>
        <v>U5-D2</v>
      </c>
      <c r="E329" t="s">
        <v>528</v>
      </c>
      <c r="F329" t="s">
        <v>301</v>
      </c>
      <c r="G329" t="s">
        <v>368</v>
      </c>
      <c r="N329" s="97"/>
      <c r="AT329" t="str">
        <f t="shared" si="42"/>
        <v>NetD9_A</v>
      </c>
      <c r="AU329" t="str">
        <f t="shared" si="43"/>
        <v>R16</v>
      </c>
    </row>
    <row r="330" spans="1:47" x14ac:dyDescent="0.25">
      <c r="A330" t="str">
        <f t="shared" si="38"/>
        <v>U5-E1</v>
      </c>
      <c r="B330" t="str">
        <f t="shared" si="39"/>
        <v>LED7</v>
      </c>
      <c r="C330" t="str">
        <f t="shared" si="40"/>
        <v>U5-LED7</v>
      </c>
      <c r="D330" t="str">
        <f t="shared" si="41"/>
        <v>U5-E1</v>
      </c>
      <c r="E330" t="s">
        <v>528</v>
      </c>
      <c r="F330" t="s">
        <v>740</v>
      </c>
      <c r="G330" t="s">
        <v>366</v>
      </c>
      <c r="N330" s="97"/>
      <c r="AT330" t="str">
        <f t="shared" si="42"/>
        <v>NetD8_A</v>
      </c>
      <c r="AU330" t="str">
        <f t="shared" si="43"/>
        <v>R15</v>
      </c>
    </row>
    <row r="331" spans="1:47" x14ac:dyDescent="0.25">
      <c r="A331" t="str">
        <f t="shared" si="38"/>
        <v>U5-E2</v>
      </c>
      <c r="B331" t="str">
        <f t="shared" si="39"/>
        <v>DQ2</v>
      </c>
      <c r="C331" t="str">
        <f t="shared" si="40"/>
        <v>U5-DQ2</v>
      </c>
      <c r="D331" t="str">
        <f t="shared" si="41"/>
        <v>U5-E2</v>
      </c>
      <c r="E331" t="s">
        <v>528</v>
      </c>
      <c r="F331" t="s">
        <v>741</v>
      </c>
      <c r="G331" t="s">
        <v>606</v>
      </c>
      <c r="N331" s="97"/>
      <c r="AT331" t="str">
        <f t="shared" si="42"/>
        <v>DQ2</v>
      </c>
      <c r="AU331" t="str">
        <f t="shared" si="43"/>
        <v>--</v>
      </c>
    </row>
    <row r="332" spans="1:47" x14ac:dyDescent="0.25">
      <c r="A332" t="str">
        <f t="shared" si="38"/>
        <v>U5-E3</v>
      </c>
      <c r="B332" t="str">
        <f t="shared" si="39"/>
        <v>DQ4</v>
      </c>
      <c r="C332" t="str">
        <f t="shared" si="40"/>
        <v>U5-DQ4</v>
      </c>
      <c r="D332" t="str">
        <f t="shared" si="41"/>
        <v>U5-E3</v>
      </c>
      <c r="E332" t="s">
        <v>528</v>
      </c>
      <c r="F332" t="s">
        <v>742</v>
      </c>
      <c r="G332" t="s">
        <v>608</v>
      </c>
      <c r="N332" s="97"/>
      <c r="AT332" t="str">
        <f t="shared" si="42"/>
        <v>DQ4</v>
      </c>
      <c r="AU332" t="str">
        <f t="shared" si="43"/>
        <v>--</v>
      </c>
    </row>
    <row r="333" spans="1:47" x14ac:dyDescent="0.25">
      <c r="A333" t="str">
        <f t="shared" si="38"/>
        <v>U5-E5</v>
      </c>
      <c r="B333" t="str">
        <f t="shared" si="39"/>
        <v>DQM0</v>
      </c>
      <c r="C333" t="str">
        <f t="shared" si="40"/>
        <v>U5-DQM0</v>
      </c>
      <c r="D333" t="str">
        <f t="shared" si="41"/>
        <v>U5-E5</v>
      </c>
      <c r="E333" t="s">
        <v>528</v>
      </c>
      <c r="F333" t="s">
        <v>745</v>
      </c>
      <c r="G333" t="s">
        <v>619</v>
      </c>
      <c r="N333" s="97"/>
      <c r="AT333" t="str">
        <f t="shared" si="42"/>
        <v>DQM0</v>
      </c>
      <c r="AU333" t="str">
        <f t="shared" si="43"/>
        <v>--</v>
      </c>
    </row>
    <row r="334" spans="1:47" x14ac:dyDescent="0.25">
      <c r="A334" t="str">
        <f t="shared" si="38"/>
        <v>U5-F1</v>
      </c>
      <c r="B334" t="str">
        <f t="shared" si="39"/>
        <v>DQ0</v>
      </c>
      <c r="C334" t="str">
        <f t="shared" si="40"/>
        <v>U5-DQ0</v>
      </c>
      <c r="D334" t="str">
        <f t="shared" si="41"/>
        <v>U5-F1</v>
      </c>
      <c r="E334" t="s">
        <v>528</v>
      </c>
      <c r="F334" t="s">
        <v>747</v>
      </c>
      <c r="G334" t="s">
        <v>595</v>
      </c>
      <c r="N334" s="97"/>
      <c r="AT334" t="str">
        <f t="shared" si="42"/>
        <v>DQ0</v>
      </c>
      <c r="AU334" t="str">
        <f t="shared" si="43"/>
        <v>--</v>
      </c>
    </row>
    <row r="335" spans="1:47" x14ac:dyDescent="0.25">
      <c r="A335" t="str">
        <f t="shared" si="38"/>
        <v>U5-F2</v>
      </c>
      <c r="B335" t="str">
        <f t="shared" si="39"/>
        <v>3.3V</v>
      </c>
      <c r="C335" t="str">
        <f t="shared" si="40"/>
        <v>U5-3.3V</v>
      </c>
      <c r="D335" t="str">
        <f t="shared" si="41"/>
        <v>U5-F2</v>
      </c>
      <c r="E335" t="s">
        <v>528</v>
      </c>
      <c r="F335" t="s">
        <v>748</v>
      </c>
      <c r="G335" t="s">
        <v>291</v>
      </c>
      <c r="N335" s="97"/>
      <c r="AT335" t="str">
        <f t="shared" si="42"/>
        <v>3.3V</v>
      </c>
      <c r="AU335" t="str">
        <f t="shared" si="43"/>
        <v>--</v>
      </c>
    </row>
    <row r="336" spans="1:47" x14ac:dyDescent="0.25">
      <c r="A336" t="str">
        <f t="shared" si="38"/>
        <v>U5-F3</v>
      </c>
      <c r="B336" t="str">
        <f t="shared" si="39"/>
        <v>DQ6</v>
      </c>
      <c r="C336" t="str">
        <f t="shared" si="40"/>
        <v>U5-DQ6</v>
      </c>
      <c r="D336" t="str">
        <f t="shared" si="41"/>
        <v>U5-F3</v>
      </c>
      <c r="E336" t="s">
        <v>528</v>
      </c>
      <c r="F336" t="s">
        <v>749</v>
      </c>
      <c r="G336" t="s">
        <v>610</v>
      </c>
      <c r="N336" s="97"/>
      <c r="AT336" t="str">
        <f t="shared" si="42"/>
        <v>DQ6</v>
      </c>
      <c r="AU336" t="str">
        <f t="shared" si="43"/>
        <v>--</v>
      </c>
    </row>
    <row r="337" spans="1:47" x14ac:dyDescent="0.25">
      <c r="A337" t="str">
        <f t="shared" si="38"/>
        <v>U5-F4</v>
      </c>
      <c r="B337" t="str">
        <f t="shared" si="39"/>
        <v>DQ7</v>
      </c>
      <c r="C337" t="str">
        <f t="shared" si="40"/>
        <v>U5-DQ7</v>
      </c>
      <c r="D337" t="str">
        <f t="shared" si="41"/>
        <v>U5-F4</v>
      </c>
      <c r="E337" t="s">
        <v>528</v>
      </c>
      <c r="F337" t="s">
        <v>750</v>
      </c>
      <c r="G337" t="s">
        <v>613</v>
      </c>
      <c r="N337" s="97"/>
      <c r="AT337" t="str">
        <f t="shared" si="42"/>
        <v>DQ7</v>
      </c>
      <c r="AU337" t="str">
        <f t="shared" si="43"/>
        <v>--</v>
      </c>
    </row>
    <row r="338" spans="1:47" x14ac:dyDescent="0.25">
      <c r="A338" t="str">
        <f t="shared" si="38"/>
        <v>U5-F5</v>
      </c>
      <c r="B338" t="str">
        <f t="shared" si="39"/>
        <v>DQ14</v>
      </c>
      <c r="C338" t="str">
        <f t="shared" si="40"/>
        <v>U5-DQ14</v>
      </c>
      <c r="D338" t="str">
        <f t="shared" si="41"/>
        <v>U5-F5</v>
      </c>
      <c r="E338" t="s">
        <v>528</v>
      </c>
      <c r="F338" t="s">
        <v>751</v>
      </c>
      <c r="G338" t="s">
        <v>604</v>
      </c>
      <c r="N338" s="97"/>
      <c r="AT338" t="str">
        <f t="shared" si="42"/>
        <v>DQ14</v>
      </c>
      <c r="AU338" t="str">
        <f t="shared" si="43"/>
        <v>--</v>
      </c>
    </row>
    <row r="339" spans="1:47" x14ac:dyDescent="0.25">
      <c r="A339" t="str">
        <f t="shared" si="38"/>
        <v>U5-F6</v>
      </c>
      <c r="B339" t="str">
        <f t="shared" si="39"/>
        <v>DQ10</v>
      </c>
      <c r="C339" t="str">
        <f t="shared" si="40"/>
        <v>U5-DQ10</v>
      </c>
      <c r="D339" t="str">
        <f t="shared" si="41"/>
        <v>U5-F6</v>
      </c>
      <c r="E339" t="s">
        <v>528</v>
      </c>
      <c r="F339" t="s">
        <v>752</v>
      </c>
      <c r="G339" t="s">
        <v>599</v>
      </c>
      <c r="N339" s="97"/>
      <c r="AT339" t="str">
        <f t="shared" si="42"/>
        <v>DQ10</v>
      </c>
      <c r="AU339" t="str">
        <f t="shared" si="43"/>
        <v>--</v>
      </c>
    </row>
    <row r="340" spans="1:47" x14ac:dyDescent="0.25">
      <c r="A340" t="str">
        <f t="shared" si="38"/>
        <v>U5-F7</v>
      </c>
      <c r="B340" t="str">
        <f t="shared" si="39"/>
        <v>DQM1</v>
      </c>
      <c r="C340" t="str">
        <f t="shared" si="40"/>
        <v>U5-DQM1</v>
      </c>
      <c r="D340" t="str">
        <f t="shared" si="41"/>
        <v>U5-F7</v>
      </c>
      <c r="E340" t="s">
        <v>528</v>
      </c>
      <c r="F340" t="s">
        <v>753</v>
      </c>
      <c r="G340" t="s">
        <v>621</v>
      </c>
      <c r="N340" s="97"/>
      <c r="AT340" t="str">
        <f t="shared" si="42"/>
        <v>DQM1</v>
      </c>
      <c r="AU340" t="str">
        <f t="shared" si="43"/>
        <v>--</v>
      </c>
    </row>
    <row r="341" spans="1:47" x14ac:dyDescent="0.25">
      <c r="A341" t="str">
        <f t="shared" si="38"/>
        <v>U5-G1</v>
      </c>
      <c r="B341" t="str">
        <f t="shared" si="39"/>
        <v>DQ1</v>
      </c>
      <c r="C341" t="str">
        <f t="shared" si="40"/>
        <v>U5-DQ1</v>
      </c>
      <c r="D341" t="str">
        <f t="shared" si="41"/>
        <v>U5-G1</v>
      </c>
      <c r="E341" t="s">
        <v>528</v>
      </c>
      <c r="F341" t="s">
        <v>754</v>
      </c>
      <c r="G341" t="s">
        <v>597</v>
      </c>
      <c r="N341" s="97"/>
      <c r="AT341" t="str">
        <f t="shared" si="42"/>
        <v>DQ1</v>
      </c>
      <c r="AU341" t="str">
        <f t="shared" si="43"/>
        <v>--</v>
      </c>
    </row>
    <row r="342" spans="1:47" x14ac:dyDescent="0.25">
      <c r="A342" t="str">
        <f t="shared" si="38"/>
        <v>U5-G2</v>
      </c>
      <c r="B342" t="str">
        <f t="shared" si="39"/>
        <v>DQ3</v>
      </c>
      <c r="C342" t="str">
        <f t="shared" si="40"/>
        <v>U5-DQ3</v>
      </c>
      <c r="D342" t="str">
        <f t="shared" si="41"/>
        <v>U5-G2</v>
      </c>
      <c r="E342" t="s">
        <v>528</v>
      </c>
      <c r="F342" t="s">
        <v>755</v>
      </c>
      <c r="G342" t="s">
        <v>607</v>
      </c>
      <c r="N342" s="97"/>
      <c r="AT342" t="str">
        <f t="shared" si="42"/>
        <v>DQ3</v>
      </c>
      <c r="AU342" t="str">
        <f t="shared" si="43"/>
        <v>--</v>
      </c>
    </row>
    <row r="343" spans="1:47" x14ac:dyDescent="0.25">
      <c r="A343" t="str">
        <f t="shared" si="38"/>
        <v>U5-G3</v>
      </c>
      <c r="B343" t="str">
        <f t="shared" si="39"/>
        <v>DQ5</v>
      </c>
      <c r="C343" t="str">
        <f t="shared" si="40"/>
        <v>U5-DQ5</v>
      </c>
      <c r="D343" t="str">
        <f t="shared" si="41"/>
        <v>U5-G3</v>
      </c>
      <c r="E343" t="s">
        <v>528</v>
      </c>
      <c r="F343" t="s">
        <v>756</v>
      </c>
      <c r="G343" t="s">
        <v>609</v>
      </c>
      <c r="N343" s="97"/>
      <c r="AT343" t="str">
        <f t="shared" si="42"/>
        <v>DQ5</v>
      </c>
      <c r="AU343" t="str">
        <f t="shared" si="43"/>
        <v>--</v>
      </c>
    </row>
    <row r="344" spans="1:47" x14ac:dyDescent="0.25">
      <c r="A344" t="str">
        <f t="shared" si="38"/>
        <v>U5-G4</v>
      </c>
      <c r="B344" t="str">
        <f t="shared" si="39"/>
        <v>DQ15</v>
      </c>
      <c r="C344" t="str">
        <f t="shared" si="40"/>
        <v>U5-DQ15</v>
      </c>
      <c r="D344" t="str">
        <f t="shared" si="41"/>
        <v>U5-G4</v>
      </c>
      <c r="E344" t="s">
        <v>528</v>
      </c>
      <c r="F344" t="s">
        <v>757</v>
      </c>
      <c r="G344" t="s">
        <v>605</v>
      </c>
      <c r="N344" s="97"/>
      <c r="AT344" t="str">
        <f t="shared" si="42"/>
        <v>DQ15</v>
      </c>
      <c r="AU344" t="str">
        <f t="shared" si="43"/>
        <v>--</v>
      </c>
    </row>
    <row r="345" spans="1:47" x14ac:dyDescent="0.25">
      <c r="A345" t="str">
        <f t="shared" si="38"/>
        <v>U5-G5</v>
      </c>
      <c r="B345" t="str">
        <f t="shared" si="39"/>
        <v>3.3V</v>
      </c>
      <c r="C345" t="str">
        <f t="shared" si="40"/>
        <v>U5-3.3V</v>
      </c>
      <c r="D345" t="str">
        <f t="shared" si="41"/>
        <v>U5-G5</v>
      </c>
      <c r="E345" t="s">
        <v>528</v>
      </c>
      <c r="F345" t="s">
        <v>653</v>
      </c>
      <c r="G345" t="s">
        <v>291</v>
      </c>
      <c r="N345" s="97"/>
      <c r="AT345" t="str">
        <f t="shared" si="42"/>
        <v>3.3V</v>
      </c>
      <c r="AU345" t="str">
        <f t="shared" si="43"/>
        <v>--</v>
      </c>
    </row>
    <row r="346" spans="1:47" x14ac:dyDescent="0.25">
      <c r="A346" t="str">
        <f t="shared" si="38"/>
        <v>U5-G6</v>
      </c>
      <c r="B346" t="str">
        <f t="shared" si="39"/>
        <v>DQ9</v>
      </c>
      <c r="C346" t="str">
        <f t="shared" si="40"/>
        <v>U5-DQ9</v>
      </c>
      <c r="D346" t="str">
        <f t="shared" si="41"/>
        <v>U5-G6</v>
      </c>
      <c r="E346" t="s">
        <v>528</v>
      </c>
      <c r="F346" t="s">
        <v>758</v>
      </c>
      <c r="G346" t="s">
        <v>617</v>
      </c>
      <c r="N346" s="97"/>
      <c r="AT346" t="str">
        <f t="shared" si="42"/>
        <v>DQ9</v>
      </c>
      <c r="AU346" t="str">
        <f t="shared" si="43"/>
        <v>--</v>
      </c>
    </row>
    <row r="347" spans="1:47" x14ac:dyDescent="0.25">
      <c r="A347" t="str">
        <f t="shared" si="38"/>
        <v>U5-H1</v>
      </c>
      <c r="B347" t="str">
        <f t="shared" si="39"/>
        <v>NetU5_H1</v>
      </c>
      <c r="C347" t="str">
        <f t="shared" si="40"/>
        <v>U5-NetU5_H1</v>
      </c>
      <c r="D347" t="str">
        <f t="shared" si="41"/>
        <v>U5-H1</v>
      </c>
      <c r="E347" t="s">
        <v>528</v>
      </c>
      <c r="F347" t="s">
        <v>478</v>
      </c>
      <c r="G347" t="s">
        <v>1266</v>
      </c>
      <c r="N347" s="97"/>
      <c r="AT347" t="str">
        <f t="shared" si="42"/>
        <v>NetU5_H1</v>
      </c>
      <c r="AU347" t="str">
        <f t="shared" si="43"/>
        <v>--</v>
      </c>
    </row>
    <row r="348" spans="1:47" x14ac:dyDescent="0.25">
      <c r="A348" t="str">
        <f t="shared" si="38"/>
        <v>U5-H2</v>
      </c>
      <c r="B348" t="str">
        <f t="shared" si="39"/>
        <v>NetU5_H2</v>
      </c>
      <c r="C348" t="str">
        <f t="shared" si="40"/>
        <v>U5-NetU5_H2</v>
      </c>
      <c r="D348" t="str">
        <f t="shared" si="41"/>
        <v>U5-H2</v>
      </c>
      <c r="E348" t="s">
        <v>528</v>
      </c>
      <c r="F348" t="s">
        <v>480</v>
      </c>
      <c r="G348" t="s">
        <v>1267</v>
      </c>
      <c r="N348" s="97"/>
      <c r="AT348" t="str">
        <f t="shared" si="42"/>
        <v>NetU5_H2</v>
      </c>
      <c r="AU348" t="str">
        <f t="shared" si="43"/>
        <v>--</v>
      </c>
    </row>
    <row r="349" spans="1:47" x14ac:dyDescent="0.25">
      <c r="A349" t="str">
        <f t="shared" si="38"/>
        <v>U5-H4</v>
      </c>
      <c r="B349" t="str">
        <f t="shared" si="39"/>
        <v>DQ13</v>
      </c>
      <c r="C349" t="str">
        <f t="shared" si="40"/>
        <v>U5-DQ13</v>
      </c>
      <c r="D349" t="str">
        <f t="shared" si="41"/>
        <v>U5-H4</v>
      </c>
      <c r="E349" t="s">
        <v>528</v>
      </c>
      <c r="F349" t="s">
        <v>484</v>
      </c>
      <c r="G349" t="s">
        <v>603</v>
      </c>
      <c r="N349" s="97"/>
      <c r="AT349" t="str">
        <f t="shared" si="42"/>
        <v>DQ13</v>
      </c>
      <c r="AU349" t="str">
        <f t="shared" si="43"/>
        <v>--</v>
      </c>
    </row>
    <row r="350" spans="1:47" x14ac:dyDescent="0.25">
      <c r="A350" t="str">
        <f t="shared" si="38"/>
        <v>U5-H5</v>
      </c>
      <c r="B350" t="str">
        <f t="shared" si="39"/>
        <v>DQ11</v>
      </c>
      <c r="C350" t="str">
        <f t="shared" si="40"/>
        <v>U5-DQ11</v>
      </c>
      <c r="D350" t="str">
        <f t="shared" si="41"/>
        <v>U5-H5</v>
      </c>
      <c r="E350" t="s">
        <v>528</v>
      </c>
      <c r="F350" t="s">
        <v>660</v>
      </c>
      <c r="G350" t="s">
        <v>600</v>
      </c>
      <c r="N350" s="97"/>
      <c r="AT350" t="str">
        <f t="shared" si="42"/>
        <v>DQ11</v>
      </c>
      <c r="AU350" t="str">
        <f t="shared" si="43"/>
        <v>--</v>
      </c>
    </row>
    <row r="351" spans="1:47" x14ac:dyDescent="0.25">
      <c r="A351" t="str">
        <f t="shared" si="38"/>
        <v>U5-H6</v>
      </c>
      <c r="B351" t="str">
        <f t="shared" si="39"/>
        <v>DQ12</v>
      </c>
      <c r="C351" t="str">
        <f t="shared" si="40"/>
        <v>U5-DQ12</v>
      </c>
      <c r="D351" t="str">
        <f t="shared" si="41"/>
        <v>U5-H6</v>
      </c>
      <c r="E351" t="s">
        <v>528</v>
      </c>
      <c r="F351" t="s">
        <v>662</v>
      </c>
      <c r="G351" t="s">
        <v>601</v>
      </c>
      <c r="N351" s="97"/>
      <c r="AT351" t="str">
        <f t="shared" si="42"/>
        <v>DQ12</v>
      </c>
      <c r="AU351" t="str">
        <f t="shared" si="43"/>
        <v>--</v>
      </c>
    </row>
    <row r="352" spans="1:47" x14ac:dyDescent="0.25">
      <c r="A352" t="str">
        <f t="shared" si="38"/>
        <v>U5-J1</v>
      </c>
      <c r="B352" t="str">
        <f t="shared" si="39"/>
        <v>UPD</v>
      </c>
      <c r="C352" t="str">
        <f t="shared" si="40"/>
        <v>U5-UPD</v>
      </c>
      <c r="D352" t="str">
        <f t="shared" si="41"/>
        <v>U5-J1</v>
      </c>
      <c r="E352" t="s">
        <v>528</v>
      </c>
      <c r="F352" t="s">
        <v>168</v>
      </c>
      <c r="G352" t="s">
        <v>1153</v>
      </c>
      <c r="N352" s="97"/>
      <c r="AT352" t="str">
        <f t="shared" si="42"/>
        <v>UPD</v>
      </c>
      <c r="AU352" t="str">
        <f t="shared" si="43"/>
        <v>--</v>
      </c>
    </row>
    <row r="353" spans="1:47" x14ac:dyDescent="0.25">
      <c r="A353" t="str">
        <f t="shared" si="38"/>
        <v>U5-J2</v>
      </c>
      <c r="B353" t="str">
        <f t="shared" si="39"/>
        <v>NetU5_J2</v>
      </c>
      <c r="C353" t="str">
        <f t="shared" si="40"/>
        <v>U5-NetU5_J2</v>
      </c>
      <c r="D353" t="str">
        <f t="shared" si="41"/>
        <v>U5-J2</v>
      </c>
      <c r="E353" t="s">
        <v>528</v>
      </c>
      <c r="F353" t="s">
        <v>184</v>
      </c>
      <c r="G353" t="s">
        <v>1268</v>
      </c>
      <c r="N353" s="97"/>
      <c r="AT353" t="str">
        <f t="shared" si="42"/>
        <v>NetU5_J2</v>
      </c>
      <c r="AU353" t="str">
        <f t="shared" si="43"/>
        <v>--</v>
      </c>
    </row>
    <row r="354" spans="1:47" x14ac:dyDescent="0.25">
      <c r="A354" t="str">
        <f t="shared" si="38"/>
        <v>U5-J3</v>
      </c>
      <c r="B354" t="str">
        <f t="shared" si="39"/>
        <v>NetU5_J3</v>
      </c>
      <c r="C354" t="str">
        <f t="shared" si="40"/>
        <v>U5-NetU5_J3</v>
      </c>
      <c r="D354" t="str">
        <f t="shared" si="41"/>
        <v>U5-J3</v>
      </c>
      <c r="E354" t="s">
        <v>528</v>
      </c>
      <c r="F354" t="s">
        <v>185</v>
      </c>
      <c r="G354" t="s">
        <v>1269</v>
      </c>
      <c r="N354" s="97"/>
      <c r="AT354" t="str">
        <f t="shared" si="42"/>
        <v>NetU5_J3</v>
      </c>
      <c r="AU354" t="str">
        <f t="shared" si="43"/>
        <v>--</v>
      </c>
    </row>
    <row r="355" spans="1:47" x14ac:dyDescent="0.25">
      <c r="A355" t="str">
        <f t="shared" si="38"/>
        <v>U5-J4</v>
      </c>
      <c r="B355" t="str">
        <f t="shared" si="39"/>
        <v>NetU5_J4</v>
      </c>
      <c r="C355" t="str">
        <f t="shared" si="40"/>
        <v>U5-NetU5_J4</v>
      </c>
      <c r="D355" t="str">
        <f t="shared" si="41"/>
        <v>U5-J4</v>
      </c>
      <c r="E355" t="s">
        <v>528</v>
      </c>
      <c r="F355" t="s">
        <v>186</v>
      </c>
      <c r="G355" t="s">
        <v>1270</v>
      </c>
      <c r="N355" s="97"/>
      <c r="AT355" t="str">
        <f t="shared" si="42"/>
        <v>NetU5_J4</v>
      </c>
      <c r="AU355" t="str">
        <f t="shared" si="43"/>
        <v>--</v>
      </c>
    </row>
    <row r="356" spans="1:47" x14ac:dyDescent="0.25">
      <c r="A356" t="str">
        <f t="shared" si="38"/>
        <v>U5-J5</v>
      </c>
      <c r="B356" t="str">
        <f t="shared" si="39"/>
        <v>NetU5_J5</v>
      </c>
      <c r="C356" t="str">
        <f t="shared" si="40"/>
        <v>U5-NetU5_J5</v>
      </c>
      <c r="D356" t="str">
        <f t="shared" si="41"/>
        <v>U5-J5</v>
      </c>
      <c r="E356" t="s">
        <v>528</v>
      </c>
      <c r="F356" t="s">
        <v>670</v>
      </c>
      <c r="G356" t="s">
        <v>1271</v>
      </c>
      <c r="N356" s="97"/>
      <c r="AT356" t="str">
        <f t="shared" si="42"/>
        <v>NetU5_J5</v>
      </c>
      <c r="AU356" t="str">
        <f t="shared" si="43"/>
        <v>--</v>
      </c>
    </row>
    <row r="357" spans="1:47" x14ac:dyDescent="0.25">
      <c r="A357" t="str">
        <f t="shared" si="38"/>
        <v>U5-J6</v>
      </c>
      <c r="B357" t="str">
        <f t="shared" si="39"/>
        <v>NetU5_J6</v>
      </c>
      <c r="C357" t="str">
        <f t="shared" si="40"/>
        <v>U5-NetU5_J6</v>
      </c>
      <c r="D357" t="str">
        <f t="shared" si="41"/>
        <v>U5-J6</v>
      </c>
      <c r="E357" t="s">
        <v>528</v>
      </c>
      <c r="F357" t="s">
        <v>187</v>
      </c>
      <c r="G357" t="s">
        <v>1272</v>
      </c>
      <c r="N357" s="97"/>
      <c r="AT357" t="str">
        <f t="shared" si="42"/>
        <v>NetU5_J6</v>
      </c>
      <c r="AU357" t="str">
        <f t="shared" si="43"/>
        <v>--</v>
      </c>
    </row>
    <row r="358" spans="1:47" x14ac:dyDescent="0.25">
      <c r="A358" t="str">
        <f t="shared" si="38"/>
        <v>U5-J7</v>
      </c>
      <c r="B358" t="str">
        <f t="shared" si="39"/>
        <v>DQ8</v>
      </c>
      <c r="C358" t="str">
        <f t="shared" si="40"/>
        <v>U5-DQ8</v>
      </c>
      <c r="D358" t="str">
        <f t="shared" si="41"/>
        <v>U5-J7</v>
      </c>
      <c r="E358" t="s">
        <v>528</v>
      </c>
      <c r="F358" t="s">
        <v>673</v>
      </c>
      <c r="G358" t="s">
        <v>615</v>
      </c>
      <c r="N358" s="97"/>
      <c r="AT358" t="str">
        <f t="shared" si="42"/>
        <v>DQ8</v>
      </c>
      <c r="AU358" t="str">
        <f t="shared" si="43"/>
        <v>--</v>
      </c>
    </row>
    <row r="359" spans="1:47" x14ac:dyDescent="0.25">
      <c r="A359" t="str">
        <f t="shared" si="38"/>
        <v>U5-J8</v>
      </c>
      <c r="B359" t="str">
        <f t="shared" si="39"/>
        <v>3.3V</v>
      </c>
      <c r="C359" t="str">
        <f t="shared" si="40"/>
        <v>U5-3.3V</v>
      </c>
      <c r="D359" t="str">
        <f t="shared" si="41"/>
        <v>U5-J8</v>
      </c>
      <c r="E359" t="s">
        <v>528</v>
      </c>
      <c r="F359" t="s">
        <v>676</v>
      </c>
      <c r="G359" t="s">
        <v>291</v>
      </c>
      <c r="N359" s="97"/>
      <c r="AT359" t="str">
        <f t="shared" si="42"/>
        <v>3.3V</v>
      </c>
      <c r="AU359" t="str">
        <f t="shared" si="43"/>
        <v>--</v>
      </c>
    </row>
    <row r="360" spans="1:47" x14ac:dyDescent="0.25">
      <c r="A360" t="str">
        <f t="shared" si="38"/>
        <v>U5-K1</v>
      </c>
      <c r="B360" t="str">
        <f t="shared" si="39"/>
        <v>NetU5_K1</v>
      </c>
      <c r="C360" t="str">
        <f t="shared" si="40"/>
        <v>U5-NetU5_K1</v>
      </c>
      <c r="D360" t="str">
        <f t="shared" si="41"/>
        <v>U5-K1</v>
      </c>
      <c r="E360" t="s">
        <v>528</v>
      </c>
      <c r="F360" t="s">
        <v>685</v>
      </c>
      <c r="G360" t="s">
        <v>1273</v>
      </c>
      <c r="N360" s="97"/>
      <c r="AT360" t="str">
        <f t="shared" si="42"/>
        <v>NetU5_K1</v>
      </c>
      <c r="AU360" t="str">
        <f t="shared" si="43"/>
        <v>--</v>
      </c>
    </row>
    <row r="361" spans="1:47" x14ac:dyDescent="0.25">
      <c r="A361" t="str">
        <f t="shared" si="38"/>
        <v>U5-K2</v>
      </c>
      <c r="B361" t="str">
        <f t="shared" si="39"/>
        <v>NetU5_K2</v>
      </c>
      <c r="C361" t="str">
        <f t="shared" si="40"/>
        <v>U5-NetU5_K2</v>
      </c>
      <c r="D361" t="str">
        <f t="shared" si="41"/>
        <v>U5-K2</v>
      </c>
      <c r="E361" t="s">
        <v>528</v>
      </c>
      <c r="F361" t="s">
        <v>686</v>
      </c>
      <c r="G361" t="s">
        <v>1274</v>
      </c>
      <c r="N361" s="97"/>
      <c r="AT361" t="str">
        <f t="shared" si="42"/>
        <v>NetU5_K2</v>
      </c>
      <c r="AU361" t="str">
        <f t="shared" si="43"/>
        <v>--</v>
      </c>
    </row>
    <row r="362" spans="1:47" x14ac:dyDescent="0.25">
      <c r="A362" t="str">
        <f t="shared" si="38"/>
        <v>U5-K3</v>
      </c>
      <c r="B362" t="str">
        <f t="shared" si="39"/>
        <v>NetU5_K3</v>
      </c>
      <c r="C362" t="str">
        <f t="shared" si="40"/>
        <v>U5-NetU5_K3</v>
      </c>
      <c r="D362" t="str">
        <f t="shared" si="41"/>
        <v>U5-K3</v>
      </c>
      <c r="E362" t="s">
        <v>528</v>
      </c>
      <c r="F362" t="s">
        <v>687</v>
      </c>
      <c r="G362" t="s">
        <v>1275</v>
      </c>
      <c r="N362" s="97"/>
      <c r="AT362" t="str">
        <f t="shared" si="42"/>
        <v>NetU5_K3</v>
      </c>
      <c r="AU362" t="str">
        <f t="shared" si="43"/>
        <v>--</v>
      </c>
    </row>
    <row r="363" spans="1:47" x14ac:dyDescent="0.25">
      <c r="A363" t="str">
        <f t="shared" si="38"/>
        <v>U5-K4</v>
      </c>
      <c r="B363" t="str">
        <f t="shared" si="39"/>
        <v>UPD</v>
      </c>
      <c r="C363" t="str">
        <f t="shared" si="40"/>
        <v>U5-UPD</v>
      </c>
      <c r="D363" t="str">
        <f t="shared" si="41"/>
        <v>U5-K4</v>
      </c>
      <c r="E363" t="s">
        <v>528</v>
      </c>
      <c r="F363" t="s">
        <v>764</v>
      </c>
      <c r="G363" t="s">
        <v>1153</v>
      </c>
      <c r="N363" s="97"/>
      <c r="AT363" t="str">
        <f t="shared" si="42"/>
        <v>UPD</v>
      </c>
      <c r="AU363" t="str">
        <f t="shared" si="43"/>
        <v>--</v>
      </c>
    </row>
    <row r="364" spans="1:47" x14ac:dyDescent="0.25">
      <c r="A364" t="str">
        <f t="shared" si="38"/>
        <v>U5-K5</v>
      </c>
      <c r="B364" t="str">
        <f t="shared" si="39"/>
        <v>NetU5_K5</v>
      </c>
      <c r="C364" t="str">
        <f t="shared" si="40"/>
        <v>U5-NetU5_K5</v>
      </c>
      <c r="D364" t="str">
        <f t="shared" si="41"/>
        <v>U5-K5</v>
      </c>
      <c r="E364" t="s">
        <v>528</v>
      </c>
      <c r="F364" t="s">
        <v>688</v>
      </c>
      <c r="G364" t="s">
        <v>1276</v>
      </c>
      <c r="N364" s="97"/>
      <c r="AT364" t="str">
        <f t="shared" si="42"/>
        <v>NetU5_K5</v>
      </c>
      <c r="AU364" t="str">
        <f t="shared" si="43"/>
        <v>--</v>
      </c>
    </row>
    <row r="365" spans="1:47" x14ac:dyDescent="0.25">
      <c r="A365" t="str">
        <f t="shared" si="38"/>
        <v>U5-K6</v>
      </c>
      <c r="B365" t="str">
        <f t="shared" si="39"/>
        <v>NetU5_K6</v>
      </c>
      <c r="C365" t="str">
        <f t="shared" si="40"/>
        <v>U5-NetU5_K6</v>
      </c>
      <c r="D365" t="str">
        <f t="shared" si="41"/>
        <v>U5-K6</v>
      </c>
      <c r="E365" t="s">
        <v>528</v>
      </c>
      <c r="F365" t="s">
        <v>689</v>
      </c>
      <c r="G365" t="s">
        <v>1277</v>
      </c>
      <c r="N365" s="97"/>
      <c r="AT365" t="str">
        <f t="shared" si="42"/>
        <v>NetU5_K6</v>
      </c>
      <c r="AU365" t="str">
        <f t="shared" si="43"/>
        <v>--</v>
      </c>
    </row>
    <row r="366" spans="1:47" x14ac:dyDescent="0.25">
      <c r="A366" t="str">
        <f t="shared" si="38"/>
        <v>U5-K7</v>
      </c>
      <c r="B366" t="str">
        <f t="shared" si="39"/>
        <v>NetU5_K7</v>
      </c>
      <c r="C366" t="str">
        <f t="shared" si="40"/>
        <v>U5-NetU5_K7</v>
      </c>
      <c r="D366" t="str">
        <f t="shared" si="41"/>
        <v>U5-K7</v>
      </c>
      <c r="E366" t="s">
        <v>528</v>
      </c>
      <c r="F366" t="s">
        <v>690</v>
      </c>
      <c r="G366" t="s">
        <v>1278</v>
      </c>
      <c r="N366" s="97"/>
      <c r="AT366" t="str">
        <f t="shared" si="42"/>
        <v>NetU5_K7</v>
      </c>
      <c r="AU366" t="str">
        <f t="shared" si="43"/>
        <v>--</v>
      </c>
    </row>
    <row r="367" spans="1:47" x14ac:dyDescent="0.25">
      <c r="A367" t="str">
        <f t="shared" si="38"/>
        <v>U5-L1</v>
      </c>
      <c r="B367" t="str">
        <f t="shared" si="39"/>
        <v>NetU5_L1</v>
      </c>
      <c r="C367" t="str">
        <f t="shared" si="40"/>
        <v>U5-NetU5_L1</v>
      </c>
      <c r="D367" t="str">
        <f t="shared" si="41"/>
        <v>U5-L1</v>
      </c>
      <c r="E367" t="s">
        <v>528</v>
      </c>
      <c r="F367" t="s">
        <v>486</v>
      </c>
      <c r="G367" t="s">
        <v>1279</v>
      </c>
      <c r="N367" s="97"/>
      <c r="AT367" t="str">
        <f t="shared" si="42"/>
        <v>NetU5_L1</v>
      </c>
      <c r="AU367" t="str">
        <f t="shared" si="43"/>
        <v>--</v>
      </c>
    </row>
    <row r="368" spans="1:47" x14ac:dyDescent="0.25">
      <c r="A368" t="str">
        <f t="shared" si="38"/>
        <v>U5-L3</v>
      </c>
      <c r="B368" t="str">
        <f t="shared" si="39"/>
        <v>NetU5_L3</v>
      </c>
      <c r="C368" t="str">
        <f t="shared" si="40"/>
        <v>U5-NetU5_L3</v>
      </c>
      <c r="D368" t="str">
        <f t="shared" si="41"/>
        <v>U5-L3</v>
      </c>
      <c r="E368" t="s">
        <v>528</v>
      </c>
      <c r="F368" t="s">
        <v>701</v>
      </c>
      <c r="G368" t="s">
        <v>1280</v>
      </c>
      <c r="N368" s="97"/>
      <c r="AT368" t="str">
        <f t="shared" si="42"/>
        <v>NetU5_L3</v>
      </c>
      <c r="AU368" t="str">
        <f t="shared" si="43"/>
        <v>--</v>
      </c>
    </row>
    <row r="369" spans="1:47" x14ac:dyDescent="0.25">
      <c r="A369" t="str">
        <f t="shared" si="38"/>
        <v>U5-L4</v>
      </c>
      <c r="B369" t="str">
        <f t="shared" si="39"/>
        <v>NetU5_L4</v>
      </c>
      <c r="C369" t="str">
        <f t="shared" si="40"/>
        <v>U5-NetU5_L4</v>
      </c>
      <c r="D369" t="str">
        <f t="shared" si="41"/>
        <v>U5-L4</v>
      </c>
      <c r="E369" t="s">
        <v>528</v>
      </c>
      <c r="F369" t="s">
        <v>702</v>
      </c>
      <c r="G369" t="s">
        <v>1281</v>
      </c>
      <c r="N369" s="97"/>
      <c r="AT369" t="str">
        <f t="shared" si="42"/>
        <v>NetU5_L4</v>
      </c>
      <c r="AU369" t="str">
        <f t="shared" si="43"/>
        <v>--</v>
      </c>
    </row>
    <row r="370" spans="1:47" x14ac:dyDescent="0.25">
      <c r="A370" t="str">
        <f t="shared" si="38"/>
        <v>U5-L5</v>
      </c>
      <c r="B370" t="str">
        <f t="shared" si="39"/>
        <v>NetU5_L5</v>
      </c>
      <c r="C370" t="str">
        <f t="shared" si="40"/>
        <v>U5-NetU5_L5</v>
      </c>
      <c r="D370" t="str">
        <f t="shared" si="41"/>
        <v>U5-L5</v>
      </c>
      <c r="E370" t="s">
        <v>528</v>
      </c>
      <c r="F370" t="s">
        <v>703</v>
      </c>
      <c r="G370" t="s">
        <v>1282</v>
      </c>
      <c r="N370" s="97"/>
      <c r="AT370" t="str">
        <f t="shared" si="42"/>
        <v>NetU5_L5</v>
      </c>
      <c r="AU370" t="str">
        <f t="shared" si="43"/>
        <v>--</v>
      </c>
    </row>
    <row r="371" spans="1:47" x14ac:dyDescent="0.25">
      <c r="A371" t="str">
        <f t="shared" si="38"/>
        <v>U5-L6</v>
      </c>
      <c r="B371" t="str">
        <f t="shared" si="39"/>
        <v>NetU5_L6</v>
      </c>
      <c r="C371" t="str">
        <f t="shared" si="40"/>
        <v>U5-NetU5_L6</v>
      </c>
      <c r="D371" t="str">
        <f t="shared" si="41"/>
        <v>U5-L6</v>
      </c>
      <c r="E371" t="s">
        <v>528</v>
      </c>
      <c r="F371" t="s">
        <v>704</v>
      </c>
      <c r="G371" t="s">
        <v>1283</v>
      </c>
      <c r="N371" s="97"/>
      <c r="AT371" t="str">
        <f t="shared" si="42"/>
        <v>NetU5_L6</v>
      </c>
      <c r="AU371" t="str">
        <f t="shared" si="43"/>
        <v>--</v>
      </c>
    </row>
    <row r="372" spans="1:47" x14ac:dyDescent="0.25">
      <c r="A372" t="str">
        <f t="shared" si="38"/>
        <v>U5-L7</v>
      </c>
      <c r="B372" t="str">
        <f t="shared" si="39"/>
        <v>NetU5_L7</v>
      </c>
      <c r="C372" t="str">
        <f t="shared" si="40"/>
        <v>U5-NetU5_L7</v>
      </c>
      <c r="D372" t="str">
        <f t="shared" si="41"/>
        <v>U5-L7</v>
      </c>
      <c r="E372" t="s">
        <v>528</v>
      </c>
      <c r="F372" t="s">
        <v>705</v>
      </c>
      <c r="G372" t="s">
        <v>1284</v>
      </c>
      <c r="N372" s="97"/>
      <c r="AT372" t="str">
        <f t="shared" si="42"/>
        <v>NetU5_L7</v>
      </c>
      <c r="AU372" t="str">
        <f t="shared" si="43"/>
        <v>--</v>
      </c>
    </row>
    <row r="373" spans="1:47" x14ac:dyDescent="0.25">
      <c r="A373" t="str">
        <f t="shared" si="38"/>
        <v>U5-L8</v>
      </c>
      <c r="B373" t="str">
        <f t="shared" si="39"/>
        <v>UPD</v>
      </c>
      <c r="C373" t="str">
        <f t="shared" si="40"/>
        <v>U5-UPD</v>
      </c>
      <c r="D373" t="str">
        <f t="shared" si="41"/>
        <v>U5-L8</v>
      </c>
      <c r="E373" t="s">
        <v>528</v>
      </c>
      <c r="F373" t="s">
        <v>706</v>
      </c>
      <c r="G373" t="s">
        <v>1153</v>
      </c>
      <c r="N373" s="97"/>
      <c r="AT373" t="str">
        <f t="shared" si="42"/>
        <v>UPD</v>
      </c>
      <c r="AU373" t="str">
        <f t="shared" si="43"/>
        <v>--</v>
      </c>
    </row>
    <row r="374" spans="1:47" x14ac:dyDescent="0.25">
      <c r="A374" t="str">
        <f t="shared" si="38"/>
        <v>U5-M1</v>
      </c>
      <c r="B374" t="str">
        <f t="shared" si="39"/>
        <v>NetU5_M1</v>
      </c>
      <c r="C374" t="str">
        <f t="shared" si="40"/>
        <v>U5-NetU5_M1</v>
      </c>
      <c r="D374" t="str">
        <f t="shared" si="41"/>
        <v>U5-M1</v>
      </c>
      <c r="E374" t="s">
        <v>528</v>
      </c>
      <c r="F374" t="s">
        <v>712</v>
      </c>
      <c r="G374" t="s">
        <v>1285</v>
      </c>
      <c r="N374" s="97"/>
      <c r="AT374" t="str">
        <f t="shared" si="42"/>
        <v>NetU5_M1</v>
      </c>
      <c r="AU374" t="str">
        <f t="shared" si="43"/>
        <v>--</v>
      </c>
    </row>
    <row r="375" spans="1:47" x14ac:dyDescent="0.25">
      <c r="A375" t="str">
        <f t="shared" si="38"/>
        <v>U5-M2</v>
      </c>
      <c r="B375" t="str">
        <f t="shared" si="39"/>
        <v>NetU5_M2</v>
      </c>
      <c r="C375" t="str">
        <f t="shared" si="40"/>
        <v>U5-NetU5_M2</v>
      </c>
      <c r="D375" t="str">
        <f t="shared" si="41"/>
        <v>U5-M2</v>
      </c>
      <c r="E375" t="s">
        <v>528</v>
      </c>
      <c r="F375" t="s">
        <v>713</v>
      </c>
      <c r="G375" t="s">
        <v>1286</v>
      </c>
      <c r="N375" s="97"/>
      <c r="AT375" t="str">
        <f t="shared" si="42"/>
        <v>NetU5_M2</v>
      </c>
      <c r="AU375" t="str">
        <f t="shared" si="43"/>
        <v>--</v>
      </c>
    </row>
    <row r="376" spans="1:47" x14ac:dyDescent="0.25">
      <c r="A376" t="str">
        <f t="shared" si="38"/>
        <v>U5-M3</v>
      </c>
      <c r="B376" t="str">
        <f t="shared" si="39"/>
        <v>NetU5_M3</v>
      </c>
      <c r="C376" t="str">
        <f t="shared" si="40"/>
        <v>U5-NetU5_M3</v>
      </c>
      <c r="D376" t="str">
        <f t="shared" si="41"/>
        <v>U5-M3</v>
      </c>
      <c r="E376" t="s">
        <v>528</v>
      </c>
      <c r="F376" t="s">
        <v>714</v>
      </c>
      <c r="G376" t="s">
        <v>1287</v>
      </c>
      <c r="N376" s="97"/>
      <c r="AT376" t="str">
        <f t="shared" si="42"/>
        <v>NetU5_M3</v>
      </c>
      <c r="AU376" t="str">
        <f t="shared" si="43"/>
        <v>--</v>
      </c>
    </row>
    <row r="377" spans="1:47" x14ac:dyDescent="0.25">
      <c r="A377" t="str">
        <f t="shared" si="38"/>
        <v>U5-M4</v>
      </c>
      <c r="B377" t="str">
        <f t="shared" si="39"/>
        <v>NetU5_M4</v>
      </c>
      <c r="C377" t="str">
        <f t="shared" si="40"/>
        <v>U5-NetU5_M4</v>
      </c>
      <c r="D377" t="str">
        <f t="shared" si="41"/>
        <v>U5-M4</v>
      </c>
      <c r="E377" t="s">
        <v>528</v>
      </c>
      <c r="F377" t="s">
        <v>715</v>
      </c>
      <c r="G377" t="s">
        <v>1288</v>
      </c>
      <c r="N377" s="97"/>
      <c r="AT377" t="str">
        <f t="shared" si="42"/>
        <v>NetU5_M4</v>
      </c>
      <c r="AU377" t="str">
        <f t="shared" si="43"/>
        <v>--</v>
      </c>
    </row>
    <row r="378" spans="1:47" x14ac:dyDescent="0.25">
      <c r="A378" t="str">
        <f t="shared" si="38"/>
        <v>U5-M6</v>
      </c>
      <c r="B378" t="str">
        <f t="shared" si="39"/>
        <v>NetU5_M6</v>
      </c>
      <c r="C378" t="str">
        <f t="shared" si="40"/>
        <v>U5-NetU5_M6</v>
      </c>
      <c r="D378" t="str">
        <f t="shared" si="41"/>
        <v>U5-M6</v>
      </c>
      <c r="E378" t="s">
        <v>528</v>
      </c>
      <c r="F378" t="s">
        <v>767</v>
      </c>
      <c r="G378" t="s">
        <v>1289</v>
      </c>
      <c r="N378" s="97"/>
      <c r="AT378" t="str">
        <f t="shared" si="42"/>
        <v>NetU5_M6</v>
      </c>
      <c r="AU378" t="str">
        <f t="shared" si="43"/>
        <v>--</v>
      </c>
    </row>
    <row r="379" spans="1:47" x14ac:dyDescent="0.25">
      <c r="A379" t="str">
        <f t="shared" si="38"/>
        <v>U5-M7</v>
      </c>
      <c r="B379" t="str">
        <f t="shared" si="39"/>
        <v>NetU5_M7</v>
      </c>
      <c r="C379" t="str">
        <f t="shared" si="40"/>
        <v>U5-NetU5_M7</v>
      </c>
      <c r="D379" t="str">
        <f t="shared" si="41"/>
        <v>U5-M7</v>
      </c>
      <c r="E379" t="s">
        <v>528</v>
      </c>
      <c r="F379" t="s">
        <v>717</v>
      </c>
      <c r="G379" t="s">
        <v>1290</v>
      </c>
      <c r="N379" s="97"/>
      <c r="AT379" t="str">
        <f t="shared" si="42"/>
        <v>NetU5_M7</v>
      </c>
      <c r="AU379" t="str">
        <f t="shared" si="43"/>
        <v>--</v>
      </c>
    </row>
    <row r="380" spans="1:47" x14ac:dyDescent="0.25">
      <c r="A380" t="str">
        <f t="shared" si="38"/>
        <v>U5-N1</v>
      </c>
      <c r="B380" t="str">
        <f t="shared" si="39"/>
        <v>NetU5_N1</v>
      </c>
      <c r="C380" t="str">
        <f t="shared" si="40"/>
        <v>U5-NetU5_N1</v>
      </c>
      <c r="D380" t="str">
        <f t="shared" si="41"/>
        <v>U5-N1</v>
      </c>
      <c r="E380" t="s">
        <v>528</v>
      </c>
      <c r="F380" t="s">
        <v>768</v>
      </c>
      <c r="G380" t="s">
        <v>1291</v>
      </c>
      <c r="N380" s="97"/>
      <c r="AT380" t="str">
        <f t="shared" si="42"/>
        <v>NetU5_N1</v>
      </c>
      <c r="AU380" t="str">
        <f t="shared" si="43"/>
        <v>--</v>
      </c>
    </row>
    <row r="381" spans="1:47" x14ac:dyDescent="0.25">
      <c r="A381" t="str">
        <f t="shared" si="38"/>
        <v>U5-N2</v>
      </c>
      <c r="B381" t="str">
        <f t="shared" si="39"/>
        <v>NetU5_N2</v>
      </c>
      <c r="C381" t="str">
        <f t="shared" si="40"/>
        <v>U5-NetU5_N2</v>
      </c>
      <c r="D381" t="str">
        <f t="shared" si="41"/>
        <v>U5-N2</v>
      </c>
      <c r="E381" t="s">
        <v>528</v>
      </c>
      <c r="F381" t="s">
        <v>724</v>
      </c>
      <c r="G381" t="s">
        <v>1292</v>
      </c>
      <c r="N381" s="97"/>
      <c r="AT381" t="str">
        <f t="shared" si="42"/>
        <v>NetU5_N2</v>
      </c>
      <c r="AU381" t="str">
        <f t="shared" si="43"/>
        <v>--</v>
      </c>
    </row>
    <row r="382" spans="1:47" x14ac:dyDescent="0.25">
      <c r="A382" t="str">
        <f t="shared" si="38"/>
        <v>U5-N3</v>
      </c>
      <c r="B382" t="str">
        <f t="shared" si="39"/>
        <v>UPD</v>
      </c>
      <c r="C382" t="str">
        <f t="shared" si="40"/>
        <v>U5-UPD</v>
      </c>
      <c r="D382" t="str">
        <f t="shared" si="41"/>
        <v>U5-N3</v>
      </c>
      <c r="E382" t="s">
        <v>528</v>
      </c>
      <c r="F382" t="s">
        <v>725</v>
      </c>
      <c r="G382" t="s">
        <v>1153</v>
      </c>
      <c r="N382" s="97"/>
      <c r="AT382" t="str">
        <f t="shared" si="42"/>
        <v>UPD</v>
      </c>
      <c r="AU382" t="str">
        <f t="shared" si="43"/>
        <v>--</v>
      </c>
    </row>
    <row r="383" spans="1:47" x14ac:dyDescent="0.25">
      <c r="A383" t="str">
        <f t="shared" si="38"/>
        <v>U5-N4</v>
      </c>
      <c r="B383" t="str">
        <f t="shared" si="39"/>
        <v>NetU5_N4</v>
      </c>
      <c r="C383" t="str">
        <f t="shared" si="40"/>
        <v>U5-NetU5_N4</v>
      </c>
      <c r="D383" t="str">
        <f t="shared" si="41"/>
        <v>U5-N4</v>
      </c>
      <c r="E383" t="s">
        <v>528</v>
      </c>
      <c r="F383" t="s">
        <v>726</v>
      </c>
      <c r="G383" t="s">
        <v>1293</v>
      </c>
      <c r="N383" s="97"/>
      <c r="AT383" t="str">
        <f t="shared" si="42"/>
        <v>NetU5_N4</v>
      </c>
      <c r="AU383" t="str">
        <f t="shared" si="43"/>
        <v>--</v>
      </c>
    </row>
    <row r="384" spans="1:47" x14ac:dyDescent="0.25">
      <c r="A384" t="str">
        <f t="shared" si="38"/>
        <v>U5-P2</v>
      </c>
      <c r="B384" t="str">
        <f t="shared" si="39"/>
        <v>NetU5_P2</v>
      </c>
      <c r="C384" t="str">
        <f t="shared" si="40"/>
        <v>U5-NetU5_P2</v>
      </c>
      <c r="D384" t="str">
        <f t="shared" si="41"/>
        <v>U5-P2</v>
      </c>
      <c r="E384" t="s">
        <v>528</v>
      </c>
      <c r="F384" t="s">
        <v>891</v>
      </c>
      <c r="G384" t="s">
        <v>1294</v>
      </c>
      <c r="N384" s="97"/>
      <c r="AT384" t="str">
        <f t="shared" si="42"/>
        <v>NetU5_P2</v>
      </c>
      <c r="AU384" t="str">
        <f t="shared" si="43"/>
        <v>--</v>
      </c>
    </row>
    <row r="385" spans="1:47" x14ac:dyDescent="0.25">
      <c r="A385" t="str">
        <f t="shared" si="38"/>
        <v>U5-P3</v>
      </c>
      <c r="B385" t="str">
        <f t="shared" si="39"/>
        <v>NetU5_P3</v>
      </c>
      <c r="C385" t="str">
        <f t="shared" si="40"/>
        <v>U5-NetU5_P3</v>
      </c>
      <c r="D385" t="str">
        <f t="shared" si="41"/>
        <v>U5-P3</v>
      </c>
      <c r="E385" t="s">
        <v>528</v>
      </c>
      <c r="F385" t="s">
        <v>892</v>
      </c>
      <c r="G385" t="s">
        <v>1295</v>
      </c>
      <c r="N385" s="97"/>
      <c r="AT385" t="str">
        <f t="shared" si="42"/>
        <v>NetU5_P3</v>
      </c>
      <c r="AU385" t="str">
        <f t="shared" si="43"/>
        <v>--</v>
      </c>
    </row>
    <row r="386" spans="1:47" x14ac:dyDescent="0.25">
      <c r="A386" t="str">
        <f t="shared" si="38"/>
        <v>U5-R1</v>
      </c>
      <c r="B386" t="str">
        <f t="shared" si="39"/>
        <v>NetU5_R1</v>
      </c>
      <c r="C386" t="str">
        <f t="shared" si="40"/>
        <v>U5-NetU5_R1</v>
      </c>
      <c r="D386" t="str">
        <f t="shared" si="41"/>
        <v>U5-R1</v>
      </c>
      <c r="E386" t="s">
        <v>528</v>
      </c>
      <c r="F386" t="s">
        <v>488</v>
      </c>
      <c r="G386" t="s">
        <v>1296</v>
      </c>
      <c r="N386" s="97"/>
      <c r="AT386" t="str">
        <f t="shared" si="42"/>
        <v>NetU5_R1</v>
      </c>
      <c r="AU386" t="str">
        <f t="shared" si="43"/>
        <v>--</v>
      </c>
    </row>
    <row r="387" spans="1:47" x14ac:dyDescent="0.25">
      <c r="A387" t="str">
        <f t="shared" si="38"/>
        <v>U5-R2</v>
      </c>
      <c r="B387" t="str">
        <f t="shared" si="39"/>
        <v>NetU5_R2</v>
      </c>
      <c r="C387" t="str">
        <f t="shared" si="40"/>
        <v>U5-NetU5_R2</v>
      </c>
      <c r="D387" t="str">
        <f t="shared" si="41"/>
        <v>U5-R2</v>
      </c>
      <c r="E387" t="s">
        <v>528</v>
      </c>
      <c r="F387" t="s">
        <v>489</v>
      </c>
      <c r="G387" t="s">
        <v>1297</v>
      </c>
      <c r="N387" s="97"/>
      <c r="AT387" t="str">
        <f t="shared" si="42"/>
        <v>NetU5_R2</v>
      </c>
      <c r="AU387" t="str">
        <f t="shared" si="43"/>
        <v>--</v>
      </c>
    </row>
    <row r="388" spans="1:47" x14ac:dyDescent="0.25">
      <c r="A388" t="str">
        <f t="shared" si="38"/>
        <v>U5-R3</v>
      </c>
      <c r="B388" t="str">
        <f t="shared" si="39"/>
        <v>UPD</v>
      </c>
      <c r="C388" t="str">
        <f t="shared" si="40"/>
        <v>U5-UPD</v>
      </c>
      <c r="D388" t="str">
        <f t="shared" si="41"/>
        <v>U5-R3</v>
      </c>
      <c r="E388" t="s">
        <v>528</v>
      </c>
      <c r="F388" t="s">
        <v>490</v>
      </c>
      <c r="G388" t="s">
        <v>1153</v>
      </c>
      <c r="N388" s="97"/>
      <c r="AT388" t="str">
        <f t="shared" si="42"/>
        <v>UPD</v>
      </c>
      <c r="AU388" t="str">
        <f t="shared" si="43"/>
        <v>--</v>
      </c>
    </row>
    <row r="389" spans="1:47" x14ac:dyDescent="0.25">
      <c r="A389" t="str">
        <f t="shared" si="38"/>
        <v>U5-R12</v>
      </c>
      <c r="B389" t="str">
        <f t="shared" si="39"/>
        <v>WE</v>
      </c>
      <c r="C389" t="str">
        <f t="shared" si="40"/>
        <v>U5-WE</v>
      </c>
      <c r="D389" t="str">
        <f t="shared" si="41"/>
        <v>U5-R12</v>
      </c>
      <c r="E389" t="s">
        <v>528</v>
      </c>
      <c r="F389" t="s">
        <v>499</v>
      </c>
      <c r="G389" t="s">
        <v>691</v>
      </c>
      <c r="N389" s="97"/>
      <c r="AT389" t="str">
        <f t="shared" si="42"/>
        <v>WE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U5-R13</v>
      </c>
      <c r="B390" t="str">
        <f t="shared" ref="B390:B453" si="45">IF(OR(E390=$A$2,E390=$B$2,E390=$C$2,E390=$D$2),"--",G390)</f>
        <v>CS</v>
      </c>
      <c r="C390" t="str">
        <f t="shared" ref="C390:C453" si="46">$E390&amp;"-"&amp;$G390</f>
        <v>U5-CS</v>
      </c>
      <c r="D390" t="str">
        <f t="shared" ref="D390:D453" si="47">A390</f>
        <v>U5-R13</v>
      </c>
      <c r="E390" t="s">
        <v>528</v>
      </c>
      <c r="F390" t="s">
        <v>500</v>
      </c>
      <c r="G390" t="s">
        <v>592</v>
      </c>
      <c r="N390" s="97"/>
      <c r="AT390" t="str">
        <f t="shared" ref="AT390:AT453" si="48">IF(IF(COUNTIF($AO$6:$AQ$150,B390)&gt;0,"---","--")="---",VLOOKUP(B390,$AO$6:$AQ$150,3,0),B390)</f>
        <v>CS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U5-T12</v>
      </c>
      <c r="B391" t="str">
        <f t="shared" si="45"/>
        <v>3.3V</v>
      </c>
      <c r="C391" t="str">
        <f t="shared" si="46"/>
        <v>U5-3.3V</v>
      </c>
      <c r="D391" t="str">
        <f t="shared" si="47"/>
        <v>U5-T12</v>
      </c>
      <c r="E391" t="s">
        <v>528</v>
      </c>
      <c r="F391" t="s">
        <v>921</v>
      </c>
      <c r="G391" t="s">
        <v>291</v>
      </c>
      <c r="N391" s="97"/>
      <c r="AT391" t="str">
        <f t="shared" si="48"/>
        <v>3.3V</v>
      </c>
      <c r="AU391" t="str">
        <f t="shared" si="49"/>
        <v>--</v>
      </c>
    </row>
    <row r="392" spans="1:47" x14ac:dyDescent="0.25">
      <c r="A392" t="str">
        <f t="shared" si="44"/>
        <v>U5-T13</v>
      </c>
      <c r="B392" t="str">
        <f t="shared" si="45"/>
        <v>A10</v>
      </c>
      <c r="C392" t="str">
        <f t="shared" si="46"/>
        <v>U5-A10</v>
      </c>
      <c r="D392" t="str">
        <f t="shared" si="47"/>
        <v>U5-T13</v>
      </c>
      <c r="E392" t="s">
        <v>528</v>
      </c>
      <c r="F392" t="s">
        <v>922</v>
      </c>
      <c r="G392" t="s">
        <v>574</v>
      </c>
      <c r="N392" s="97"/>
      <c r="AT392" t="str">
        <f t="shared" si="48"/>
        <v>A10</v>
      </c>
      <c r="AU392" t="str">
        <f t="shared" si="49"/>
        <v>--</v>
      </c>
    </row>
    <row r="393" spans="1:47" x14ac:dyDescent="0.25">
      <c r="A393" t="str">
        <f t="shared" si="44"/>
        <v>U5-T14</v>
      </c>
      <c r="B393" t="str">
        <f t="shared" si="45"/>
        <v>CLK</v>
      </c>
      <c r="C393" t="str">
        <f t="shared" si="46"/>
        <v>U5-CLK</v>
      </c>
      <c r="D393" t="str">
        <f t="shared" si="47"/>
        <v>U5-T14</v>
      </c>
      <c r="E393" t="s">
        <v>528</v>
      </c>
      <c r="F393" t="s">
        <v>923</v>
      </c>
      <c r="G393" t="s">
        <v>591</v>
      </c>
      <c r="N393" s="97"/>
      <c r="AT393" t="str">
        <f t="shared" si="48"/>
        <v>CLK</v>
      </c>
      <c r="AU393" t="str">
        <f t="shared" si="49"/>
        <v>--</v>
      </c>
    </row>
    <row r="394" spans="1:47" x14ac:dyDescent="0.25">
      <c r="A394" t="str">
        <f t="shared" si="44"/>
        <v>U5-T15</v>
      </c>
      <c r="B394" t="str">
        <f t="shared" si="45"/>
        <v>A8</v>
      </c>
      <c r="C394" t="str">
        <f t="shared" si="46"/>
        <v>U5-A8</v>
      </c>
      <c r="D394" t="str">
        <f t="shared" si="47"/>
        <v>U5-T15</v>
      </c>
      <c r="E394" t="s">
        <v>528</v>
      </c>
      <c r="F394" t="s">
        <v>924</v>
      </c>
      <c r="G394" t="s">
        <v>584</v>
      </c>
      <c r="N394" s="97"/>
      <c r="AT394" t="str">
        <f t="shared" si="48"/>
        <v>A8</v>
      </c>
      <c r="AU394" t="str">
        <f t="shared" si="49"/>
        <v>--</v>
      </c>
    </row>
    <row r="395" spans="1:47" x14ac:dyDescent="0.25">
      <c r="A395" t="str">
        <f t="shared" si="44"/>
        <v>U5-U11</v>
      </c>
      <c r="B395" t="str">
        <f t="shared" si="45"/>
        <v>A0</v>
      </c>
      <c r="C395" t="str">
        <f t="shared" si="46"/>
        <v>U5-A0</v>
      </c>
      <c r="D395" t="str">
        <f t="shared" si="47"/>
        <v>U5-U11</v>
      </c>
      <c r="E395" t="s">
        <v>528</v>
      </c>
      <c r="F395" t="s">
        <v>930</v>
      </c>
      <c r="G395" t="s">
        <v>572</v>
      </c>
      <c r="N395" s="97"/>
      <c r="AT395" t="str">
        <f t="shared" si="48"/>
        <v>A0</v>
      </c>
      <c r="AU395" t="str">
        <f t="shared" si="49"/>
        <v>--</v>
      </c>
    </row>
    <row r="396" spans="1:47" x14ac:dyDescent="0.25">
      <c r="A396" t="str">
        <f t="shared" si="44"/>
        <v>U5-U12</v>
      </c>
      <c r="B396" t="str">
        <f t="shared" si="45"/>
        <v>A1</v>
      </c>
      <c r="C396" t="str">
        <f t="shared" si="46"/>
        <v>U5-A1</v>
      </c>
      <c r="D396" t="str">
        <f t="shared" si="47"/>
        <v>U5-U12</v>
      </c>
      <c r="E396" t="s">
        <v>528</v>
      </c>
      <c r="F396" t="s">
        <v>1016</v>
      </c>
      <c r="G396" t="s">
        <v>573</v>
      </c>
      <c r="N396" s="97"/>
      <c r="AT396" t="str">
        <f t="shared" si="48"/>
        <v>A1</v>
      </c>
      <c r="AU396" t="str">
        <f t="shared" si="49"/>
        <v>--</v>
      </c>
    </row>
    <row r="397" spans="1:47" x14ac:dyDescent="0.25">
      <c r="A397" t="str">
        <f t="shared" si="44"/>
        <v>U5-U13</v>
      </c>
      <c r="B397" t="str">
        <f t="shared" si="45"/>
        <v>RAS</v>
      </c>
      <c r="C397" t="str">
        <f t="shared" si="46"/>
        <v>U5-RAS</v>
      </c>
      <c r="D397" t="str">
        <f t="shared" si="47"/>
        <v>U5-U13</v>
      </c>
      <c r="E397" t="s">
        <v>528</v>
      </c>
      <c r="F397" t="s">
        <v>1017</v>
      </c>
      <c r="G397" t="s">
        <v>675</v>
      </c>
      <c r="N397" s="97"/>
      <c r="AT397" t="str">
        <f t="shared" si="48"/>
        <v>RAS</v>
      </c>
      <c r="AU397" t="str">
        <f t="shared" si="49"/>
        <v>--</v>
      </c>
    </row>
    <row r="398" spans="1:47" x14ac:dyDescent="0.25">
      <c r="A398" t="str">
        <f t="shared" si="44"/>
        <v>U5-U14</v>
      </c>
      <c r="B398" t="str">
        <f t="shared" si="45"/>
        <v>A5</v>
      </c>
      <c r="C398" t="str">
        <f t="shared" si="46"/>
        <v>U5-A5</v>
      </c>
      <c r="D398" t="str">
        <f t="shared" si="47"/>
        <v>U5-U14</v>
      </c>
      <c r="E398" t="s">
        <v>528</v>
      </c>
      <c r="F398" t="s">
        <v>1018</v>
      </c>
      <c r="G398" t="s">
        <v>581</v>
      </c>
      <c r="N398" s="97"/>
      <c r="AT398" t="str">
        <f t="shared" si="48"/>
        <v>A5</v>
      </c>
      <c r="AU398" t="str">
        <f t="shared" si="49"/>
        <v>--</v>
      </c>
    </row>
    <row r="399" spans="1:47" x14ac:dyDescent="0.25">
      <c r="A399" t="str">
        <f t="shared" si="44"/>
        <v>U5-U15</v>
      </c>
      <c r="B399" t="str">
        <f t="shared" si="45"/>
        <v>3.3V</v>
      </c>
      <c r="C399" t="str">
        <f t="shared" si="46"/>
        <v>U5-3.3V</v>
      </c>
      <c r="D399" t="str">
        <f t="shared" si="47"/>
        <v>U5-U15</v>
      </c>
      <c r="E399" t="s">
        <v>528</v>
      </c>
      <c r="F399" t="s">
        <v>1298</v>
      </c>
      <c r="G399" t="s">
        <v>291</v>
      </c>
      <c r="N399" s="97"/>
      <c r="AT399" t="str">
        <f t="shared" si="48"/>
        <v>3.3V</v>
      </c>
      <c r="AU399" t="str">
        <f t="shared" si="49"/>
        <v>--</v>
      </c>
    </row>
    <row r="400" spans="1:47" x14ac:dyDescent="0.25">
      <c r="A400" t="str">
        <f t="shared" si="44"/>
        <v>U5-V11</v>
      </c>
      <c r="B400" t="str">
        <f t="shared" si="45"/>
        <v>A2</v>
      </c>
      <c r="C400" t="str">
        <f t="shared" si="46"/>
        <v>U5-A2</v>
      </c>
      <c r="D400" t="str">
        <f t="shared" si="47"/>
        <v>U5-V11</v>
      </c>
      <c r="E400" t="s">
        <v>528</v>
      </c>
      <c r="F400" t="s">
        <v>1299</v>
      </c>
      <c r="G400" t="s">
        <v>578</v>
      </c>
      <c r="N400" s="97"/>
      <c r="AT400" t="str">
        <f t="shared" si="48"/>
        <v>A2</v>
      </c>
      <c r="AU400" t="str">
        <f t="shared" si="49"/>
        <v>--</v>
      </c>
    </row>
    <row r="401" spans="1:47" x14ac:dyDescent="0.25">
      <c r="A401" t="str">
        <f t="shared" si="44"/>
        <v>U5-V12</v>
      </c>
      <c r="B401" t="str">
        <f t="shared" si="45"/>
        <v>BA1</v>
      </c>
      <c r="C401" t="str">
        <f t="shared" si="46"/>
        <v>U5-BA1</v>
      </c>
      <c r="D401" t="str">
        <f t="shared" si="47"/>
        <v>U5-V12</v>
      </c>
      <c r="E401" t="s">
        <v>528</v>
      </c>
      <c r="F401" t="s">
        <v>1300</v>
      </c>
      <c r="G401" t="s">
        <v>587</v>
      </c>
      <c r="N401" s="97"/>
      <c r="AT401" t="str">
        <f t="shared" si="48"/>
        <v>BA1</v>
      </c>
      <c r="AU401" t="str">
        <f t="shared" si="49"/>
        <v>--</v>
      </c>
    </row>
    <row r="402" spans="1:47" x14ac:dyDescent="0.25">
      <c r="A402" t="str">
        <f t="shared" si="44"/>
        <v>U5-V14</v>
      </c>
      <c r="B402" t="str">
        <f t="shared" si="45"/>
        <v>A11</v>
      </c>
      <c r="C402" t="str">
        <f t="shared" si="46"/>
        <v>U5-A11</v>
      </c>
      <c r="D402" t="str">
        <f t="shared" si="47"/>
        <v>U5-V14</v>
      </c>
      <c r="E402" t="s">
        <v>528</v>
      </c>
      <c r="F402" t="s">
        <v>1301</v>
      </c>
      <c r="G402" t="s">
        <v>575</v>
      </c>
      <c r="N402" s="97"/>
      <c r="AT402" t="str">
        <f t="shared" si="48"/>
        <v>A11</v>
      </c>
      <c r="AU402" t="str">
        <f t="shared" si="49"/>
        <v>--</v>
      </c>
    </row>
    <row r="403" spans="1:47" x14ac:dyDescent="0.25">
      <c r="A403" t="str">
        <f t="shared" si="44"/>
        <v>U5-V15</v>
      </c>
      <c r="B403" t="str">
        <f t="shared" si="45"/>
        <v>A12</v>
      </c>
      <c r="C403" t="str">
        <f t="shared" si="46"/>
        <v>U5-A12</v>
      </c>
      <c r="D403" t="str">
        <f t="shared" si="47"/>
        <v>U5-V15</v>
      </c>
      <c r="E403" t="s">
        <v>528</v>
      </c>
      <c r="F403" t="s">
        <v>1302</v>
      </c>
      <c r="G403" t="s">
        <v>576</v>
      </c>
      <c r="N403" s="97"/>
      <c r="AT403" t="str">
        <f t="shared" si="48"/>
        <v>A12</v>
      </c>
      <c r="AU403" t="str">
        <f t="shared" si="49"/>
        <v>--</v>
      </c>
    </row>
    <row r="404" spans="1:47" x14ac:dyDescent="0.25">
      <c r="A404" t="str">
        <f t="shared" si="44"/>
        <v>U5-W10</v>
      </c>
      <c r="B404" t="str">
        <f t="shared" si="45"/>
        <v>BA0</v>
      </c>
      <c r="C404" t="str">
        <f t="shared" si="46"/>
        <v>U5-BA0</v>
      </c>
      <c r="D404" t="str">
        <f t="shared" si="47"/>
        <v>U5-W10</v>
      </c>
      <c r="E404" t="s">
        <v>528</v>
      </c>
      <c r="F404" t="s">
        <v>1303</v>
      </c>
      <c r="G404" t="s">
        <v>586</v>
      </c>
      <c r="N404" s="97"/>
      <c r="AT404" t="str">
        <f t="shared" si="48"/>
        <v>BA0</v>
      </c>
      <c r="AU404" t="str">
        <f t="shared" si="49"/>
        <v>--</v>
      </c>
    </row>
    <row r="405" spans="1:47" x14ac:dyDescent="0.25">
      <c r="A405" t="str">
        <f t="shared" si="44"/>
        <v>U5-W11</v>
      </c>
      <c r="B405" t="str">
        <f t="shared" si="45"/>
        <v>3.3V</v>
      </c>
      <c r="C405" t="str">
        <f t="shared" si="46"/>
        <v>U5-3.3V</v>
      </c>
      <c r="D405" t="str">
        <f t="shared" si="47"/>
        <v>U5-W11</v>
      </c>
      <c r="E405" t="s">
        <v>528</v>
      </c>
      <c r="F405" t="s">
        <v>1304</v>
      </c>
      <c r="G405" t="s">
        <v>291</v>
      </c>
      <c r="N405" s="97"/>
      <c r="AT405" t="str">
        <f t="shared" si="48"/>
        <v>3.3V</v>
      </c>
      <c r="AU405" t="str">
        <f t="shared" si="49"/>
        <v>--</v>
      </c>
    </row>
    <row r="406" spans="1:47" x14ac:dyDescent="0.25">
      <c r="A406" t="str">
        <f t="shared" si="44"/>
        <v>U5-W12</v>
      </c>
      <c r="B406" t="str">
        <f t="shared" si="45"/>
        <v>PROBE_B</v>
      </c>
      <c r="C406" t="str">
        <f t="shared" si="46"/>
        <v>U5-PROBE_B</v>
      </c>
      <c r="D406" t="str">
        <f t="shared" si="47"/>
        <v>U5-W12</v>
      </c>
      <c r="E406" t="s">
        <v>528</v>
      </c>
      <c r="F406" t="s">
        <v>1305</v>
      </c>
      <c r="G406" t="s">
        <v>1142</v>
      </c>
      <c r="N406" s="97"/>
      <c r="AT406" t="str">
        <f t="shared" si="48"/>
        <v>PROBE_B</v>
      </c>
      <c r="AU406" t="str">
        <f t="shared" si="49"/>
        <v>--</v>
      </c>
    </row>
    <row r="407" spans="1:47" x14ac:dyDescent="0.25">
      <c r="A407" t="str">
        <f t="shared" si="44"/>
        <v>U5-W13</v>
      </c>
      <c r="B407" t="str">
        <f t="shared" si="45"/>
        <v>A9</v>
      </c>
      <c r="C407" t="str">
        <f t="shared" si="46"/>
        <v>U5-A9</v>
      </c>
      <c r="D407" t="str">
        <f t="shared" si="47"/>
        <v>U5-W13</v>
      </c>
      <c r="E407" t="s">
        <v>528</v>
      </c>
      <c r="F407" t="s">
        <v>1306</v>
      </c>
      <c r="G407" t="s">
        <v>585</v>
      </c>
      <c r="N407" s="97"/>
      <c r="AT407" t="str">
        <f t="shared" si="48"/>
        <v>A9</v>
      </c>
      <c r="AU407" t="str">
        <f t="shared" si="49"/>
        <v>--</v>
      </c>
    </row>
    <row r="408" spans="1:47" x14ac:dyDescent="0.25">
      <c r="A408" t="str">
        <f t="shared" si="44"/>
        <v>U5-W14</v>
      </c>
      <c r="B408" t="str">
        <f t="shared" si="45"/>
        <v>A7</v>
      </c>
      <c r="C408" t="str">
        <f t="shared" si="46"/>
        <v>U5-A7</v>
      </c>
      <c r="D408" t="str">
        <f t="shared" si="47"/>
        <v>U5-W14</v>
      </c>
      <c r="E408" t="s">
        <v>528</v>
      </c>
      <c r="F408" t="s">
        <v>1307</v>
      </c>
      <c r="G408" t="s">
        <v>583</v>
      </c>
      <c r="N408" s="97"/>
      <c r="AT408" t="str">
        <f t="shared" si="48"/>
        <v>A7</v>
      </c>
      <c r="AU408" t="str">
        <f t="shared" si="49"/>
        <v>--</v>
      </c>
    </row>
    <row r="409" spans="1:47" x14ac:dyDescent="0.25">
      <c r="A409" t="str">
        <f t="shared" si="44"/>
        <v>U5-W15</v>
      </c>
      <c r="B409" t="str">
        <f t="shared" si="45"/>
        <v>A4</v>
      </c>
      <c r="C409" t="str">
        <f t="shared" si="46"/>
        <v>U5-A4</v>
      </c>
      <c r="D409" t="str">
        <f t="shared" si="47"/>
        <v>U5-W15</v>
      </c>
      <c r="E409" t="s">
        <v>528</v>
      </c>
      <c r="F409" t="s">
        <v>1308</v>
      </c>
      <c r="G409" t="s">
        <v>580</v>
      </c>
      <c r="N409" s="97"/>
      <c r="AT409" t="str">
        <f t="shared" si="48"/>
        <v>A4</v>
      </c>
      <c r="AU409" t="str">
        <f t="shared" si="49"/>
        <v>--</v>
      </c>
    </row>
    <row r="410" spans="1:47" x14ac:dyDescent="0.25">
      <c r="A410" t="str">
        <f t="shared" si="44"/>
        <v>U5-Y10</v>
      </c>
      <c r="B410" t="str">
        <f t="shared" si="45"/>
        <v>A3</v>
      </c>
      <c r="C410" t="str">
        <f t="shared" si="46"/>
        <v>U5-A3</v>
      </c>
      <c r="D410" t="str">
        <f t="shared" si="47"/>
        <v>U5-Y10</v>
      </c>
      <c r="E410" t="s">
        <v>528</v>
      </c>
      <c r="F410" t="s">
        <v>1309</v>
      </c>
      <c r="G410" t="s">
        <v>579</v>
      </c>
      <c r="N410" s="97"/>
      <c r="AT410" t="str">
        <f t="shared" si="48"/>
        <v>A3</v>
      </c>
      <c r="AU410" t="str">
        <f t="shared" si="49"/>
        <v>--</v>
      </c>
    </row>
    <row r="411" spans="1:47" x14ac:dyDescent="0.25">
      <c r="A411" t="str">
        <f t="shared" si="44"/>
        <v>U5-Y11</v>
      </c>
      <c r="B411" t="str">
        <f t="shared" si="45"/>
        <v>PROBE_A</v>
      </c>
      <c r="C411" t="str">
        <f t="shared" si="46"/>
        <v>U5-PROBE_A</v>
      </c>
      <c r="D411" t="str">
        <f t="shared" si="47"/>
        <v>U5-Y11</v>
      </c>
      <c r="E411" t="s">
        <v>528</v>
      </c>
      <c r="F411" t="s">
        <v>1310</v>
      </c>
      <c r="G411" t="s">
        <v>1141</v>
      </c>
      <c r="N411" s="97"/>
      <c r="AT411" t="str">
        <f t="shared" si="48"/>
        <v>PROBE_A</v>
      </c>
      <c r="AU411" t="str">
        <f t="shared" si="49"/>
        <v>--</v>
      </c>
    </row>
    <row r="412" spans="1:47" x14ac:dyDescent="0.25">
      <c r="A412" t="str">
        <f t="shared" si="44"/>
        <v>U5-Y12</v>
      </c>
      <c r="B412" t="str">
        <f t="shared" si="45"/>
        <v>CAS</v>
      </c>
      <c r="C412" t="str">
        <f t="shared" si="46"/>
        <v>U5-CAS</v>
      </c>
      <c r="D412" t="str">
        <f t="shared" si="47"/>
        <v>U5-Y12</v>
      </c>
      <c r="E412" t="s">
        <v>528</v>
      </c>
      <c r="F412" t="s">
        <v>1311</v>
      </c>
      <c r="G412" t="s">
        <v>589</v>
      </c>
      <c r="N412" s="97"/>
      <c r="AT412" t="str">
        <f t="shared" si="48"/>
        <v>CAS</v>
      </c>
      <c r="AU412" t="str">
        <f t="shared" si="49"/>
        <v>--</v>
      </c>
    </row>
    <row r="413" spans="1:47" x14ac:dyDescent="0.25">
      <c r="A413" t="str">
        <f t="shared" si="44"/>
        <v>U5-Y13</v>
      </c>
      <c r="B413" t="str">
        <f t="shared" si="45"/>
        <v>CKE</v>
      </c>
      <c r="C413" t="str">
        <f t="shared" si="46"/>
        <v>U5-CKE</v>
      </c>
      <c r="D413" t="str">
        <f t="shared" si="47"/>
        <v>U5-Y13</v>
      </c>
      <c r="E413" t="s">
        <v>528</v>
      </c>
      <c r="F413" t="s">
        <v>1312</v>
      </c>
      <c r="G413" t="s">
        <v>590</v>
      </c>
      <c r="N413" s="97"/>
      <c r="AT413" t="str">
        <f t="shared" si="48"/>
        <v>CKE</v>
      </c>
      <c r="AU413" t="str">
        <f t="shared" si="49"/>
        <v>--</v>
      </c>
    </row>
    <row r="414" spans="1:47" x14ac:dyDescent="0.25">
      <c r="A414" t="str">
        <f t="shared" si="44"/>
        <v>U5-Y14</v>
      </c>
      <c r="B414" t="str">
        <f t="shared" si="45"/>
        <v>3.3V</v>
      </c>
      <c r="C414" t="str">
        <f t="shared" si="46"/>
        <v>U5-3.3V</v>
      </c>
      <c r="D414" t="str">
        <f t="shared" si="47"/>
        <v>U5-Y14</v>
      </c>
      <c r="E414" t="s">
        <v>528</v>
      </c>
      <c r="F414" t="s">
        <v>1313</v>
      </c>
      <c r="G414" t="s">
        <v>291</v>
      </c>
      <c r="N414" s="97"/>
      <c r="AT414" t="str">
        <f t="shared" si="48"/>
        <v>3.3V</v>
      </c>
      <c r="AU414" t="str">
        <f t="shared" si="49"/>
        <v>--</v>
      </c>
    </row>
    <row r="415" spans="1:47" x14ac:dyDescent="0.25">
      <c r="A415" t="str">
        <f t="shared" si="44"/>
        <v>U5-Y15</v>
      </c>
      <c r="B415" t="str">
        <f t="shared" si="45"/>
        <v>A6</v>
      </c>
      <c r="C415" t="str">
        <f t="shared" si="46"/>
        <v>U5-A6</v>
      </c>
      <c r="D415" t="str">
        <f t="shared" si="47"/>
        <v>U5-Y15</v>
      </c>
      <c r="E415" t="s">
        <v>528</v>
      </c>
      <c r="F415" t="s">
        <v>1314</v>
      </c>
      <c r="G415" t="s">
        <v>582</v>
      </c>
      <c r="N415" s="97"/>
      <c r="AT415" t="str">
        <f t="shared" si="48"/>
        <v>A6</v>
      </c>
      <c r="AU415" t="str">
        <f t="shared" si="49"/>
        <v>--</v>
      </c>
    </row>
    <row r="416" spans="1:47" x14ac:dyDescent="0.25">
      <c r="A416" t="str">
        <f t="shared" si="44"/>
        <v>U5-Y16</v>
      </c>
      <c r="B416" t="str">
        <f t="shared" si="45"/>
        <v>A13</v>
      </c>
      <c r="C416" t="str">
        <f t="shared" si="46"/>
        <v>U5-A13</v>
      </c>
      <c r="D416" t="str">
        <f t="shared" si="47"/>
        <v>U5-Y16</v>
      </c>
      <c r="E416" t="s">
        <v>528</v>
      </c>
      <c r="F416" t="s">
        <v>1315</v>
      </c>
      <c r="G416" t="s">
        <v>577</v>
      </c>
      <c r="N416" s="97"/>
      <c r="AT416" t="str">
        <f t="shared" si="48"/>
        <v>A13</v>
      </c>
      <c r="AU416" t="str">
        <f t="shared" si="49"/>
        <v>--</v>
      </c>
    </row>
    <row r="417" spans="1:47" x14ac:dyDescent="0.25">
      <c r="A417" t="str">
        <f t="shared" si="44"/>
        <v>U5-A2</v>
      </c>
      <c r="B417" t="str">
        <f t="shared" si="45"/>
        <v>GND</v>
      </c>
      <c r="C417" t="str">
        <f t="shared" si="46"/>
        <v>U5-GND</v>
      </c>
      <c r="D417" t="str">
        <f t="shared" si="47"/>
        <v>U5-A2</v>
      </c>
      <c r="E417" t="s">
        <v>528</v>
      </c>
      <c r="F417" t="s">
        <v>578</v>
      </c>
      <c r="G417" t="s">
        <v>324</v>
      </c>
      <c r="N417" s="97"/>
      <c r="AT417" t="str">
        <f t="shared" si="48"/>
        <v>GND</v>
      </c>
      <c r="AU417" t="str">
        <f t="shared" si="49"/>
        <v>--</v>
      </c>
    </row>
    <row r="418" spans="1:47" x14ac:dyDescent="0.25">
      <c r="A418" t="str">
        <f t="shared" si="44"/>
        <v>U5-A12</v>
      </c>
      <c r="B418" t="str">
        <f t="shared" si="45"/>
        <v>GND</v>
      </c>
      <c r="C418" t="str">
        <f t="shared" si="46"/>
        <v>U5-GND</v>
      </c>
      <c r="D418" t="str">
        <f t="shared" si="47"/>
        <v>U5-A12</v>
      </c>
      <c r="E418" t="s">
        <v>528</v>
      </c>
      <c r="F418" t="s">
        <v>576</v>
      </c>
      <c r="G418" t="s">
        <v>324</v>
      </c>
      <c r="N418" s="97"/>
      <c r="AT418" t="str">
        <f t="shared" si="48"/>
        <v>GND</v>
      </c>
      <c r="AU418" t="str">
        <f t="shared" si="49"/>
        <v>--</v>
      </c>
    </row>
    <row r="419" spans="1:47" x14ac:dyDescent="0.25">
      <c r="A419" t="str">
        <f t="shared" si="44"/>
        <v>U5-B2</v>
      </c>
      <c r="B419" t="str">
        <f t="shared" si="45"/>
        <v>NetU5_B2</v>
      </c>
      <c r="C419" t="str">
        <f t="shared" si="46"/>
        <v>U5-NetU5_B2</v>
      </c>
      <c r="D419" t="str">
        <f t="shared" si="47"/>
        <v>U5-B2</v>
      </c>
      <c r="E419" t="s">
        <v>528</v>
      </c>
      <c r="F419" t="s">
        <v>611</v>
      </c>
      <c r="G419" t="s">
        <v>1101</v>
      </c>
      <c r="N419" s="97"/>
      <c r="AT419" t="str">
        <f t="shared" si="48"/>
        <v>NetU5_B2</v>
      </c>
      <c r="AU419" t="str">
        <f t="shared" si="49"/>
        <v>--</v>
      </c>
    </row>
    <row r="420" spans="1:47" x14ac:dyDescent="0.25">
      <c r="A420" t="str">
        <f t="shared" si="44"/>
        <v>U5-B5</v>
      </c>
      <c r="B420" t="str">
        <f t="shared" si="45"/>
        <v>GND</v>
      </c>
      <c r="C420" t="str">
        <f t="shared" si="46"/>
        <v>U5-GND</v>
      </c>
      <c r="D420" t="str">
        <f t="shared" si="47"/>
        <v>U5-B5</v>
      </c>
      <c r="E420" t="s">
        <v>528</v>
      </c>
      <c r="F420" t="s">
        <v>618</v>
      </c>
      <c r="G420" t="s">
        <v>324</v>
      </c>
      <c r="N420" s="97"/>
      <c r="AT420" t="str">
        <f t="shared" si="48"/>
        <v>GND</v>
      </c>
      <c r="AU420" t="str">
        <f t="shared" si="49"/>
        <v>--</v>
      </c>
    </row>
    <row r="421" spans="1:47" x14ac:dyDescent="0.25">
      <c r="A421" t="str">
        <f t="shared" si="44"/>
        <v>U5-B15</v>
      </c>
      <c r="B421" t="str">
        <f t="shared" si="45"/>
        <v>GND</v>
      </c>
      <c r="C421" t="str">
        <f t="shared" si="46"/>
        <v>U5-GND</v>
      </c>
      <c r="D421" t="str">
        <f t="shared" si="47"/>
        <v>U5-B15</v>
      </c>
      <c r="E421" t="s">
        <v>528</v>
      </c>
      <c r="F421" t="s">
        <v>828</v>
      </c>
      <c r="G421" t="s">
        <v>324</v>
      </c>
      <c r="N421" s="97"/>
      <c r="AT421" t="str">
        <f t="shared" si="48"/>
        <v>GND</v>
      </c>
      <c r="AU421" t="str">
        <f t="shared" si="49"/>
        <v>--</v>
      </c>
    </row>
    <row r="422" spans="1:47" x14ac:dyDescent="0.25">
      <c r="A422" t="str">
        <f t="shared" si="44"/>
        <v>U5-C8</v>
      </c>
      <c r="B422" t="str">
        <f t="shared" si="45"/>
        <v>GND</v>
      </c>
      <c r="C422" t="str">
        <f t="shared" si="46"/>
        <v>U5-GND</v>
      </c>
      <c r="D422" t="str">
        <f t="shared" si="47"/>
        <v>U5-C8</v>
      </c>
      <c r="E422" t="s">
        <v>528</v>
      </c>
      <c r="F422" t="s">
        <v>451</v>
      </c>
      <c r="G422" t="s">
        <v>324</v>
      </c>
      <c r="N422" s="97"/>
      <c r="AT422" t="str">
        <f t="shared" si="48"/>
        <v>GND</v>
      </c>
      <c r="AU422" t="str">
        <f t="shared" si="49"/>
        <v>--</v>
      </c>
    </row>
    <row r="423" spans="1:47" x14ac:dyDescent="0.25">
      <c r="A423" t="str">
        <f t="shared" si="44"/>
        <v>U5-C18</v>
      </c>
      <c r="B423" t="str">
        <f t="shared" si="45"/>
        <v>GND</v>
      </c>
      <c r="C423" t="str">
        <f t="shared" si="46"/>
        <v>U5-GND</v>
      </c>
      <c r="D423" t="str">
        <f t="shared" si="47"/>
        <v>U5-C18</v>
      </c>
      <c r="E423" t="s">
        <v>528</v>
      </c>
      <c r="F423" t="s">
        <v>461</v>
      </c>
      <c r="G423" t="s">
        <v>324</v>
      </c>
      <c r="N423" s="97"/>
      <c r="AT423" t="str">
        <f t="shared" si="48"/>
        <v>GND</v>
      </c>
      <c r="AU423" t="str">
        <f t="shared" si="49"/>
        <v>--</v>
      </c>
    </row>
    <row r="424" spans="1:47" x14ac:dyDescent="0.25">
      <c r="A424" t="str">
        <f t="shared" si="44"/>
        <v>U5-D1</v>
      </c>
      <c r="B424" t="str">
        <f t="shared" si="45"/>
        <v>GND</v>
      </c>
      <c r="C424" t="str">
        <f t="shared" si="46"/>
        <v>U5-GND</v>
      </c>
      <c r="D424" t="str">
        <f t="shared" si="47"/>
        <v>U5-D1</v>
      </c>
      <c r="E424" t="s">
        <v>528</v>
      </c>
      <c r="F424" t="s">
        <v>300</v>
      </c>
      <c r="G424" t="s">
        <v>324</v>
      </c>
      <c r="N424" s="97"/>
      <c r="AT424" t="str">
        <f t="shared" si="48"/>
        <v>GND</v>
      </c>
      <c r="AU424" t="str">
        <f t="shared" si="49"/>
        <v>--</v>
      </c>
    </row>
    <row r="425" spans="1:47" x14ac:dyDescent="0.25">
      <c r="A425" t="str">
        <f t="shared" si="44"/>
        <v>U5-D11</v>
      </c>
      <c r="B425" t="str">
        <f t="shared" si="45"/>
        <v>GND</v>
      </c>
      <c r="C425" t="str">
        <f t="shared" si="46"/>
        <v>U5-GND</v>
      </c>
      <c r="D425" t="str">
        <f t="shared" si="47"/>
        <v>U5-D11</v>
      </c>
      <c r="E425" t="s">
        <v>528</v>
      </c>
      <c r="F425" t="s">
        <v>318</v>
      </c>
      <c r="G425" t="s">
        <v>324</v>
      </c>
      <c r="N425" s="97"/>
      <c r="AT425" t="str">
        <f t="shared" si="48"/>
        <v>GND</v>
      </c>
      <c r="AU425" t="str">
        <f t="shared" si="49"/>
        <v>--</v>
      </c>
    </row>
    <row r="426" spans="1:47" x14ac:dyDescent="0.25">
      <c r="A426" t="str">
        <f t="shared" si="44"/>
        <v>U5-E4</v>
      </c>
      <c r="B426" t="str">
        <f t="shared" si="45"/>
        <v>GND</v>
      </c>
      <c r="C426" t="str">
        <f t="shared" si="46"/>
        <v>U5-GND</v>
      </c>
      <c r="D426" t="str">
        <f t="shared" si="47"/>
        <v>U5-E4</v>
      </c>
      <c r="E426" t="s">
        <v>528</v>
      </c>
      <c r="F426" t="s">
        <v>743</v>
      </c>
      <c r="G426" t="s">
        <v>324</v>
      </c>
      <c r="N426" s="97"/>
      <c r="AT426" t="str">
        <f t="shared" si="48"/>
        <v>GND</v>
      </c>
      <c r="AU426" t="str">
        <f t="shared" si="49"/>
        <v>--</v>
      </c>
    </row>
    <row r="427" spans="1:47" x14ac:dyDescent="0.25">
      <c r="A427" t="str">
        <f t="shared" si="44"/>
        <v>U5-E14</v>
      </c>
      <c r="B427" t="str">
        <f t="shared" si="45"/>
        <v>GND</v>
      </c>
      <c r="C427" t="str">
        <f t="shared" si="46"/>
        <v>U5-GND</v>
      </c>
      <c r="D427" t="str">
        <f t="shared" si="47"/>
        <v>U5-E14</v>
      </c>
      <c r="E427" t="s">
        <v>528</v>
      </c>
      <c r="F427" t="s">
        <v>834</v>
      </c>
      <c r="G427" t="s">
        <v>324</v>
      </c>
      <c r="N427" s="97"/>
      <c r="AT427" t="str">
        <f t="shared" si="48"/>
        <v>GND</v>
      </c>
      <c r="AU427" t="str">
        <f t="shared" si="49"/>
        <v>--</v>
      </c>
    </row>
    <row r="428" spans="1:47" x14ac:dyDescent="0.25">
      <c r="A428" t="str">
        <f t="shared" si="44"/>
        <v>U5-E20</v>
      </c>
      <c r="B428" t="str">
        <f t="shared" si="45"/>
        <v>NetU5_E20</v>
      </c>
      <c r="C428" t="str">
        <f t="shared" si="46"/>
        <v>U5-NetU5_E20</v>
      </c>
      <c r="D428" t="str">
        <f t="shared" si="47"/>
        <v>U5-E20</v>
      </c>
      <c r="E428" t="s">
        <v>528</v>
      </c>
      <c r="F428" t="s">
        <v>1316</v>
      </c>
      <c r="G428" t="s">
        <v>1317</v>
      </c>
      <c r="N428" s="97"/>
      <c r="AT428" t="str">
        <f t="shared" si="48"/>
        <v>NetU5_E20</v>
      </c>
      <c r="AU428" t="str">
        <f t="shared" si="49"/>
        <v>--</v>
      </c>
    </row>
    <row r="429" spans="1:47" x14ac:dyDescent="0.25">
      <c r="A429" t="str">
        <f t="shared" si="44"/>
        <v>U5-F10</v>
      </c>
      <c r="B429" t="str">
        <f t="shared" si="45"/>
        <v>NetU5_F10</v>
      </c>
      <c r="C429" t="str">
        <f t="shared" si="46"/>
        <v>U5-NetU5_F10</v>
      </c>
      <c r="D429" t="str">
        <f t="shared" si="47"/>
        <v>U5-F10</v>
      </c>
      <c r="E429" t="s">
        <v>528</v>
      </c>
      <c r="F429" t="s">
        <v>649</v>
      </c>
      <c r="G429" t="s">
        <v>1318</v>
      </c>
      <c r="N429" s="97"/>
      <c r="AT429" t="str">
        <f t="shared" si="48"/>
        <v>NetU5_F10</v>
      </c>
      <c r="AU429" t="str">
        <f t="shared" si="49"/>
        <v>--</v>
      </c>
    </row>
    <row r="430" spans="1:47" x14ac:dyDescent="0.25">
      <c r="A430" t="str">
        <f t="shared" si="44"/>
        <v>U5-F12</v>
      </c>
      <c r="B430" t="str">
        <f t="shared" si="45"/>
        <v>NetU5_F12</v>
      </c>
      <c r="C430" t="str">
        <f t="shared" si="46"/>
        <v>U5-NetU5_F12</v>
      </c>
      <c r="D430" t="str">
        <f t="shared" si="47"/>
        <v>U5-F12</v>
      </c>
      <c r="E430" t="s">
        <v>528</v>
      </c>
      <c r="F430" t="s">
        <v>651</v>
      </c>
      <c r="G430" t="s">
        <v>1319</v>
      </c>
      <c r="N430" s="97"/>
      <c r="AT430" t="str">
        <f t="shared" si="48"/>
        <v>NetU5_F12</v>
      </c>
      <c r="AU430" t="str">
        <f t="shared" si="49"/>
        <v>--</v>
      </c>
    </row>
    <row r="431" spans="1:47" x14ac:dyDescent="0.25">
      <c r="A431" t="str">
        <f t="shared" si="44"/>
        <v>U5-F14</v>
      </c>
      <c r="B431" t="str">
        <f t="shared" si="45"/>
        <v>NetU5_F14</v>
      </c>
      <c r="C431" t="str">
        <f t="shared" si="46"/>
        <v>U5-NetU5_F14</v>
      </c>
      <c r="D431" t="str">
        <f t="shared" si="47"/>
        <v>U5-F14</v>
      </c>
      <c r="E431" t="s">
        <v>528</v>
      </c>
      <c r="F431" t="s">
        <v>840</v>
      </c>
      <c r="G431" t="s">
        <v>1320</v>
      </c>
      <c r="N431" s="97"/>
      <c r="AT431" t="str">
        <f t="shared" si="48"/>
        <v>NetU5_F14</v>
      </c>
      <c r="AU431" t="str">
        <f t="shared" si="49"/>
        <v>--</v>
      </c>
    </row>
    <row r="432" spans="1:47" x14ac:dyDescent="0.25">
      <c r="A432" t="str">
        <f t="shared" si="44"/>
        <v>U5-F17</v>
      </c>
      <c r="B432" t="str">
        <f t="shared" si="45"/>
        <v>GND</v>
      </c>
      <c r="C432" t="str">
        <f t="shared" si="46"/>
        <v>U5-GND</v>
      </c>
      <c r="D432" t="str">
        <f t="shared" si="47"/>
        <v>U5-F17</v>
      </c>
      <c r="E432" t="s">
        <v>528</v>
      </c>
      <c r="F432" t="s">
        <v>1321</v>
      </c>
      <c r="G432" t="s">
        <v>324</v>
      </c>
      <c r="N432" s="97"/>
      <c r="AT432" t="str">
        <f t="shared" si="48"/>
        <v>GND</v>
      </c>
      <c r="AU432" t="str">
        <f t="shared" si="49"/>
        <v>--</v>
      </c>
    </row>
    <row r="433" spans="1:47" x14ac:dyDescent="0.25">
      <c r="A433" t="str">
        <f t="shared" si="44"/>
        <v>U5-F19</v>
      </c>
      <c r="B433" t="str">
        <f t="shared" si="45"/>
        <v>NetU5_F19</v>
      </c>
      <c r="C433" t="str">
        <f t="shared" si="46"/>
        <v>U5-NetU5_F19</v>
      </c>
      <c r="D433" t="str">
        <f t="shared" si="47"/>
        <v>U5-F19</v>
      </c>
      <c r="E433" t="s">
        <v>528</v>
      </c>
      <c r="F433" t="s">
        <v>1322</v>
      </c>
      <c r="G433" t="s">
        <v>1323</v>
      </c>
      <c r="N433" s="97"/>
      <c r="AT433" t="str">
        <f t="shared" si="48"/>
        <v>NetU5_F19</v>
      </c>
      <c r="AU433" t="str">
        <f t="shared" si="49"/>
        <v>--</v>
      </c>
    </row>
    <row r="434" spans="1:47" x14ac:dyDescent="0.25">
      <c r="A434" t="str">
        <f t="shared" si="44"/>
        <v>U5-G7</v>
      </c>
      <c r="B434" t="str">
        <f t="shared" si="45"/>
        <v>NetU5_G7</v>
      </c>
      <c r="C434" t="str">
        <f t="shared" si="46"/>
        <v>U5-NetU5_G7</v>
      </c>
      <c r="D434" t="str">
        <f t="shared" si="47"/>
        <v>U5-G7</v>
      </c>
      <c r="E434" t="s">
        <v>528</v>
      </c>
      <c r="F434" t="s">
        <v>759</v>
      </c>
      <c r="G434" t="s">
        <v>1324</v>
      </c>
      <c r="N434" s="97"/>
      <c r="AT434" t="str">
        <f t="shared" si="48"/>
        <v>NetU5_G7</v>
      </c>
      <c r="AU434" t="str">
        <f t="shared" si="49"/>
        <v>--</v>
      </c>
    </row>
    <row r="435" spans="1:47" x14ac:dyDescent="0.25">
      <c r="A435" t="str">
        <f t="shared" si="44"/>
        <v>U5-G9</v>
      </c>
      <c r="B435" t="str">
        <f t="shared" si="45"/>
        <v>GND</v>
      </c>
      <c r="C435" t="str">
        <f t="shared" si="46"/>
        <v>U5-GND</v>
      </c>
      <c r="D435" t="str">
        <f t="shared" si="47"/>
        <v>U5-G9</v>
      </c>
      <c r="E435" t="s">
        <v>528</v>
      </c>
      <c r="F435" t="s">
        <v>655</v>
      </c>
      <c r="G435" t="s">
        <v>324</v>
      </c>
      <c r="N435" s="97"/>
      <c r="AT435" t="str">
        <f t="shared" si="48"/>
        <v>GND</v>
      </c>
      <c r="AU435" t="str">
        <f t="shared" si="49"/>
        <v>--</v>
      </c>
    </row>
    <row r="436" spans="1:47" x14ac:dyDescent="0.25">
      <c r="A436" t="str">
        <f t="shared" si="44"/>
        <v>U5-G11</v>
      </c>
      <c r="B436" t="str">
        <f t="shared" si="45"/>
        <v>GND</v>
      </c>
      <c r="C436" t="str">
        <f t="shared" si="46"/>
        <v>U5-GND</v>
      </c>
      <c r="D436" t="str">
        <f t="shared" si="47"/>
        <v>U5-G11</v>
      </c>
      <c r="E436" t="s">
        <v>528</v>
      </c>
      <c r="F436" t="s">
        <v>657</v>
      </c>
      <c r="G436" t="s">
        <v>324</v>
      </c>
      <c r="N436" s="97"/>
      <c r="AT436" t="str">
        <f t="shared" si="48"/>
        <v>GND</v>
      </c>
      <c r="AU436" t="str">
        <f t="shared" si="49"/>
        <v>--</v>
      </c>
    </row>
    <row r="437" spans="1:47" x14ac:dyDescent="0.25">
      <c r="A437" t="str">
        <f t="shared" si="44"/>
        <v>U5-G13</v>
      </c>
      <c r="B437" t="str">
        <f t="shared" si="45"/>
        <v>NetC10_2</v>
      </c>
      <c r="C437" t="str">
        <f t="shared" si="46"/>
        <v>U5-NetC10_2</v>
      </c>
      <c r="D437" t="str">
        <f t="shared" si="47"/>
        <v>U5-G13</v>
      </c>
      <c r="E437" t="s">
        <v>528</v>
      </c>
      <c r="F437" t="s">
        <v>659</v>
      </c>
      <c r="G437" t="s">
        <v>1148</v>
      </c>
      <c r="N437" s="97"/>
      <c r="AT437" t="str">
        <f t="shared" si="48"/>
        <v>NetC10_1</v>
      </c>
      <c r="AU437" t="str">
        <f t="shared" si="49"/>
        <v>C10</v>
      </c>
    </row>
    <row r="438" spans="1:47" x14ac:dyDescent="0.25">
      <c r="A438" t="str">
        <f t="shared" si="44"/>
        <v>U5-G14</v>
      </c>
      <c r="B438" t="str">
        <f t="shared" si="45"/>
        <v>NetU5_G14</v>
      </c>
      <c r="C438" t="str">
        <f t="shared" si="46"/>
        <v>U5-NetU5_G14</v>
      </c>
      <c r="D438" t="str">
        <f t="shared" si="47"/>
        <v>U5-G14</v>
      </c>
      <c r="E438" t="s">
        <v>528</v>
      </c>
      <c r="F438" t="s">
        <v>843</v>
      </c>
      <c r="G438" t="s">
        <v>1325</v>
      </c>
      <c r="N438" s="97"/>
      <c r="AT438" t="str">
        <f t="shared" si="48"/>
        <v>NetU5_G14</v>
      </c>
      <c r="AU438" t="str">
        <f t="shared" si="49"/>
        <v>--</v>
      </c>
    </row>
    <row r="439" spans="1:47" x14ac:dyDescent="0.25">
      <c r="A439" t="str">
        <f t="shared" si="44"/>
        <v>U5-G20</v>
      </c>
      <c r="B439" t="str">
        <f t="shared" si="45"/>
        <v>GND</v>
      </c>
      <c r="C439" t="str">
        <f t="shared" si="46"/>
        <v>U5-GND</v>
      </c>
      <c r="D439" t="str">
        <f t="shared" si="47"/>
        <v>U5-G20</v>
      </c>
      <c r="E439" t="s">
        <v>528</v>
      </c>
      <c r="F439" t="s">
        <v>1326</v>
      </c>
      <c r="G439" t="s">
        <v>324</v>
      </c>
      <c r="N439" s="97"/>
      <c r="AT439" t="str">
        <f t="shared" si="48"/>
        <v>GND</v>
      </c>
      <c r="AU439" t="str">
        <f t="shared" si="49"/>
        <v>--</v>
      </c>
    </row>
    <row r="440" spans="1:47" x14ac:dyDescent="0.25">
      <c r="A440" t="str">
        <f t="shared" si="44"/>
        <v>U5-H3</v>
      </c>
      <c r="B440" t="str">
        <f t="shared" si="45"/>
        <v>GND</v>
      </c>
      <c r="C440" t="str">
        <f t="shared" si="46"/>
        <v>U5-GND</v>
      </c>
      <c r="D440" t="str">
        <f t="shared" si="47"/>
        <v>U5-H3</v>
      </c>
      <c r="E440" t="s">
        <v>528</v>
      </c>
      <c r="F440" t="s">
        <v>482</v>
      </c>
      <c r="G440" t="s">
        <v>324</v>
      </c>
      <c r="N440" s="97"/>
      <c r="AT440" t="str">
        <f t="shared" si="48"/>
        <v>GND</v>
      </c>
      <c r="AU440" t="str">
        <f t="shared" si="49"/>
        <v>--</v>
      </c>
    </row>
    <row r="441" spans="1:47" x14ac:dyDescent="0.25">
      <c r="A441" t="str">
        <f t="shared" si="44"/>
        <v>U5-H7</v>
      </c>
      <c r="B441" t="str">
        <f t="shared" si="45"/>
        <v>NetU5_H7</v>
      </c>
      <c r="C441" t="str">
        <f t="shared" si="46"/>
        <v>U5-NetU5_H7</v>
      </c>
      <c r="D441" t="str">
        <f t="shared" si="47"/>
        <v>U5-H7</v>
      </c>
      <c r="E441" t="s">
        <v>528</v>
      </c>
      <c r="F441" t="s">
        <v>762</v>
      </c>
      <c r="G441" t="s">
        <v>1327</v>
      </c>
      <c r="N441" s="97"/>
      <c r="AT441" t="str">
        <f t="shared" si="48"/>
        <v>NetU5_H7</v>
      </c>
      <c r="AU441" t="str">
        <f t="shared" si="49"/>
        <v>--</v>
      </c>
    </row>
    <row r="442" spans="1:47" x14ac:dyDescent="0.25">
      <c r="A442" t="str">
        <f t="shared" si="44"/>
        <v>U5-H8</v>
      </c>
      <c r="B442" t="str">
        <f t="shared" si="45"/>
        <v>GND</v>
      </c>
      <c r="C442" t="str">
        <f t="shared" si="46"/>
        <v>U5-GND</v>
      </c>
      <c r="D442" t="str">
        <f t="shared" si="47"/>
        <v>U5-H8</v>
      </c>
      <c r="E442" t="s">
        <v>528</v>
      </c>
      <c r="F442" t="s">
        <v>663</v>
      </c>
      <c r="G442" t="s">
        <v>324</v>
      </c>
      <c r="N442" s="97"/>
      <c r="AT442" t="str">
        <f t="shared" si="48"/>
        <v>GND</v>
      </c>
      <c r="AU442" t="str">
        <f t="shared" si="49"/>
        <v>--</v>
      </c>
    </row>
    <row r="443" spans="1:47" x14ac:dyDescent="0.25">
      <c r="A443" t="str">
        <f t="shared" si="44"/>
        <v>U5-H9</v>
      </c>
      <c r="B443" t="str">
        <f t="shared" si="45"/>
        <v>VCCINT</v>
      </c>
      <c r="C443" t="str">
        <f t="shared" si="46"/>
        <v>U5-VCCINT</v>
      </c>
      <c r="D443" t="str">
        <f t="shared" si="47"/>
        <v>U5-H9</v>
      </c>
      <c r="E443" t="s">
        <v>528</v>
      </c>
      <c r="F443" t="s">
        <v>665</v>
      </c>
      <c r="G443" t="s">
        <v>839</v>
      </c>
      <c r="N443" s="97"/>
      <c r="AT443" t="str">
        <f t="shared" si="48"/>
        <v>VCCINT</v>
      </c>
      <c r="AU443" t="str">
        <f t="shared" si="49"/>
        <v>--</v>
      </c>
    </row>
    <row r="444" spans="1:47" x14ac:dyDescent="0.25">
      <c r="A444" t="str">
        <f t="shared" si="44"/>
        <v>U5-H10</v>
      </c>
      <c r="B444" t="str">
        <f t="shared" si="45"/>
        <v>GND</v>
      </c>
      <c r="C444" t="str">
        <f t="shared" si="46"/>
        <v>U5-GND</v>
      </c>
      <c r="D444" t="str">
        <f t="shared" si="47"/>
        <v>U5-H10</v>
      </c>
      <c r="E444" t="s">
        <v>528</v>
      </c>
      <c r="F444" t="s">
        <v>667</v>
      </c>
      <c r="G444" t="s">
        <v>324</v>
      </c>
      <c r="N444" s="97"/>
      <c r="AT444" t="str">
        <f t="shared" si="48"/>
        <v>GND</v>
      </c>
      <c r="AU444" t="str">
        <f t="shared" si="49"/>
        <v>--</v>
      </c>
    </row>
    <row r="445" spans="1:47" x14ac:dyDescent="0.25">
      <c r="A445" t="str">
        <f t="shared" si="44"/>
        <v>U5-H11</v>
      </c>
      <c r="B445" t="str">
        <f t="shared" si="45"/>
        <v>VCCINT</v>
      </c>
      <c r="C445" t="str">
        <f t="shared" si="46"/>
        <v>U5-VCCINT</v>
      </c>
      <c r="D445" t="str">
        <f t="shared" si="47"/>
        <v>U5-H11</v>
      </c>
      <c r="E445" t="s">
        <v>528</v>
      </c>
      <c r="F445" t="s">
        <v>668</v>
      </c>
      <c r="G445" t="s">
        <v>839</v>
      </c>
      <c r="N445" s="97"/>
      <c r="AT445" t="str">
        <f t="shared" si="48"/>
        <v>VCCINT</v>
      </c>
      <c r="AU445" t="str">
        <f t="shared" si="49"/>
        <v>--</v>
      </c>
    </row>
    <row r="446" spans="1:47" x14ac:dyDescent="0.25">
      <c r="A446" t="str">
        <f t="shared" si="44"/>
        <v>U5-H12</v>
      </c>
      <c r="B446" t="str">
        <f t="shared" si="45"/>
        <v>GND</v>
      </c>
      <c r="C446" t="str">
        <f t="shared" si="46"/>
        <v>U5-GND</v>
      </c>
      <c r="D446" t="str">
        <f t="shared" si="47"/>
        <v>U5-H12</v>
      </c>
      <c r="E446" t="s">
        <v>528</v>
      </c>
      <c r="F446" t="s">
        <v>763</v>
      </c>
      <c r="G446" t="s">
        <v>324</v>
      </c>
      <c r="N446" s="97"/>
      <c r="AT446" t="str">
        <f t="shared" si="48"/>
        <v>GND</v>
      </c>
      <c r="AU446" t="str">
        <f t="shared" si="49"/>
        <v>--</v>
      </c>
    </row>
    <row r="447" spans="1:47" x14ac:dyDescent="0.25">
      <c r="A447" t="str">
        <f t="shared" si="44"/>
        <v>U5-H13</v>
      </c>
      <c r="B447" t="str">
        <f t="shared" si="45"/>
        <v>GND</v>
      </c>
      <c r="C447" t="str">
        <f t="shared" si="46"/>
        <v>U5-GND</v>
      </c>
      <c r="D447" t="str">
        <f t="shared" si="47"/>
        <v>U5-H13</v>
      </c>
      <c r="E447" t="s">
        <v>528</v>
      </c>
      <c r="F447" t="s">
        <v>669</v>
      </c>
      <c r="G447" t="s">
        <v>324</v>
      </c>
      <c r="N447" s="97"/>
      <c r="AT447" t="str">
        <f t="shared" si="48"/>
        <v>GND</v>
      </c>
      <c r="AU447" t="str">
        <f t="shared" si="49"/>
        <v>--</v>
      </c>
    </row>
    <row r="448" spans="1:47" x14ac:dyDescent="0.25">
      <c r="A448" t="str">
        <f t="shared" si="44"/>
        <v>U5-H14</v>
      </c>
      <c r="B448" t="str">
        <f t="shared" si="45"/>
        <v>NetC10_1</v>
      </c>
      <c r="C448" t="str">
        <f t="shared" si="46"/>
        <v>U5-NetC10_1</v>
      </c>
      <c r="D448" t="str">
        <f t="shared" si="47"/>
        <v>U5-H14</v>
      </c>
      <c r="E448" t="s">
        <v>528</v>
      </c>
      <c r="F448" t="s">
        <v>849</v>
      </c>
      <c r="G448" t="s">
        <v>1147</v>
      </c>
      <c r="N448" s="97"/>
      <c r="AT448" t="str">
        <f t="shared" si="48"/>
        <v>NetC10_2</v>
      </c>
      <c r="AU448" t="str">
        <f t="shared" si="49"/>
        <v>C10</v>
      </c>
    </row>
    <row r="449" spans="1:47" x14ac:dyDescent="0.25">
      <c r="A449" t="str">
        <f t="shared" si="44"/>
        <v>U5-H15</v>
      </c>
      <c r="B449" t="str">
        <f t="shared" si="45"/>
        <v>NetU5_H15</v>
      </c>
      <c r="C449" t="str">
        <f t="shared" si="46"/>
        <v>U5-NetU5_H15</v>
      </c>
      <c r="D449" t="str">
        <f t="shared" si="47"/>
        <v>U5-H15</v>
      </c>
      <c r="E449" t="s">
        <v>528</v>
      </c>
      <c r="F449" t="s">
        <v>850</v>
      </c>
      <c r="G449" t="s">
        <v>1328</v>
      </c>
      <c r="N449" s="97"/>
      <c r="AT449" t="str">
        <f t="shared" si="48"/>
        <v>NetU5_H15</v>
      </c>
      <c r="AU449" t="str">
        <f t="shared" si="49"/>
        <v>--</v>
      </c>
    </row>
    <row r="450" spans="1:47" x14ac:dyDescent="0.25">
      <c r="A450" t="str">
        <f t="shared" si="44"/>
        <v>U5-H20</v>
      </c>
      <c r="B450" t="str">
        <f t="shared" si="45"/>
        <v>NetU5_H20</v>
      </c>
      <c r="C450" t="str">
        <f t="shared" si="46"/>
        <v>U5-NetU5_H20</v>
      </c>
      <c r="D450" t="str">
        <f t="shared" si="47"/>
        <v>U5-H20</v>
      </c>
      <c r="E450" t="s">
        <v>528</v>
      </c>
      <c r="F450" t="s">
        <v>1329</v>
      </c>
      <c r="G450" t="s">
        <v>1330</v>
      </c>
      <c r="N450" s="97"/>
      <c r="AT450" t="str">
        <f t="shared" si="48"/>
        <v>NetU5_H20</v>
      </c>
      <c r="AU450" t="str">
        <f t="shared" si="49"/>
        <v>--</v>
      </c>
    </row>
    <row r="451" spans="1:47" x14ac:dyDescent="0.25">
      <c r="A451" t="str">
        <f t="shared" si="44"/>
        <v>U5-J9</v>
      </c>
      <c r="B451" t="str">
        <f t="shared" si="45"/>
        <v>GND</v>
      </c>
      <c r="C451" t="str">
        <f t="shared" si="46"/>
        <v>U5-GND</v>
      </c>
      <c r="D451" t="str">
        <f t="shared" si="47"/>
        <v>U5-J9</v>
      </c>
      <c r="E451" t="s">
        <v>528</v>
      </c>
      <c r="F451" t="s">
        <v>188</v>
      </c>
      <c r="G451" t="s">
        <v>324</v>
      </c>
      <c r="N451" s="97"/>
      <c r="AT451" t="str">
        <f t="shared" si="48"/>
        <v>GND</v>
      </c>
      <c r="AU451" t="str">
        <f t="shared" si="49"/>
        <v>--</v>
      </c>
    </row>
    <row r="452" spans="1:47" x14ac:dyDescent="0.25">
      <c r="A452" t="str">
        <f t="shared" si="44"/>
        <v>U5-J10</v>
      </c>
      <c r="B452" t="str">
        <f t="shared" si="45"/>
        <v>VCCINT</v>
      </c>
      <c r="C452" t="str">
        <f t="shared" si="46"/>
        <v>U5-VCCINT</v>
      </c>
      <c r="D452" t="str">
        <f t="shared" si="47"/>
        <v>U5-J10</v>
      </c>
      <c r="E452" t="s">
        <v>528</v>
      </c>
      <c r="F452" t="s">
        <v>679</v>
      </c>
      <c r="G452" t="s">
        <v>839</v>
      </c>
      <c r="N452" s="97"/>
      <c r="AT452" t="str">
        <f t="shared" si="48"/>
        <v>VCCINT</v>
      </c>
      <c r="AU452" t="str">
        <f t="shared" si="49"/>
        <v>--</v>
      </c>
    </row>
    <row r="453" spans="1:47" x14ac:dyDescent="0.25">
      <c r="A453" t="str">
        <f t="shared" si="44"/>
        <v>U5-J11</v>
      </c>
      <c r="B453" t="str">
        <f t="shared" si="45"/>
        <v>GND</v>
      </c>
      <c r="C453" t="str">
        <f t="shared" si="46"/>
        <v>U5-GND</v>
      </c>
      <c r="D453" t="str">
        <f t="shared" si="47"/>
        <v>U5-J11</v>
      </c>
      <c r="E453" t="s">
        <v>528</v>
      </c>
      <c r="F453" t="s">
        <v>680</v>
      </c>
      <c r="G453" t="s">
        <v>324</v>
      </c>
      <c r="N453" s="97"/>
      <c r="AT453" t="str">
        <f t="shared" si="48"/>
        <v>GND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U5-J12</v>
      </c>
      <c r="B454" t="str">
        <f t="shared" ref="B454:B517" si="51">IF(OR(E454=$A$2,E454=$B$2,E454=$C$2,E454=$D$2),"--",G454)</f>
        <v>VCCINT</v>
      </c>
      <c r="C454" t="str">
        <f t="shared" ref="C454:C517" si="52">$E454&amp;"-"&amp;$G454</f>
        <v>U5-VCCINT</v>
      </c>
      <c r="D454" t="str">
        <f t="shared" ref="D454:D517" si="53">A454</f>
        <v>U5-J12</v>
      </c>
      <c r="E454" t="s">
        <v>528</v>
      </c>
      <c r="F454" t="s">
        <v>682</v>
      </c>
      <c r="G454" t="s">
        <v>839</v>
      </c>
      <c r="N454" s="97"/>
      <c r="AT454" t="str">
        <f t="shared" ref="AT454:AT517" si="54">IF(IF(COUNTIF($AO$6:$AQ$150,B454)&gt;0,"---","--")="---",VLOOKUP(B454,$AO$6:$AQ$150,3,0),B454)</f>
        <v>VCCINT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U5-J13</v>
      </c>
      <c r="B455" t="str">
        <f t="shared" si="51"/>
        <v>GND</v>
      </c>
      <c r="C455" t="str">
        <f t="shared" si="52"/>
        <v>U5-GND</v>
      </c>
      <c r="D455" t="str">
        <f t="shared" si="53"/>
        <v>U5-J13</v>
      </c>
      <c r="E455" t="s">
        <v>528</v>
      </c>
      <c r="F455" t="s">
        <v>683</v>
      </c>
      <c r="G455" t="s">
        <v>324</v>
      </c>
      <c r="N455" s="97"/>
      <c r="AT455" t="str">
        <f t="shared" si="54"/>
        <v>GND</v>
      </c>
      <c r="AU455" t="str">
        <f t="shared" si="55"/>
        <v>--</v>
      </c>
    </row>
    <row r="456" spans="1:47" x14ac:dyDescent="0.25">
      <c r="A456" t="str">
        <f t="shared" si="50"/>
        <v>U5-J14</v>
      </c>
      <c r="B456" t="str">
        <f t="shared" si="51"/>
        <v>3.3V</v>
      </c>
      <c r="C456" t="str">
        <f t="shared" si="52"/>
        <v>U5-3.3V</v>
      </c>
      <c r="D456" t="str">
        <f t="shared" si="53"/>
        <v>U5-J14</v>
      </c>
      <c r="E456" t="s">
        <v>528</v>
      </c>
      <c r="F456" t="s">
        <v>864</v>
      </c>
      <c r="G456" t="s">
        <v>291</v>
      </c>
      <c r="N456" s="97"/>
      <c r="AT456" t="str">
        <f t="shared" si="54"/>
        <v>3.3V</v>
      </c>
      <c r="AU456" t="str">
        <f t="shared" si="55"/>
        <v>--</v>
      </c>
    </row>
    <row r="457" spans="1:47" x14ac:dyDescent="0.25">
      <c r="A457" t="str">
        <f t="shared" si="50"/>
        <v>U5-J15</v>
      </c>
      <c r="B457" t="str">
        <f t="shared" si="51"/>
        <v>NetU5_J15</v>
      </c>
      <c r="C457" t="str">
        <f t="shared" si="52"/>
        <v>U5-NetU5_J15</v>
      </c>
      <c r="D457" t="str">
        <f t="shared" si="53"/>
        <v>U5-J15</v>
      </c>
      <c r="E457" t="s">
        <v>528</v>
      </c>
      <c r="F457" t="s">
        <v>865</v>
      </c>
      <c r="G457" t="s">
        <v>1331</v>
      </c>
      <c r="N457" s="97"/>
      <c r="AT457" t="str">
        <f t="shared" si="54"/>
        <v>NetU5_J15</v>
      </c>
      <c r="AU457" t="str">
        <f t="shared" si="55"/>
        <v>--</v>
      </c>
    </row>
    <row r="458" spans="1:47" x14ac:dyDescent="0.25">
      <c r="A458" t="str">
        <f t="shared" si="50"/>
        <v>U5-J16</v>
      </c>
      <c r="B458" t="str">
        <f t="shared" si="51"/>
        <v>GND</v>
      </c>
      <c r="C458" t="str">
        <f t="shared" si="52"/>
        <v>U5-GND</v>
      </c>
      <c r="D458" t="str">
        <f t="shared" si="53"/>
        <v>U5-J16</v>
      </c>
      <c r="E458" t="s">
        <v>528</v>
      </c>
      <c r="F458" t="s">
        <v>866</v>
      </c>
      <c r="G458" t="s">
        <v>324</v>
      </c>
      <c r="N458" s="97"/>
      <c r="AT458" t="str">
        <f t="shared" si="54"/>
        <v>GND</v>
      </c>
      <c r="AU458" t="str">
        <f t="shared" si="55"/>
        <v>--</v>
      </c>
    </row>
    <row r="459" spans="1:47" x14ac:dyDescent="0.25">
      <c r="A459" t="str">
        <f t="shared" si="50"/>
        <v>U5-J19</v>
      </c>
      <c r="B459" t="str">
        <f t="shared" si="51"/>
        <v>NetU5_J19</v>
      </c>
      <c r="C459" t="str">
        <f t="shared" si="52"/>
        <v>U5-NetU5_J19</v>
      </c>
      <c r="D459" t="str">
        <f t="shared" si="53"/>
        <v>U5-J19</v>
      </c>
      <c r="E459" t="s">
        <v>528</v>
      </c>
      <c r="F459" t="s">
        <v>1332</v>
      </c>
      <c r="G459" t="s">
        <v>1333</v>
      </c>
      <c r="N459" s="97"/>
      <c r="AT459" t="str">
        <f t="shared" si="54"/>
        <v>NetU5_J19</v>
      </c>
      <c r="AU459" t="str">
        <f t="shared" si="55"/>
        <v>--</v>
      </c>
    </row>
    <row r="460" spans="1:47" x14ac:dyDescent="0.25">
      <c r="A460" t="str">
        <f t="shared" si="50"/>
        <v>U5-K8</v>
      </c>
      <c r="B460" t="str">
        <f t="shared" si="51"/>
        <v>GND</v>
      </c>
      <c r="C460" t="str">
        <f t="shared" si="52"/>
        <v>U5-GND</v>
      </c>
      <c r="D460" t="str">
        <f t="shared" si="53"/>
        <v>U5-K8</v>
      </c>
      <c r="E460" t="s">
        <v>528</v>
      </c>
      <c r="F460" t="s">
        <v>692</v>
      </c>
      <c r="G460" t="s">
        <v>324</v>
      </c>
      <c r="N460" s="97"/>
      <c r="AT460" t="str">
        <f t="shared" si="54"/>
        <v>GND</v>
      </c>
      <c r="AU460" t="str">
        <f t="shared" si="55"/>
        <v>--</v>
      </c>
    </row>
    <row r="461" spans="1:47" x14ac:dyDescent="0.25">
      <c r="A461" t="str">
        <f t="shared" si="50"/>
        <v>U5-K9</v>
      </c>
      <c r="B461" t="str">
        <f t="shared" si="51"/>
        <v>VCCINT</v>
      </c>
      <c r="C461" t="str">
        <f t="shared" si="52"/>
        <v>U5-VCCINT</v>
      </c>
      <c r="D461" t="str">
        <f t="shared" si="53"/>
        <v>U5-K9</v>
      </c>
      <c r="E461" t="s">
        <v>528</v>
      </c>
      <c r="F461" t="s">
        <v>765</v>
      </c>
      <c r="G461" t="s">
        <v>839</v>
      </c>
      <c r="N461" s="97"/>
      <c r="AT461" t="str">
        <f t="shared" si="54"/>
        <v>VCCINT</v>
      </c>
      <c r="AU461" t="str">
        <f t="shared" si="55"/>
        <v>--</v>
      </c>
    </row>
    <row r="462" spans="1:47" x14ac:dyDescent="0.25">
      <c r="A462" t="str">
        <f t="shared" si="50"/>
        <v>U5-K10</v>
      </c>
      <c r="B462" t="str">
        <f t="shared" si="51"/>
        <v>GND</v>
      </c>
      <c r="C462" t="str">
        <f t="shared" si="52"/>
        <v>U5-GND</v>
      </c>
      <c r="D462" t="str">
        <f t="shared" si="53"/>
        <v>U5-K10</v>
      </c>
      <c r="E462" t="s">
        <v>528</v>
      </c>
      <c r="F462" t="s">
        <v>693</v>
      </c>
      <c r="G462" t="s">
        <v>324</v>
      </c>
      <c r="N462" s="97"/>
      <c r="AT462" t="str">
        <f t="shared" si="54"/>
        <v>GND</v>
      </c>
      <c r="AU462" t="str">
        <f t="shared" si="55"/>
        <v>--</v>
      </c>
    </row>
    <row r="463" spans="1:47" x14ac:dyDescent="0.25">
      <c r="A463" t="str">
        <f t="shared" si="50"/>
        <v>U5-K11</v>
      </c>
      <c r="B463" t="str">
        <f t="shared" si="51"/>
        <v>VCCINT</v>
      </c>
      <c r="C463" t="str">
        <f t="shared" si="52"/>
        <v>U5-VCCINT</v>
      </c>
      <c r="D463" t="str">
        <f t="shared" si="53"/>
        <v>U5-K11</v>
      </c>
      <c r="E463" t="s">
        <v>528</v>
      </c>
      <c r="F463" t="s">
        <v>694</v>
      </c>
      <c r="G463" t="s">
        <v>839</v>
      </c>
      <c r="N463" s="97"/>
      <c r="AT463" t="str">
        <f t="shared" si="54"/>
        <v>VCCINT</v>
      </c>
      <c r="AU463" t="str">
        <f t="shared" si="55"/>
        <v>--</v>
      </c>
    </row>
    <row r="464" spans="1:47" x14ac:dyDescent="0.25">
      <c r="A464" t="str">
        <f t="shared" si="50"/>
        <v>U5-K12</v>
      </c>
      <c r="B464" t="str">
        <f t="shared" si="51"/>
        <v>GND</v>
      </c>
      <c r="C464" t="str">
        <f t="shared" si="52"/>
        <v>U5-GND</v>
      </c>
      <c r="D464" t="str">
        <f t="shared" si="53"/>
        <v>U5-K12</v>
      </c>
      <c r="E464" t="s">
        <v>528</v>
      </c>
      <c r="F464" t="s">
        <v>695</v>
      </c>
      <c r="G464" t="s">
        <v>324</v>
      </c>
      <c r="N464" s="97"/>
      <c r="AT464" t="str">
        <f t="shared" si="54"/>
        <v>GND</v>
      </c>
      <c r="AU464" t="str">
        <f t="shared" si="55"/>
        <v>--</v>
      </c>
    </row>
    <row r="465" spans="1:47" x14ac:dyDescent="0.25">
      <c r="A465" t="str">
        <f t="shared" si="50"/>
        <v>U5-K13</v>
      </c>
      <c r="B465" t="str">
        <f t="shared" si="51"/>
        <v>VCCINT</v>
      </c>
      <c r="C465" t="str">
        <f t="shared" si="52"/>
        <v>U5-VCCINT</v>
      </c>
      <c r="D465" t="str">
        <f t="shared" si="53"/>
        <v>U5-K13</v>
      </c>
      <c r="E465" t="s">
        <v>528</v>
      </c>
      <c r="F465" t="s">
        <v>696</v>
      </c>
      <c r="G465" t="s">
        <v>839</v>
      </c>
      <c r="N465" s="97"/>
      <c r="AT465" t="str">
        <f t="shared" si="54"/>
        <v>VCCINT</v>
      </c>
      <c r="AU465" t="str">
        <f t="shared" si="55"/>
        <v>--</v>
      </c>
    </row>
    <row r="466" spans="1:47" x14ac:dyDescent="0.25">
      <c r="A466" t="str">
        <f t="shared" si="50"/>
        <v>U5-K14</v>
      </c>
      <c r="B466" t="str">
        <f t="shared" si="51"/>
        <v>GND</v>
      </c>
      <c r="C466" t="str">
        <f t="shared" si="52"/>
        <v>U5-GND</v>
      </c>
      <c r="D466" t="str">
        <f t="shared" si="53"/>
        <v>U5-K14</v>
      </c>
      <c r="E466" t="s">
        <v>528</v>
      </c>
      <c r="F466" t="s">
        <v>868</v>
      </c>
      <c r="G466" t="s">
        <v>324</v>
      </c>
      <c r="N466" s="97"/>
      <c r="AT466" t="str">
        <f t="shared" si="54"/>
        <v>GND</v>
      </c>
      <c r="AU466" t="str">
        <f t="shared" si="55"/>
        <v>--</v>
      </c>
    </row>
    <row r="467" spans="1:47" x14ac:dyDescent="0.25">
      <c r="A467" t="str">
        <f t="shared" si="50"/>
        <v>U5-K17</v>
      </c>
      <c r="B467" t="str">
        <f t="shared" si="51"/>
        <v>NetU5_K17</v>
      </c>
      <c r="C467" t="str">
        <f t="shared" si="52"/>
        <v>U5-NetU5_K17</v>
      </c>
      <c r="D467" t="str">
        <f t="shared" si="53"/>
        <v>U5-K17</v>
      </c>
      <c r="E467" t="s">
        <v>528</v>
      </c>
      <c r="F467" t="s">
        <v>1334</v>
      </c>
      <c r="G467" t="s">
        <v>1335</v>
      </c>
      <c r="N467" s="97"/>
      <c r="AT467" t="str">
        <f t="shared" si="54"/>
        <v>NetU5_K17</v>
      </c>
      <c r="AU467" t="str">
        <f t="shared" si="55"/>
        <v>--</v>
      </c>
    </row>
    <row r="468" spans="1:47" x14ac:dyDescent="0.25">
      <c r="A468" t="str">
        <f t="shared" si="50"/>
        <v>U5-K18</v>
      </c>
      <c r="B468" t="str">
        <f t="shared" si="51"/>
        <v>NetU5_K18</v>
      </c>
      <c r="C468" t="str">
        <f t="shared" si="52"/>
        <v>U5-NetU5_K18</v>
      </c>
      <c r="D468" t="str">
        <f t="shared" si="53"/>
        <v>U5-K18</v>
      </c>
      <c r="E468" t="s">
        <v>528</v>
      </c>
      <c r="F468" t="s">
        <v>1336</v>
      </c>
      <c r="G468" t="s">
        <v>1337</v>
      </c>
      <c r="N468" s="97"/>
      <c r="AT468" t="str">
        <f t="shared" si="54"/>
        <v>NetU5_K18</v>
      </c>
      <c r="AU468" t="str">
        <f t="shared" si="55"/>
        <v>--</v>
      </c>
    </row>
    <row r="469" spans="1:47" x14ac:dyDescent="0.25">
      <c r="A469" t="str">
        <f t="shared" si="50"/>
        <v>U5-K19</v>
      </c>
      <c r="B469" t="str">
        <f t="shared" si="51"/>
        <v>GND</v>
      </c>
      <c r="C469" t="str">
        <f t="shared" si="52"/>
        <v>U5-GND</v>
      </c>
      <c r="D469" t="str">
        <f t="shared" si="53"/>
        <v>U5-K19</v>
      </c>
      <c r="E469" t="s">
        <v>528</v>
      </c>
      <c r="F469" t="s">
        <v>1338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U5-L2</v>
      </c>
      <c r="B470" t="str">
        <f t="shared" si="51"/>
        <v>GND</v>
      </c>
      <c r="C470" t="str">
        <f t="shared" si="52"/>
        <v>U5-GND</v>
      </c>
      <c r="D470" t="str">
        <f t="shared" si="53"/>
        <v>U5-L2</v>
      </c>
      <c r="E470" t="s">
        <v>528</v>
      </c>
      <c r="F470" t="s">
        <v>487</v>
      </c>
      <c r="G470" t="s">
        <v>324</v>
      </c>
      <c r="N470" s="97"/>
      <c r="AT470" t="str">
        <f t="shared" si="54"/>
        <v>GND</v>
      </c>
      <c r="AU470" t="str">
        <f t="shared" si="55"/>
        <v>--</v>
      </c>
    </row>
    <row r="471" spans="1:47" x14ac:dyDescent="0.25">
      <c r="A471" t="str">
        <f t="shared" si="50"/>
        <v>U5-L9</v>
      </c>
      <c r="B471" t="str">
        <f t="shared" si="51"/>
        <v>GND</v>
      </c>
      <c r="C471" t="str">
        <f t="shared" si="52"/>
        <v>U5-GND</v>
      </c>
      <c r="D471" t="str">
        <f t="shared" si="53"/>
        <v>U5-L9</v>
      </c>
      <c r="E471" t="s">
        <v>528</v>
      </c>
      <c r="F471" t="s">
        <v>766</v>
      </c>
      <c r="G471" t="s">
        <v>324</v>
      </c>
      <c r="N471" s="97"/>
      <c r="AT471" t="str">
        <f t="shared" si="54"/>
        <v>GND</v>
      </c>
      <c r="AU471" t="str">
        <f t="shared" si="55"/>
        <v>--</v>
      </c>
    </row>
    <row r="472" spans="1:47" x14ac:dyDescent="0.25">
      <c r="A472" t="str">
        <f t="shared" si="50"/>
        <v>U5-L10</v>
      </c>
      <c r="B472" t="str">
        <f t="shared" si="51"/>
        <v>VCCINT</v>
      </c>
      <c r="C472" t="str">
        <f t="shared" si="52"/>
        <v>U5-VCCINT</v>
      </c>
      <c r="D472" t="str">
        <f t="shared" si="53"/>
        <v>U5-L10</v>
      </c>
      <c r="E472" t="s">
        <v>528</v>
      </c>
      <c r="F472" t="s">
        <v>707</v>
      </c>
      <c r="G472" t="s">
        <v>839</v>
      </c>
      <c r="N472" s="97"/>
      <c r="AT472" t="str">
        <f t="shared" si="54"/>
        <v>VCCINT</v>
      </c>
      <c r="AU472" t="str">
        <f t="shared" si="55"/>
        <v>--</v>
      </c>
    </row>
    <row r="473" spans="1:47" x14ac:dyDescent="0.25">
      <c r="A473" t="str">
        <f t="shared" si="50"/>
        <v>U5-L11</v>
      </c>
      <c r="B473" t="str">
        <f t="shared" si="51"/>
        <v>GND</v>
      </c>
      <c r="C473" t="str">
        <f t="shared" si="52"/>
        <v>U5-GND</v>
      </c>
      <c r="D473" t="str">
        <f t="shared" si="53"/>
        <v>U5-L11</v>
      </c>
      <c r="E473" t="s">
        <v>528</v>
      </c>
      <c r="F473" t="s">
        <v>708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U5-L12</v>
      </c>
      <c r="B474" t="str">
        <f t="shared" si="51"/>
        <v>VCCINT</v>
      </c>
      <c r="C474" t="str">
        <f t="shared" si="52"/>
        <v>U5-VCCINT</v>
      </c>
      <c r="D474" t="str">
        <f t="shared" si="53"/>
        <v>U5-L12</v>
      </c>
      <c r="E474" t="s">
        <v>528</v>
      </c>
      <c r="F474" t="s">
        <v>709</v>
      </c>
      <c r="G474" t="s">
        <v>839</v>
      </c>
      <c r="N474" s="97"/>
      <c r="AT474" t="str">
        <f t="shared" si="54"/>
        <v>VCCINT</v>
      </c>
      <c r="AU474" t="str">
        <f t="shared" si="55"/>
        <v>--</v>
      </c>
    </row>
    <row r="475" spans="1:47" x14ac:dyDescent="0.25">
      <c r="A475" t="str">
        <f t="shared" si="50"/>
        <v>U5-L13</v>
      </c>
      <c r="B475" t="str">
        <f t="shared" si="51"/>
        <v>GND</v>
      </c>
      <c r="C475" t="str">
        <f t="shared" si="52"/>
        <v>U5-GND</v>
      </c>
      <c r="D475" t="str">
        <f t="shared" si="53"/>
        <v>U5-L13</v>
      </c>
      <c r="E475" t="s">
        <v>528</v>
      </c>
      <c r="F475" t="s">
        <v>710</v>
      </c>
      <c r="G475" t="s">
        <v>324</v>
      </c>
      <c r="N475" s="97"/>
      <c r="AT475" t="str">
        <f t="shared" si="54"/>
        <v>GND</v>
      </c>
      <c r="AU475" t="str">
        <f t="shared" si="55"/>
        <v>--</v>
      </c>
    </row>
    <row r="476" spans="1:47" x14ac:dyDescent="0.25">
      <c r="A476" t="str">
        <f t="shared" si="50"/>
        <v>U5-L14</v>
      </c>
      <c r="B476" t="str">
        <f t="shared" si="51"/>
        <v>3.3V</v>
      </c>
      <c r="C476" t="str">
        <f t="shared" si="52"/>
        <v>U5-3.3V</v>
      </c>
      <c r="D476" t="str">
        <f t="shared" si="53"/>
        <v>U5-L14</v>
      </c>
      <c r="E476" t="s">
        <v>528</v>
      </c>
      <c r="F476" t="s">
        <v>875</v>
      </c>
      <c r="G476" t="s">
        <v>291</v>
      </c>
      <c r="N476" s="97"/>
      <c r="AT476" t="str">
        <f t="shared" si="54"/>
        <v>3.3V</v>
      </c>
      <c r="AU476" t="str">
        <f t="shared" si="55"/>
        <v>--</v>
      </c>
    </row>
    <row r="477" spans="1:47" x14ac:dyDescent="0.25">
      <c r="A477" t="str">
        <f t="shared" si="50"/>
        <v>U5-M5</v>
      </c>
      <c r="B477" t="str">
        <f t="shared" si="51"/>
        <v>GND</v>
      </c>
      <c r="C477" t="str">
        <f t="shared" si="52"/>
        <v>U5-GND</v>
      </c>
      <c r="D477" t="str">
        <f t="shared" si="53"/>
        <v>U5-M5</v>
      </c>
      <c r="E477" t="s">
        <v>528</v>
      </c>
      <c r="F477" t="s">
        <v>716</v>
      </c>
      <c r="G477" t="s">
        <v>324</v>
      </c>
      <c r="N477" s="97"/>
      <c r="AT477" t="str">
        <f t="shared" si="54"/>
        <v>GND</v>
      </c>
      <c r="AU477" t="str">
        <f t="shared" si="55"/>
        <v>--</v>
      </c>
    </row>
    <row r="478" spans="1:47" x14ac:dyDescent="0.25">
      <c r="A478" t="str">
        <f t="shared" si="50"/>
        <v>U5-M8</v>
      </c>
      <c r="B478" t="str">
        <f t="shared" si="51"/>
        <v>GND</v>
      </c>
      <c r="C478" t="str">
        <f t="shared" si="52"/>
        <v>U5-GND</v>
      </c>
      <c r="D478" t="str">
        <f t="shared" si="53"/>
        <v>U5-M8</v>
      </c>
      <c r="E478" t="s">
        <v>528</v>
      </c>
      <c r="F478" t="s">
        <v>718</v>
      </c>
      <c r="G478" t="s">
        <v>324</v>
      </c>
      <c r="N478" s="97"/>
      <c r="AT478" t="str">
        <f t="shared" si="54"/>
        <v>GND</v>
      </c>
      <c r="AU478" t="str">
        <f t="shared" si="55"/>
        <v>--</v>
      </c>
    </row>
    <row r="479" spans="1:47" x14ac:dyDescent="0.25">
      <c r="A479" t="str">
        <f t="shared" si="50"/>
        <v>U5-M9</v>
      </c>
      <c r="B479" t="str">
        <f t="shared" si="51"/>
        <v>VCCINT</v>
      </c>
      <c r="C479" t="str">
        <f t="shared" si="52"/>
        <v>U5-VCCINT</v>
      </c>
      <c r="D479" t="str">
        <f t="shared" si="53"/>
        <v>U5-M9</v>
      </c>
      <c r="E479" t="s">
        <v>528</v>
      </c>
      <c r="F479" t="s">
        <v>719</v>
      </c>
      <c r="G479" t="s">
        <v>839</v>
      </c>
      <c r="N479" s="97"/>
      <c r="AT479" t="str">
        <f t="shared" si="54"/>
        <v>VCCINT</v>
      </c>
      <c r="AU479" t="str">
        <f t="shared" si="55"/>
        <v>--</v>
      </c>
    </row>
    <row r="480" spans="1:47" x14ac:dyDescent="0.25">
      <c r="A480" t="str">
        <f t="shared" si="50"/>
        <v>U5-M10</v>
      </c>
      <c r="B480" t="str">
        <f t="shared" si="51"/>
        <v>GND</v>
      </c>
      <c r="C480" t="str">
        <f t="shared" si="52"/>
        <v>U5-GND</v>
      </c>
      <c r="D480" t="str">
        <f t="shared" si="53"/>
        <v>U5-M10</v>
      </c>
      <c r="E480" t="s">
        <v>528</v>
      </c>
      <c r="F480" t="s">
        <v>720</v>
      </c>
      <c r="G480" t="s">
        <v>324</v>
      </c>
      <c r="N480" s="97"/>
      <c r="AT480" t="str">
        <f t="shared" si="54"/>
        <v>GND</v>
      </c>
      <c r="AU480" t="str">
        <f t="shared" si="55"/>
        <v>--</v>
      </c>
    </row>
    <row r="481" spans="1:47" x14ac:dyDescent="0.25">
      <c r="A481" t="str">
        <f t="shared" si="50"/>
        <v>U5-M11</v>
      </c>
      <c r="B481" t="str">
        <f t="shared" si="51"/>
        <v>VCCINT</v>
      </c>
      <c r="C481" t="str">
        <f t="shared" si="52"/>
        <v>U5-VCCINT</v>
      </c>
      <c r="D481" t="str">
        <f t="shared" si="53"/>
        <v>U5-M11</v>
      </c>
      <c r="E481" t="s">
        <v>528</v>
      </c>
      <c r="F481" t="s">
        <v>721</v>
      </c>
      <c r="G481" t="s">
        <v>839</v>
      </c>
      <c r="N481" s="97"/>
      <c r="AT481" t="str">
        <f t="shared" si="54"/>
        <v>VCCINT</v>
      </c>
      <c r="AU481" t="str">
        <f t="shared" si="55"/>
        <v>--</v>
      </c>
    </row>
    <row r="482" spans="1:47" x14ac:dyDescent="0.25">
      <c r="A482" t="str">
        <f t="shared" si="50"/>
        <v>U5-M12</v>
      </c>
      <c r="B482" t="str">
        <f t="shared" si="51"/>
        <v>GND</v>
      </c>
      <c r="C482" t="str">
        <f t="shared" si="52"/>
        <v>U5-GND</v>
      </c>
      <c r="D482" t="str">
        <f t="shared" si="53"/>
        <v>U5-M12</v>
      </c>
      <c r="E482" t="s">
        <v>528</v>
      </c>
      <c r="F482" t="s">
        <v>722</v>
      </c>
      <c r="G482" t="s">
        <v>324</v>
      </c>
      <c r="N482" s="97"/>
      <c r="AT482" t="str">
        <f t="shared" si="54"/>
        <v>GND</v>
      </c>
      <c r="AU482" t="str">
        <f t="shared" si="55"/>
        <v>--</v>
      </c>
    </row>
    <row r="483" spans="1:47" x14ac:dyDescent="0.25">
      <c r="A483" t="str">
        <f t="shared" si="50"/>
        <v>U5-M13</v>
      </c>
      <c r="B483" t="str">
        <f t="shared" si="51"/>
        <v>VCCINT</v>
      </c>
      <c r="C483" t="str">
        <f t="shared" si="52"/>
        <v>U5-VCCINT</v>
      </c>
      <c r="D483" t="str">
        <f t="shared" si="53"/>
        <v>U5-M13</v>
      </c>
      <c r="E483" t="s">
        <v>528</v>
      </c>
      <c r="F483" t="s">
        <v>723</v>
      </c>
      <c r="G483" t="s">
        <v>839</v>
      </c>
      <c r="N483" s="97"/>
      <c r="AT483" t="str">
        <f t="shared" si="54"/>
        <v>VCCINT</v>
      </c>
      <c r="AU483" t="str">
        <f t="shared" si="55"/>
        <v>--</v>
      </c>
    </row>
    <row r="484" spans="1:47" x14ac:dyDescent="0.25">
      <c r="A484" t="str">
        <f t="shared" si="50"/>
        <v>U5-M14</v>
      </c>
      <c r="B484" t="str">
        <f t="shared" si="51"/>
        <v>GND</v>
      </c>
      <c r="C484" t="str">
        <f t="shared" si="52"/>
        <v>U5-GND</v>
      </c>
      <c r="D484" t="str">
        <f t="shared" si="53"/>
        <v>U5-M14</v>
      </c>
      <c r="E484" t="s">
        <v>528</v>
      </c>
      <c r="F484" t="s">
        <v>880</v>
      </c>
      <c r="G484" t="s">
        <v>324</v>
      </c>
      <c r="N484" s="97"/>
      <c r="AT484" t="str">
        <f t="shared" si="54"/>
        <v>GND</v>
      </c>
      <c r="AU484" t="str">
        <f t="shared" si="55"/>
        <v>--</v>
      </c>
    </row>
    <row r="485" spans="1:47" x14ac:dyDescent="0.25">
      <c r="A485" t="str">
        <f t="shared" si="50"/>
        <v>U5-M15</v>
      </c>
      <c r="B485" t="str">
        <f t="shared" si="51"/>
        <v>NetU5_M15</v>
      </c>
      <c r="C485" t="str">
        <f t="shared" si="52"/>
        <v>U5-NetU5_M15</v>
      </c>
      <c r="D485" t="str">
        <f t="shared" si="53"/>
        <v>U5-M15</v>
      </c>
      <c r="E485" t="s">
        <v>528</v>
      </c>
      <c r="F485" t="s">
        <v>881</v>
      </c>
      <c r="G485" t="s">
        <v>1339</v>
      </c>
      <c r="N485" s="97"/>
      <c r="AT485" t="str">
        <f t="shared" si="54"/>
        <v>NetU5_M15</v>
      </c>
      <c r="AU485" t="str">
        <f t="shared" si="55"/>
        <v>--</v>
      </c>
    </row>
    <row r="486" spans="1:47" x14ac:dyDescent="0.25">
      <c r="A486" t="str">
        <f t="shared" si="50"/>
        <v>U5-M16</v>
      </c>
      <c r="B486" t="str">
        <f t="shared" si="51"/>
        <v>NetU5_M16</v>
      </c>
      <c r="C486" t="str">
        <f t="shared" si="52"/>
        <v>U5-NetU5_M16</v>
      </c>
      <c r="D486" t="str">
        <f t="shared" si="53"/>
        <v>U5-M16</v>
      </c>
      <c r="E486" t="s">
        <v>528</v>
      </c>
      <c r="F486" t="s">
        <v>882</v>
      </c>
      <c r="G486" t="s">
        <v>1340</v>
      </c>
      <c r="N486" s="97"/>
      <c r="AT486" t="str">
        <f t="shared" si="54"/>
        <v>NetU5_M16</v>
      </c>
      <c r="AU486" t="str">
        <f t="shared" si="55"/>
        <v>--</v>
      </c>
    </row>
    <row r="487" spans="1:47" x14ac:dyDescent="0.25">
      <c r="A487" t="str">
        <f t="shared" si="50"/>
        <v>U5-N5</v>
      </c>
      <c r="B487" t="str">
        <f t="shared" si="51"/>
        <v>NetU5_N5</v>
      </c>
      <c r="C487" t="str">
        <f t="shared" si="52"/>
        <v>U5-NetU5_N5</v>
      </c>
      <c r="D487" t="str">
        <f t="shared" si="53"/>
        <v>U5-N5</v>
      </c>
      <c r="E487" t="s">
        <v>528</v>
      </c>
      <c r="F487" t="s">
        <v>727</v>
      </c>
      <c r="G487" t="s">
        <v>1341</v>
      </c>
      <c r="N487" s="97"/>
      <c r="AT487" t="str">
        <f t="shared" si="54"/>
        <v>NetU5_N5</v>
      </c>
      <c r="AU487" t="str">
        <f t="shared" si="55"/>
        <v>--</v>
      </c>
    </row>
    <row r="488" spans="1:47" x14ac:dyDescent="0.25">
      <c r="A488" t="str">
        <f t="shared" si="50"/>
        <v>U5-N6</v>
      </c>
      <c r="B488" t="str">
        <f t="shared" si="51"/>
        <v>VCCINT</v>
      </c>
      <c r="C488" t="str">
        <f t="shared" si="52"/>
        <v>U5-VCCINT</v>
      </c>
      <c r="D488" t="str">
        <f t="shared" si="53"/>
        <v>U5-N6</v>
      </c>
      <c r="E488" t="s">
        <v>528</v>
      </c>
      <c r="F488" t="s">
        <v>728</v>
      </c>
      <c r="G488" t="s">
        <v>839</v>
      </c>
      <c r="N488" s="97"/>
      <c r="AT488" t="str">
        <f t="shared" si="54"/>
        <v>VCCINT</v>
      </c>
      <c r="AU488" t="str">
        <f t="shared" si="55"/>
        <v>--</v>
      </c>
    </row>
    <row r="489" spans="1:47" x14ac:dyDescent="0.25">
      <c r="A489" t="str">
        <f t="shared" si="50"/>
        <v>U5-N7</v>
      </c>
      <c r="B489" t="str">
        <f t="shared" si="51"/>
        <v>GND</v>
      </c>
      <c r="C489" t="str">
        <f t="shared" si="52"/>
        <v>U5-GND</v>
      </c>
      <c r="D489" t="str">
        <f t="shared" si="53"/>
        <v>U5-N7</v>
      </c>
      <c r="E489" t="s">
        <v>528</v>
      </c>
      <c r="F489" t="s">
        <v>729</v>
      </c>
      <c r="G489" t="s">
        <v>324</v>
      </c>
      <c r="N489" s="97"/>
      <c r="AT489" t="str">
        <f t="shared" si="54"/>
        <v>GND</v>
      </c>
      <c r="AU489" t="str">
        <f t="shared" si="55"/>
        <v>--</v>
      </c>
    </row>
    <row r="490" spans="1:47" x14ac:dyDescent="0.25">
      <c r="A490" t="str">
        <f t="shared" si="50"/>
        <v>U5-N8</v>
      </c>
      <c r="B490" t="str">
        <f t="shared" si="51"/>
        <v>VCCINT</v>
      </c>
      <c r="C490" t="str">
        <f t="shared" si="52"/>
        <v>U5-VCCINT</v>
      </c>
      <c r="D490" t="str">
        <f t="shared" si="53"/>
        <v>U5-N8</v>
      </c>
      <c r="E490" t="s">
        <v>528</v>
      </c>
      <c r="F490" t="s">
        <v>730</v>
      </c>
      <c r="G490" t="s">
        <v>839</v>
      </c>
      <c r="N490" s="97"/>
      <c r="AT490" t="str">
        <f t="shared" si="54"/>
        <v>VCCINT</v>
      </c>
      <c r="AU490" t="str">
        <f t="shared" si="55"/>
        <v>--</v>
      </c>
    </row>
    <row r="491" spans="1:47" x14ac:dyDescent="0.25">
      <c r="A491" t="str">
        <f t="shared" si="50"/>
        <v>U5-N9</v>
      </c>
      <c r="B491" t="str">
        <f t="shared" si="51"/>
        <v>GND</v>
      </c>
      <c r="C491" t="str">
        <f t="shared" si="52"/>
        <v>U5-GND</v>
      </c>
      <c r="D491" t="str">
        <f t="shared" si="53"/>
        <v>U5-N9</v>
      </c>
      <c r="E491" t="s">
        <v>528</v>
      </c>
      <c r="F491" t="s">
        <v>731</v>
      </c>
      <c r="G491" t="s">
        <v>324</v>
      </c>
      <c r="N491" s="97"/>
      <c r="AT491" t="str">
        <f t="shared" si="54"/>
        <v>GND</v>
      </c>
      <c r="AU491" t="str">
        <f t="shared" si="55"/>
        <v>--</v>
      </c>
    </row>
    <row r="492" spans="1:47" x14ac:dyDescent="0.25">
      <c r="A492" t="str">
        <f t="shared" si="50"/>
        <v>U5-N10</v>
      </c>
      <c r="B492" t="str">
        <f t="shared" si="51"/>
        <v>VCCINT</v>
      </c>
      <c r="C492" t="str">
        <f t="shared" si="52"/>
        <v>U5-VCCINT</v>
      </c>
      <c r="D492" t="str">
        <f t="shared" si="53"/>
        <v>U5-N10</v>
      </c>
      <c r="E492" t="s">
        <v>528</v>
      </c>
      <c r="F492" t="s">
        <v>732</v>
      </c>
      <c r="G492" t="s">
        <v>839</v>
      </c>
      <c r="N492" s="97"/>
      <c r="AT492" t="str">
        <f t="shared" si="54"/>
        <v>VCCINT</v>
      </c>
      <c r="AU492" t="str">
        <f t="shared" si="55"/>
        <v>--</v>
      </c>
    </row>
    <row r="493" spans="1:47" x14ac:dyDescent="0.25">
      <c r="A493" t="str">
        <f t="shared" si="50"/>
        <v>U5-N11</v>
      </c>
      <c r="B493" t="str">
        <f t="shared" si="51"/>
        <v>GND</v>
      </c>
      <c r="C493" t="str">
        <f t="shared" si="52"/>
        <v>U5-GND</v>
      </c>
      <c r="D493" t="str">
        <f t="shared" si="53"/>
        <v>U5-N11</v>
      </c>
      <c r="E493" t="s">
        <v>528</v>
      </c>
      <c r="F493" t="s">
        <v>733</v>
      </c>
      <c r="G493" t="s">
        <v>324</v>
      </c>
      <c r="N493" s="97"/>
      <c r="AT493" t="str">
        <f t="shared" si="54"/>
        <v>GND</v>
      </c>
      <c r="AU493" t="str">
        <f t="shared" si="55"/>
        <v>--</v>
      </c>
    </row>
    <row r="494" spans="1:47" x14ac:dyDescent="0.25">
      <c r="A494" t="str">
        <f t="shared" si="50"/>
        <v>U5-N12</v>
      </c>
      <c r="B494" t="str">
        <f t="shared" si="51"/>
        <v>VCCINT</v>
      </c>
      <c r="C494" t="str">
        <f t="shared" si="52"/>
        <v>U5-VCCINT</v>
      </c>
      <c r="D494" t="str">
        <f t="shared" si="53"/>
        <v>U5-N12</v>
      </c>
      <c r="E494" t="s">
        <v>528</v>
      </c>
      <c r="F494" t="s">
        <v>735</v>
      </c>
      <c r="G494" t="s">
        <v>839</v>
      </c>
      <c r="N494" s="97"/>
      <c r="AT494" t="str">
        <f t="shared" si="54"/>
        <v>VCCINT</v>
      </c>
      <c r="AU494" t="str">
        <f t="shared" si="55"/>
        <v>--</v>
      </c>
    </row>
    <row r="495" spans="1:47" x14ac:dyDescent="0.25">
      <c r="A495" t="str">
        <f t="shared" si="50"/>
        <v>U5-N13</v>
      </c>
      <c r="B495" t="str">
        <f t="shared" si="51"/>
        <v>GND</v>
      </c>
      <c r="C495" t="str">
        <f t="shared" si="52"/>
        <v>U5-GND</v>
      </c>
      <c r="D495" t="str">
        <f t="shared" si="53"/>
        <v>U5-N13</v>
      </c>
      <c r="E495" t="s">
        <v>528</v>
      </c>
      <c r="F495" t="s">
        <v>769</v>
      </c>
      <c r="G495" t="s">
        <v>324</v>
      </c>
      <c r="N495" s="97"/>
      <c r="AT495" t="str">
        <f t="shared" si="54"/>
        <v>GND</v>
      </c>
      <c r="AU495" t="str">
        <f t="shared" si="55"/>
        <v>--</v>
      </c>
    </row>
    <row r="496" spans="1:47" x14ac:dyDescent="0.25">
      <c r="A496" t="str">
        <f t="shared" si="50"/>
        <v>U5-N18</v>
      </c>
      <c r="B496" t="str">
        <f t="shared" si="51"/>
        <v>GND</v>
      </c>
      <c r="C496" t="str">
        <f t="shared" si="52"/>
        <v>U5-GND</v>
      </c>
      <c r="D496" t="str">
        <f t="shared" si="53"/>
        <v>U5-N18</v>
      </c>
      <c r="E496" t="s">
        <v>528</v>
      </c>
      <c r="F496" t="s">
        <v>1342</v>
      </c>
      <c r="G496" t="s">
        <v>324</v>
      </c>
      <c r="N496" s="97"/>
      <c r="AT496" t="str">
        <f t="shared" si="54"/>
        <v>GND</v>
      </c>
      <c r="AU496" t="str">
        <f t="shared" si="55"/>
        <v>--</v>
      </c>
    </row>
    <row r="497" spans="1:47" x14ac:dyDescent="0.25">
      <c r="A497" t="str">
        <f t="shared" si="50"/>
        <v>U5-P1</v>
      </c>
      <c r="B497" t="str">
        <f t="shared" si="51"/>
        <v>GND</v>
      </c>
      <c r="C497" t="str">
        <f t="shared" si="52"/>
        <v>U5-GND</v>
      </c>
      <c r="D497" t="str">
        <f t="shared" si="53"/>
        <v>U5-P1</v>
      </c>
      <c r="E497" t="s">
        <v>528</v>
      </c>
      <c r="F497" t="s">
        <v>890</v>
      </c>
      <c r="G497" t="s">
        <v>324</v>
      </c>
      <c r="N497" s="97"/>
      <c r="AT497" t="str">
        <f t="shared" si="54"/>
        <v>GND</v>
      </c>
      <c r="AU497" t="str">
        <f t="shared" si="55"/>
        <v>--</v>
      </c>
    </row>
    <row r="498" spans="1:47" x14ac:dyDescent="0.25">
      <c r="A498" t="str">
        <f t="shared" si="50"/>
        <v>U5-P4</v>
      </c>
      <c r="B498" t="str">
        <f t="shared" si="51"/>
        <v>GND</v>
      </c>
      <c r="C498" t="str">
        <f t="shared" si="52"/>
        <v>U5-GND</v>
      </c>
      <c r="D498" t="str">
        <f t="shared" si="53"/>
        <v>U5-P4</v>
      </c>
      <c r="E498" t="s">
        <v>528</v>
      </c>
      <c r="F498" t="s">
        <v>894</v>
      </c>
      <c r="G498" t="s">
        <v>324</v>
      </c>
      <c r="N498" s="97"/>
      <c r="AT498" t="str">
        <f t="shared" si="54"/>
        <v>GND</v>
      </c>
      <c r="AU498" t="str">
        <f t="shared" si="55"/>
        <v>--</v>
      </c>
    </row>
    <row r="499" spans="1:47" x14ac:dyDescent="0.25">
      <c r="A499" t="str">
        <f t="shared" si="50"/>
        <v>U5-P5</v>
      </c>
      <c r="B499" t="str">
        <f t="shared" si="51"/>
        <v>3.3V</v>
      </c>
      <c r="C499" t="str">
        <f t="shared" si="52"/>
        <v>U5-3.3V</v>
      </c>
      <c r="D499" t="str">
        <f t="shared" si="53"/>
        <v>U5-P5</v>
      </c>
      <c r="E499" t="s">
        <v>528</v>
      </c>
      <c r="F499" t="s">
        <v>855</v>
      </c>
      <c r="G499" t="s">
        <v>291</v>
      </c>
      <c r="N499" s="97"/>
      <c r="AT499" t="str">
        <f t="shared" si="54"/>
        <v>3.3V</v>
      </c>
      <c r="AU499" t="str">
        <f t="shared" si="55"/>
        <v>--</v>
      </c>
    </row>
    <row r="500" spans="1:47" x14ac:dyDescent="0.25">
      <c r="A500" t="str">
        <f t="shared" si="50"/>
        <v>U5-P6</v>
      </c>
      <c r="B500" t="str">
        <f t="shared" si="51"/>
        <v>NetU5_P6</v>
      </c>
      <c r="C500" t="str">
        <f t="shared" si="52"/>
        <v>U5-NetU5_P6</v>
      </c>
      <c r="D500" t="str">
        <f t="shared" si="53"/>
        <v>U5-P6</v>
      </c>
      <c r="E500" t="s">
        <v>528</v>
      </c>
      <c r="F500" t="s">
        <v>895</v>
      </c>
      <c r="G500" t="s">
        <v>1343</v>
      </c>
      <c r="N500" s="97"/>
      <c r="AT500" t="str">
        <f t="shared" si="54"/>
        <v>NetU5_P6</v>
      </c>
      <c r="AU500" t="str">
        <f t="shared" si="55"/>
        <v>--</v>
      </c>
    </row>
    <row r="501" spans="1:47" x14ac:dyDescent="0.25">
      <c r="A501" t="str">
        <f t="shared" si="50"/>
        <v>U5-P7</v>
      </c>
      <c r="B501" t="str">
        <f t="shared" si="51"/>
        <v>VCCINT</v>
      </c>
      <c r="C501" t="str">
        <f t="shared" si="52"/>
        <v>U5-VCCINT</v>
      </c>
      <c r="D501" t="str">
        <f t="shared" si="53"/>
        <v>U5-P7</v>
      </c>
      <c r="E501" t="s">
        <v>528</v>
      </c>
      <c r="F501" t="s">
        <v>896</v>
      </c>
      <c r="G501" t="s">
        <v>839</v>
      </c>
      <c r="N501" s="97"/>
      <c r="AT501" t="str">
        <f t="shared" si="54"/>
        <v>VCCINT</v>
      </c>
      <c r="AU501" t="str">
        <f t="shared" si="55"/>
        <v>--</v>
      </c>
    </row>
    <row r="502" spans="1:47" x14ac:dyDescent="0.25">
      <c r="A502" t="str">
        <f t="shared" si="50"/>
        <v>U5-P8</v>
      </c>
      <c r="B502" t="str">
        <f t="shared" si="51"/>
        <v>GND</v>
      </c>
      <c r="C502" t="str">
        <f t="shared" si="52"/>
        <v>U5-GND</v>
      </c>
      <c r="D502" t="str">
        <f t="shared" si="53"/>
        <v>U5-P8</v>
      </c>
      <c r="E502" t="s">
        <v>528</v>
      </c>
      <c r="F502" t="s">
        <v>897</v>
      </c>
      <c r="G502" t="s">
        <v>324</v>
      </c>
      <c r="N502" s="97"/>
      <c r="AT502" t="str">
        <f t="shared" si="54"/>
        <v>GND</v>
      </c>
      <c r="AU502" t="str">
        <f t="shared" si="55"/>
        <v>--</v>
      </c>
    </row>
    <row r="503" spans="1:47" x14ac:dyDescent="0.25">
      <c r="A503" t="str">
        <f t="shared" si="50"/>
        <v>U5-P9</v>
      </c>
      <c r="B503" t="str">
        <f t="shared" si="51"/>
        <v>VCCINT</v>
      </c>
      <c r="C503" t="str">
        <f t="shared" si="52"/>
        <v>U5-VCCINT</v>
      </c>
      <c r="D503" t="str">
        <f t="shared" si="53"/>
        <v>U5-P9</v>
      </c>
      <c r="E503" t="s">
        <v>528</v>
      </c>
      <c r="F503" t="s">
        <v>899</v>
      </c>
      <c r="G503" t="s">
        <v>839</v>
      </c>
      <c r="N503" s="97"/>
      <c r="AT503" t="str">
        <f t="shared" si="54"/>
        <v>VCCINT</v>
      </c>
      <c r="AU503" t="str">
        <f t="shared" si="55"/>
        <v>--</v>
      </c>
    </row>
    <row r="504" spans="1:47" x14ac:dyDescent="0.25">
      <c r="A504" t="str">
        <f t="shared" si="50"/>
        <v>U5-P10</v>
      </c>
      <c r="B504" t="str">
        <f t="shared" si="51"/>
        <v>GND</v>
      </c>
      <c r="C504" t="str">
        <f t="shared" si="52"/>
        <v>U5-GND</v>
      </c>
      <c r="D504" t="str">
        <f t="shared" si="53"/>
        <v>U5-P10</v>
      </c>
      <c r="E504" t="s">
        <v>528</v>
      </c>
      <c r="F504" t="s">
        <v>901</v>
      </c>
      <c r="G504" t="s">
        <v>324</v>
      </c>
      <c r="N504" s="97"/>
      <c r="AT504" t="str">
        <f t="shared" si="54"/>
        <v>GND</v>
      </c>
      <c r="AU504" t="str">
        <f t="shared" si="55"/>
        <v>--</v>
      </c>
    </row>
    <row r="505" spans="1:47" x14ac:dyDescent="0.25">
      <c r="A505" t="str">
        <f t="shared" si="50"/>
        <v>U5-P11</v>
      </c>
      <c r="B505" t="str">
        <f t="shared" si="51"/>
        <v>VCCINT</v>
      </c>
      <c r="C505" t="str">
        <f t="shared" si="52"/>
        <v>U5-VCCINT</v>
      </c>
      <c r="D505" t="str">
        <f t="shared" si="53"/>
        <v>U5-P11</v>
      </c>
      <c r="E505" t="s">
        <v>528</v>
      </c>
      <c r="F505" t="s">
        <v>902</v>
      </c>
      <c r="G505" t="s">
        <v>839</v>
      </c>
      <c r="N505" s="97"/>
      <c r="AT505" t="str">
        <f t="shared" si="54"/>
        <v>VCCINT</v>
      </c>
      <c r="AU505" t="str">
        <f t="shared" si="55"/>
        <v>--</v>
      </c>
    </row>
    <row r="506" spans="1:47" x14ac:dyDescent="0.25">
      <c r="A506" t="str">
        <f t="shared" si="50"/>
        <v>U5-P12</v>
      </c>
      <c r="B506" t="str">
        <f t="shared" si="51"/>
        <v>GND</v>
      </c>
      <c r="C506" t="str">
        <f t="shared" si="52"/>
        <v>U5-GND</v>
      </c>
      <c r="D506" t="str">
        <f t="shared" si="53"/>
        <v>U5-P12</v>
      </c>
      <c r="E506" t="s">
        <v>528</v>
      </c>
      <c r="F506" t="s">
        <v>856</v>
      </c>
      <c r="G506" t="s">
        <v>324</v>
      </c>
      <c r="N506" s="97"/>
      <c r="AT506" t="str">
        <f t="shared" si="54"/>
        <v>GND</v>
      </c>
      <c r="AU506" t="str">
        <f t="shared" si="55"/>
        <v>--</v>
      </c>
    </row>
    <row r="507" spans="1:47" x14ac:dyDescent="0.25">
      <c r="A507" t="str">
        <f t="shared" si="50"/>
        <v>U5-P13</v>
      </c>
      <c r="B507" t="str">
        <f t="shared" si="51"/>
        <v>NetU5_P13</v>
      </c>
      <c r="C507" t="str">
        <f t="shared" si="52"/>
        <v>U5-NetU5_P13</v>
      </c>
      <c r="D507" t="str">
        <f t="shared" si="53"/>
        <v>U5-P13</v>
      </c>
      <c r="E507" t="s">
        <v>528</v>
      </c>
      <c r="F507" t="s">
        <v>903</v>
      </c>
      <c r="G507" t="s">
        <v>1344</v>
      </c>
      <c r="N507" s="97"/>
      <c r="AT507" t="str">
        <f t="shared" si="54"/>
        <v>NetU5_P13</v>
      </c>
      <c r="AU507" t="str">
        <f t="shared" si="55"/>
        <v>--</v>
      </c>
    </row>
    <row r="508" spans="1:47" x14ac:dyDescent="0.25">
      <c r="A508" t="str">
        <f t="shared" si="50"/>
        <v>U5-P14</v>
      </c>
      <c r="B508" t="str">
        <f t="shared" si="51"/>
        <v>3.3V</v>
      </c>
      <c r="C508" t="str">
        <f t="shared" si="52"/>
        <v>U5-3.3V</v>
      </c>
      <c r="D508" t="str">
        <f t="shared" si="53"/>
        <v>U5-P14</v>
      </c>
      <c r="E508" t="s">
        <v>528</v>
      </c>
      <c r="F508" t="s">
        <v>904</v>
      </c>
      <c r="G508" t="s">
        <v>291</v>
      </c>
      <c r="N508" s="97"/>
      <c r="AT508" t="str">
        <f t="shared" si="54"/>
        <v>3.3V</v>
      </c>
      <c r="AU508" t="str">
        <f t="shared" si="55"/>
        <v>--</v>
      </c>
    </row>
    <row r="509" spans="1:47" x14ac:dyDescent="0.25">
      <c r="A509" t="str">
        <f t="shared" si="50"/>
        <v>U5-R4</v>
      </c>
      <c r="B509" t="str">
        <f t="shared" si="51"/>
        <v>NetU5_R4</v>
      </c>
      <c r="C509" t="str">
        <f t="shared" si="52"/>
        <v>U5-NetU5_R4</v>
      </c>
      <c r="D509" t="str">
        <f t="shared" si="53"/>
        <v>U5-R4</v>
      </c>
      <c r="E509" t="s">
        <v>528</v>
      </c>
      <c r="F509" t="s">
        <v>491</v>
      </c>
      <c r="G509" t="s">
        <v>1345</v>
      </c>
      <c r="N509" s="97"/>
      <c r="AT509" t="str">
        <f t="shared" si="54"/>
        <v>NetU5_R4</v>
      </c>
      <c r="AU509" t="str">
        <f t="shared" si="55"/>
        <v>--</v>
      </c>
    </row>
    <row r="510" spans="1:47" x14ac:dyDescent="0.25">
      <c r="A510" t="str">
        <f t="shared" si="50"/>
        <v>U5-R5</v>
      </c>
      <c r="B510" t="str">
        <f t="shared" si="51"/>
        <v>NetU5_R5</v>
      </c>
      <c r="C510" t="str">
        <f t="shared" si="52"/>
        <v>U5-NetU5_R5</v>
      </c>
      <c r="D510" t="str">
        <f t="shared" si="53"/>
        <v>U5-R5</v>
      </c>
      <c r="E510" t="s">
        <v>528</v>
      </c>
      <c r="F510" t="s">
        <v>492</v>
      </c>
      <c r="G510" t="s">
        <v>1346</v>
      </c>
      <c r="N510" s="97"/>
      <c r="AT510" t="str">
        <f t="shared" si="54"/>
        <v>NetU5_R5</v>
      </c>
      <c r="AU510" t="str">
        <f t="shared" si="55"/>
        <v>--</v>
      </c>
    </row>
    <row r="511" spans="1:47" x14ac:dyDescent="0.25">
      <c r="A511" t="str">
        <f t="shared" si="50"/>
        <v>U5-R6</v>
      </c>
      <c r="B511" t="str">
        <f t="shared" si="51"/>
        <v>GND</v>
      </c>
      <c r="C511" t="str">
        <f t="shared" si="52"/>
        <v>U5-GND</v>
      </c>
      <c r="D511" t="str">
        <f t="shared" si="53"/>
        <v>U5-R6</v>
      </c>
      <c r="E511" t="s">
        <v>528</v>
      </c>
      <c r="F511" t="s">
        <v>493</v>
      </c>
      <c r="G511" t="s">
        <v>324</v>
      </c>
      <c r="N511" s="97"/>
      <c r="AT511" t="str">
        <f t="shared" si="54"/>
        <v>GND</v>
      </c>
      <c r="AU511" t="str">
        <f t="shared" si="55"/>
        <v>--</v>
      </c>
    </row>
    <row r="512" spans="1:47" x14ac:dyDescent="0.25">
      <c r="A512" t="str">
        <f t="shared" si="50"/>
        <v>U5-R7</v>
      </c>
      <c r="B512" t="str">
        <f t="shared" si="51"/>
        <v>VCCINT</v>
      </c>
      <c r="C512" t="str">
        <f t="shared" si="52"/>
        <v>U5-VCCINT</v>
      </c>
      <c r="D512" t="str">
        <f t="shared" si="53"/>
        <v>U5-R7</v>
      </c>
      <c r="E512" t="s">
        <v>528</v>
      </c>
      <c r="F512" t="s">
        <v>494</v>
      </c>
      <c r="G512" t="s">
        <v>839</v>
      </c>
      <c r="N512" s="97"/>
      <c r="AT512" t="str">
        <f t="shared" si="54"/>
        <v>VCCINT</v>
      </c>
      <c r="AU512" t="str">
        <f t="shared" si="55"/>
        <v>--</v>
      </c>
    </row>
    <row r="513" spans="1:47" x14ac:dyDescent="0.25">
      <c r="A513" t="str">
        <f t="shared" si="50"/>
        <v>U5-R8</v>
      </c>
      <c r="B513" t="str">
        <f t="shared" si="51"/>
        <v>VCCINT</v>
      </c>
      <c r="C513" t="str">
        <f t="shared" si="52"/>
        <v>U5-VCCINT</v>
      </c>
      <c r="D513" t="str">
        <f t="shared" si="53"/>
        <v>U5-R8</v>
      </c>
      <c r="E513" t="s">
        <v>528</v>
      </c>
      <c r="F513" t="s">
        <v>495</v>
      </c>
      <c r="G513" t="s">
        <v>839</v>
      </c>
      <c r="N513" s="97"/>
      <c r="AT513" t="str">
        <f t="shared" si="54"/>
        <v>VCCINT</v>
      </c>
      <c r="AU513" t="str">
        <f t="shared" si="55"/>
        <v>--</v>
      </c>
    </row>
    <row r="514" spans="1:47" x14ac:dyDescent="0.25">
      <c r="A514" t="str">
        <f t="shared" si="50"/>
        <v>U5-R9</v>
      </c>
      <c r="B514" t="str">
        <f t="shared" si="51"/>
        <v>GND</v>
      </c>
      <c r="C514" t="str">
        <f t="shared" si="52"/>
        <v>U5-GND</v>
      </c>
      <c r="D514" t="str">
        <f t="shared" si="53"/>
        <v>U5-R9</v>
      </c>
      <c r="E514" t="s">
        <v>528</v>
      </c>
      <c r="F514" t="s">
        <v>496</v>
      </c>
      <c r="G514" t="s">
        <v>324</v>
      </c>
      <c r="N514" s="97"/>
      <c r="AT514" t="str">
        <f t="shared" si="54"/>
        <v>GND</v>
      </c>
      <c r="AU514" t="str">
        <f t="shared" si="55"/>
        <v>--</v>
      </c>
    </row>
    <row r="515" spans="1:47" x14ac:dyDescent="0.25">
      <c r="A515" t="str">
        <f t="shared" si="50"/>
        <v>U5-R10</v>
      </c>
      <c r="B515" t="str">
        <f t="shared" si="51"/>
        <v>VCCINT</v>
      </c>
      <c r="C515" t="str">
        <f t="shared" si="52"/>
        <v>U5-VCCINT</v>
      </c>
      <c r="D515" t="str">
        <f t="shared" si="53"/>
        <v>U5-R10</v>
      </c>
      <c r="E515" t="s">
        <v>528</v>
      </c>
      <c r="F515" t="s">
        <v>497</v>
      </c>
      <c r="G515" t="s">
        <v>839</v>
      </c>
      <c r="N515" s="97"/>
      <c r="AT515" t="str">
        <f t="shared" si="54"/>
        <v>VCCINT</v>
      </c>
      <c r="AU515" t="str">
        <f t="shared" si="55"/>
        <v>--</v>
      </c>
    </row>
    <row r="516" spans="1:47" x14ac:dyDescent="0.25">
      <c r="A516" t="str">
        <f t="shared" si="50"/>
        <v>U5-R11</v>
      </c>
      <c r="B516" t="str">
        <f t="shared" si="51"/>
        <v>NetU5_R11</v>
      </c>
      <c r="C516" t="str">
        <f t="shared" si="52"/>
        <v>U5-NetU5_R11</v>
      </c>
      <c r="D516" t="str">
        <f t="shared" si="53"/>
        <v>U5-R11</v>
      </c>
      <c r="E516" t="s">
        <v>528</v>
      </c>
      <c r="F516" t="s">
        <v>498</v>
      </c>
      <c r="G516" t="s">
        <v>1347</v>
      </c>
      <c r="N516" s="97"/>
      <c r="AT516" t="str">
        <f t="shared" si="54"/>
        <v>NetU5_R11</v>
      </c>
      <c r="AU516" t="str">
        <f t="shared" si="55"/>
        <v>--</v>
      </c>
    </row>
    <row r="517" spans="1:47" x14ac:dyDescent="0.25">
      <c r="A517" t="str">
        <f t="shared" si="50"/>
        <v>U5-R14</v>
      </c>
      <c r="B517" t="str">
        <f t="shared" si="51"/>
        <v>3.3V</v>
      </c>
      <c r="C517" t="str">
        <f t="shared" si="52"/>
        <v>U5-3.3V</v>
      </c>
      <c r="D517" t="str">
        <f t="shared" si="53"/>
        <v>U5-R14</v>
      </c>
      <c r="E517" t="s">
        <v>528</v>
      </c>
      <c r="F517" t="s">
        <v>501</v>
      </c>
      <c r="G517" t="s">
        <v>291</v>
      </c>
      <c r="N517" s="97"/>
      <c r="AT517" t="str">
        <f t="shared" si="54"/>
        <v>3.3V</v>
      </c>
      <c r="AU517" t="str">
        <f t="shared" si="55"/>
        <v>--</v>
      </c>
    </row>
    <row r="518" spans="1:47" x14ac:dyDescent="0.25">
      <c r="A518" t="str">
        <f t="shared" ref="A518:A581" si="56">$E518&amp;"-"&amp;$F518</f>
        <v>U5-T1</v>
      </c>
      <c r="B518" t="str">
        <f t="shared" ref="B518:B581" si="57">IF(OR(E518=$A$2,E518=$B$2,E518=$C$2,E518=$D$2),"--",G518)</f>
        <v>GND</v>
      </c>
      <c r="C518" t="str">
        <f t="shared" ref="C518:C581" si="58">$E518&amp;"-"&amp;$G518</f>
        <v>U5-GND</v>
      </c>
      <c r="D518" t="str">
        <f t="shared" ref="D518:D581" si="59">A518</f>
        <v>U5-T1</v>
      </c>
      <c r="E518" t="s">
        <v>528</v>
      </c>
      <c r="F518" t="s">
        <v>517</v>
      </c>
      <c r="G518" t="s">
        <v>324</v>
      </c>
      <c r="N518" s="97"/>
      <c r="AT518" t="str">
        <f t="shared" ref="AT518:AT581" si="60">IF(IF(COUNTIF($AO$6:$AQ$150,B518)&gt;0,"---","--")="---",VLOOKUP(B518,$AO$6:$AQ$150,3,0),B518)</f>
        <v>GND</v>
      </c>
      <c r="AU518" t="str">
        <f t="shared" ref="AU518:AU581" si="61">IF(IF(COUNTIF($AO$6:$AQ$150,B518)&gt;0,"---","--")="---",VLOOKUP(B518,$AO$6:$AQ$150,2,0),"--")</f>
        <v>--</v>
      </c>
    </row>
    <row r="519" spans="1:47" x14ac:dyDescent="0.25">
      <c r="A519" t="str">
        <f t="shared" si="56"/>
        <v>U5-T2</v>
      </c>
      <c r="B519" t="str">
        <f t="shared" si="57"/>
        <v>GND</v>
      </c>
      <c r="C519" t="str">
        <f t="shared" si="58"/>
        <v>U5-GND</v>
      </c>
      <c r="D519" t="str">
        <f t="shared" si="59"/>
        <v>U5-T2</v>
      </c>
      <c r="E519" t="s">
        <v>528</v>
      </c>
      <c r="F519" t="s">
        <v>518</v>
      </c>
      <c r="G519" t="s">
        <v>324</v>
      </c>
      <c r="N519" s="97"/>
      <c r="AT519" t="str">
        <f t="shared" si="60"/>
        <v>GND</v>
      </c>
      <c r="AU519" t="str">
        <f t="shared" si="61"/>
        <v>--</v>
      </c>
    </row>
    <row r="520" spans="1:47" x14ac:dyDescent="0.25">
      <c r="A520" t="str">
        <f t="shared" si="56"/>
        <v>U5-T3</v>
      </c>
      <c r="B520" t="str">
        <f t="shared" si="57"/>
        <v>GND</v>
      </c>
      <c r="C520" t="str">
        <f t="shared" si="58"/>
        <v>U5-GND</v>
      </c>
      <c r="D520" t="str">
        <f t="shared" si="59"/>
        <v>U5-T3</v>
      </c>
      <c r="E520" t="s">
        <v>528</v>
      </c>
      <c r="F520" t="s">
        <v>519</v>
      </c>
      <c r="G520" t="s">
        <v>324</v>
      </c>
      <c r="N520" s="97"/>
      <c r="AT520" t="str">
        <f t="shared" si="60"/>
        <v>GND</v>
      </c>
      <c r="AU520" t="str">
        <f t="shared" si="61"/>
        <v>--</v>
      </c>
    </row>
    <row r="521" spans="1:47" x14ac:dyDescent="0.25">
      <c r="A521" t="str">
        <f t="shared" si="56"/>
        <v>U5-T4</v>
      </c>
      <c r="B521" t="str">
        <f t="shared" si="57"/>
        <v>GND</v>
      </c>
      <c r="C521" t="str">
        <f t="shared" si="58"/>
        <v>U5-GND</v>
      </c>
      <c r="D521" t="str">
        <f t="shared" si="59"/>
        <v>U5-T4</v>
      </c>
      <c r="E521" t="s">
        <v>528</v>
      </c>
      <c r="F521" t="s">
        <v>911</v>
      </c>
      <c r="G521" t="s">
        <v>324</v>
      </c>
      <c r="N521" s="97"/>
      <c r="AT521" t="str">
        <f t="shared" si="60"/>
        <v>GND</v>
      </c>
      <c r="AU521" t="str">
        <f t="shared" si="61"/>
        <v>--</v>
      </c>
    </row>
    <row r="522" spans="1:47" x14ac:dyDescent="0.25">
      <c r="A522" t="str">
        <f t="shared" si="56"/>
        <v>U5-T5</v>
      </c>
      <c r="B522" t="str">
        <f t="shared" si="57"/>
        <v>GND</v>
      </c>
      <c r="C522" t="str">
        <f t="shared" si="58"/>
        <v>U5-GND</v>
      </c>
      <c r="D522" t="str">
        <f t="shared" si="59"/>
        <v>U5-T5</v>
      </c>
      <c r="E522" t="s">
        <v>528</v>
      </c>
      <c r="F522" t="s">
        <v>912</v>
      </c>
      <c r="G522" t="s">
        <v>324</v>
      </c>
      <c r="N522" s="97"/>
      <c r="AT522" t="str">
        <f t="shared" si="60"/>
        <v>GND</v>
      </c>
      <c r="AU522" t="str">
        <f t="shared" si="61"/>
        <v>--</v>
      </c>
    </row>
    <row r="523" spans="1:47" x14ac:dyDescent="0.25">
      <c r="A523" t="str">
        <f t="shared" si="56"/>
        <v>U5-T6</v>
      </c>
      <c r="B523" t="str">
        <f t="shared" si="57"/>
        <v>GND</v>
      </c>
      <c r="C523" t="str">
        <f t="shared" si="58"/>
        <v>U5-GND</v>
      </c>
      <c r="D523" t="str">
        <f t="shared" si="59"/>
        <v>U5-T6</v>
      </c>
      <c r="E523" t="s">
        <v>528</v>
      </c>
      <c r="F523" t="s">
        <v>913</v>
      </c>
      <c r="G523" t="s">
        <v>324</v>
      </c>
      <c r="N523" s="97"/>
      <c r="AT523" t="str">
        <f t="shared" si="60"/>
        <v>GND</v>
      </c>
      <c r="AU523" t="str">
        <f t="shared" si="61"/>
        <v>--</v>
      </c>
    </row>
    <row r="524" spans="1:47" x14ac:dyDescent="0.25">
      <c r="A524" t="str">
        <f t="shared" si="56"/>
        <v>U5-T7</v>
      </c>
      <c r="B524" t="str">
        <f t="shared" si="57"/>
        <v>GND</v>
      </c>
      <c r="C524" t="str">
        <f t="shared" si="58"/>
        <v>U5-GND</v>
      </c>
      <c r="D524" t="str">
        <f t="shared" si="59"/>
        <v>U5-T7</v>
      </c>
      <c r="E524" t="s">
        <v>528</v>
      </c>
      <c r="F524" t="s">
        <v>914</v>
      </c>
      <c r="G524" t="s">
        <v>324</v>
      </c>
      <c r="N524" s="97"/>
      <c r="AT524" t="str">
        <f t="shared" si="60"/>
        <v>GND</v>
      </c>
      <c r="AU524" t="str">
        <f t="shared" si="61"/>
        <v>--</v>
      </c>
    </row>
    <row r="525" spans="1:47" x14ac:dyDescent="0.25">
      <c r="A525" t="str">
        <f t="shared" si="56"/>
        <v>U5-T8</v>
      </c>
      <c r="B525" t="str">
        <f t="shared" si="57"/>
        <v>VCCINT</v>
      </c>
      <c r="C525" t="str">
        <f t="shared" si="58"/>
        <v>U5-VCCINT</v>
      </c>
      <c r="D525" t="str">
        <f t="shared" si="59"/>
        <v>U5-T8</v>
      </c>
      <c r="E525" t="s">
        <v>528</v>
      </c>
      <c r="F525" t="s">
        <v>915</v>
      </c>
      <c r="G525" t="s">
        <v>839</v>
      </c>
      <c r="N525" s="97"/>
      <c r="AT525" t="str">
        <f t="shared" si="60"/>
        <v>VCCINT</v>
      </c>
      <c r="AU525" t="str">
        <f t="shared" si="61"/>
        <v>--</v>
      </c>
    </row>
    <row r="526" spans="1:47" x14ac:dyDescent="0.25">
      <c r="A526" t="str">
        <f t="shared" si="56"/>
        <v>U5-T9</v>
      </c>
      <c r="B526" t="str">
        <f t="shared" si="57"/>
        <v>GND</v>
      </c>
      <c r="C526" t="str">
        <f t="shared" si="58"/>
        <v>U5-GND</v>
      </c>
      <c r="D526" t="str">
        <f t="shared" si="59"/>
        <v>U5-T9</v>
      </c>
      <c r="E526" t="s">
        <v>528</v>
      </c>
      <c r="F526" t="s">
        <v>916</v>
      </c>
      <c r="G526" t="s">
        <v>324</v>
      </c>
      <c r="N526" s="97"/>
      <c r="AT526" t="str">
        <f t="shared" si="60"/>
        <v>GND</v>
      </c>
      <c r="AU526" t="str">
        <f t="shared" si="61"/>
        <v>--</v>
      </c>
    </row>
    <row r="527" spans="1:47" x14ac:dyDescent="0.25">
      <c r="A527" t="str">
        <f t="shared" si="56"/>
        <v>U5-T10</v>
      </c>
      <c r="B527" t="str">
        <f t="shared" si="57"/>
        <v>GND</v>
      </c>
      <c r="C527" t="str">
        <f t="shared" si="58"/>
        <v>U5-GND</v>
      </c>
      <c r="D527" t="str">
        <f t="shared" si="59"/>
        <v>U5-T10</v>
      </c>
      <c r="E527" t="s">
        <v>528</v>
      </c>
      <c r="F527" t="s">
        <v>917</v>
      </c>
      <c r="G527" t="s">
        <v>324</v>
      </c>
      <c r="N527" s="97"/>
      <c r="AT527" t="str">
        <f t="shared" si="60"/>
        <v>GND</v>
      </c>
      <c r="AU527" t="str">
        <f t="shared" si="61"/>
        <v>--</v>
      </c>
    </row>
    <row r="528" spans="1:47" x14ac:dyDescent="0.25">
      <c r="A528" t="str">
        <f t="shared" si="56"/>
        <v>U5-T11</v>
      </c>
      <c r="B528" t="str">
        <f t="shared" si="57"/>
        <v>3.3V</v>
      </c>
      <c r="C528" t="str">
        <f t="shared" si="58"/>
        <v>U5-3.3V</v>
      </c>
      <c r="D528" t="str">
        <f t="shared" si="59"/>
        <v>U5-T11</v>
      </c>
      <c r="E528" t="s">
        <v>528</v>
      </c>
      <c r="F528" t="s">
        <v>919</v>
      </c>
      <c r="G528" t="s">
        <v>291</v>
      </c>
      <c r="N528" s="97"/>
      <c r="AT528" t="str">
        <f t="shared" si="60"/>
        <v>3.3V</v>
      </c>
      <c r="AU528" t="str">
        <f t="shared" si="61"/>
        <v>--</v>
      </c>
    </row>
    <row r="529" spans="1:47" x14ac:dyDescent="0.25">
      <c r="A529" t="str">
        <f t="shared" si="56"/>
        <v>U5-T16</v>
      </c>
      <c r="B529" t="str">
        <f t="shared" si="57"/>
        <v>GND</v>
      </c>
      <c r="C529" t="str">
        <f t="shared" si="58"/>
        <v>U5-GND</v>
      </c>
      <c r="D529" t="str">
        <f t="shared" si="59"/>
        <v>U5-T16</v>
      </c>
      <c r="E529" t="s">
        <v>528</v>
      </c>
      <c r="F529" t="s">
        <v>925</v>
      </c>
      <c r="G529" t="s">
        <v>324</v>
      </c>
      <c r="N529" s="97"/>
      <c r="AT529" t="str">
        <f t="shared" si="60"/>
        <v>GND</v>
      </c>
      <c r="AU529" t="str">
        <f t="shared" si="61"/>
        <v>--</v>
      </c>
    </row>
    <row r="530" spans="1:47" x14ac:dyDescent="0.25">
      <c r="A530" t="str">
        <f t="shared" si="56"/>
        <v>U5-T17</v>
      </c>
      <c r="B530" t="str">
        <f t="shared" si="57"/>
        <v>GND</v>
      </c>
      <c r="C530" t="str">
        <f t="shared" si="58"/>
        <v>U5-GND</v>
      </c>
      <c r="D530" t="str">
        <f t="shared" si="59"/>
        <v>U5-T17</v>
      </c>
      <c r="E530" t="s">
        <v>528</v>
      </c>
      <c r="F530" t="s">
        <v>1348</v>
      </c>
      <c r="G530" t="s">
        <v>324</v>
      </c>
      <c r="N530" s="97"/>
      <c r="AT530" t="str">
        <f t="shared" si="60"/>
        <v>GND</v>
      </c>
      <c r="AU530" t="str">
        <f t="shared" si="61"/>
        <v>--</v>
      </c>
    </row>
    <row r="531" spans="1:47" x14ac:dyDescent="0.25">
      <c r="A531" t="str">
        <f t="shared" si="56"/>
        <v>U5-U1</v>
      </c>
      <c r="B531" t="str">
        <f t="shared" si="57"/>
        <v>GND</v>
      </c>
      <c r="C531" t="str">
        <f t="shared" si="58"/>
        <v>U5-GND</v>
      </c>
      <c r="D531" t="str">
        <f t="shared" si="59"/>
        <v>U5-U1</v>
      </c>
      <c r="E531" t="s">
        <v>528</v>
      </c>
      <c r="F531" t="s">
        <v>367</v>
      </c>
      <c r="G531" t="s">
        <v>324</v>
      </c>
      <c r="N531" s="97"/>
      <c r="AT531" t="str">
        <f t="shared" si="60"/>
        <v>GND</v>
      </c>
      <c r="AU531" t="str">
        <f t="shared" si="61"/>
        <v>--</v>
      </c>
    </row>
    <row r="532" spans="1:47" x14ac:dyDescent="0.25">
      <c r="A532" t="str">
        <f t="shared" si="56"/>
        <v>U5-U2</v>
      </c>
      <c r="B532" t="str">
        <f t="shared" si="57"/>
        <v>GND</v>
      </c>
      <c r="C532" t="str">
        <f t="shared" si="58"/>
        <v>U5-GND</v>
      </c>
      <c r="D532" t="str">
        <f t="shared" si="59"/>
        <v>U5-U2</v>
      </c>
      <c r="E532" t="s">
        <v>528</v>
      </c>
      <c r="F532" t="s">
        <v>403</v>
      </c>
      <c r="G532" t="s">
        <v>324</v>
      </c>
      <c r="N532" s="97"/>
      <c r="AT532" t="str">
        <f t="shared" si="60"/>
        <v>GND</v>
      </c>
      <c r="AU532" t="str">
        <f t="shared" si="61"/>
        <v>--</v>
      </c>
    </row>
    <row r="533" spans="1:47" x14ac:dyDescent="0.25">
      <c r="A533" t="str">
        <f t="shared" si="56"/>
        <v>U5-U3</v>
      </c>
      <c r="B533" t="str">
        <f t="shared" si="57"/>
        <v>GND</v>
      </c>
      <c r="C533" t="str">
        <f t="shared" si="58"/>
        <v>U5-GND</v>
      </c>
      <c r="D533" t="str">
        <f t="shared" si="59"/>
        <v>U5-U3</v>
      </c>
      <c r="E533" t="s">
        <v>528</v>
      </c>
      <c r="F533" t="s">
        <v>404</v>
      </c>
      <c r="G533" t="s">
        <v>324</v>
      </c>
      <c r="N533" s="97"/>
      <c r="AT533" t="str">
        <f t="shared" si="60"/>
        <v>GND</v>
      </c>
      <c r="AU533" t="str">
        <f t="shared" si="61"/>
        <v>--</v>
      </c>
    </row>
    <row r="534" spans="1:47" x14ac:dyDescent="0.25">
      <c r="A534" t="str">
        <f t="shared" si="56"/>
        <v>U5-U4</v>
      </c>
      <c r="B534" t="str">
        <f t="shared" si="57"/>
        <v>GND</v>
      </c>
      <c r="C534" t="str">
        <f t="shared" si="58"/>
        <v>U5-GND</v>
      </c>
      <c r="D534" t="str">
        <f t="shared" si="59"/>
        <v>U5-U4</v>
      </c>
      <c r="E534" t="s">
        <v>528</v>
      </c>
      <c r="F534" t="s">
        <v>430</v>
      </c>
      <c r="G534" t="s">
        <v>324</v>
      </c>
      <c r="N534" s="97"/>
      <c r="AT534" t="str">
        <f t="shared" si="60"/>
        <v>GND</v>
      </c>
      <c r="AU534" t="str">
        <f t="shared" si="61"/>
        <v>--</v>
      </c>
    </row>
    <row r="535" spans="1:47" x14ac:dyDescent="0.25">
      <c r="A535" t="str">
        <f t="shared" si="56"/>
        <v>U5-U5</v>
      </c>
      <c r="B535" t="str">
        <f t="shared" si="57"/>
        <v>VCCINT</v>
      </c>
      <c r="C535" t="str">
        <f t="shared" si="58"/>
        <v>U5-VCCINT</v>
      </c>
      <c r="D535" t="str">
        <f t="shared" si="59"/>
        <v>U5-U5</v>
      </c>
      <c r="E535" t="s">
        <v>528</v>
      </c>
      <c r="F535" t="s">
        <v>528</v>
      </c>
      <c r="G535" t="s">
        <v>839</v>
      </c>
      <c r="N535" s="97"/>
      <c r="AT535" t="str">
        <f t="shared" si="60"/>
        <v>VCCINT</v>
      </c>
      <c r="AU535" t="str">
        <f t="shared" si="61"/>
        <v>--</v>
      </c>
    </row>
    <row r="536" spans="1:47" x14ac:dyDescent="0.25">
      <c r="A536" t="str">
        <f t="shared" si="56"/>
        <v>U5-U6</v>
      </c>
      <c r="B536" t="str">
        <f t="shared" si="57"/>
        <v>GND</v>
      </c>
      <c r="C536" t="str">
        <f t="shared" si="58"/>
        <v>U5-GND</v>
      </c>
      <c r="D536" t="str">
        <f t="shared" si="59"/>
        <v>U5-U6</v>
      </c>
      <c r="E536" t="s">
        <v>528</v>
      </c>
      <c r="F536" t="s">
        <v>435</v>
      </c>
      <c r="G536" t="s">
        <v>324</v>
      </c>
      <c r="N536" s="97"/>
      <c r="AT536" t="str">
        <f t="shared" si="60"/>
        <v>GND</v>
      </c>
      <c r="AU536" t="str">
        <f t="shared" si="61"/>
        <v>--</v>
      </c>
    </row>
    <row r="537" spans="1:47" x14ac:dyDescent="0.25">
      <c r="A537" t="str">
        <f t="shared" si="56"/>
        <v>U5-U7</v>
      </c>
      <c r="B537" t="str">
        <f t="shared" si="57"/>
        <v>GND</v>
      </c>
      <c r="C537" t="str">
        <f t="shared" si="58"/>
        <v>U5-GND</v>
      </c>
      <c r="D537" t="str">
        <f t="shared" si="59"/>
        <v>U5-U7</v>
      </c>
      <c r="E537" t="s">
        <v>528</v>
      </c>
      <c r="F537" t="s">
        <v>436</v>
      </c>
      <c r="G537" t="s">
        <v>324</v>
      </c>
      <c r="N537" s="97"/>
      <c r="AT537" t="str">
        <f t="shared" si="60"/>
        <v>GND</v>
      </c>
      <c r="AU537" t="str">
        <f t="shared" si="61"/>
        <v>--</v>
      </c>
    </row>
    <row r="538" spans="1:47" x14ac:dyDescent="0.25">
      <c r="A538" t="str">
        <f t="shared" si="56"/>
        <v>U5-U8</v>
      </c>
      <c r="B538" t="str">
        <f t="shared" si="57"/>
        <v>GND</v>
      </c>
      <c r="C538" t="str">
        <f t="shared" si="58"/>
        <v>U5-GND</v>
      </c>
      <c r="D538" t="str">
        <f t="shared" si="59"/>
        <v>U5-U8</v>
      </c>
      <c r="E538" t="s">
        <v>528</v>
      </c>
      <c r="F538" t="s">
        <v>437</v>
      </c>
      <c r="G538" t="s">
        <v>324</v>
      </c>
      <c r="N538" s="97"/>
      <c r="AT538" t="str">
        <f t="shared" si="60"/>
        <v>GND</v>
      </c>
      <c r="AU538" t="str">
        <f t="shared" si="61"/>
        <v>--</v>
      </c>
    </row>
    <row r="539" spans="1:47" x14ac:dyDescent="0.25">
      <c r="A539" t="str">
        <f t="shared" si="56"/>
        <v>U5-U9</v>
      </c>
      <c r="B539" t="str">
        <f t="shared" si="57"/>
        <v>GND</v>
      </c>
      <c r="C539" t="str">
        <f t="shared" si="58"/>
        <v>U5-GND</v>
      </c>
      <c r="D539" t="str">
        <f t="shared" si="59"/>
        <v>U5-U9</v>
      </c>
      <c r="E539" t="s">
        <v>528</v>
      </c>
      <c r="F539" t="s">
        <v>442</v>
      </c>
      <c r="G539" t="s">
        <v>324</v>
      </c>
      <c r="N539" s="97"/>
      <c r="AT539" t="str">
        <f t="shared" si="60"/>
        <v>GND</v>
      </c>
      <c r="AU539" t="str">
        <f t="shared" si="61"/>
        <v>--</v>
      </c>
    </row>
    <row r="540" spans="1:47" x14ac:dyDescent="0.25">
      <c r="A540" t="str">
        <f t="shared" si="56"/>
        <v>U5-U10</v>
      </c>
      <c r="B540" t="str">
        <f t="shared" si="57"/>
        <v>GND</v>
      </c>
      <c r="C540" t="str">
        <f t="shared" si="58"/>
        <v>U5-GND</v>
      </c>
      <c r="D540" t="str">
        <f t="shared" si="59"/>
        <v>U5-U10</v>
      </c>
      <c r="E540" t="s">
        <v>528</v>
      </c>
      <c r="F540" t="s">
        <v>926</v>
      </c>
      <c r="G540" t="s">
        <v>324</v>
      </c>
      <c r="N540" s="97"/>
      <c r="AT540" t="str">
        <f t="shared" si="60"/>
        <v>GND</v>
      </c>
      <c r="AU540" t="str">
        <f t="shared" si="61"/>
        <v>--</v>
      </c>
    </row>
    <row r="541" spans="1:47" x14ac:dyDescent="0.25">
      <c r="A541" t="str">
        <f t="shared" si="56"/>
        <v>U5-U16</v>
      </c>
      <c r="B541" t="str">
        <f t="shared" si="57"/>
        <v>JTAGSEL</v>
      </c>
      <c r="C541" t="str">
        <f t="shared" si="58"/>
        <v>U5-JTAGSEL</v>
      </c>
      <c r="D541" t="str">
        <f t="shared" si="59"/>
        <v>U5-U16</v>
      </c>
      <c r="E541" t="s">
        <v>528</v>
      </c>
      <c r="F541" t="s">
        <v>1349</v>
      </c>
      <c r="G541" t="s">
        <v>1143</v>
      </c>
      <c r="N541" s="97"/>
      <c r="AT541" t="str">
        <f t="shared" si="60"/>
        <v>JTAGSEL</v>
      </c>
      <c r="AU541" t="str">
        <f t="shared" si="61"/>
        <v>--</v>
      </c>
    </row>
    <row r="542" spans="1:47" x14ac:dyDescent="0.25">
      <c r="A542" t="str">
        <f t="shared" si="56"/>
        <v>U5-U17</v>
      </c>
      <c r="B542" t="str">
        <f t="shared" si="57"/>
        <v>DEVRSTn</v>
      </c>
      <c r="C542" t="str">
        <f t="shared" si="58"/>
        <v>U5-DEVRSTn</v>
      </c>
      <c r="D542" t="str">
        <f t="shared" si="59"/>
        <v>U5-U17</v>
      </c>
      <c r="E542" t="s">
        <v>528</v>
      </c>
      <c r="F542" t="s">
        <v>1350</v>
      </c>
      <c r="G542" t="s">
        <v>1351</v>
      </c>
      <c r="N542" s="97"/>
      <c r="AT542" t="str">
        <f t="shared" si="60"/>
        <v>RESET</v>
      </c>
      <c r="AU542" t="str">
        <f t="shared" si="61"/>
        <v>R22</v>
      </c>
    </row>
    <row r="543" spans="1:47" x14ac:dyDescent="0.25">
      <c r="A543" t="str">
        <f t="shared" si="56"/>
        <v>U5-U20</v>
      </c>
      <c r="B543" t="str">
        <f t="shared" si="57"/>
        <v>GND</v>
      </c>
      <c r="C543" t="str">
        <f t="shared" si="58"/>
        <v>U5-GND</v>
      </c>
      <c r="D543" t="str">
        <f t="shared" si="59"/>
        <v>U5-U20</v>
      </c>
      <c r="E543" t="s">
        <v>528</v>
      </c>
      <c r="F543" t="s">
        <v>1352</v>
      </c>
      <c r="G543" t="s">
        <v>324</v>
      </c>
      <c r="N543" s="97"/>
      <c r="AT543" t="str">
        <f t="shared" si="60"/>
        <v>GND</v>
      </c>
      <c r="AU543" t="str">
        <f t="shared" si="61"/>
        <v>--</v>
      </c>
    </row>
    <row r="544" spans="1:47" x14ac:dyDescent="0.25">
      <c r="A544" t="str">
        <f t="shared" si="56"/>
        <v>U5-V1</v>
      </c>
      <c r="B544" t="str">
        <f t="shared" si="57"/>
        <v>GND</v>
      </c>
      <c r="C544" t="str">
        <f t="shared" si="58"/>
        <v>U5-GND</v>
      </c>
      <c r="D544" t="str">
        <f t="shared" si="59"/>
        <v>U5-V1</v>
      </c>
      <c r="E544" t="s">
        <v>528</v>
      </c>
      <c r="F544" t="s">
        <v>1353</v>
      </c>
      <c r="G544" t="s">
        <v>324</v>
      </c>
      <c r="N544" s="97"/>
      <c r="AT544" t="str">
        <f t="shared" si="60"/>
        <v>GND</v>
      </c>
      <c r="AU544" t="str">
        <f t="shared" si="61"/>
        <v>--</v>
      </c>
    </row>
    <row r="545" spans="1:47" x14ac:dyDescent="0.25">
      <c r="A545" t="str">
        <f t="shared" si="56"/>
        <v>U5-V2</v>
      </c>
      <c r="B545" t="str">
        <f t="shared" si="57"/>
        <v>GND</v>
      </c>
      <c r="C545" t="str">
        <f t="shared" si="58"/>
        <v>U5-GND</v>
      </c>
      <c r="D545" t="str">
        <f t="shared" si="59"/>
        <v>U5-V2</v>
      </c>
      <c r="E545" t="s">
        <v>528</v>
      </c>
      <c r="F545" t="s">
        <v>1354</v>
      </c>
      <c r="G545" t="s">
        <v>324</v>
      </c>
      <c r="N545" s="97"/>
      <c r="AT545" t="str">
        <f t="shared" si="60"/>
        <v>GND</v>
      </c>
      <c r="AU545" t="str">
        <f t="shared" si="61"/>
        <v>--</v>
      </c>
    </row>
    <row r="546" spans="1:47" x14ac:dyDescent="0.25">
      <c r="A546" t="str">
        <f t="shared" si="56"/>
        <v>U5-V3</v>
      </c>
      <c r="B546" t="str">
        <f t="shared" si="57"/>
        <v>GND</v>
      </c>
      <c r="C546" t="str">
        <f t="shared" si="58"/>
        <v>U5-GND</v>
      </c>
      <c r="D546" t="str">
        <f t="shared" si="59"/>
        <v>U5-V3</v>
      </c>
      <c r="E546" t="s">
        <v>528</v>
      </c>
      <c r="F546" t="s">
        <v>1355</v>
      </c>
      <c r="G546" t="s">
        <v>324</v>
      </c>
      <c r="N546" s="97"/>
      <c r="AT546" t="str">
        <f t="shared" si="60"/>
        <v>GND</v>
      </c>
      <c r="AU546" t="str">
        <f t="shared" si="61"/>
        <v>--</v>
      </c>
    </row>
    <row r="547" spans="1:47" x14ac:dyDescent="0.25">
      <c r="A547" t="str">
        <f t="shared" si="56"/>
        <v>U5-V4</v>
      </c>
      <c r="B547" t="str">
        <f t="shared" si="57"/>
        <v>GND</v>
      </c>
      <c r="C547" t="str">
        <f t="shared" si="58"/>
        <v>U5-GND</v>
      </c>
      <c r="D547" t="str">
        <f t="shared" si="59"/>
        <v>U5-V4</v>
      </c>
      <c r="E547" t="s">
        <v>528</v>
      </c>
      <c r="F547" t="s">
        <v>1356</v>
      </c>
      <c r="G547" t="s">
        <v>324</v>
      </c>
      <c r="N547" s="97"/>
      <c r="AT547" t="str">
        <f t="shared" si="60"/>
        <v>GND</v>
      </c>
      <c r="AU547" t="str">
        <f t="shared" si="61"/>
        <v>--</v>
      </c>
    </row>
    <row r="548" spans="1:47" x14ac:dyDescent="0.25">
      <c r="A548" t="str">
        <f t="shared" si="56"/>
        <v>U5-V5</v>
      </c>
      <c r="B548" t="str">
        <f t="shared" si="57"/>
        <v>GND</v>
      </c>
      <c r="C548" t="str">
        <f t="shared" si="58"/>
        <v>U5-GND</v>
      </c>
      <c r="D548" t="str">
        <f t="shared" si="59"/>
        <v>U5-V5</v>
      </c>
      <c r="E548" t="s">
        <v>528</v>
      </c>
      <c r="F548" t="s">
        <v>1357</v>
      </c>
      <c r="G548" t="s">
        <v>324</v>
      </c>
      <c r="N548" s="97"/>
      <c r="AT548" t="str">
        <f t="shared" si="60"/>
        <v>GND</v>
      </c>
      <c r="AU548" t="str">
        <f t="shared" si="61"/>
        <v>--</v>
      </c>
    </row>
    <row r="549" spans="1:47" x14ac:dyDescent="0.25">
      <c r="A549" t="str">
        <f t="shared" si="56"/>
        <v>U5-V6</v>
      </c>
      <c r="B549" t="str">
        <f t="shared" si="57"/>
        <v>GND</v>
      </c>
      <c r="C549" t="str">
        <f t="shared" si="58"/>
        <v>U5-GND</v>
      </c>
      <c r="D549" t="str">
        <f t="shared" si="59"/>
        <v>U5-V6</v>
      </c>
      <c r="E549" t="s">
        <v>528</v>
      </c>
      <c r="F549" t="s">
        <v>1358</v>
      </c>
      <c r="G549" t="s">
        <v>324</v>
      </c>
      <c r="N549" s="97"/>
      <c r="AT549" t="str">
        <f t="shared" si="60"/>
        <v>GND</v>
      </c>
      <c r="AU549" t="str">
        <f t="shared" si="61"/>
        <v>--</v>
      </c>
    </row>
    <row r="550" spans="1:47" x14ac:dyDescent="0.25">
      <c r="A550" t="str">
        <f t="shared" si="56"/>
        <v>U5-V7</v>
      </c>
      <c r="B550" t="str">
        <f t="shared" si="57"/>
        <v>GND</v>
      </c>
      <c r="C550" t="str">
        <f t="shared" si="58"/>
        <v>U5-GND</v>
      </c>
      <c r="D550" t="str">
        <f t="shared" si="59"/>
        <v>U5-V7</v>
      </c>
      <c r="E550" t="s">
        <v>528</v>
      </c>
      <c r="F550" t="s">
        <v>1359</v>
      </c>
      <c r="G550" t="s">
        <v>324</v>
      </c>
      <c r="N550" s="97"/>
      <c r="AT550" t="str">
        <f t="shared" si="60"/>
        <v>GND</v>
      </c>
      <c r="AU550" t="str">
        <f t="shared" si="61"/>
        <v>--</v>
      </c>
    </row>
    <row r="551" spans="1:47" x14ac:dyDescent="0.25">
      <c r="A551" t="str">
        <f t="shared" si="56"/>
        <v>U5-V8</v>
      </c>
      <c r="B551" t="str">
        <f t="shared" si="57"/>
        <v>GND</v>
      </c>
      <c r="C551" t="str">
        <f t="shared" si="58"/>
        <v>U5-GND</v>
      </c>
      <c r="D551" t="str">
        <f t="shared" si="59"/>
        <v>U5-V8</v>
      </c>
      <c r="E551" t="s">
        <v>528</v>
      </c>
      <c r="F551" t="s">
        <v>1360</v>
      </c>
      <c r="G551" t="s">
        <v>324</v>
      </c>
      <c r="N551" s="97"/>
      <c r="AT551" t="str">
        <f t="shared" si="60"/>
        <v>GND</v>
      </c>
      <c r="AU551" t="str">
        <f t="shared" si="61"/>
        <v>--</v>
      </c>
    </row>
    <row r="552" spans="1:47" x14ac:dyDescent="0.25">
      <c r="A552" t="str">
        <f t="shared" si="56"/>
        <v>U5-V9</v>
      </c>
      <c r="B552" t="str">
        <f t="shared" si="57"/>
        <v>GND</v>
      </c>
      <c r="C552" t="str">
        <f t="shared" si="58"/>
        <v>U5-GND</v>
      </c>
      <c r="D552" t="str">
        <f t="shared" si="59"/>
        <v>U5-V9</v>
      </c>
      <c r="E552" t="s">
        <v>528</v>
      </c>
      <c r="F552" t="s">
        <v>1361</v>
      </c>
      <c r="G552" t="s">
        <v>324</v>
      </c>
      <c r="N552" s="97"/>
      <c r="AT552" t="str">
        <f t="shared" si="60"/>
        <v>GND</v>
      </c>
      <c r="AU552" t="str">
        <f t="shared" si="61"/>
        <v>--</v>
      </c>
    </row>
    <row r="553" spans="1:47" x14ac:dyDescent="0.25">
      <c r="A553" t="str">
        <f t="shared" si="56"/>
        <v>U5-V10</v>
      </c>
      <c r="B553" t="str">
        <f t="shared" si="57"/>
        <v>GND</v>
      </c>
      <c r="C553" t="str">
        <f t="shared" si="58"/>
        <v>U5-GND</v>
      </c>
      <c r="D553" t="str">
        <f t="shared" si="59"/>
        <v>U5-V10</v>
      </c>
      <c r="E553" t="s">
        <v>528</v>
      </c>
      <c r="F553" t="s">
        <v>1362</v>
      </c>
      <c r="G553" t="s">
        <v>324</v>
      </c>
      <c r="N553" s="97"/>
      <c r="AT553" t="str">
        <f t="shared" si="60"/>
        <v>GND</v>
      </c>
      <c r="AU553" t="str">
        <f t="shared" si="61"/>
        <v>--</v>
      </c>
    </row>
    <row r="554" spans="1:47" x14ac:dyDescent="0.25">
      <c r="A554" t="str">
        <f t="shared" si="56"/>
        <v>U5-V13</v>
      </c>
      <c r="B554" t="str">
        <f t="shared" si="57"/>
        <v>GND</v>
      </c>
      <c r="C554" t="str">
        <f t="shared" si="58"/>
        <v>U5-GND</v>
      </c>
      <c r="D554" t="str">
        <f t="shared" si="59"/>
        <v>U5-V13</v>
      </c>
      <c r="E554" t="s">
        <v>528</v>
      </c>
      <c r="F554" t="s">
        <v>1363</v>
      </c>
      <c r="G554" t="s">
        <v>324</v>
      </c>
      <c r="N554" s="97"/>
      <c r="AT554" t="str">
        <f t="shared" si="60"/>
        <v>GND</v>
      </c>
      <c r="AU554" t="str">
        <f t="shared" si="61"/>
        <v>--</v>
      </c>
    </row>
    <row r="555" spans="1:47" x14ac:dyDescent="0.25">
      <c r="A555" t="str">
        <f t="shared" si="56"/>
        <v>U5-V16</v>
      </c>
      <c r="B555" t="str">
        <f t="shared" si="57"/>
        <v>TDI</v>
      </c>
      <c r="C555" t="str">
        <f t="shared" si="58"/>
        <v>U5-TDI</v>
      </c>
      <c r="D555" t="str">
        <f t="shared" si="59"/>
        <v>U5-V16</v>
      </c>
      <c r="E555" t="s">
        <v>528</v>
      </c>
      <c r="F555" t="s">
        <v>1364</v>
      </c>
      <c r="G555" t="s">
        <v>331</v>
      </c>
      <c r="N555" s="97"/>
      <c r="AT555" t="str">
        <f t="shared" si="60"/>
        <v>TDI</v>
      </c>
      <c r="AU555" t="str">
        <f t="shared" si="61"/>
        <v>--</v>
      </c>
    </row>
    <row r="556" spans="1:47" x14ac:dyDescent="0.25">
      <c r="A556" t="str">
        <f t="shared" si="56"/>
        <v>U5-V17</v>
      </c>
      <c r="B556" t="str">
        <f t="shared" si="57"/>
        <v>TMS</v>
      </c>
      <c r="C556" t="str">
        <f t="shared" si="58"/>
        <v>U5-TMS</v>
      </c>
      <c r="D556" t="str">
        <f t="shared" si="59"/>
        <v>U5-V17</v>
      </c>
      <c r="E556" t="s">
        <v>528</v>
      </c>
      <c r="F556" t="s">
        <v>1365</v>
      </c>
      <c r="G556" t="s">
        <v>332</v>
      </c>
      <c r="N556" s="97"/>
      <c r="AT556" t="str">
        <f t="shared" si="60"/>
        <v>TMS</v>
      </c>
      <c r="AU556" t="str">
        <f t="shared" si="61"/>
        <v>--</v>
      </c>
    </row>
    <row r="557" spans="1:47" x14ac:dyDescent="0.25">
      <c r="A557" t="str">
        <f t="shared" si="56"/>
        <v>U5-W1</v>
      </c>
      <c r="B557" t="str">
        <f t="shared" si="57"/>
        <v>GND</v>
      </c>
      <c r="C557" t="str">
        <f t="shared" si="58"/>
        <v>U5-GND</v>
      </c>
      <c r="D557" t="str">
        <f t="shared" si="59"/>
        <v>U5-W1</v>
      </c>
      <c r="E557" t="s">
        <v>528</v>
      </c>
      <c r="F557" t="s">
        <v>1366</v>
      </c>
      <c r="G557" t="s">
        <v>324</v>
      </c>
      <c r="N557" s="97"/>
      <c r="AT557" t="str">
        <f t="shared" si="60"/>
        <v>GND</v>
      </c>
      <c r="AU557" t="str">
        <f t="shared" si="61"/>
        <v>--</v>
      </c>
    </row>
    <row r="558" spans="1:47" x14ac:dyDescent="0.25">
      <c r="A558" t="str">
        <f t="shared" si="56"/>
        <v>U5-W2</v>
      </c>
      <c r="B558" t="str">
        <f t="shared" si="57"/>
        <v>NetU5_W2</v>
      </c>
      <c r="C558" t="str">
        <f t="shared" si="58"/>
        <v>U5-NetU5_W2</v>
      </c>
      <c r="D558" t="str">
        <f t="shared" si="59"/>
        <v>U5-W2</v>
      </c>
      <c r="E558" t="s">
        <v>528</v>
      </c>
      <c r="F558" t="s">
        <v>1367</v>
      </c>
      <c r="G558" t="s">
        <v>1368</v>
      </c>
      <c r="N558" s="97"/>
      <c r="AT558" t="str">
        <f t="shared" si="60"/>
        <v>NetU5_W2</v>
      </c>
      <c r="AU558" t="str">
        <f t="shared" si="61"/>
        <v>--</v>
      </c>
    </row>
    <row r="559" spans="1:47" x14ac:dyDescent="0.25">
      <c r="A559" t="str">
        <f t="shared" si="56"/>
        <v>U5-W3</v>
      </c>
      <c r="B559" t="str">
        <f t="shared" si="57"/>
        <v>GND</v>
      </c>
      <c r="C559" t="str">
        <f t="shared" si="58"/>
        <v>U5-GND</v>
      </c>
      <c r="D559" t="str">
        <f t="shared" si="59"/>
        <v>U5-W3</v>
      </c>
      <c r="E559" t="s">
        <v>528</v>
      </c>
      <c r="F559" t="s">
        <v>1369</v>
      </c>
      <c r="G559" t="s">
        <v>324</v>
      </c>
      <c r="N559" s="97"/>
      <c r="AT559" t="str">
        <f t="shared" si="60"/>
        <v>GND</v>
      </c>
      <c r="AU559" t="str">
        <f t="shared" si="61"/>
        <v>--</v>
      </c>
    </row>
    <row r="560" spans="1:47" x14ac:dyDescent="0.25">
      <c r="A560" t="str">
        <f t="shared" si="56"/>
        <v>U5-W4</v>
      </c>
      <c r="B560" t="str">
        <f t="shared" si="57"/>
        <v>NetU5_W4</v>
      </c>
      <c r="C560" t="str">
        <f t="shared" si="58"/>
        <v>U5-NetU5_W4</v>
      </c>
      <c r="D560" t="str">
        <f t="shared" si="59"/>
        <v>U5-W4</v>
      </c>
      <c r="E560" t="s">
        <v>528</v>
      </c>
      <c r="F560" t="s">
        <v>1370</v>
      </c>
      <c r="G560" t="s">
        <v>1371</v>
      </c>
      <c r="N560" s="97"/>
      <c r="AT560" t="str">
        <f t="shared" si="60"/>
        <v>NetU5_W4</v>
      </c>
      <c r="AU560" t="str">
        <f t="shared" si="61"/>
        <v>--</v>
      </c>
    </row>
    <row r="561" spans="1:47" x14ac:dyDescent="0.25">
      <c r="A561" t="str">
        <f t="shared" si="56"/>
        <v>U5-W5</v>
      </c>
      <c r="B561" t="str">
        <f t="shared" si="57"/>
        <v>GND</v>
      </c>
      <c r="C561" t="str">
        <f t="shared" si="58"/>
        <v>U5-GND</v>
      </c>
      <c r="D561" t="str">
        <f t="shared" si="59"/>
        <v>U5-W5</v>
      </c>
      <c r="E561" t="s">
        <v>528</v>
      </c>
      <c r="F561" t="s">
        <v>1372</v>
      </c>
      <c r="G561" t="s">
        <v>324</v>
      </c>
      <c r="N561" s="97"/>
      <c r="AT561" t="str">
        <f t="shared" si="60"/>
        <v>GND</v>
      </c>
      <c r="AU561" t="str">
        <f t="shared" si="61"/>
        <v>--</v>
      </c>
    </row>
    <row r="562" spans="1:47" x14ac:dyDescent="0.25">
      <c r="A562" t="str">
        <f t="shared" si="56"/>
        <v>U5-W6</v>
      </c>
      <c r="B562" t="str">
        <f t="shared" si="57"/>
        <v>NetU5_W6</v>
      </c>
      <c r="C562" t="str">
        <f t="shared" si="58"/>
        <v>U5-NetU5_W6</v>
      </c>
      <c r="D562" t="str">
        <f t="shared" si="59"/>
        <v>U5-W6</v>
      </c>
      <c r="E562" t="s">
        <v>528</v>
      </c>
      <c r="F562" t="s">
        <v>1373</v>
      </c>
      <c r="G562" t="s">
        <v>1374</v>
      </c>
      <c r="N562" s="97"/>
      <c r="AT562" t="str">
        <f t="shared" si="60"/>
        <v>NetU5_W6</v>
      </c>
      <c r="AU562" t="str">
        <f t="shared" si="61"/>
        <v>--</v>
      </c>
    </row>
    <row r="563" spans="1:47" x14ac:dyDescent="0.25">
      <c r="A563" t="str">
        <f t="shared" si="56"/>
        <v>U5-W7</v>
      </c>
      <c r="B563" t="str">
        <f t="shared" si="57"/>
        <v>GND</v>
      </c>
      <c r="C563" t="str">
        <f t="shared" si="58"/>
        <v>U5-GND</v>
      </c>
      <c r="D563" t="str">
        <f t="shared" si="59"/>
        <v>U5-W7</v>
      </c>
      <c r="E563" t="s">
        <v>528</v>
      </c>
      <c r="F563" t="s">
        <v>1375</v>
      </c>
      <c r="G563" t="s">
        <v>324</v>
      </c>
      <c r="N563" s="97"/>
      <c r="AT563" t="str">
        <f t="shared" si="60"/>
        <v>GND</v>
      </c>
      <c r="AU563" t="str">
        <f t="shared" si="61"/>
        <v>--</v>
      </c>
    </row>
    <row r="564" spans="1:47" x14ac:dyDescent="0.25">
      <c r="A564" t="str">
        <f t="shared" si="56"/>
        <v>U5-W8</v>
      </c>
      <c r="B564" t="str">
        <f t="shared" si="57"/>
        <v>NetU5_W8</v>
      </c>
      <c r="C564" t="str">
        <f t="shared" si="58"/>
        <v>U5-NetU5_W8</v>
      </c>
      <c r="D564" t="str">
        <f t="shared" si="59"/>
        <v>U5-W8</v>
      </c>
      <c r="E564" t="s">
        <v>528</v>
      </c>
      <c r="F564" t="s">
        <v>1376</v>
      </c>
      <c r="G564" t="s">
        <v>1377</v>
      </c>
      <c r="N564" s="97"/>
      <c r="AT564" t="str">
        <f t="shared" si="60"/>
        <v>NetU5_W8</v>
      </c>
      <c r="AU564" t="str">
        <f t="shared" si="61"/>
        <v>--</v>
      </c>
    </row>
    <row r="565" spans="1:47" x14ac:dyDescent="0.25">
      <c r="A565" t="str">
        <f t="shared" si="56"/>
        <v>U5-W9</v>
      </c>
      <c r="B565" t="str">
        <f t="shared" si="57"/>
        <v>GND</v>
      </c>
      <c r="C565" t="str">
        <f t="shared" si="58"/>
        <v>U5-GND</v>
      </c>
      <c r="D565" t="str">
        <f t="shared" si="59"/>
        <v>U5-W9</v>
      </c>
      <c r="E565" t="s">
        <v>528</v>
      </c>
      <c r="F565" t="s">
        <v>1378</v>
      </c>
      <c r="G565" t="s">
        <v>324</v>
      </c>
      <c r="N565" s="97"/>
      <c r="AT565" t="str">
        <f t="shared" si="60"/>
        <v>GND</v>
      </c>
      <c r="AU565" t="str">
        <f t="shared" si="61"/>
        <v>--</v>
      </c>
    </row>
    <row r="566" spans="1:47" x14ac:dyDescent="0.25">
      <c r="A566" t="str">
        <f t="shared" si="56"/>
        <v>U5-W16</v>
      </c>
      <c r="B566" t="str">
        <f t="shared" si="57"/>
        <v>GND</v>
      </c>
      <c r="C566" t="str">
        <f t="shared" si="58"/>
        <v>U5-GND</v>
      </c>
      <c r="D566" t="str">
        <f t="shared" si="59"/>
        <v>U5-W16</v>
      </c>
      <c r="E566" t="s">
        <v>528</v>
      </c>
      <c r="F566" t="s">
        <v>1379</v>
      </c>
      <c r="G566" t="s">
        <v>324</v>
      </c>
      <c r="N566" s="97"/>
      <c r="AT566" t="str">
        <f t="shared" si="60"/>
        <v>GND</v>
      </c>
      <c r="AU566" t="str">
        <f t="shared" si="61"/>
        <v>--</v>
      </c>
    </row>
    <row r="567" spans="1:47" x14ac:dyDescent="0.25">
      <c r="A567" t="str">
        <f t="shared" si="56"/>
        <v>U5-W17</v>
      </c>
      <c r="B567" t="str">
        <f t="shared" si="57"/>
        <v>NetC3_1</v>
      </c>
      <c r="C567" t="str">
        <f t="shared" si="58"/>
        <v>U5-NetC3_1</v>
      </c>
      <c r="D567" t="str">
        <f t="shared" si="59"/>
        <v>U5-W17</v>
      </c>
      <c r="E567" t="s">
        <v>528</v>
      </c>
      <c r="F567" t="s">
        <v>1380</v>
      </c>
      <c r="G567" t="s">
        <v>1030</v>
      </c>
      <c r="N567" s="97"/>
      <c r="AT567" t="str">
        <f t="shared" si="60"/>
        <v>NetC3_1</v>
      </c>
      <c r="AU567" t="str">
        <f t="shared" si="61"/>
        <v>--</v>
      </c>
    </row>
    <row r="568" spans="1:47" x14ac:dyDescent="0.25">
      <c r="A568" t="str">
        <f t="shared" si="56"/>
        <v>U5-W18</v>
      </c>
      <c r="B568" t="str">
        <f t="shared" si="57"/>
        <v>NetC25_1</v>
      </c>
      <c r="C568" t="str">
        <f t="shared" si="58"/>
        <v>U5-NetC25_1</v>
      </c>
      <c r="D568" t="str">
        <f t="shared" si="59"/>
        <v>U5-W18</v>
      </c>
      <c r="E568" t="s">
        <v>528</v>
      </c>
      <c r="F568" t="s">
        <v>1381</v>
      </c>
      <c r="G568" t="s">
        <v>1150</v>
      </c>
      <c r="N568" s="97"/>
      <c r="AT568" t="str">
        <f t="shared" si="60"/>
        <v>NetC25_1</v>
      </c>
      <c r="AU568" t="str">
        <f t="shared" si="61"/>
        <v>--</v>
      </c>
    </row>
    <row r="569" spans="1:47" x14ac:dyDescent="0.25">
      <c r="A569" t="str">
        <f t="shared" si="56"/>
        <v>U5-W19</v>
      </c>
      <c r="B569" t="str">
        <f t="shared" si="57"/>
        <v>TCK</v>
      </c>
      <c r="C569" t="str">
        <f t="shared" si="58"/>
        <v>U5-TCK</v>
      </c>
      <c r="D569" t="str">
        <f t="shared" si="59"/>
        <v>U5-W19</v>
      </c>
      <c r="E569" t="s">
        <v>528</v>
      </c>
      <c r="F569" t="s">
        <v>1382</v>
      </c>
      <c r="G569" t="s">
        <v>329</v>
      </c>
      <c r="N569" s="97"/>
      <c r="AT569" t="str">
        <f t="shared" si="60"/>
        <v>TCK</v>
      </c>
      <c r="AU569" t="str">
        <f t="shared" si="61"/>
        <v>--</v>
      </c>
    </row>
    <row r="570" spans="1:47" x14ac:dyDescent="0.25">
      <c r="A570" t="str">
        <f t="shared" si="56"/>
        <v>U5-W20</v>
      </c>
      <c r="B570" t="str">
        <f t="shared" si="57"/>
        <v>3.3V</v>
      </c>
      <c r="C570" t="str">
        <f t="shared" si="58"/>
        <v>U5-3.3V</v>
      </c>
      <c r="D570" t="str">
        <f t="shared" si="59"/>
        <v>U5-W20</v>
      </c>
      <c r="E570" t="s">
        <v>528</v>
      </c>
      <c r="F570" t="s">
        <v>1383</v>
      </c>
      <c r="G570" t="s">
        <v>291</v>
      </c>
      <c r="N570" s="97"/>
      <c r="AT570" t="str">
        <f t="shared" si="60"/>
        <v>3.3V</v>
      </c>
      <c r="AU570" t="str">
        <f t="shared" si="61"/>
        <v>--</v>
      </c>
    </row>
    <row r="571" spans="1:47" x14ac:dyDescent="0.25">
      <c r="A571" t="str">
        <f t="shared" si="56"/>
        <v>U5-Y1</v>
      </c>
      <c r="B571" t="str">
        <f t="shared" si="57"/>
        <v>GND</v>
      </c>
      <c r="C571" t="str">
        <f t="shared" si="58"/>
        <v>U5-GND</v>
      </c>
      <c r="D571" t="str">
        <f t="shared" si="59"/>
        <v>U5-Y1</v>
      </c>
      <c r="E571" t="s">
        <v>528</v>
      </c>
      <c r="F571" t="s">
        <v>1384</v>
      </c>
      <c r="G571" t="s">
        <v>324</v>
      </c>
      <c r="N571" s="97"/>
      <c r="AT571" t="str">
        <f t="shared" si="60"/>
        <v>GND</v>
      </c>
      <c r="AU571" t="str">
        <f t="shared" si="61"/>
        <v>--</v>
      </c>
    </row>
    <row r="572" spans="1:47" x14ac:dyDescent="0.25">
      <c r="A572" t="str">
        <f t="shared" si="56"/>
        <v>U5-Y2</v>
      </c>
      <c r="B572" t="str">
        <f t="shared" si="57"/>
        <v>NetU5_Y2</v>
      </c>
      <c r="C572" t="str">
        <f t="shared" si="58"/>
        <v>U5-NetU5_Y2</v>
      </c>
      <c r="D572" t="str">
        <f t="shared" si="59"/>
        <v>U5-Y2</v>
      </c>
      <c r="E572" t="s">
        <v>528</v>
      </c>
      <c r="F572" t="s">
        <v>1385</v>
      </c>
      <c r="G572" t="s">
        <v>1386</v>
      </c>
      <c r="N572" s="97"/>
      <c r="AT572" t="str">
        <f t="shared" si="60"/>
        <v>NetU5_Y2</v>
      </c>
      <c r="AU572" t="str">
        <f t="shared" si="61"/>
        <v>--</v>
      </c>
    </row>
    <row r="573" spans="1:47" x14ac:dyDescent="0.25">
      <c r="A573" t="str">
        <f t="shared" si="56"/>
        <v>U5-Y3</v>
      </c>
      <c r="B573" t="str">
        <f t="shared" si="57"/>
        <v>GND</v>
      </c>
      <c r="C573" t="str">
        <f t="shared" si="58"/>
        <v>U5-GND</v>
      </c>
      <c r="D573" t="str">
        <f t="shared" si="59"/>
        <v>U5-Y3</v>
      </c>
      <c r="E573" t="s">
        <v>528</v>
      </c>
      <c r="F573" t="s">
        <v>1387</v>
      </c>
      <c r="G573" t="s">
        <v>324</v>
      </c>
      <c r="N573" s="97"/>
      <c r="AT573" t="str">
        <f t="shared" si="60"/>
        <v>GND</v>
      </c>
      <c r="AU573" t="str">
        <f t="shared" si="61"/>
        <v>--</v>
      </c>
    </row>
    <row r="574" spans="1:47" x14ac:dyDescent="0.25">
      <c r="A574" t="str">
        <f t="shared" si="56"/>
        <v>U5-Y4</v>
      </c>
      <c r="B574" t="str">
        <f t="shared" si="57"/>
        <v>NetU5_Y4</v>
      </c>
      <c r="C574" t="str">
        <f t="shared" si="58"/>
        <v>U5-NetU5_Y4</v>
      </c>
      <c r="D574" t="str">
        <f t="shared" si="59"/>
        <v>U5-Y4</v>
      </c>
      <c r="E574" t="s">
        <v>528</v>
      </c>
      <c r="F574" t="s">
        <v>1388</v>
      </c>
      <c r="G574" t="s">
        <v>1389</v>
      </c>
      <c r="N574" s="97"/>
      <c r="AT574" t="str">
        <f t="shared" si="60"/>
        <v>NetU5_Y4</v>
      </c>
      <c r="AU574" t="str">
        <f t="shared" si="61"/>
        <v>--</v>
      </c>
    </row>
    <row r="575" spans="1:47" x14ac:dyDescent="0.25">
      <c r="A575" t="str">
        <f t="shared" si="56"/>
        <v>U5-Y5</v>
      </c>
      <c r="B575" t="str">
        <f t="shared" si="57"/>
        <v>GND</v>
      </c>
      <c r="C575" t="str">
        <f t="shared" si="58"/>
        <v>U5-GND</v>
      </c>
      <c r="D575" t="str">
        <f t="shared" si="59"/>
        <v>U5-Y5</v>
      </c>
      <c r="E575" t="s">
        <v>528</v>
      </c>
      <c r="F575" t="s">
        <v>1390</v>
      </c>
      <c r="G575" t="s">
        <v>324</v>
      </c>
      <c r="N575" s="97"/>
      <c r="AT575" t="str">
        <f t="shared" si="60"/>
        <v>GND</v>
      </c>
      <c r="AU575" t="str">
        <f t="shared" si="61"/>
        <v>--</v>
      </c>
    </row>
    <row r="576" spans="1:47" x14ac:dyDescent="0.25">
      <c r="A576" t="str">
        <f t="shared" si="56"/>
        <v>U5-Y6</v>
      </c>
      <c r="B576" t="str">
        <f t="shared" si="57"/>
        <v>NetU5_Y6</v>
      </c>
      <c r="C576" t="str">
        <f t="shared" si="58"/>
        <v>U5-NetU5_Y6</v>
      </c>
      <c r="D576" t="str">
        <f t="shared" si="59"/>
        <v>U5-Y6</v>
      </c>
      <c r="E576" t="s">
        <v>528</v>
      </c>
      <c r="F576" t="s">
        <v>1391</v>
      </c>
      <c r="G576" t="s">
        <v>1392</v>
      </c>
      <c r="N576" s="97"/>
      <c r="AT576" t="str">
        <f t="shared" si="60"/>
        <v>NetU5_Y6</v>
      </c>
      <c r="AU576" t="str">
        <f t="shared" si="61"/>
        <v>--</v>
      </c>
    </row>
    <row r="577" spans="1:47" x14ac:dyDescent="0.25">
      <c r="A577" t="str">
        <f t="shared" si="56"/>
        <v>U5-Y7</v>
      </c>
      <c r="B577" t="str">
        <f t="shared" si="57"/>
        <v>GND</v>
      </c>
      <c r="C577" t="str">
        <f t="shared" si="58"/>
        <v>U5-GND</v>
      </c>
      <c r="D577" t="str">
        <f t="shared" si="59"/>
        <v>U5-Y7</v>
      </c>
      <c r="E577" t="s">
        <v>528</v>
      </c>
      <c r="F577" t="s">
        <v>1393</v>
      </c>
      <c r="G577" t="s">
        <v>324</v>
      </c>
      <c r="N577" s="97"/>
      <c r="AT577" t="str">
        <f t="shared" si="60"/>
        <v>GND</v>
      </c>
      <c r="AU577" t="str">
        <f t="shared" si="61"/>
        <v>--</v>
      </c>
    </row>
    <row r="578" spans="1:47" x14ac:dyDescent="0.25">
      <c r="A578" t="str">
        <f t="shared" si="56"/>
        <v>U5-Y8</v>
      </c>
      <c r="B578" t="str">
        <f t="shared" si="57"/>
        <v>NetU5_Y8</v>
      </c>
      <c r="C578" t="str">
        <f t="shared" si="58"/>
        <v>U5-NetU5_Y8</v>
      </c>
      <c r="D578" t="str">
        <f t="shared" si="59"/>
        <v>U5-Y8</v>
      </c>
      <c r="E578" t="s">
        <v>528</v>
      </c>
      <c r="F578" t="s">
        <v>1394</v>
      </c>
      <c r="G578" t="s">
        <v>1395</v>
      </c>
      <c r="N578" s="97"/>
      <c r="AT578" t="str">
        <f t="shared" si="60"/>
        <v>NetU5_Y8</v>
      </c>
      <c r="AU578" t="str">
        <f t="shared" si="61"/>
        <v>--</v>
      </c>
    </row>
    <row r="579" spans="1:47" x14ac:dyDescent="0.25">
      <c r="A579" t="str">
        <f t="shared" si="56"/>
        <v>U5-Y9</v>
      </c>
      <c r="B579" t="str">
        <f t="shared" si="57"/>
        <v>GND</v>
      </c>
      <c r="C579" t="str">
        <f t="shared" si="58"/>
        <v>U5-GND</v>
      </c>
      <c r="D579" t="str">
        <f t="shared" si="59"/>
        <v>U5-Y9</v>
      </c>
      <c r="E579" t="s">
        <v>528</v>
      </c>
      <c r="F579" t="s">
        <v>1396</v>
      </c>
      <c r="G579" t="s">
        <v>324</v>
      </c>
      <c r="N579" s="97"/>
      <c r="AT579" t="str">
        <f t="shared" si="60"/>
        <v>GND</v>
      </c>
      <c r="AU579" t="str">
        <f t="shared" si="61"/>
        <v>--</v>
      </c>
    </row>
    <row r="580" spans="1:47" x14ac:dyDescent="0.25">
      <c r="A580" t="str">
        <f t="shared" si="56"/>
        <v>U5-Y17</v>
      </c>
      <c r="B580" t="str">
        <f t="shared" si="57"/>
        <v>NetC4_1</v>
      </c>
      <c r="C580" t="str">
        <f t="shared" si="58"/>
        <v>U5-NetC4_1</v>
      </c>
      <c r="D580" t="str">
        <f t="shared" si="59"/>
        <v>U5-Y17</v>
      </c>
      <c r="E580" t="s">
        <v>528</v>
      </c>
      <c r="F580" t="s">
        <v>1397</v>
      </c>
      <c r="G580" t="s">
        <v>1151</v>
      </c>
      <c r="N580" s="97"/>
      <c r="AT580" t="str">
        <f t="shared" si="60"/>
        <v>NetC4_1</v>
      </c>
      <c r="AU580" t="str">
        <f t="shared" si="61"/>
        <v>--</v>
      </c>
    </row>
    <row r="581" spans="1:47" x14ac:dyDescent="0.25">
      <c r="A581" t="str">
        <f t="shared" si="56"/>
        <v>U5-Y18</v>
      </c>
      <c r="B581" t="str">
        <f t="shared" si="57"/>
        <v>NetC24_1</v>
      </c>
      <c r="C581" t="str">
        <f t="shared" si="58"/>
        <v>U5-NetC24_1</v>
      </c>
      <c r="D581" t="str">
        <f t="shared" si="59"/>
        <v>U5-Y18</v>
      </c>
      <c r="E581" t="s">
        <v>528</v>
      </c>
      <c r="F581" t="s">
        <v>1398</v>
      </c>
      <c r="G581" t="s">
        <v>1149</v>
      </c>
      <c r="N581" s="97"/>
      <c r="AT581" t="str">
        <f t="shared" si="60"/>
        <v>NetC24_1</v>
      </c>
      <c r="AU581" t="str">
        <f t="shared" si="61"/>
        <v>--</v>
      </c>
    </row>
    <row r="582" spans="1:47" x14ac:dyDescent="0.25">
      <c r="A582" t="str">
        <f t="shared" ref="A582:A645" si="62">$E582&amp;"-"&amp;$F582</f>
        <v>U5-Y19</v>
      </c>
      <c r="B582" t="str">
        <f t="shared" ref="B582:B645" si="63">IF(OR(E582=$A$2,E582=$B$2,E582=$C$2,E582=$D$2),"--",G582)</f>
        <v>GND</v>
      </c>
      <c r="C582" t="str">
        <f t="shared" ref="C582:C645" si="64">$E582&amp;"-"&amp;$G582</f>
        <v>U5-GND</v>
      </c>
      <c r="D582" t="str">
        <f t="shared" ref="D582:D645" si="65">A582</f>
        <v>U5-Y19</v>
      </c>
      <c r="E582" t="s">
        <v>528</v>
      </c>
      <c r="F582" t="s">
        <v>1399</v>
      </c>
      <c r="G582" t="s">
        <v>324</v>
      </c>
      <c r="N582" s="97"/>
      <c r="AT582" t="str">
        <f t="shared" ref="AT582:AT645" si="66">IF(IF(COUNTIF($AO$6:$AQ$150,B582)&gt;0,"---","--")="---",VLOOKUP(B582,$AO$6:$AQ$150,3,0),B582)</f>
        <v>GND</v>
      </c>
      <c r="AU582" t="str">
        <f t="shared" ref="AU582:AU645" si="67">IF(IF(COUNTIF($AO$6:$AQ$150,B582)&gt;0,"---","--")="---",VLOOKUP(B582,$AO$6:$AQ$150,2,0),"--")</f>
        <v>--</v>
      </c>
    </row>
    <row r="583" spans="1:47" x14ac:dyDescent="0.25">
      <c r="A583" t="str">
        <f t="shared" si="62"/>
        <v>U5-Y20</v>
      </c>
      <c r="B583" t="str">
        <f t="shared" si="63"/>
        <v>TDO</v>
      </c>
      <c r="C583" t="str">
        <f t="shared" si="64"/>
        <v>U5-TDO</v>
      </c>
      <c r="D583" t="str">
        <f t="shared" si="65"/>
        <v>U5-Y20</v>
      </c>
      <c r="E583" t="s">
        <v>528</v>
      </c>
      <c r="F583" t="s">
        <v>1400</v>
      </c>
      <c r="G583" t="s">
        <v>330</v>
      </c>
      <c r="N583" s="97"/>
      <c r="AT583" t="str">
        <f t="shared" si="66"/>
        <v>TDO</v>
      </c>
      <c r="AU583" t="str">
        <f t="shared" si="67"/>
        <v>--</v>
      </c>
    </row>
    <row r="584" spans="1:47" x14ac:dyDescent="0.25">
      <c r="A584" t="str">
        <f t="shared" si="62"/>
        <v>U7-1</v>
      </c>
      <c r="B584" t="str">
        <f t="shared" si="63"/>
        <v>3.3V</v>
      </c>
      <c r="C584" t="str">
        <f t="shared" si="64"/>
        <v>U7-3.3V</v>
      </c>
      <c r="D584" t="str">
        <f t="shared" si="65"/>
        <v>U7-1</v>
      </c>
      <c r="E584" t="s">
        <v>436</v>
      </c>
      <c r="F584">
        <v>1</v>
      </c>
      <c r="G584" t="s">
        <v>291</v>
      </c>
      <c r="N584" s="97"/>
      <c r="AT584" t="str">
        <f t="shared" si="66"/>
        <v>3.3V</v>
      </c>
      <c r="AU584" t="str">
        <f t="shared" si="67"/>
        <v>--</v>
      </c>
    </row>
    <row r="585" spans="1:47" x14ac:dyDescent="0.25">
      <c r="A585" t="str">
        <f t="shared" si="62"/>
        <v>U7-2</v>
      </c>
      <c r="B585" t="str">
        <f t="shared" si="63"/>
        <v>GND</v>
      </c>
      <c r="C585" t="str">
        <f t="shared" si="64"/>
        <v>U7-GND</v>
      </c>
      <c r="D585" t="str">
        <f t="shared" si="65"/>
        <v>U7-2</v>
      </c>
      <c r="E585" t="s">
        <v>436</v>
      </c>
      <c r="F585">
        <v>2</v>
      </c>
      <c r="G585" t="s">
        <v>324</v>
      </c>
      <c r="N585" s="97"/>
      <c r="AT585" t="str">
        <f t="shared" si="66"/>
        <v>GND</v>
      </c>
      <c r="AU585" t="str">
        <f t="shared" si="67"/>
        <v>--</v>
      </c>
    </row>
    <row r="586" spans="1:47" x14ac:dyDescent="0.25">
      <c r="A586" t="str">
        <f t="shared" si="62"/>
        <v>U7-3</v>
      </c>
      <c r="B586" t="str">
        <f t="shared" si="63"/>
        <v>NetR17_1</v>
      </c>
      <c r="C586" t="str">
        <f t="shared" si="64"/>
        <v>U7-NetR17_1</v>
      </c>
      <c r="D586" t="str">
        <f t="shared" si="65"/>
        <v>U7-3</v>
      </c>
      <c r="E586" t="s">
        <v>436</v>
      </c>
      <c r="F586">
        <v>3</v>
      </c>
      <c r="G586" t="s">
        <v>382</v>
      </c>
      <c r="N586" s="97"/>
      <c r="AT586" t="str">
        <f t="shared" si="66"/>
        <v>CLK12M</v>
      </c>
      <c r="AU586" t="str">
        <f t="shared" si="67"/>
        <v>R17</v>
      </c>
    </row>
    <row r="587" spans="1:47" x14ac:dyDescent="0.25">
      <c r="A587" t="str">
        <f t="shared" si="62"/>
        <v>U7-4</v>
      </c>
      <c r="B587" t="str">
        <f t="shared" si="63"/>
        <v>3.3V</v>
      </c>
      <c r="C587" t="str">
        <f t="shared" si="64"/>
        <v>U7-3.3V</v>
      </c>
      <c r="D587" t="str">
        <f t="shared" si="65"/>
        <v>U7-4</v>
      </c>
      <c r="E587" t="s">
        <v>436</v>
      </c>
      <c r="F587">
        <v>4</v>
      </c>
      <c r="G587" t="s">
        <v>291</v>
      </c>
      <c r="N587" s="97"/>
      <c r="AT587" t="str">
        <f t="shared" si="66"/>
        <v>3.3V</v>
      </c>
      <c r="AU587" t="str">
        <f t="shared" si="67"/>
        <v>--</v>
      </c>
    </row>
    <row r="588" spans="1:47" x14ac:dyDescent="0.25">
      <c r="A588" t="str">
        <f t="shared" si="62"/>
        <v>U8-1</v>
      </c>
      <c r="B588" t="str">
        <f t="shared" si="63"/>
        <v>NetU8_1</v>
      </c>
      <c r="C588" t="str">
        <f t="shared" si="64"/>
        <v>U8-NetU8_1</v>
      </c>
      <c r="D588" t="str">
        <f t="shared" si="65"/>
        <v>U8-1</v>
      </c>
      <c r="E588" t="s">
        <v>437</v>
      </c>
      <c r="F588">
        <v>1</v>
      </c>
      <c r="G588" t="s">
        <v>438</v>
      </c>
      <c r="N588" s="97"/>
      <c r="AT588" t="str">
        <f t="shared" si="66"/>
        <v>NetU8_1</v>
      </c>
      <c r="AU588" t="str">
        <f t="shared" si="67"/>
        <v>--</v>
      </c>
    </row>
    <row r="589" spans="1:47" x14ac:dyDescent="0.25">
      <c r="A589" t="str">
        <f t="shared" si="62"/>
        <v>U8-2</v>
      </c>
      <c r="B589" t="str">
        <f t="shared" si="63"/>
        <v>GND</v>
      </c>
      <c r="C589" t="str">
        <f t="shared" si="64"/>
        <v>U8-GND</v>
      </c>
      <c r="D589" t="str">
        <f t="shared" si="65"/>
        <v>U8-2</v>
      </c>
      <c r="E589" t="s">
        <v>437</v>
      </c>
      <c r="F589">
        <v>2</v>
      </c>
      <c r="G589" t="s">
        <v>324</v>
      </c>
      <c r="N589" s="97"/>
      <c r="AT589" t="str">
        <f t="shared" si="66"/>
        <v>GND</v>
      </c>
      <c r="AU589" t="str">
        <f t="shared" si="67"/>
        <v>--</v>
      </c>
    </row>
    <row r="590" spans="1:47" x14ac:dyDescent="0.25">
      <c r="A590" t="str">
        <f t="shared" si="62"/>
        <v>U8-3</v>
      </c>
      <c r="B590" t="str">
        <f t="shared" si="63"/>
        <v>GND</v>
      </c>
      <c r="C590" t="str">
        <f t="shared" si="64"/>
        <v>U8-GND</v>
      </c>
      <c r="D590" t="str">
        <f t="shared" si="65"/>
        <v>U8-3</v>
      </c>
      <c r="E590" t="s">
        <v>437</v>
      </c>
      <c r="F590">
        <v>3</v>
      </c>
      <c r="G590" t="s">
        <v>324</v>
      </c>
      <c r="N590" s="97"/>
      <c r="AT590" t="str">
        <f t="shared" si="66"/>
        <v>GND</v>
      </c>
      <c r="AU590" t="str">
        <f t="shared" si="67"/>
        <v>--</v>
      </c>
    </row>
    <row r="591" spans="1:47" x14ac:dyDescent="0.25">
      <c r="A591" t="str">
        <f t="shared" si="62"/>
        <v>U8-4</v>
      </c>
      <c r="B591" t="str">
        <f t="shared" si="63"/>
        <v>NetU8_4</v>
      </c>
      <c r="C591" t="str">
        <f t="shared" si="64"/>
        <v>U8-NetU8_4</v>
      </c>
      <c r="D591" t="str">
        <f t="shared" si="65"/>
        <v>U8-4</v>
      </c>
      <c r="E591" t="s">
        <v>437</v>
      </c>
      <c r="F591">
        <v>4</v>
      </c>
      <c r="G591" t="s">
        <v>439</v>
      </c>
      <c r="N591" s="97"/>
      <c r="AT591" t="str">
        <f t="shared" si="66"/>
        <v>NetU8_4</v>
      </c>
      <c r="AU591" t="str">
        <f t="shared" si="67"/>
        <v>--</v>
      </c>
    </row>
    <row r="592" spans="1:47" x14ac:dyDescent="0.25">
      <c r="A592" t="str">
        <f t="shared" si="62"/>
        <v>U8-5</v>
      </c>
      <c r="B592" t="str">
        <f t="shared" si="63"/>
        <v>3.3V</v>
      </c>
      <c r="C592" t="str">
        <f t="shared" si="64"/>
        <v>U8-3.3V</v>
      </c>
      <c r="D592" t="str">
        <f t="shared" si="65"/>
        <v>U8-5</v>
      </c>
      <c r="E592" t="s">
        <v>437</v>
      </c>
      <c r="F592">
        <v>5</v>
      </c>
      <c r="G592" t="s">
        <v>291</v>
      </c>
      <c r="N592" s="97"/>
      <c r="AT592" t="str">
        <f t="shared" si="66"/>
        <v>3.3V</v>
      </c>
      <c r="AU592" t="str">
        <f t="shared" si="67"/>
        <v>--</v>
      </c>
    </row>
    <row r="593" spans="1:47" x14ac:dyDescent="0.25">
      <c r="A593" t="str">
        <f t="shared" si="62"/>
        <v>U8-6</v>
      </c>
      <c r="B593" t="str">
        <f t="shared" si="63"/>
        <v>GND</v>
      </c>
      <c r="C593" t="str">
        <f t="shared" si="64"/>
        <v>U8-GND</v>
      </c>
      <c r="D593" t="str">
        <f t="shared" si="65"/>
        <v>U8-6</v>
      </c>
      <c r="E593" t="s">
        <v>437</v>
      </c>
      <c r="F593">
        <v>6</v>
      </c>
      <c r="G593" t="s">
        <v>324</v>
      </c>
      <c r="N593" s="97"/>
      <c r="AT593" t="str">
        <f t="shared" si="66"/>
        <v>GND</v>
      </c>
      <c r="AU593" t="str">
        <f t="shared" si="67"/>
        <v>--</v>
      </c>
    </row>
    <row r="594" spans="1:47" x14ac:dyDescent="0.25">
      <c r="A594" t="str">
        <f t="shared" si="62"/>
        <v>U8-7</v>
      </c>
      <c r="B594" t="str">
        <f t="shared" si="63"/>
        <v>3.3V</v>
      </c>
      <c r="C594" t="str">
        <f t="shared" si="64"/>
        <v>U8-3.3V</v>
      </c>
      <c r="D594" t="str">
        <f t="shared" si="65"/>
        <v>U8-7</v>
      </c>
      <c r="E594" t="s">
        <v>437</v>
      </c>
      <c r="F594">
        <v>7</v>
      </c>
      <c r="G594" t="s">
        <v>291</v>
      </c>
      <c r="N594" s="97"/>
      <c r="AT594" t="str">
        <f t="shared" si="66"/>
        <v>3.3V</v>
      </c>
      <c r="AU594" t="str">
        <f t="shared" si="67"/>
        <v>--</v>
      </c>
    </row>
    <row r="595" spans="1:47" x14ac:dyDescent="0.25">
      <c r="A595" t="str">
        <f t="shared" si="62"/>
        <v>U8-8</v>
      </c>
      <c r="B595" t="str">
        <f t="shared" si="63"/>
        <v>3.3V</v>
      </c>
      <c r="C595" t="str">
        <f t="shared" si="64"/>
        <v>U8-3.3V</v>
      </c>
      <c r="D595" t="str">
        <f t="shared" si="65"/>
        <v>U8-8</v>
      </c>
      <c r="E595" t="s">
        <v>437</v>
      </c>
      <c r="F595">
        <v>8</v>
      </c>
      <c r="G595" t="s">
        <v>291</v>
      </c>
      <c r="N595" s="97"/>
      <c r="AT595" t="str">
        <f t="shared" si="66"/>
        <v>3.3V</v>
      </c>
      <c r="AU595" t="str">
        <f t="shared" si="67"/>
        <v>--</v>
      </c>
    </row>
    <row r="596" spans="1:47" x14ac:dyDescent="0.25">
      <c r="A596" t="str">
        <f t="shared" si="62"/>
        <v>U8-9</v>
      </c>
      <c r="B596" t="str">
        <f t="shared" si="63"/>
        <v>GND</v>
      </c>
      <c r="C596" t="str">
        <f t="shared" si="64"/>
        <v>U8-GND</v>
      </c>
      <c r="D596" t="str">
        <f t="shared" si="65"/>
        <v>U8-9</v>
      </c>
      <c r="E596" t="s">
        <v>437</v>
      </c>
      <c r="F596">
        <v>9</v>
      </c>
      <c r="G596" t="s">
        <v>324</v>
      </c>
      <c r="N596" s="97"/>
      <c r="AT596" t="str">
        <f t="shared" si="66"/>
        <v>GND</v>
      </c>
      <c r="AU596" t="str">
        <f t="shared" si="67"/>
        <v>--</v>
      </c>
    </row>
    <row r="597" spans="1:47" x14ac:dyDescent="0.25">
      <c r="A597" t="str">
        <f t="shared" si="62"/>
        <v>U8-10</v>
      </c>
      <c r="B597" t="str">
        <f t="shared" si="63"/>
        <v>GND</v>
      </c>
      <c r="C597" t="str">
        <f t="shared" si="64"/>
        <v>U8-GND</v>
      </c>
      <c r="D597" t="str">
        <f t="shared" si="65"/>
        <v>U8-10</v>
      </c>
      <c r="E597" t="s">
        <v>437</v>
      </c>
      <c r="F597">
        <v>10</v>
      </c>
      <c r="G597" t="s">
        <v>324</v>
      </c>
      <c r="N597" s="97"/>
      <c r="AT597" t="str">
        <f t="shared" si="66"/>
        <v>GND</v>
      </c>
      <c r="AU597" t="str">
        <f t="shared" si="67"/>
        <v>--</v>
      </c>
    </row>
    <row r="598" spans="1:47" x14ac:dyDescent="0.25">
      <c r="A598" t="str">
        <f t="shared" si="62"/>
        <v>U8-11</v>
      </c>
      <c r="B598" t="str">
        <f t="shared" si="63"/>
        <v>GND</v>
      </c>
      <c r="C598" t="str">
        <f t="shared" si="64"/>
        <v>U8-GND</v>
      </c>
      <c r="D598" t="str">
        <f t="shared" si="65"/>
        <v>U8-11</v>
      </c>
      <c r="E598" t="s">
        <v>437</v>
      </c>
      <c r="F598">
        <v>11</v>
      </c>
      <c r="G598" t="s">
        <v>324</v>
      </c>
      <c r="N598" s="97"/>
      <c r="AT598" t="str">
        <f t="shared" si="66"/>
        <v>GND</v>
      </c>
      <c r="AU598" t="str">
        <f t="shared" si="67"/>
        <v>--</v>
      </c>
    </row>
    <row r="599" spans="1:47" x14ac:dyDescent="0.25">
      <c r="A599" t="str">
        <f t="shared" si="62"/>
        <v>U8-12</v>
      </c>
      <c r="B599" t="str">
        <f t="shared" si="63"/>
        <v>NetR6_2</v>
      </c>
      <c r="C599" t="str">
        <f t="shared" si="64"/>
        <v>U8-NetR6_2</v>
      </c>
      <c r="D599" t="str">
        <f t="shared" si="65"/>
        <v>U8-12</v>
      </c>
      <c r="E599" t="s">
        <v>437</v>
      </c>
      <c r="F599">
        <v>12</v>
      </c>
      <c r="G599" t="s">
        <v>393</v>
      </c>
      <c r="N599" s="97"/>
      <c r="AT599" t="str">
        <f t="shared" si="66"/>
        <v>NetR6_2</v>
      </c>
      <c r="AU599" t="str">
        <f t="shared" si="67"/>
        <v>--</v>
      </c>
    </row>
    <row r="600" spans="1:47" x14ac:dyDescent="0.25">
      <c r="A600" t="str">
        <f t="shared" si="62"/>
        <v>U8-13</v>
      </c>
      <c r="B600" t="str">
        <f t="shared" si="63"/>
        <v>NetR6_2</v>
      </c>
      <c r="C600" t="str">
        <f t="shared" si="64"/>
        <v>U8-NetR6_2</v>
      </c>
      <c r="D600" t="str">
        <f t="shared" si="65"/>
        <v>U8-13</v>
      </c>
      <c r="E600" t="s">
        <v>437</v>
      </c>
      <c r="F600">
        <v>13</v>
      </c>
      <c r="G600" t="s">
        <v>393</v>
      </c>
      <c r="N600" s="97"/>
      <c r="AT600" t="str">
        <f t="shared" si="66"/>
        <v>NetR6_2</v>
      </c>
      <c r="AU600" t="str">
        <f t="shared" si="67"/>
        <v>--</v>
      </c>
    </row>
    <row r="601" spans="1:47" x14ac:dyDescent="0.25">
      <c r="A601" t="str">
        <f t="shared" si="62"/>
        <v>U8-14</v>
      </c>
      <c r="B601" t="str">
        <f t="shared" si="63"/>
        <v>5V</v>
      </c>
      <c r="C601" t="str">
        <f t="shared" si="64"/>
        <v>U8-5V</v>
      </c>
      <c r="D601" t="str">
        <f t="shared" si="65"/>
        <v>U8-14</v>
      </c>
      <c r="E601" t="s">
        <v>437</v>
      </c>
      <c r="F601">
        <v>14</v>
      </c>
      <c r="G601" t="s">
        <v>293</v>
      </c>
      <c r="N601" s="97"/>
      <c r="AT601" t="str">
        <f t="shared" si="66"/>
        <v>5V</v>
      </c>
      <c r="AU601" t="str">
        <f t="shared" si="67"/>
        <v>--</v>
      </c>
    </row>
    <row r="602" spans="1:47" x14ac:dyDescent="0.25">
      <c r="A602" t="str">
        <f t="shared" si="62"/>
        <v>U8-15</v>
      </c>
      <c r="B602" t="str">
        <f t="shared" si="63"/>
        <v>NetU8_15</v>
      </c>
      <c r="C602" t="str">
        <f t="shared" si="64"/>
        <v>U8-NetU8_15</v>
      </c>
      <c r="D602" t="str">
        <f t="shared" si="65"/>
        <v>U8-15</v>
      </c>
      <c r="E602" t="s">
        <v>437</v>
      </c>
      <c r="F602">
        <v>15</v>
      </c>
      <c r="G602" t="s">
        <v>440</v>
      </c>
      <c r="N602" s="97"/>
      <c r="AT602" t="str">
        <f t="shared" si="66"/>
        <v>NetU8_15</v>
      </c>
      <c r="AU602" t="str">
        <f t="shared" si="67"/>
        <v>--</v>
      </c>
    </row>
    <row r="603" spans="1:47" x14ac:dyDescent="0.25">
      <c r="A603" t="str">
        <f t="shared" si="62"/>
        <v>U8-16</v>
      </c>
      <c r="B603" t="str">
        <f t="shared" si="63"/>
        <v>NetU8_16</v>
      </c>
      <c r="C603" t="str">
        <f t="shared" si="64"/>
        <v>U8-NetU8_16</v>
      </c>
      <c r="D603" t="str">
        <f t="shared" si="65"/>
        <v>U8-16</v>
      </c>
      <c r="E603" t="s">
        <v>437</v>
      </c>
      <c r="F603">
        <v>16</v>
      </c>
      <c r="G603" t="s">
        <v>441</v>
      </c>
      <c r="N603" s="97"/>
      <c r="AT603" t="str">
        <f t="shared" si="66"/>
        <v>NetU8_16</v>
      </c>
      <c r="AU603" t="str">
        <f t="shared" si="67"/>
        <v>--</v>
      </c>
    </row>
    <row r="604" spans="1:47" x14ac:dyDescent="0.25">
      <c r="A604" t="str">
        <f t="shared" si="62"/>
        <v>U9-1</v>
      </c>
      <c r="B604" t="str">
        <f t="shared" si="63"/>
        <v>EECS</v>
      </c>
      <c r="C604" t="str">
        <f t="shared" si="64"/>
        <v>U9-EECS</v>
      </c>
      <c r="D604" t="str">
        <f t="shared" si="65"/>
        <v>U9-1</v>
      </c>
      <c r="E604" t="s">
        <v>442</v>
      </c>
      <c r="F604">
        <v>1</v>
      </c>
      <c r="G604" t="s">
        <v>341</v>
      </c>
      <c r="N604" s="97"/>
      <c r="AT604" t="str">
        <f t="shared" si="66"/>
        <v>EECS</v>
      </c>
      <c r="AU604" t="str">
        <f t="shared" si="67"/>
        <v>--</v>
      </c>
    </row>
    <row r="605" spans="1:47" x14ac:dyDescent="0.25">
      <c r="A605" t="str">
        <f t="shared" si="62"/>
        <v>U9-2</v>
      </c>
      <c r="B605" t="str">
        <f t="shared" si="63"/>
        <v>EECLK</v>
      </c>
      <c r="C605" t="str">
        <f t="shared" si="64"/>
        <v>U9-EECLK</v>
      </c>
      <c r="D605" t="str">
        <f t="shared" si="65"/>
        <v>U9-2</v>
      </c>
      <c r="E605" t="s">
        <v>442</v>
      </c>
      <c r="F605">
        <v>2</v>
      </c>
      <c r="G605" t="s">
        <v>339</v>
      </c>
      <c r="N605" s="97"/>
      <c r="AT605" t="str">
        <f t="shared" si="66"/>
        <v>EECLK</v>
      </c>
      <c r="AU605" t="str">
        <f t="shared" si="67"/>
        <v>--</v>
      </c>
    </row>
    <row r="606" spans="1:47" x14ac:dyDescent="0.25">
      <c r="A606" t="str">
        <f t="shared" si="62"/>
        <v>U9-3</v>
      </c>
      <c r="B606" t="str">
        <f t="shared" si="63"/>
        <v>EEDATA</v>
      </c>
      <c r="C606" t="str">
        <f t="shared" si="64"/>
        <v>U9-EEDATA</v>
      </c>
      <c r="D606" t="str">
        <f t="shared" si="65"/>
        <v>U9-3</v>
      </c>
      <c r="E606" t="s">
        <v>442</v>
      </c>
      <c r="F606">
        <v>3</v>
      </c>
      <c r="G606" t="s">
        <v>343</v>
      </c>
      <c r="N606" s="97"/>
      <c r="AT606" t="str">
        <f t="shared" si="66"/>
        <v>NetR4_1</v>
      </c>
      <c r="AU606" t="str">
        <f t="shared" si="67"/>
        <v>R7</v>
      </c>
    </row>
    <row r="607" spans="1:47" x14ac:dyDescent="0.25">
      <c r="A607" t="str">
        <f t="shared" si="62"/>
        <v>U9-4</v>
      </c>
      <c r="B607" t="str">
        <f t="shared" si="63"/>
        <v>NetR4_1</v>
      </c>
      <c r="C607" t="str">
        <f t="shared" si="64"/>
        <v>U9-NetR4_1</v>
      </c>
      <c r="D607" t="str">
        <f t="shared" si="65"/>
        <v>U9-4</v>
      </c>
      <c r="E607" t="s">
        <v>442</v>
      </c>
      <c r="F607">
        <v>4</v>
      </c>
      <c r="G607" t="s">
        <v>392</v>
      </c>
      <c r="N607" s="97"/>
      <c r="AT607" t="str">
        <f t="shared" si="66"/>
        <v>EEDATA</v>
      </c>
      <c r="AU607" t="str">
        <f t="shared" si="67"/>
        <v>R7</v>
      </c>
    </row>
    <row r="608" spans="1:47" x14ac:dyDescent="0.25">
      <c r="A608" t="str">
        <f t="shared" si="62"/>
        <v>U9-5</v>
      </c>
      <c r="B608" t="str">
        <f t="shared" si="63"/>
        <v>GND</v>
      </c>
      <c r="C608" t="str">
        <f t="shared" si="64"/>
        <v>U9-GND</v>
      </c>
      <c r="D608" t="str">
        <f t="shared" si="65"/>
        <v>U9-5</v>
      </c>
      <c r="E608" t="s">
        <v>442</v>
      </c>
      <c r="F608">
        <v>5</v>
      </c>
      <c r="G608" t="s">
        <v>324</v>
      </c>
      <c r="N608" s="97"/>
      <c r="AT608" t="str">
        <f t="shared" si="66"/>
        <v>GND</v>
      </c>
      <c r="AU608" t="str">
        <f t="shared" si="67"/>
        <v>--</v>
      </c>
    </row>
    <row r="609" spans="1:47" x14ac:dyDescent="0.25">
      <c r="A609" t="str">
        <f t="shared" si="62"/>
        <v>U9-6</v>
      </c>
      <c r="B609" t="str">
        <f t="shared" si="63"/>
        <v>3.3V</v>
      </c>
      <c r="C609" t="str">
        <f t="shared" si="64"/>
        <v>U9-3.3V</v>
      </c>
      <c r="D609" t="str">
        <f t="shared" si="65"/>
        <v>U9-6</v>
      </c>
      <c r="E609" t="s">
        <v>442</v>
      </c>
      <c r="F609">
        <v>6</v>
      </c>
      <c r="G609" t="s">
        <v>291</v>
      </c>
      <c r="N609" s="97"/>
      <c r="AT609" t="str">
        <f t="shared" si="66"/>
        <v>3.3V</v>
      </c>
      <c r="AU609" t="str">
        <f t="shared" si="67"/>
        <v>--</v>
      </c>
    </row>
    <row r="610" spans="1:47" x14ac:dyDescent="0.25">
      <c r="A610" t="str">
        <f t="shared" si="62"/>
        <v>U9-7</v>
      </c>
      <c r="B610" t="str">
        <f t="shared" si="63"/>
        <v>NetU9_7</v>
      </c>
      <c r="C610" t="str">
        <f t="shared" si="64"/>
        <v>U9-NetU9_7</v>
      </c>
      <c r="D610" t="str">
        <f t="shared" si="65"/>
        <v>U9-7</v>
      </c>
      <c r="E610" t="s">
        <v>442</v>
      </c>
      <c r="F610">
        <v>7</v>
      </c>
      <c r="G610" t="s">
        <v>443</v>
      </c>
      <c r="N610" s="97"/>
      <c r="AT610" t="str">
        <f t="shared" si="66"/>
        <v>NetU9_7</v>
      </c>
      <c r="AU610" t="str">
        <f t="shared" si="67"/>
        <v>--</v>
      </c>
    </row>
    <row r="611" spans="1:47" x14ac:dyDescent="0.25">
      <c r="A611" t="str">
        <f t="shared" si="62"/>
        <v>U9-8</v>
      </c>
      <c r="B611" t="str">
        <f t="shared" si="63"/>
        <v>3.3V</v>
      </c>
      <c r="C611" t="str">
        <f t="shared" si="64"/>
        <v>U9-3.3V</v>
      </c>
      <c r="D611" t="str">
        <f t="shared" si="65"/>
        <v>U9-8</v>
      </c>
      <c r="E611" t="s">
        <v>442</v>
      </c>
      <c r="F611">
        <v>8</v>
      </c>
      <c r="G611" t="s">
        <v>291</v>
      </c>
      <c r="N611" s="97"/>
      <c r="AT611" t="str">
        <f t="shared" si="66"/>
        <v>3.3V</v>
      </c>
      <c r="AU611" t="str">
        <f t="shared" si="67"/>
        <v>--</v>
      </c>
    </row>
    <row r="612" spans="1:47" x14ac:dyDescent="0.25">
      <c r="A612" t="str">
        <f t="shared" si="62"/>
        <v>U9-9</v>
      </c>
      <c r="B612" t="str">
        <f t="shared" si="63"/>
        <v>NetU9_9</v>
      </c>
      <c r="C612" t="str">
        <f t="shared" si="64"/>
        <v>U9-NetU9_9</v>
      </c>
      <c r="D612" t="str">
        <f t="shared" si="65"/>
        <v>U9-9</v>
      </c>
      <c r="E612" t="s">
        <v>442</v>
      </c>
      <c r="F612">
        <v>9</v>
      </c>
      <c r="G612" t="s">
        <v>799</v>
      </c>
      <c r="N612" s="97"/>
      <c r="AT612" t="str">
        <f t="shared" si="66"/>
        <v>NetU9_9</v>
      </c>
      <c r="AU612" t="str">
        <f t="shared" si="67"/>
        <v>--</v>
      </c>
    </row>
    <row r="613" spans="1:47" x14ac:dyDescent="0.25">
      <c r="A613" t="str">
        <f t="shared" si="62"/>
        <v>U10-1</v>
      </c>
      <c r="B613" t="str">
        <f t="shared" si="63"/>
        <v>NetU10_1</v>
      </c>
      <c r="C613" t="str">
        <f t="shared" si="64"/>
        <v>U10-NetU10_1</v>
      </c>
      <c r="D613" t="str">
        <f t="shared" si="65"/>
        <v>U10-1</v>
      </c>
      <c r="E613" t="s">
        <v>926</v>
      </c>
      <c r="F613">
        <v>1</v>
      </c>
      <c r="G613" t="s">
        <v>927</v>
      </c>
      <c r="N613" s="97"/>
      <c r="AT613" t="str">
        <f t="shared" si="66"/>
        <v>NetU10_1</v>
      </c>
      <c r="AU613" t="str">
        <f t="shared" si="67"/>
        <v>--</v>
      </c>
    </row>
    <row r="614" spans="1:47" x14ac:dyDescent="0.25">
      <c r="A614" t="str">
        <f t="shared" si="62"/>
        <v>U10-2</v>
      </c>
      <c r="B614" t="str">
        <f t="shared" si="63"/>
        <v>GND</v>
      </c>
      <c r="C614" t="str">
        <f t="shared" si="64"/>
        <v>U10-GND</v>
      </c>
      <c r="D614" t="str">
        <f t="shared" si="65"/>
        <v>U10-2</v>
      </c>
      <c r="E614" t="s">
        <v>926</v>
      </c>
      <c r="F614">
        <v>2</v>
      </c>
      <c r="G614" t="s">
        <v>324</v>
      </c>
      <c r="N614" s="97"/>
      <c r="AT614" t="str">
        <f t="shared" si="66"/>
        <v>GND</v>
      </c>
      <c r="AU614" t="str">
        <f t="shared" si="67"/>
        <v>--</v>
      </c>
    </row>
    <row r="615" spans="1:47" x14ac:dyDescent="0.25">
      <c r="A615" t="str">
        <f t="shared" si="62"/>
        <v>U10-3</v>
      </c>
      <c r="B615" t="str">
        <f t="shared" si="63"/>
        <v>GND</v>
      </c>
      <c r="C615" t="str">
        <f t="shared" si="64"/>
        <v>U10-GND</v>
      </c>
      <c r="D615" t="str">
        <f t="shared" si="65"/>
        <v>U10-3</v>
      </c>
      <c r="E615" t="s">
        <v>926</v>
      </c>
      <c r="F615">
        <v>3</v>
      </c>
      <c r="G615" t="s">
        <v>324</v>
      </c>
      <c r="N615" s="97"/>
      <c r="AT615" t="str">
        <f t="shared" si="66"/>
        <v>GND</v>
      </c>
      <c r="AU615" t="str">
        <f t="shared" si="67"/>
        <v>--</v>
      </c>
    </row>
    <row r="616" spans="1:47" x14ac:dyDescent="0.25">
      <c r="A616" t="str">
        <f t="shared" si="62"/>
        <v>U10-4</v>
      </c>
      <c r="B616" t="str">
        <f t="shared" si="63"/>
        <v>NetU10_4</v>
      </c>
      <c r="C616" t="str">
        <f t="shared" si="64"/>
        <v>U10-NetU10_4</v>
      </c>
      <c r="D616" t="str">
        <f t="shared" si="65"/>
        <v>U10-4</v>
      </c>
      <c r="E616" t="s">
        <v>926</v>
      </c>
      <c r="F616">
        <v>4</v>
      </c>
      <c r="G616" t="s">
        <v>1401</v>
      </c>
      <c r="N616" s="97"/>
      <c r="AT616" t="str">
        <f t="shared" si="66"/>
        <v>NetU10_4</v>
      </c>
      <c r="AU616" t="str">
        <f t="shared" si="67"/>
        <v>--</v>
      </c>
    </row>
    <row r="617" spans="1:47" x14ac:dyDescent="0.25">
      <c r="A617" t="str">
        <f t="shared" si="62"/>
        <v>U10-5</v>
      </c>
      <c r="B617" t="str">
        <f t="shared" si="63"/>
        <v>VCCINT</v>
      </c>
      <c r="C617" t="str">
        <f t="shared" si="64"/>
        <v>U10-VCCINT</v>
      </c>
      <c r="D617" t="str">
        <f t="shared" si="65"/>
        <v>U10-5</v>
      </c>
      <c r="E617" t="s">
        <v>926</v>
      </c>
      <c r="F617">
        <v>5</v>
      </c>
      <c r="G617" t="s">
        <v>839</v>
      </c>
      <c r="N617" s="97"/>
      <c r="AT617" t="str">
        <f t="shared" si="66"/>
        <v>VCCINT</v>
      </c>
      <c r="AU617" t="str">
        <f t="shared" si="67"/>
        <v>--</v>
      </c>
    </row>
    <row r="618" spans="1:47" x14ac:dyDescent="0.25">
      <c r="A618" t="str">
        <f t="shared" si="62"/>
        <v>U10-6</v>
      </c>
      <c r="B618" t="str">
        <f t="shared" si="63"/>
        <v>GND</v>
      </c>
      <c r="C618" t="str">
        <f t="shared" si="64"/>
        <v>U10-GND</v>
      </c>
      <c r="D618" t="str">
        <f t="shared" si="65"/>
        <v>U10-6</v>
      </c>
      <c r="E618" t="s">
        <v>926</v>
      </c>
      <c r="F618">
        <v>6</v>
      </c>
      <c r="G618" t="s">
        <v>324</v>
      </c>
      <c r="N618" s="97"/>
      <c r="AT618" t="str">
        <f t="shared" si="66"/>
        <v>GND</v>
      </c>
      <c r="AU618" t="str">
        <f t="shared" si="67"/>
        <v>--</v>
      </c>
    </row>
    <row r="619" spans="1:47" x14ac:dyDescent="0.25">
      <c r="A619" t="str">
        <f t="shared" si="62"/>
        <v>U10-7</v>
      </c>
      <c r="B619" t="str">
        <f t="shared" si="63"/>
        <v>VCCINT</v>
      </c>
      <c r="C619" t="str">
        <f t="shared" si="64"/>
        <v>U10-VCCINT</v>
      </c>
      <c r="D619" t="str">
        <f t="shared" si="65"/>
        <v>U10-7</v>
      </c>
      <c r="E619" t="s">
        <v>926</v>
      </c>
      <c r="F619">
        <v>7</v>
      </c>
      <c r="G619" t="s">
        <v>839</v>
      </c>
      <c r="N619" s="97"/>
      <c r="AT619" t="str">
        <f t="shared" si="66"/>
        <v>VCCINT</v>
      </c>
      <c r="AU619" t="str">
        <f t="shared" si="67"/>
        <v>--</v>
      </c>
    </row>
    <row r="620" spans="1:47" x14ac:dyDescent="0.25">
      <c r="A620" t="str">
        <f t="shared" si="62"/>
        <v>U10-8</v>
      </c>
      <c r="B620" t="str">
        <f t="shared" si="63"/>
        <v>VCCINT</v>
      </c>
      <c r="C620" t="str">
        <f t="shared" si="64"/>
        <v>U10-VCCINT</v>
      </c>
      <c r="D620" t="str">
        <f t="shared" si="65"/>
        <v>U10-8</v>
      </c>
      <c r="E620" t="s">
        <v>926</v>
      </c>
      <c r="F620">
        <v>8</v>
      </c>
      <c r="G620" t="s">
        <v>839</v>
      </c>
      <c r="N620" s="97"/>
      <c r="AT620" t="str">
        <f t="shared" si="66"/>
        <v>VCCINT</v>
      </c>
      <c r="AU620" t="str">
        <f t="shared" si="67"/>
        <v>--</v>
      </c>
    </row>
    <row r="621" spans="1:47" x14ac:dyDescent="0.25">
      <c r="A621" t="str">
        <f t="shared" si="62"/>
        <v>U10-9</v>
      </c>
      <c r="B621" t="str">
        <f t="shared" si="63"/>
        <v>GND</v>
      </c>
      <c r="C621" t="str">
        <f t="shared" si="64"/>
        <v>U10-GND</v>
      </c>
      <c r="D621" t="str">
        <f t="shared" si="65"/>
        <v>U10-9</v>
      </c>
      <c r="E621" t="s">
        <v>926</v>
      </c>
      <c r="F621">
        <v>9</v>
      </c>
      <c r="G621" t="s">
        <v>324</v>
      </c>
      <c r="N621" s="97"/>
      <c r="AT621" t="str">
        <f t="shared" si="66"/>
        <v>GND</v>
      </c>
      <c r="AU621" t="str">
        <f t="shared" si="67"/>
        <v>--</v>
      </c>
    </row>
    <row r="622" spans="1:47" x14ac:dyDescent="0.25">
      <c r="A622" t="str">
        <f t="shared" si="62"/>
        <v>U10-10</v>
      </c>
      <c r="B622" t="str">
        <f t="shared" si="63"/>
        <v>5V</v>
      </c>
      <c r="C622" t="str">
        <f t="shared" si="64"/>
        <v>U10-5V</v>
      </c>
      <c r="D622" t="str">
        <f t="shared" si="65"/>
        <v>U10-10</v>
      </c>
      <c r="E622" t="s">
        <v>926</v>
      </c>
      <c r="F622">
        <v>10</v>
      </c>
      <c r="G622" t="s">
        <v>293</v>
      </c>
      <c r="N622" s="97"/>
      <c r="AT622" t="str">
        <f t="shared" si="66"/>
        <v>5V</v>
      </c>
      <c r="AU622" t="str">
        <f t="shared" si="67"/>
        <v>--</v>
      </c>
    </row>
    <row r="623" spans="1:47" x14ac:dyDescent="0.25">
      <c r="A623" t="str">
        <f t="shared" si="62"/>
        <v>U10-11</v>
      </c>
      <c r="B623" t="str">
        <f t="shared" si="63"/>
        <v>GND</v>
      </c>
      <c r="C623" t="str">
        <f t="shared" si="64"/>
        <v>U10-GND</v>
      </c>
      <c r="D623" t="str">
        <f t="shared" si="65"/>
        <v>U10-11</v>
      </c>
      <c r="E623" t="s">
        <v>926</v>
      </c>
      <c r="F623">
        <v>11</v>
      </c>
      <c r="G623" t="s">
        <v>324</v>
      </c>
      <c r="N623" s="97"/>
      <c r="AT623" t="str">
        <f t="shared" si="66"/>
        <v>GND</v>
      </c>
      <c r="AU623" t="str">
        <f t="shared" si="67"/>
        <v>--</v>
      </c>
    </row>
    <row r="624" spans="1:47" x14ac:dyDescent="0.25">
      <c r="A624" t="str">
        <f t="shared" si="62"/>
        <v>U10-12</v>
      </c>
      <c r="B624" t="str">
        <f t="shared" si="63"/>
        <v>NetR41_2</v>
      </c>
      <c r="C624" t="str">
        <f t="shared" si="64"/>
        <v>U10-NetR41_2</v>
      </c>
      <c r="D624" t="str">
        <f t="shared" si="65"/>
        <v>U10-12</v>
      </c>
      <c r="E624" t="s">
        <v>926</v>
      </c>
      <c r="F624">
        <v>12</v>
      </c>
      <c r="G624" t="s">
        <v>853</v>
      </c>
      <c r="N624" s="97"/>
      <c r="AT624" t="str">
        <f t="shared" si="66"/>
        <v>NetR41_2</v>
      </c>
      <c r="AU624" t="str">
        <f t="shared" si="67"/>
        <v>--</v>
      </c>
    </row>
    <row r="625" spans="1:47" x14ac:dyDescent="0.25">
      <c r="A625" t="str">
        <f t="shared" si="62"/>
        <v>U10-13</v>
      </c>
      <c r="B625" t="str">
        <f t="shared" si="63"/>
        <v>NetR41_2</v>
      </c>
      <c r="C625" t="str">
        <f t="shared" si="64"/>
        <v>U10-NetR41_2</v>
      </c>
      <c r="D625" t="str">
        <f t="shared" si="65"/>
        <v>U10-13</v>
      </c>
      <c r="E625" t="s">
        <v>926</v>
      </c>
      <c r="F625">
        <v>13</v>
      </c>
      <c r="G625" t="s">
        <v>853</v>
      </c>
      <c r="N625" s="97"/>
      <c r="AT625" t="str">
        <f t="shared" si="66"/>
        <v>NetR41_2</v>
      </c>
      <c r="AU625" t="str">
        <f t="shared" si="67"/>
        <v>--</v>
      </c>
    </row>
    <row r="626" spans="1:47" x14ac:dyDescent="0.25">
      <c r="A626" t="str">
        <f t="shared" si="62"/>
        <v>U10-14</v>
      </c>
      <c r="B626" t="str">
        <f t="shared" si="63"/>
        <v>5V</v>
      </c>
      <c r="C626" t="str">
        <f t="shared" si="64"/>
        <v>U10-5V</v>
      </c>
      <c r="D626" t="str">
        <f t="shared" si="65"/>
        <v>U10-14</v>
      </c>
      <c r="E626" t="s">
        <v>926</v>
      </c>
      <c r="F626">
        <v>14</v>
      </c>
      <c r="G626" t="s">
        <v>293</v>
      </c>
      <c r="N626" s="97"/>
      <c r="AT626" t="str">
        <f t="shared" si="66"/>
        <v>5V</v>
      </c>
      <c r="AU626" t="str">
        <f t="shared" si="67"/>
        <v>--</v>
      </c>
    </row>
    <row r="627" spans="1:47" x14ac:dyDescent="0.25">
      <c r="A627" t="str">
        <f t="shared" si="62"/>
        <v>U10-15</v>
      </c>
      <c r="B627" t="str">
        <f t="shared" si="63"/>
        <v>NetU10_15</v>
      </c>
      <c r="C627" t="str">
        <f t="shared" si="64"/>
        <v>U10-NetU10_15</v>
      </c>
      <c r="D627" t="str">
        <f t="shared" si="65"/>
        <v>U10-15</v>
      </c>
      <c r="E627" t="s">
        <v>926</v>
      </c>
      <c r="F627">
        <v>15</v>
      </c>
      <c r="G627" t="s">
        <v>928</v>
      </c>
      <c r="N627" s="97"/>
      <c r="AT627" t="str">
        <f t="shared" si="66"/>
        <v>NetU10_15</v>
      </c>
      <c r="AU627" t="str">
        <f t="shared" si="67"/>
        <v>--</v>
      </c>
    </row>
    <row r="628" spans="1:47" x14ac:dyDescent="0.25">
      <c r="A628" t="str">
        <f t="shared" si="62"/>
        <v>U10-16</v>
      </c>
      <c r="B628" t="str">
        <f t="shared" si="63"/>
        <v>NetU10_16</v>
      </c>
      <c r="C628" t="str">
        <f t="shared" si="64"/>
        <v>U10-NetU10_16</v>
      </c>
      <c r="D628" t="str">
        <f t="shared" si="65"/>
        <v>U10-16</v>
      </c>
      <c r="E628" t="s">
        <v>926</v>
      </c>
      <c r="F628">
        <v>16</v>
      </c>
      <c r="G628" t="s">
        <v>929</v>
      </c>
      <c r="N628" s="97"/>
      <c r="AT628" t="str">
        <f t="shared" si="66"/>
        <v>NetU10_16</v>
      </c>
      <c r="AU628" t="str">
        <f t="shared" si="67"/>
        <v>--</v>
      </c>
    </row>
    <row r="629" spans="1:47" x14ac:dyDescent="0.25">
      <c r="A629" t="str">
        <f t="shared" si="62"/>
        <v>C1-1</v>
      </c>
      <c r="B629" t="str">
        <f t="shared" si="63"/>
        <v>NetC1_1</v>
      </c>
      <c r="C629" t="str">
        <f t="shared" si="64"/>
        <v>C1-NetC1_1</v>
      </c>
      <c r="D629" t="str">
        <f t="shared" si="65"/>
        <v>C1-1</v>
      </c>
      <c r="E629" t="s">
        <v>444</v>
      </c>
      <c r="F629">
        <v>1</v>
      </c>
      <c r="G629" t="s">
        <v>370</v>
      </c>
      <c r="N629" s="97"/>
      <c r="AT629" t="str">
        <f t="shared" si="66"/>
        <v>NetC1_1</v>
      </c>
      <c r="AU629" t="str">
        <f t="shared" si="67"/>
        <v>--</v>
      </c>
    </row>
    <row r="630" spans="1:47" x14ac:dyDescent="0.25">
      <c r="A630" t="str">
        <f t="shared" si="62"/>
        <v>C1-2</v>
      </c>
      <c r="B630" t="str">
        <f t="shared" si="63"/>
        <v>GND</v>
      </c>
      <c r="C630" t="str">
        <f t="shared" si="64"/>
        <v>C1-GND</v>
      </c>
      <c r="D630" t="str">
        <f t="shared" si="65"/>
        <v>C1-2</v>
      </c>
      <c r="E630" t="s">
        <v>444</v>
      </c>
      <c r="F630">
        <v>2</v>
      </c>
      <c r="G630" t="s">
        <v>324</v>
      </c>
      <c r="N630" s="97"/>
      <c r="AT630" t="str">
        <f t="shared" si="66"/>
        <v>GND</v>
      </c>
      <c r="AU630" t="str">
        <f t="shared" si="67"/>
        <v>--</v>
      </c>
    </row>
    <row r="631" spans="1:47" x14ac:dyDescent="0.25">
      <c r="A631" t="str">
        <f t="shared" si="62"/>
        <v>C2-1</v>
      </c>
      <c r="B631" t="str">
        <f t="shared" si="63"/>
        <v>DEVRSTn</v>
      </c>
      <c r="C631" t="str">
        <f t="shared" si="64"/>
        <v>C2-DEVRSTn</v>
      </c>
      <c r="D631" t="str">
        <f t="shared" si="65"/>
        <v>C2-1</v>
      </c>
      <c r="E631" t="s">
        <v>445</v>
      </c>
      <c r="F631">
        <v>1</v>
      </c>
      <c r="G631" t="s">
        <v>1351</v>
      </c>
      <c r="N631" s="97"/>
      <c r="AT631" t="str">
        <f t="shared" si="66"/>
        <v>RESET</v>
      </c>
      <c r="AU631" t="str">
        <f t="shared" si="67"/>
        <v>R22</v>
      </c>
    </row>
    <row r="632" spans="1:47" x14ac:dyDescent="0.25">
      <c r="A632" t="str">
        <f t="shared" si="62"/>
        <v>C2-2</v>
      </c>
      <c r="B632" t="str">
        <f t="shared" si="63"/>
        <v>GND</v>
      </c>
      <c r="C632" t="str">
        <f t="shared" si="64"/>
        <v>C2-GND</v>
      </c>
      <c r="D632" t="str">
        <f t="shared" si="65"/>
        <v>C2-2</v>
      </c>
      <c r="E632" t="s">
        <v>445</v>
      </c>
      <c r="F632">
        <v>2</v>
      </c>
      <c r="G632" t="s">
        <v>324</v>
      </c>
      <c r="N632" s="97"/>
      <c r="AT632" t="str">
        <f t="shared" si="66"/>
        <v>GND</v>
      </c>
      <c r="AU632" t="str">
        <f t="shared" si="67"/>
        <v>--</v>
      </c>
    </row>
    <row r="633" spans="1:47" x14ac:dyDescent="0.25">
      <c r="A633" t="str">
        <f t="shared" si="62"/>
        <v>C3-1</v>
      </c>
      <c r="B633" t="str">
        <f t="shared" si="63"/>
        <v>NetC3_1</v>
      </c>
      <c r="C633" t="str">
        <f t="shared" si="64"/>
        <v>C3-NetC3_1</v>
      </c>
      <c r="D633" t="str">
        <f t="shared" si="65"/>
        <v>C3-1</v>
      </c>
      <c r="E633" t="s">
        <v>446</v>
      </c>
      <c r="F633">
        <v>1</v>
      </c>
      <c r="G633" t="s">
        <v>1030</v>
      </c>
      <c r="N633" s="97"/>
      <c r="AT633" t="str">
        <f t="shared" si="66"/>
        <v>NetC3_1</v>
      </c>
      <c r="AU633" t="str">
        <f t="shared" si="67"/>
        <v>--</v>
      </c>
    </row>
    <row r="634" spans="1:47" x14ac:dyDescent="0.25">
      <c r="A634" t="str">
        <f t="shared" si="62"/>
        <v>C3-2</v>
      </c>
      <c r="B634" t="str">
        <f t="shared" si="63"/>
        <v>GND</v>
      </c>
      <c r="C634" t="str">
        <f t="shared" si="64"/>
        <v>C3-GND</v>
      </c>
      <c r="D634" t="str">
        <f t="shared" si="65"/>
        <v>C3-2</v>
      </c>
      <c r="E634" t="s">
        <v>446</v>
      </c>
      <c r="F634">
        <v>2</v>
      </c>
      <c r="G634" t="s">
        <v>324</v>
      </c>
      <c r="N634" s="97"/>
      <c r="AT634" t="str">
        <f t="shared" si="66"/>
        <v>GND</v>
      </c>
      <c r="AU634" t="str">
        <f t="shared" si="67"/>
        <v>--</v>
      </c>
    </row>
    <row r="635" spans="1:47" x14ac:dyDescent="0.25">
      <c r="A635" t="str">
        <f t="shared" si="62"/>
        <v>C4-1</v>
      </c>
      <c r="B635" t="str">
        <f t="shared" si="63"/>
        <v>NetC4_1</v>
      </c>
      <c r="C635" t="str">
        <f t="shared" si="64"/>
        <v>C4-NetC4_1</v>
      </c>
      <c r="D635" t="str">
        <f t="shared" si="65"/>
        <v>C4-1</v>
      </c>
      <c r="E635" t="s">
        <v>447</v>
      </c>
      <c r="F635">
        <v>1</v>
      </c>
      <c r="G635" t="s">
        <v>1151</v>
      </c>
      <c r="N635" s="97"/>
      <c r="AT635" t="str">
        <f t="shared" si="66"/>
        <v>NetC4_1</v>
      </c>
      <c r="AU635" t="str">
        <f t="shared" si="67"/>
        <v>--</v>
      </c>
    </row>
    <row r="636" spans="1:47" x14ac:dyDescent="0.25">
      <c r="A636" t="str">
        <f t="shared" si="62"/>
        <v>C4-2</v>
      </c>
      <c r="B636" t="str">
        <f t="shared" si="63"/>
        <v>GND</v>
      </c>
      <c r="C636" t="str">
        <f t="shared" si="64"/>
        <v>C4-GND</v>
      </c>
      <c r="D636" t="str">
        <f t="shared" si="65"/>
        <v>C4-2</v>
      </c>
      <c r="E636" t="s">
        <v>447</v>
      </c>
      <c r="F636">
        <v>2</v>
      </c>
      <c r="G636" t="s">
        <v>324</v>
      </c>
      <c r="N636" s="97"/>
      <c r="AT636" t="str">
        <f t="shared" si="66"/>
        <v>GND</v>
      </c>
      <c r="AU636" t="str">
        <f t="shared" si="67"/>
        <v>--</v>
      </c>
    </row>
    <row r="637" spans="1:47" x14ac:dyDescent="0.25">
      <c r="A637" t="str">
        <f t="shared" si="62"/>
        <v>C5-1</v>
      </c>
      <c r="B637" t="str">
        <f t="shared" si="63"/>
        <v>VCORE</v>
      </c>
      <c r="C637" t="str">
        <f t="shared" si="64"/>
        <v>C5-VCORE</v>
      </c>
      <c r="D637" t="str">
        <f t="shared" si="65"/>
        <v>C5-1</v>
      </c>
      <c r="E637" t="s">
        <v>448</v>
      </c>
      <c r="F637">
        <v>1</v>
      </c>
      <c r="G637" t="s">
        <v>395</v>
      </c>
      <c r="N637" s="97"/>
      <c r="AT637" t="str">
        <f t="shared" si="66"/>
        <v>VCORE</v>
      </c>
      <c r="AU637" t="str">
        <f t="shared" si="67"/>
        <v>--</v>
      </c>
    </row>
    <row r="638" spans="1:47" x14ac:dyDescent="0.25">
      <c r="A638" t="str">
        <f t="shared" si="62"/>
        <v>C5-2</v>
      </c>
      <c r="B638" t="str">
        <f t="shared" si="63"/>
        <v>GND</v>
      </c>
      <c r="C638" t="str">
        <f t="shared" si="64"/>
        <v>C5-GND</v>
      </c>
      <c r="D638" t="str">
        <f t="shared" si="65"/>
        <v>C5-2</v>
      </c>
      <c r="E638" t="s">
        <v>448</v>
      </c>
      <c r="F638">
        <v>2</v>
      </c>
      <c r="G638" t="s">
        <v>324</v>
      </c>
      <c r="N638" s="97"/>
      <c r="AT638" t="str">
        <f t="shared" si="66"/>
        <v>GND</v>
      </c>
      <c r="AU638" t="str">
        <f t="shared" si="67"/>
        <v>--</v>
      </c>
    </row>
    <row r="639" spans="1:47" x14ac:dyDescent="0.25">
      <c r="A639" t="str">
        <f t="shared" si="62"/>
        <v>C6-1</v>
      </c>
      <c r="B639" t="str">
        <f t="shared" si="63"/>
        <v>VCORE</v>
      </c>
      <c r="C639" t="str">
        <f t="shared" si="64"/>
        <v>C6-VCORE</v>
      </c>
      <c r="D639" t="str">
        <f t="shared" si="65"/>
        <v>C6-1</v>
      </c>
      <c r="E639" t="s">
        <v>449</v>
      </c>
      <c r="F639">
        <v>1</v>
      </c>
      <c r="G639" t="s">
        <v>395</v>
      </c>
      <c r="N639" s="97"/>
      <c r="AT639" t="str">
        <f t="shared" si="66"/>
        <v>VCORE</v>
      </c>
      <c r="AU639" t="str">
        <f t="shared" si="67"/>
        <v>--</v>
      </c>
    </row>
    <row r="640" spans="1:47" x14ac:dyDescent="0.25">
      <c r="A640" t="str">
        <f t="shared" si="62"/>
        <v>C6-2</v>
      </c>
      <c r="B640" t="str">
        <f t="shared" si="63"/>
        <v>GND</v>
      </c>
      <c r="C640" t="str">
        <f t="shared" si="64"/>
        <v>C6-GND</v>
      </c>
      <c r="D640" t="str">
        <f t="shared" si="65"/>
        <v>C6-2</v>
      </c>
      <c r="E640" t="s">
        <v>449</v>
      </c>
      <c r="F640">
        <v>2</v>
      </c>
      <c r="G640" t="s">
        <v>324</v>
      </c>
      <c r="N640" s="97"/>
      <c r="AT640" t="str">
        <f t="shared" si="66"/>
        <v>GND</v>
      </c>
      <c r="AU640" t="str">
        <f t="shared" si="67"/>
        <v>--</v>
      </c>
    </row>
    <row r="641" spans="1:47" x14ac:dyDescent="0.25">
      <c r="A641" t="str">
        <f t="shared" si="62"/>
        <v>C7-1</v>
      </c>
      <c r="B641" t="str">
        <f t="shared" si="63"/>
        <v>GND</v>
      </c>
      <c r="C641" t="str">
        <f t="shared" si="64"/>
        <v>C7-GND</v>
      </c>
      <c r="D641" t="str">
        <f t="shared" si="65"/>
        <v>C7-1</v>
      </c>
      <c r="E641" t="s">
        <v>450</v>
      </c>
      <c r="F641">
        <v>1</v>
      </c>
      <c r="G641" t="s">
        <v>324</v>
      </c>
      <c r="N641" s="97"/>
      <c r="AT641" t="str">
        <f t="shared" si="66"/>
        <v>GND</v>
      </c>
      <c r="AU641" t="str">
        <f t="shared" si="67"/>
        <v>--</v>
      </c>
    </row>
    <row r="642" spans="1:47" x14ac:dyDescent="0.25">
      <c r="A642" t="str">
        <f t="shared" si="62"/>
        <v>C7-2</v>
      </c>
      <c r="B642" t="str">
        <f t="shared" si="63"/>
        <v>NetC7_2</v>
      </c>
      <c r="C642" t="str">
        <f t="shared" si="64"/>
        <v>C7-NetC7_2</v>
      </c>
      <c r="D642" t="str">
        <f t="shared" si="65"/>
        <v>C7-2</v>
      </c>
      <c r="E642" t="s">
        <v>450</v>
      </c>
      <c r="F642">
        <v>2</v>
      </c>
      <c r="G642" t="s">
        <v>371</v>
      </c>
      <c r="N642" s="97"/>
      <c r="AT642" t="str">
        <f t="shared" si="66"/>
        <v>NetC7_2</v>
      </c>
      <c r="AU642" t="str">
        <f t="shared" si="67"/>
        <v>--</v>
      </c>
    </row>
    <row r="643" spans="1:47" x14ac:dyDescent="0.25">
      <c r="A643" t="str">
        <f t="shared" si="62"/>
        <v>C8-1</v>
      </c>
      <c r="B643" t="str">
        <f t="shared" si="63"/>
        <v>3.3V</v>
      </c>
      <c r="C643" t="str">
        <f t="shared" si="64"/>
        <v>C8-3.3V</v>
      </c>
      <c r="D643" t="str">
        <f t="shared" si="65"/>
        <v>C8-1</v>
      </c>
      <c r="E643" t="s">
        <v>451</v>
      </c>
      <c r="F643">
        <v>1</v>
      </c>
      <c r="G643" t="s">
        <v>291</v>
      </c>
      <c r="N643" s="97"/>
      <c r="AT643" t="str">
        <f t="shared" si="66"/>
        <v>3.3V</v>
      </c>
      <c r="AU643" t="str">
        <f t="shared" si="67"/>
        <v>--</v>
      </c>
    </row>
    <row r="644" spans="1:47" x14ac:dyDescent="0.25">
      <c r="A644" t="str">
        <f t="shared" si="62"/>
        <v>C8-2</v>
      </c>
      <c r="B644" t="str">
        <f t="shared" si="63"/>
        <v>GND</v>
      </c>
      <c r="C644" t="str">
        <f t="shared" si="64"/>
        <v>C8-GND</v>
      </c>
      <c r="D644" t="str">
        <f t="shared" si="65"/>
        <v>C8-2</v>
      </c>
      <c r="E644" t="s">
        <v>451</v>
      </c>
      <c r="F644">
        <v>2</v>
      </c>
      <c r="G644" t="s">
        <v>324</v>
      </c>
      <c r="N644" s="97"/>
      <c r="AT644" t="str">
        <f t="shared" si="66"/>
        <v>GND</v>
      </c>
      <c r="AU644" t="str">
        <f t="shared" si="67"/>
        <v>--</v>
      </c>
    </row>
    <row r="645" spans="1:47" x14ac:dyDescent="0.25">
      <c r="A645" t="str">
        <f t="shared" si="62"/>
        <v>C9-1</v>
      </c>
      <c r="B645" t="str">
        <f t="shared" si="63"/>
        <v>3.3V</v>
      </c>
      <c r="C645" t="str">
        <f t="shared" si="64"/>
        <v>C9-3.3V</v>
      </c>
      <c r="D645" t="str">
        <f t="shared" si="65"/>
        <v>C9-1</v>
      </c>
      <c r="E645" t="s">
        <v>452</v>
      </c>
      <c r="F645">
        <v>1</v>
      </c>
      <c r="G645" t="s">
        <v>291</v>
      </c>
      <c r="N645" s="97"/>
      <c r="AT645" t="str">
        <f t="shared" si="66"/>
        <v>3.3V</v>
      </c>
      <c r="AU645" t="str">
        <f t="shared" si="67"/>
        <v>--</v>
      </c>
    </row>
    <row r="646" spans="1:47" x14ac:dyDescent="0.25">
      <c r="A646" t="str">
        <f t="shared" ref="A646:A709" si="68">$E646&amp;"-"&amp;$F646</f>
        <v>C9-2</v>
      </c>
      <c r="B646" t="str">
        <f t="shared" ref="B646:B709" si="69">IF(OR(E646=$A$2,E646=$B$2,E646=$C$2,E646=$D$2),"--",G646)</f>
        <v>GND</v>
      </c>
      <c r="C646" t="str">
        <f t="shared" ref="C646:C709" si="70">$E646&amp;"-"&amp;$G646</f>
        <v>C9-GND</v>
      </c>
      <c r="D646" t="str">
        <f t="shared" ref="D646:D709" si="71">A646</f>
        <v>C9-2</v>
      </c>
      <c r="E646" t="s">
        <v>452</v>
      </c>
      <c r="F646">
        <v>2</v>
      </c>
      <c r="G646" t="s">
        <v>324</v>
      </c>
      <c r="N646" s="97"/>
      <c r="AT646" t="str">
        <f t="shared" ref="AT646:AT709" si="72">IF(IF(COUNTIF($AO$6:$AQ$150,B646)&gt;0,"---","--")="---",VLOOKUP(B646,$AO$6:$AQ$150,3,0),B646)</f>
        <v>GND</v>
      </c>
      <c r="AU646" t="str">
        <f t="shared" ref="AU646:AU709" si="73">IF(IF(COUNTIF($AO$6:$AQ$150,B646)&gt;0,"---","--")="---",VLOOKUP(B646,$AO$6:$AQ$150,2,0),"--")</f>
        <v>--</v>
      </c>
    </row>
    <row r="647" spans="1:47" x14ac:dyDescent="0.25">
      <c r="A647" t="str">
        <f t="shared" si="68"/>
        <v>C10-1</v>
      </c>
      <c r="B647" t="str">
        <f t="shared" si="69"/>
        <v>NetC10_1</v>
      </c>
      <c r="C647" t="str">
        <f t="shared" si="70"/>
        <v>C10-NetC10_1</v>
      </c>
      <c r="D647" t="str">
        <f t="shared" si="71"/>
        <v>C10-1</v>
      </c>
      <c r="E647" t="s">
        <v>453</v>
      </c>
      <c r="F647">
        <v>1</v>
      </c>
      <c r="G647" t="s">
        <v>1147</v>
      </c>
      <c r="N647" s="97"/>
      <c r="AT647" t="str">
        <f t="shared" si="72"/>
        <v>NetC10_2</v>
      </c>
      <c r="AU647" t="str">
        <f t="shared" si="73"/>
        <v>C10</v>
      </c>
    </row>
    <row r="648" spans="1:47" x14ac:dyDescent="0.25">
      <c r="A648" t="str">
        <f t="shared" si="68"/>
        <v>C10-2</v>
      </c>
      <c r="B648" t="str">
        <f t="shared" si="69"/>
        <v>NetC10_2</v>
      </c>
      <c r="C648" t="str">
        <f t="shared" si="70"/>
        <v>C10-NetC10_2</v>
      </c>
      <c r="D648" t="str">
        <f t="shared" si="71"/>
        <v>C10-2</v>
      </c>
      <c r="E648" t="s">
        <v>453</v>
      </c>
      <c r="F648">
        <v>2</v>
      </c>
      <c r="G648" t="s">
        <v>1148</v>
      </c>
      <c r="N648" s="97"/>
      <c r="AT648" t="str">
        <f t="shared" si="72"/>
        <v>NetC10_1</v>
      </c>
      <c r="AU648" t="str">
        <f t="shared" si="73"/>
        <v>C10</v>
      </c>
    </row>
    <row r="649" spans="1:47" x14ac:dyDescent="0.25">
      <c r="A649" t="str">
        <f t="shared" si="68"/>
        <v>C11-1</v>
      </c>
      <c r="B649" t="str">
        <f t="shared" si="69"/>
        <v>GND</v>
      </c>
      <c r="C649" t="str">
        <f t="shared" si="70"/>
        <v>C11-GND</v>
      </c>
      <c r="D649" t="str">
        <f t="shared" si="71"/>
        <v>C11-1</v>
      </c>
      <c r="E649" t="s">
        <v>454</v>
      </c>
      <c r="F649">
        <v>1</v>
      </c>
      <c r="G649" t="s">
        <v>324</v>
      </c>
      <c r="N649" s="97"/>
      <c r="AT649" t="str">
        <f t="shared" si="72"/>
        <v>GND</v>
      </c>
      <c r="AU649" t="str">
        <f t="shared" si="73"/>
        <v>--</v>
      </c>
    </row>
    <row r="650" spans="1:47" x14ac:dyDescent="0.25">
      <c r="A650" t="str">
        <f t="shared" si="68"/>
        <v>C11-2</v>
      </c>
      <c r="B650" t="str">
        <f t="shared" si="69"/>
        <v>3.3V</v>
      </c>
      <c r="C650" t="str">
        <f t="shared" si="70"/>
        <v>C11-3.3V</v>
      </c>
      <c r="D650" t="str">
        <f t="shared" si="71"/>
        <v>C11-2</v>
      </c>
      <c r="E650" t="s">
        <v>454</v>
      </c>
      <c r="F650">
        <v>2</v>
      </c>
      <c r="G650" t="s">
        <v>291</v>
      </c>
      <c r="N650" s="97"/>
      <c r="AT650" t="str">
        <f t="shared" si="72"/>
        <v>3.3V</v>
      </c>
      <c r="AU650" t="str">
        <f t="shared" si="73"/>
        <v>--</v>
      </c>
    </row>
    <row r="651" spans="1:47" x14ac:dyDescent="0.25">
      <c r="A651" t="str">
        <f t="shared" si="68"/>
        <v>C12-1</v>
      </c>
      <c r="B651" t="str">
        <f t="shared" si="69"/>
        <v>GND</v>
      </c>
      <c r="C651" t="str">
        <f t="shared" si="70"/>
        <v>C12-GND</v>
      </c>
      <c r="D651" t="str">
        <f t="shared" si="71"/>
        <v>C12-1</v>
      </c>
      <c r="E651" t="s">
        <v>455</v>
      </c>
      <c r="F651">
        <v>1</v>
      </c>
      <c r="G651" t="s">
        <v>324</v>
      </c>
      <c r="N651" s="97"/>
      <c r="AT651" t="str">
        <f t="shared" si="72"/>
        <v>GND</v>
      </c>
      <c r="AU651" t="str">
        <f t="shared" si="73"/>
        <v>--</v>
      </c>
    </row>
    <row r="652" spans="1:47" x14ac:dyDescent="0.25">
      <c r="A652" t="str">
        <f t="shared" si="68"/>
        <v>C12-2</v>
      </c>
      <c r="B652" t="str">
        <f t="shared" si="69"/>
        <v>VCORE</v>
      </c>
      <c r="C652" t="str">
        <f t="shared" si="70"/>
        <v>C12-VCORE</v>
      </c>
      <c r="D652" t="str">
        <f t="shared" si="71"/>
        <v>C12-2</v>
      </c>
      <c r="E652" t="s">
        <v>455</v>
      </c>
      <c r="F652">
        <v>2</v>
      </c>
      <c r="G652" t="s">
        <v>395</v>
      </c>
      <c r="N652" s="97"/>
      <c r="AT652" t="str">
        <f t="shared" si="72"/>
        <v>VCORE</v>
      </c>
      <c r="AU652" t="str">
        <f t="shared" si="73"/>
        <v>--</v>
      </c>
    </row>
    <row r="653" spans="1:47" x14ac:dyDescent="0.25">
      <c r="A653" t="str">
        <f t="shared" si="68"/>
        <v>C13-1</v>
      </c>
      <c r="B653" t="str">
        <f t="shared" si="69"/>
        <v>GND</v>
      </c>
      <c r="C653" t="str">
        <f t="shared" si="70"/>
        <v>C13-GND</v>
      </c>
      <c r="D653" t="str">
        <f t="shared" si="71"/>
        <v>C13-1</v>
      </c>
      <c r="E653" t="s">
        <v>456</v>
      </c>
      <c r="F653">
        <v>1</v>
      </c>
      <c r="G653" t="s">
        <v>324</v>
      </c>
      <c r="N653" s="97"/>
      <c r="AT653" t="str">
        <f t="shared" si="72"/>
        <v>GND</v>
      </c>
      <c r="AU653" t="str">
        <f t="shared" si="73"/>
        <v>--</v>
      </c>
    </row>
    <row r="654" spans="1:47" x14ac:dyDescent="0.25">
      <c r="A654" t="str">
        <f t="shared" si="68"/>
        <v>C13-2</v>
      </c>
      <c r="B654" t="str">
        <f t="shared" si="69"/>
        <v>USB_VBUS</v>
      </c>
      <c r="C654" t="str">
        <f t="shared" si="70"/>
        <v>C13-USB_VBUS</v>
      </c>
      <c r="D654" t="str">
        <f t="shared" si="71"/>
        <v>C13-2</v>
      </c>
      <c r="E654" t="s">
        <v>456</v>
      </c>
      <c r="F654">
        <v>2</v>
      </c>
      <c r="G654" t="s">
        <v>350</v>
      </c>
      <c r="N654" s="97"/>
      <c r="AT654" t="str">
        <f t="shared" si="72"/>
        <v>NetR28_2</v>
      </c>
      <c r="AU654" t="str">
        <f t="shared" si="73"/>
        <v>R28</v>
      </c>
    </row>
    <row r="655" spans="1:47" x14ac:dyDescent="0.25">
      <c r="A655" t="str">
        <f t="shared" si="68"/>
        <v>C14-1</v>
      </c>
      <c r="B655" t="str">
        <f t="shared" si="69"/>
        <v>3.3V</v>
      </c>
      <c r="C655" t="str">
        <f t="shared" si="70"/>
        <v>C14-3.3V</v>
      </c>
      <c r="D655" t="str">
        <f t="shared" si="71"/>
        <v>C14-1</v>
      </c>
      <c r="E655" t="s">
        <v>457</v>
      </c>
      <c r="F655">
        <v>1</v>
      </c>
      <c r="G655" t="s">
        <v>291</v>
      </c>
      <c r="N655" s="97"/>
      <c r="AT655" t="str">
        <f t="shared" si="72"/>
        <v>3.3V</v>
      </c>
      <c r="AU655" t="str">
        <f t="shared" si="73"/>
        <v>--</v>
      </c>
    </row>
    <row r="656" spans="1:47" x14ac:dyDescent="0.25">
      <c r="A656" t="str">
        <f t="shared" si="68"/>
        <v>C14-2</v>
      </c>
      <c r="B656" t="str">
        <f t="shared" si="69"/>
        <v>GND</v>
      </c>
      <c r="C656" t="str">
        <f t="shared" si="70"/>
        <v>C14-GND</v>
      </c>
      <c r="D656" t="str">
        <f t="shared" si="71"/>
        <v>C14-2</v>
      </c>
      <c r="E656" t="s">
        <v>457</v>
      </c>
      <c r="F656">
        <v>2</v>
      </c>
      <c r="G656" t="s">
        <v>324</v>
      </c>
      <c r="N656" s="97"/>
      <c r="AT656" t="str">
        <f t="shared" si="72"/>
        <v>GND</v>
      </c>
      <c r="AU656" t="str">
        <f t="shared" si="73"/>
        <v>--</v>
      </c>
    </row>
    <row r="657" spans="1:47" x14ac:dyDescent="0.25">
      <c r="A657" t="str">
        <f t="shared" si="68"/>
        <v>C15-1</v>
      </c>
      <c r="B657" t="str">
        <f t="shared" si="69"/>
        <v>3.3V</v>
      </c>
      <c r="C657" t="str">
        <f t="shared" si="70"/>
        <v>C15-3.3V</v>
      </c>
      <c r="D657" t="str">
        <f t="shared" si="71"/>
        <v>C15-1</v>
      </c>
      <c r="E657" t="s">
        <v>458</v>
      </c>
      <c r="F657">
        <v>1</v>
      </c>
      <c r="G657" t="s">
        <v>291</v>
      </c>
      <c r="N657" s="97"/>
      <c r="AT657" t="str">
        <f t="shared" si="72"/>
        <v>3.3V</v>
      </c>
      <c r="AU657" t="str">
        <f t="shared" si="73"/>
        <v>--</v>
      </c>
    </row>
    <row r="658" spans="1:47" x14ac:dyDescent="0.25">
      <c r="A658" t="str">
        <f t="shared" si="68"/>
        <v>C15-2</v>
      </c>
      <c r="B658" t="str">
        <f t="shared" si="69"/>
        <v>GND</v>
      </c>
      <c r="C658" t="str">
        <f t="shared" si="70"/>
        <v>C15-GND</v>
      </c>
      <c r="D658" t="str">
        <f t="shared" si="71"/>
        <v>C15-2</v>
      </c>
      <c r="E658" t="s">
        <v>458</v>
      </c>
      <c r="F658">
        <v>2</v>
      </c>
      <c r="G658" t="s">
        <v>324</v>
      </c>
      <c r="N658" s="97"/>
      <c r="AT658" t="str">
        <f t="shared" si="72"/>
        <v>GND</v>
      </c>
      <c r="AU658" t="str">
        <f t="shared" si="73"/>
        <v>--</v>
      </c>
    </row>
    <row r="659" spans="1:47" x14ac:dyDescent="0.25">
      <c r="A659" t="str">
        <f t="shared" si="68"/>
        <v>C16-1</v>
      </c>
      <c r="B659" t="str">
        <f t="shared" si="69"/>
        <v>3.3V</v>
      </c>
      <c r="C659" t="str">
        <f t="shared" si="70"/>
        <v>C16-3.3V</v>
      </c>
      <c r="D659" t="str">
        <f t="shared" si="71"/>
        <v>C16-1</v>
      </c>
      <c r="E659" t="s">
        <v>459</v>
      </c>
      <c r="F659">
        <v>1</v>
      </c>
      <c r="G659" t="s">
        <v>291</v>
      </c>
      <c r="N659" s="97"/>
      <c r="AT659" t="str">
        <f t="shared" si="72"/>
        <v>3.3V</v>
      </c>
      <c r="AU659" t="str">
        <f t="shared" si="73"/>
        <v>--</v>
      </c>
    </row>
    <row r="660" spans="1:47" x14ac:dyDescent="0.25">
      <c r="A660" t="str">
        <f t="shared" si="68"/>
        <v>C16-2</v>
      </c>
      <c r="B660" t="str">
        <f t="shared" si="69"/>
        <v>GND</v>
      </c>
      <c r="C660" t="str">
        <f t="shared" si="70"/>
        <v>C16-GND</v>
      </c>
      <c r="D660" t="str">
        <f t="shared" si="71"/>
        <v>C16-2</v>
      </c>
      <c r="E660" t="s">
        <v>459</v>
      </c>
      <c r="F660">
        <v>2</v>
      </c>
      <c r="G660" t="s">
        <v>324</v>
      </c>
      <c r="N660" s="97"/>
      <c r="AT660" t="str">
        <f t="shared" si="72"/>
        <v>GND</v>
      </c>
      <c r="AU660" t="str">
        <f t="shared" si="73"/>
        <v>--</v>
      </c>
    </row>
    <row r="661" spans="1:47" x14ac:dyDescent="0.25">
      <c r="A661" t="str">
        <f t="shared" si="68"/>
        <v>C17-1</v>
      </c>
      <c r="B661" t="str">
        <f t="shared" si="69"/>
        <v>NetC1_1</v>
      </c>
      <c r="C661" t="str">
        <f t="shared" si="70"/>
        <v>C17-NetC1_1</v>
      </c>
      <c r="D661" t="str">
        <f t="shared" si="71"/>
        <v>C17-1</v>
      </c>
      <c r="E661" t="s">
        <v>460</v>
      </c>
      <c r="F661">
        <v>1</v>
      </c>
      <c r="G661" t="s">
        <v>370</v>
      </c>
      <c r="N661" s="97"/>
      <c r="AT661" t="str">
        <f t="shared" si="72"/>
        <v>NetC1_1</v>
      </c>
      <c r="AU661" t="str">
        <f t="shared" si="73"/>
        <v>--</v>
      </c>
    </row>
    <row r="662" spans="1:47" x14ac:dyDescent="0.25">
      <c r="A662" t="str">
        <f t="shared" si="68"/>
        <v>C17-2</v>
      </c>
      <c r="B662" t="str">
        <f t="shared" si="69"/>
        <v>GND</v>
      </c>
      <c r="C662" t="str">
        <f t="shared" si="70"/>
        <v>C17-GND</v>
      </c>
      <c r="D662" t="str">
        <f t="shared" si="71"/>
        <v>C17-2</v>
      </c>
      <c r="E662" t="s">
        <v>460</v>
      </c>
      <c r="F662">
        <v>2</v>
      </c>
      <c r="G662" t="s">
        <v>324</v>
      </c>
      <c r="N662" s="97"/>
      <c r="AT662" t="str">
        <f t="shared" si="72"/>
        <v>GND</v>
      </c>
      <c r="AU662" t="str">
        <f t="shared" si="73"/>
        <v>--</v>
      </c>
    </row>
    <row r="663" spans="1:47" x14ac:dyDescent="0.25">
      <c r="A663" t="str">
        <f t="shared" si="68"/>
        <v>C18-1</v>
      </c>
      <c r="B663" t="str">
        <f t="shared" si="69"/>
        <v>3.3V</v>
      </c>
      <c r="C663" t="str">
        <f t="shared" si="70"/>
        <v>C18-3.3V</v>
      </c>
      <c r="D663" t="str">
        <f t="shared" si="71"/>
        <v>C18-1</v>
      </c>
      <c r="E663" t="s">
        <v>461</v>
      </c>
      <c r="F663">
        <v>1</v>
      </c>
      <c r="G663" t="s">
        <v>291</v>
      </c>
      <c r="N663" s="97"/>
      <c r="AT663" t="str">
        <f t="shared" si="72"/>
        <v>3.3V</v>
      </c>
      <c r="AU663" t="str">
        <f t="shared" si="73"/>
        <v>--</v>
      </c>
    </row>
    <row r="664" spans="1:47" x14ac:dyDescent="0.25">
      <c r="A664" t="str">
        <f t="shared" si="68"/>
        <v>C18-2</v>
      </c>
      <c r="B664" t="str">
        <f t="shared" si="69"/>
        <v>GND</v>
      </c>
      <c r="C664" t="str">
        <f t="shared" si="70"/>
        <v>C18-GND</v>
      </c>
      <c r="D664" t="str">
        <f t="shared" si="71"/>
        <v>C18-2</v>
      </c>
      <c r="E664" t="s">
        <v>461</v>
      </c>
      <c r="F664">
        <v>2</v>
      </c>
      <c r="G664" t="s">
        <v>324</v>
      </c>
      <c r="N664" s="97"/>
      <c r="AT664" t="str">
        <f t="shared" si="72"/>
        <v>GND</v>
      </c>
      <c r="AU664" t="str">
        <f t="shared" si="73"/>
        <v>--</v>
      </c>
    </row>
    <row r="665" spans="1:47" x14ac:dyDescent="0.25">
      <c r="A665" t="str">
        <f t="shared" si="68"/>
        <v>C19-1</v>
      </c>
      <c r="B665" t="str">
        <f t="shared" si="69"/>
        <v>NetC19_1</v>
      </c>
      <c r="C665" t="str">
        <f t="shared" si="70"/>
        <v>C19-NetC19_1</v>
      </c>
      <c r="D665" t="str">
        <f t="shared" si="71"/>
        <v>C19-1</v>
      </c>
      <c r="E665" t="s">
        <v>462</v>
      </c>
      <c r="F665">
        <v>1</v>
      </c>
      <c r="G665" t="s">
        <v>369</v>
      </c>
      <c r="N665" s="97"/>
      <c r="AT665" t="str">
        <f t="shared" si="72"/>
        <v>NetC19_1</v>
      </c>
      <c r="AU665" t="str">
        <f t="shared" si="73"/>
        <v>--</v>
      </c>
    </row>
    <row r="666" spans="1:47" x14ac:dyDescent="0.25">
      <c r="A666" t="str">
        <f t="shared" si="68"/>
        <v>C19-2</v>
      </c>
      <c r="B666" t="str">
        <f t="shared" si="69"/>
        <v>GND</v>
      </c>
      <c r="C666" t="str">
        <f t="shared" si="70"/>
        <v>C19-GND</v>
      </c>
      <c r="D666" t="str">
        <f t="shared" si="71"/>
        <v>C19-2</v>
      </c>
      <c r="E666" t="s">
        <v>462</v>
      </c>
      <c r="F666">
        <v>2</v>
      </c>
      <c r="G666" t="s">
        <v>324</v>
      </c>
      <c r="N666" s="97"/>
      <c r="AT666" t="str">
        <f t="shared" si="72"/>
        <v>GND</v>
      </c>
      <c r="AU666" t="str">
        <f t="shared" si="73"/>
        <v>--</v>
      </c>
    </row>
    <row r="667" spans="1:47" x14ac:dyDescent="0.25">
      <c r="A667" t="str">
        <f t="shared" si="68"/>
        <v>C20-1</v>
      </c>
      <c r="B667" t="str">
        <f t="shared" si="69"/>
        <v>NetC19_1</v>
      </c>
      <c r="C667" t="str">
        <f t="shared" si="70"/>
        <v>C20-NetC19_1</v>
      </c>
      <c r="D667" t="str">
        <f t="shared" si="71"/>
        <v>C20-1</v>
      </c>
      <c r="E667" t="s">
        <v>463</v>
      </c>
      <c r="F667">
        <v>1</v>
      </c>
      <c r="G667" t="s">
        <v>369</v>
      </c>
      <c r="N667" s="97"/>
      <c r="AT667" t="str">
        <f t="shared" si="72"/>
        <v>NetC19_1</v>
      </c>
      <c r="AU667" t="str">
        <f t="shared" si="73"/>
        <v>--</v>
      </c>
    </row>
    <row r="668" spans="1:47" x14ac:dyDescent="0.25">
      <c r="A668" t="str">
        <f t="shared" si="68"/>
        <v>C20-2</v>
      </c>
      <c r="B668" t="str">
        <f t="shared" si="69"/>
        <v>GND</v>
      </c>
      <c r="C668" t="str">
        <f t="shared" si="70"/>
        <v>C20-GND</v>
      </c>
      <c r="D668" t="str">
        <f t="shared" si="71"/>
        <v>C20-2</v>
      </c>
      <c r="E668" t="s">
        <v>463</v>
      </c>
      <c r="F668">
        <v>2</v>
      </c>
      <c r="G668" t="s">
        <v>324</v>
      </c>
      <c r="N668" s="97"/>
      <c r="AT668" t="str">
        <f t="shared" si="72"/>
        <v>GND</v>
      </c>
      <c r="AU668" t="str">
        <f t="shared" si="73"/>
        <v>--</v>
      </c>
    </row>
    <row r="669" spans="1:47" x14ac:dyDescent="0.25">
      <c r="A669" t="str">
        <f t="shared" si="68"/>
        <v>C21-1</v>
      </c>
      <c r="B669" t="str">
        <f t="shared" si="69"/>
        <v>3.3V</v>
      </c>
      <c r="C669" t="str">
        <f t="shared" si="70"/>
        <v>C21-3.3V</v>
      </c>
      <c r="D669" t="str">
        <f t="shared" si="71"/>
        <v>C21-1</v>
      </c>
      <c r="E669" t="s">
        <v>464</v>
      </c>
      <c r="F669">
        <v>1</v>
      </c>
      <c r="G669" t="s">
        <v>291</v>
      </c>
      <c r="N669" s="97"/>
      <c r="AT669" t="str">
        <f t="shared" si="72"/>
        <v>3.3V</v>
      </c>
      <c r="AU669" t="str">
        <f t="shared" si="73"/>
        <v>--</v>
      </c>
    </row>
    <row r="670" spans="1:47" x14ac:dyDescent="0.25">
      <c r="A670" t="str">
        <f t="shared" si="68"/>
        <v>C21-2</v>
      </c>
      <c r="B670" t="str">
        <f t="shared" si="69"/>
        <v>GND</v>
      </c>
      <c r="C670" t="str">
        <f t="shared" si="70"/>
        <v>C21-GND</v>
      </c>
      <c r="D670" t="str">
        <f t="shared" si="71"/>
        <v>C21-2</v>
      </c>
      <c r="E670" t="s">
        <v>464</v>
      </c>
      <c r="F670">
        <v>2</v>
      </c>
      <c r="G670" t="s">
        <v>324</v>
      </c>
      <c r="N670" s="97"/>
      <c r="AT670" t="str">
        <f t="shared" si="72"/>
        <v>GND</v>
      </c>
      <c r="AU670" t="str">
        <f t="shared" si="73"/>
        <v>--</v>
      </c>
    </row>
    <row r="671" spans="1:47" x14ac:dyDescent="0.25">
      <c r="A671" t="str">
        <f t="shared" si="68"/>
        <v>C22-1</v>
      </c>
      <c r="B671" t="str">
        <f t="shared" si="69"/>
        <v>3.3V</v>
      </c>
      <c r="C671" t="str">
        <f t="shared" si="70"/>
        <v>C22-3.3V</v>
      </c>
      <c r="D671" t="str">
        <f t="shared" si="71"/>
        <v>C22-1</v>
      </c>
      <c r="E671" t="s">
        <v>465</v>
      </c>
      <c r="F671">
        <v>1</v>
      </c>
      <c r="G671" t="s">
        <v>291</v>
      </c>
      <c r="N671" s="97"/>
      <c r="AT671" t="str">
        <f t="shared" si="72"/>
        <v>3.3V</v>
      </c>
      <c r="AU671" t="str">
        <f t="shared" si="73"/>
        <v>--</v>
      </c>
    </row>
    <row r="672" spans="1:47" x14ac:dyDescent="0.25">
      <c r="A672" t="str">
        <f t="shared" si="68"/>
        <v>C22-2</v>
      </c>
      <c r="B672" t="str">
        <f t="shared" si="69"/>
        <v>GND</v>
      </c>
      <c r="C672" t="str">
        <f t="shared" si="70"/>
        <v>C22-GND</v>
      </c>
      <c r="D672" t="str">
        <f t="shared" si="71"/>
        <v>C22-2</v>
      </c>
      <c r="E672" t="s">
        <v>465</v>
      </c>
      <c r="F672">
        <v>2</v>
      </c>
      <c r="G672" t="s">
        <v>324</v>
      </c>
      <c r="N672" s="97"/>
      <c r="AT672" t="str">
        <f t="shared" si="72"/>
        <v>GND</v>
      </c>
      <c r="AU672" t="str">
        <f t="shared" si="73"/>
        <v>--</v>
      </c>
    </row>
    <row r="673" spans="1:47" x14ac:dyDescent="0.25">
      <c r="A673" t="str">
        <f t="shared" si="68"/>
        <v>C23-1</v>
      </c>
      <c r="B673" t="str">
        <f t="shared" si="69"/>
        <v>3.3V</v>
      </c>
      <c r="C673" t="str">
        <f t="shared" si="70"/>
        <v>C23-3.3V</v>
      </c>
      <c r="D673" t="str">
        <f t="shared" si="71"/>
        <v>C23-1</v>
      </c>
      <c r="E673" t="s">
        <v>466</v>
      </c>
      <c r="F673">
        <v>1</v>
      </c>
      <c r="G673" t="s">
        <v>291</v>
      </c>
      <c r="N673" s="97"/>
      <c r="AT673" t="str">
        <f t="shared" si="72"/>
        <v>3.3V</v>
      </c>
      <c r="AU673" t="str">
        <f t="shared" si="73"/>
        <v>--</v>
      </c>
    </row>
    <row r="674" spans="1:47" x14ac:dyDescent="0.25">
      <c r="A674" t="str">
        <f t="shared" si="68"/>
        <v>C23-2</v>
      </c>
      <c r="B674" t="str">
        <f t="shared" si="69"/>
        <v>GND</v>
      </c>
      <c r="C674" t="str">
        <f t="shared" si="70"/>
        <v>C23-GND</v>
      </c>
      <c r="D674" t="str">
        <f t="shared" si="71"/>
        <v>C23-2</v>
      </c>
      <c r="E674" t="s">
        <v>466</v>
      </c>
      <c r="F674">
        <v>2</v>
      </c>
      <c r="G674" t="s">
        <v>324</v>
      </c>
      <c r="N674" s="97"/>
      <c r="AT674" t="str">
        <f t="shared" si="72"/>
        <v>GND</v>
      </c>
      <c r="AU674" t="str">
        <f t="shared" si="73"/>
        <v>--</v>
      </c>
    </row>
    <row r="675" spans="1:47" x14ac:dyDescent="0.25">
      <c r="A675" t="str">
        <f t="shared" si="68"/>
        <v>C24-1</v>
      </c>
      <c r="B675" t="str">
        <f t="shared" si="69"/>
        <v>NetC24_1</v>
      </c>
      <c r="C675" t="str">
        <f t="shared" si="70"/>
        <v>C24-NetC24_1</v>
      </c>
      <c r="D675" t="str">
        <f t="shared" si="71"/>
        <v>C24-1</v>
      </c>
      <c r="E675" t="s">
        <v>467</v>
      </c>
      <c r="F675">
        <v>1</v>
      </c>
      <c r="G675" t="s">
        <v>1149</v>
      </c>
      <c r="N675" s="97"/>
      <c r="AT675" t="str">
        <f t="shared" si="72"/>
        <v>NetC24_1</v>
      </c>
      <c r="AU675" t="str">
        <f t="shared" si="73"/>
        <v>--</v>
      </c>
    </row>
    <row r="676" spans="1:47" x14ac:dyDescent="0.25">
      <c r="A676" t="str">
        <f t="shared" si="68"/>
        <v>C24-2</v>
      </c>
      <c r="B676" t="str">
        <f t="shared" si="69"/>
        <v>GND</v>
      </c>
      <c r="C676" t="str">
        <f t="shared" si="70"/>
        <v>C24-GND</v>
      </c>
      <c r="D676" t="str">
        <f t="shared" si="71"/>
        <v>C24-2</v>
      </c>
      <c r="E676" t="s">
        <v>467</v>
      </c>
      <c r="F676">
        <v>2</v>
      </c>
      <c r="G676" t="s">
        <v>324</v>
      </c>
      <c r="N676" s="97"/>
      <c r="AT676" t="str">
        <f t="shared" si="72"/>
        <v>GND</v>
      </c>
      <c r="AU676" t="str">
        <f t="shared" si="73"/>
        <v>--</v>
      </c>
    </row>
    <row r="677" spans="1:47" x14ac:dyDescent="0.25">
      <c r="A677" t="str">
        <f t="shared" si="68"/>
        <v>C25-1</v>
      </c>
      <c r="B677" t="str">
        <f t="shared" si="69"/>
        <v>NetC25_1</v>
      </c>
      <c r="C677" t="str">
        <f t="shared" si="70"/>
        <v>C25-NetC25_1</v>
      </c>
      <c r="D677" t="str">
        <f t="shared" si="71"/>
        <v>C25-1</v>
      </c>
      <c r="E677" t="s">
        <v>468</v>
      </c>
      <c r="F677">
        <v>1</v>
      </c>
      <c r="G677" t="s">
        <v>1150</v>
      </c>
      <c r="N677" s="97"/>
      <c r="AT677" t="str">
        <f t="shared" si="72"/>
        <v>NetC25_1</v>
      </c>
      <c r="AU677" t="str">
        <f t="shared" si="73"/>
        <v>--</v>
      </c>
    </row>
    <row r="678" spans="1:47" x14ac:dyDescent="0.25">
      <c r="A678" t="str">
        <f t="shared" si="68"/>
        <v>C25-2</v>
      </c>
      <c r="B678" t="str">
        <f t="shared" si="69"/>
        <v>GND</v>
      </c>
      <c r="C678" t="str">
        <f t="shared" si="70"/>
        <v>C25-GND</v>
      </c>
      <c r="D678" t="str">
        <f t="shared" si="71"/>
        <v>C25-2</v>
      </c>
      <c r="E678" t="s">
        <v>468</v>
      </c>
      <c r="F678">
        <v>2</v>
      </c>
      <c r="G678" t="s">
        <v>324</v>
      </c>
      <c r="N678" s="97"/>
      <c r="AT678" t="str">
        <f t="shared" si="72"/>
        <v>GND</v>
      </c>
      <c r="AU678" t="str">
        <f t="shared" si="73"/>
        <v>--</v>
      </c>
    </row>
    <row r="679" spans="1:47" x14ac:dyDescent="0.25">
      <c r="A679" t="str">
        <f t="shared" si="68"/>
        <v>C26-1</v>
      </c>
      <c r="B679" t="str">
        <f t="shared" si="69"/>
        <v>GND</v>
      </c>
      <c r="C679" t="str">
        <f t="shared" si="70"/>
        <v>C26-GND</v>
      </c>
      <c r="D679" t="str">
        <f t="shared" si="71"/>
        <v>C26-1</v>
      </c>
      <c r="E679" t="s">
        <v>469</v>
      </c>
      <c r="F679">
        <v>1</v>
      </c>
      <c r="G679" t="s">
        <v>324</v>
      </c>
      <c r="N679" s="97"/>
      <c r="AT679" t="str">
        <f t="shared" si="72"/>
        <v>GND</v>
      </c>
      <c r="AU679" t="str">
        <f t="shared" si="73"/>
        <v>--</v>
      </c>
    </row>
    <row r="680" spans="1:47" x14ac:dyDescent="0.25">
      <c r="A680" t="str">
        <f t="shared" si="68"/>
        <v>C26-2</v>
      </c>
      <c r="B680" t="str">
        <f t="shared" si="69"/>
        <v>3.3V</v>
      </c>
      <c r="C680" t="str">
        <f t="shared" si="70"/>
        <v>C26-3.3V</v>
      </c>
      <c r="D680" t="str">
        <f t="shared" si="71"/>
        <v>C26-2</v>
      </c>
      <c r="E680" t="s">
        <v>469</v>
      </c>
      <c r="F680">
        <v>2</v>
      </c>
      <c r="G680" t="s">
        <v>291</v>
      </c>
      <c r="N680" s="97"/>
      <c r="AT680" t="str">
        <f t="shared" si="72"/>
        <v>3.3V</v>
      </c>
      <c r="AU680" t="str">
        <f t="shared" si="73"/>
        <v>--</v>
      </c>
    </row>
    <row r="681" spans="1:47" x14ac:dyDescent="0.25">
      <c r="A681" t="str">
        <f t="shared" si="68"/>
        <v>C27-1</v>
      </c>
      <c r="B681" t="str">
        <f t="shared" si="69"/>
        <v>VCCINT</v>
      </c>
      <c r="C681" t="str">
        <f t="shared" si="70"/>
        <v>C27-VCCINT</v>
      </c>
      <c r="D681" t="str">
        <f t="shared" si="71"/>
        <v>C27-1</v>
      </c>
      <c r="E681" t="s">
        <v>470</v>
      </c>
      <c r="F681">
        <v>1</v>
      </c>
      <c r="G681" t="s">
        <v>839</v>
      </c>
      <c r="N681" s="97"/>
      <c r="AT681" t="str">
        <f t="shared" si="72"/>
        <v>VCCINT</v>
      </c>
      <c r="AU681" t="str">
        <f t="shared" si="73"/>
        <v>--</v>
      </c>
    </row>
    <row r="682" spans="1:47" x14ac:dyDescent="0.25">
      <c r="A682" t="str">
        <f t="shared" si="68"/>
        <v>C27-2</v>
      </c>
      <c r="B682" t="str">
        <f t="shared" si="69"/>
        <v>GND</v>
      </c>
      <c r="C682" t="str">
        <f t="shared" si="70"/>
        <v>C27-GND</v>
      </c>
      <c r="D682" t="str">
        <f t="shared" si="71"/>
        <v>C27-2</v>
      </c>
      <c r="E682" t="s">
        <v>470</v>
      </c>
      <c r="F682">
        <v>2</v>
      </c>
      <c r="G682" t="s">
        <v>324</v>
      </c>
      <c r="N682" s="97"/>
      <c r="AT682" t="str">
        <f t="shared" si="72"/>
        <v>GND</v>
      </c>
      <c r="AU682" t="str">
        <f t="shared" si="73"/>
        <v>--</v>
      </c>
    </row>
    <row r="683" spans="1:47" x14ac:dyDescent="0.25">
      <c r="A683" t="str">
        <f t="shared" si="68"/>
        <v>C28-1</v>
      </c>
      <c r="B683" t="str">
        <f t="shared" si="69"/>
        <v>3.3V</v>
      </c>
      <c r="C683" t="str">
        <f t="shared" si="70"/>
        <v>C28-3.3V</v>
      </c>
      <c r="D683" t="str">
        <f t="shared" si="71"/>
        <v>C28-1</v>
      </c>
      <c r="E683" t="s">
        <v>471</v>
      </c>
      <c r="F683">
        <v>1</v>
      </c>
      <c r="G683" t="s">
        <v>291</v>
      </c>
      <c r="N683" s="97"/>
      <c r="AT683" t="str">
        <f t="shared" si="72"/>
        <v>3.3V</v>
      </c>
      <c r="AU683" t="str">
        <f t="shared" si="73"/>
        <v>--</v>
      </c>
    </row>
    <row r="684" spans="1:47" x14ac:dyDescent="0.25">
      <c r="A684" t="str">
        <f t="shared" si="68"/>
        <v>C28-2</v>
      </c>
      <c r="B684" t="str">
        <f t="shared" si="69"/>
        <v>GND</v>
      </c>
      <c r="C684" t="str">
        <f t="shared" si="70"/>
        <v>C28-GND</v>
      </c>
      <c r="D684" t="str">
        <f t="shared" si="71"/>
        <v>C28-2</v>
      </c>
      <c r="E684" t="s">
        <v>471</v>
      </c>
      <c r="F684">
        <v>2</v>
      </c>
      <c r="G684" t="s">
        <v>324</v>
      </c>
      <c r="N684" s="97"/>
      <c r="AT684" t="str">
        <f t="shared" si="72"/>
        <v>GND</v>
      </c>
      <c r="AU684" t="str">
        <f t="shared" si="73"/>
        <v>--</v>
      </c>
    </row>
    <row r="685" spans="1:47" x14ac:dyDescent="0.25">
      <c r="A685" t="str">
        <f t="shared" si="68"/>
        <v>C29-1</v>
      </c>
      <c r="B685" t="str">
        <f t="shared" si="69"/>
        <v>VCCINT</v>
      </c>
      <c r="C685" t="str">
        <f t="shared" si="70"/>
        <v>C29-VCCINT</v>
      </c>
      <c r="D685" t="str">
        <f t="shared" si="71"/>
        <v>C29-1</v>
      </c>
      <c r="E685" t="s">
        <v>472</v>
      </c>
      <c r="F685">
        <v>1</v>
      </c>
      <c r="G685" t="s">
        <v>839</v>
      </c>
      <c r="N685" s="97"/>
      <c r="AT685" t="str">
        <f t="shared" si="72"/>
        <v>VCCINT</v>
      </c>
      <c r="AU685" t="str">
        <f t="shared" si="73"/>
        <v>--</v>
      </c>
    </row>
    <row r="686" spans="1:47" x14ac:dyDescent="0.25">
      <c r="A686" t="str">
        <f t="shared" si="68"/>
        <v>C29-2</v>
      </c>
      <c r="B686" t="str">
        <f t="shared" si="69"/>
        <v>GND</v>
      </c>
      <c r="C686" t="str">
        <f t="shared" si="70"/>
        <v>C29-GND</v>
      </c>
      <c r="D686" t="str">
        <f t="shared" si="71"/>
        <v>C29-2</v>
      </c>
      <c r="E686" t="s">
        <v>472</v>
      </c>
      <c r="F686">
        <v>2</v>
      </c>
      <c r="G686" t="s">
        <v>324</v>
      </c>
      <c r="N686" s="97"/>
      <c r="AT686" t="str">
        <f t="shared" si="72"/>
        <v>GND</v>
      </c>
      <c r="AU686" t="str">
        <f t="shared" si="73"/>
        <v>--</v>
      </c>
    </row>
    <row r="687" spans="1:47" x14ac:dyDescent="0.25">
      <c r="A687" t="str">
        <f t="shared" si="68"/>
        <v>C30-1</v>
      </c>
      <c r="B687" t="str">
        <f t="shared" si="69"/>
        <v>VCCINT</v>
      </c>
      <c r="C687" t="str">
        <f t="shared" si="70"/>
        <v>C30-VCCINT</v>
      </c>
      <c r="D687" t="str">
        <f t="shared" si="71"/>
        <v>C30-1</v>
      </c>
      <c r="E687" t="s">
        <v>473</v>
      </c>
      <c r="F687">
        <v>1</v>
      </c>
      <c r="G687" t="s">
        <v>839</v>
      </c>
      <c r="N687" s="97"/>
      <c r="AT687" t="str">
        <f t="shared" si="72"/>
        <v>VCCINT</v>
      </c>
      <c r="AU687" t="str">
        <f t="shared" si="73"/>
        <v>--</v>
      </c>
    </row>
    <row r="688" spans="1:47" x14ac:dyDescent="0.25">
      <c r="A688" t="str">
        <f t="shared" si="68"/>
        <v>C30-2</v>
      </c>
      <c r="B688" t="str">
        <f t="shared" si="69"/>
        <v>GND</v>
      </c>
      <c r="C688" t="str">
        <f t="shared" si="70"/>
        <v>C30-GND</v>
      </c>
      <c r="D688" t="str">
        <f t="shared" si="71"/>
        <v>C30-2</v>
      </c>
      <c r="E688" t="s">
        <v>473</v>
      </c>
      <c r="F688">
        <v>2</v>
      </c>
      <c r="G688" t="s">
        <v>324</v>
      </c>
      <c r="N688" s="97"/>
      <c r="AT688" t="str">
        <f t="shared" si="72"/>
        <v>GND</v>
      </c>
      <c r="AU688" t="str">
        <f t="shared" si="73"/>
        <v>--</v>
      </c>
    </row>
    <row r="689" spans="1:47" x14ac:dyDescent="0.25">
      <c r="A689" t="str">
        <f t="shared" si="68"/>
        <v>C31-1</v>
      </c>
      <c r="B689" t="str">
        <f t="shared" si="69"/>
        <v>5V</v>
      </c>
      <c r="C689" t="str">
        <f t="shared" si="70"/>
        <v>C31-5V</v>
      </c>
      <c r="D689" t="str">
        <f t="shared" si="71"/>
        <v>C31-1</v>
      </c>
      <c r="E689" t="s">
        <v>474</v>
      </c>
      <c r="F689">
        <v>1</v>
      </c>
      <c r="G689" t="s">
        <v>293</v>
      </c>
      <c r="N689" s="97"/>
      <c r="AT689" t="str">
        <f t="shared" si="72"/>
        <v>5V</v>
      </c>
      <c r="AU689" t="str">
        <f t="shared" si="73"/>
        <v>--</v>
      </c>
    </row>
    <row r="690" spans="1:47" x14ac:dyDescent="0.25">
      <c r="A690" t="str">
        <f t="shared" si="68"/>
        <v>C31-2</v>
      </c>
      <c r="B690" t="str">
        <f t="shared" si="69"/>
        <v>GND</v>
      </c>
      <c r="C690" t="str">
        <f t="shared" si="70"/>
        <v>C31-GND</v>
      </c>
      <c r="D690" t="str">
        <f t="shared" si="71"/>
        <v>C31-2</v>
      </c>
      <c r="E690" t="s">
        <v>474</v>
      </c>
      <c r="F690">
        <v>2</v>
      </c>
      <c r="G690" t="s">
        <v>324</v>
      </c>
      <c r="N690" s="97"/>
      <c r="AT690" t="str">
        <f t="shared" si="72"/>
        <v>GND</v>
      </c>
      <c r="AU690" t="str">
        <f t="shared" si="73"/>
        <v>--</v>
      </c>
    </row>
    <row r="691" spans="1:47" x14ac:dyDescent="0.25">
      <c r="A691" t="str">
        <f t="shared" si="68"/>
        <v>C32-1</v>
      </c>
      <c r="B691" t="str">
        <f t="shared" si="69"/>
        <v>VCCINT</v>
      </c>
      <c r="C691" t="str">
        <f t="shared" si="70"/>
        <v>C32-VCCINT</v>
      </c>
      <c r="D691" t="str">
        <f t="shared" si="71"/>
        <v>C32-1</v>
      </c>
      <c r="E691" t="s">
        <v>773</v>
      </c>
      <c r="F691">
        <v>1</v>
      </c>
      <c r="G691" t="s">
        <v>839</v>
      </c>
      <c r="N691" s="97"/>
      <c r="AT691" t="str">
        <f t="shared" si="72"/>
        <v>VCCINT</v>
      </c>
      <c r="AU691" t="str">
        <f t="shared" si="73"/>
        <v>--</v>
      </c>
    </row>
    <row r="692" spans="1:47" x14ac:dyDescent="0.25">
      <c r="A692" t="str">
        <f t="shared" si="68"/>
        <v>C32-2</v>
      </c>
      <c r="B692" t="str">
        <f t="shared" si="69"/>
        <v>GND</v>
      </c>
      <c r="C692" t="str">
        <f t="shared" si="70"/>
        <v>C32-GND</v>
      </c>
      <c r="D692" t="str">
        <f t="shared" si="71"/>
        <v>C32-2</v>
      </c>
      <c r="E692" t="s">
        <v>773</v>
      </c>
      <c r="F692">
        <v>2</v>
      </c>
      <c r="G692" t="s">
        <v>324</v>
      </c>
      <c r="N692" s="97"/>
      <c r="AT692" t="str">
        <f t="shared" si="72"/>
        <v>GND</v>
      </c>
      <c r="AU692" t="str">
        <f t="shared" si="73"/>
        <v>--</v>
      </c>
    </row>
    <row r="693" spans="1:47" x14ac:dyDescent="0.25">
      <c r="A693" t="str">
        <f t="shared" si="68"/>
        <v>C33-1</v>
      </c>
      <c r="B693" t="str">
        <f t="shared" si="69"/>
        <v>VCCINT</v>
      </c>
      <c r="C693" t="str">
        <f t="shared" si="70"/>
        <v>C33-VCCINT</v>
      </c>
      <c r="D693" t="str">
        <f t="shared" si="71"/>
        <v>C33-1</v>
      </c>
      <c r="E693" t="s">
        <v>932</v>
      </c>
      <c r="F693">
        <v>1</v>
      </c>
      <c r="G693" t="s">
        <v>839</v>
      </c>
      <c r="N693" s="97"/>
      <c r="AT693" t="str">
        <f t="shared" si="72"/>
        <v>VCCINT</v>
      </c>
      <c r="AU693" t="str">
        <f t="shared" si="73"/>
        <v>--</v>
      </c>
    </row>
    <row r="694" spans="1:47" x14ac:dyDescent="0.25">
      <c r="A694" t="str">
        <f t="shared" si="68"/>
        <v>C33-2</v>
      </c>
      <c r="B694" t="str">
        <f t="shared" si="69"/>
        <v>GND</v>
      </c>
      <c r="C694" t="str">
        <f t="shared" si="70"/>
        <v>C33-GND</v>
      </c>
      <c r="D694" t="str">
        <f t="shared" si="71"/>
        <v>C33-2</v>
      </c>
      <c r="E694" t="s">
        <v>932</v>
      </c>
      <c r="F694">
        <v>2</v>
      </c>
      <c r="G694" t="s">
        <v>324</v>
      </c>
      <c r="N694" s="97"/>
      <c r="AT694" t="str">
        <f t="shared" si="72"/>
        <v>GND</v>
      </c>
      <c r="AU694" t="str">
        <f t="shared" si="73"/>
        <v>--</v>
      </c>
    </row>
    <row r="695" spans="1:47" x14ac:dyDescent="0.25">
      <c r="A695" t="str">
        <f t="shared" si="68"/>
        <v>C34-1</v>
      </c>
      <c r="B695" t="str">
        <f t="shared" si="69"/>
        <v>3.3V</v>
      </c>
      <c r="C695" t="str">
        <f t="shared" si="70"/>
        <v>C34-3.3V</v>
      </c>
      <c r="D695" t="str">
        <f t="shared" si="71"/>
        <v>C34-1</v>
      </c>
      <c r="E695" t="s">
        <v>774</v>
      </c>
      <c r="F695">
        <v>1</v>
      </c>
      <c r="G695" t="s">
        <v>291</v>
      </c>
      <c r="N695" s="97"/>
      <c r="AT695" t="str">
        <f t="shared" si="72"/>
        <v>3.3V</v>
      </c>
      <c r="AU695" t="str">
        <f t="shared" si="73"/>
        <v>--</v>
      </c>
    </row>
    <row r="696" spans="1:47" x14ac:dyDescent="0.25">
      <c r="A696" t="str">
        <f t="shared" si="68"/>
        <v>C34-2</v>
      </c>
      <c r="B696" t="str">
        <f t="shared" si="69"/>
        <v>GND</v>
      </c>
      <c r="C696" t="str">
        <f t="shared" si="70"/>
        <v>C34-GND</v>
      </c>
      <c r="D696" t="str">
        <f t="shared" si="71"/>
        <v>C34-2</v>
      </c>
      <c r="E696" t="s">
        <v>774</v>
      </c>
      <c r="F696">
        <v>2</v>
      </c>
      <c r="G696" t="s">
        <v>324</v>
      </c>
      <c r="N696" s="97"/>
      <c r="AT696" t="str">
        <f t="shared" si="72"/>
        <v>GND</v>
      </c>
      <c r="AU696" t="str">
        <f t="shared" si="73"/>
        <v>--</v>
      </c>
    </row>
    <row r="697" spans="1:47" x14ac:dyDescent="0.25">
      <c r="A697" t="str">
        <f t="shared" si="68"/>
        <v>C35-1</v>
      </c>
      <c r="B697" t="str">
        <f t="shared" si="69"/>
        <v>VCCINT</v>
      </c>
      <c r="C697" t="str">
        <f t="shared" si="70"/>
        <v>C35-VCCINT</v>
      </c>
      <c r="D697" t="str">
        <f t="shared" si="71"/>
        <v>C35-1</v>
      </c>
      <c r="E697" t="s">
        <v>933</v>
      </c>
      <c r="F697">
        <v>1</v>
      </c>
      <c r="G697" t="s">
        <v>839</v>
      </c>
      <c r="N697" s="97"/>
      <c r="AT697" t="str">
        <f t="shared" si="72"/>
        <v>VCCINT</v>
      </c>
      <c r="AU697" t="str">
        <f t="shared" si="73"/>
        <v>--</v>
      </c>
    </row>
    <row r="698" spans="1:47" x14ac:dyDescent="0.25">
      <c r="A698" t="str">
        <f t="shared" si="68"/>
        <v>C35-2</v>
      </c>
      <c r="B698" t="str">
        <f t="shared" si="69"/>
        <v>GND</v>
      </c>
      <c r="C698" t="str">
        <f t="shared" si="70"/>
        <v>C35-GND</v>
      </c>
      <c r="D698" t="str">
        <f t="shared" si="71"/>
        <v>C35-2</v>
      </c>
      <c r="E698" t="s">
        <v>933</v>
      </c>
      <c r="F698">
        <v>2</v>
      </c>
      <c r="G698" t="s">
        <v>324</v>
      </c>
      <c r="N698" s="97"/>
      <c r="AT698" t="str">
        <f t="shared" si="72"/>
        <v>GND</v>
      </c>
      <c r="AU698" t="str">
        <f t="shared" si="73"/>
        <v>--</v>
      </c>
    </row>
    <row r="699" spans="1:47" x14ac:dyDescent="0.25">
      <c r="A699" t="str">
        <f t="shared" si="68"/>
        <v>C36-1</v>
      </c>
      <c r="B699" t="str">
        <f t="shared" si="69"/>
        <v>NetC10_1</v>
      </c>
      <c r="C699" t="str">
        <f t="shared" si="70"/>
        <v>C36-NetC10_1</v>
      </c>
      <c r="D699" t="str">
        <f t="shared" si="71"/>
        <v>C36-1</v>
      </c>
      <c r="E699" t="s">
        <v>934</v>
      </c>
      <c r="F699">
        <v>1</v>
      </c>
      <c r="G699" t="s">
        <v>1147</v>
      </c>
      <c r="N699" s="97"/>
      <c r="AT699" t="str">
        <f t="shared" si="72"/>
        <v>NetC10_2</v>
      </c>
      <c r="AU699" t="str">
        <f t="shared" si="73"/>
        <v>C10</v>
      </c>
    </row>
    <row r="700" spans="1:47" x14ac:dyDescent="0.25">
      <c r="A700" t="str">
        <f t="shared" si="68"/>
        <v>C36-2</v>
      </c>
      <c r="B700" t="str">
        <f t="shared" si="69"/>
        <v>NetC10_2</v>
      </c>
      <c r="C700" t="str">
        <f t="shared" si="70"/>
        <v>C36-NetC10_2</v>
      </c>
      <c r="D700" t="str">
        <f t="shared" si="71"/>
        <v>C36-2</v>
      </c>
      <c r="E700" t="s">
        <v>934</v>
      </c>
      <c r="F700">
        <v>2</v>
      </c>
      <c r="G700" t="s">
        <v>1148</v>
      </c>
      <c r="N700" s="97"/>
      <c r="AT700" t="str">
        <f t="shared" si="72"/>
        <v>NetC10_1</v>
      </c>
      <c r="AU700" t="str">
        <f t="shared" si="73"/>
        <v>C10</v>
      </c>
    </row>
    <row r="701" spans="1:47" x14ac:dyDescent="0.25">
      <c r="A701" t="str">
        <f t="shared" si="68"/>
        <v>C37-1</v>
      </c>
      <c r="B701" t="str">
        <f t="shared" si="69"/>
        <v>VCCINT</v>
      </c>
      <c r="C701" t="str">
        <f t="shared" si="70"/>
        <v>C37-VCCINT</v>
      </c>
      <c r="D701" t="str">
        <f t="shared" si="71"/>
        <v>C37-1</v>
      </c>
      <c r="E701" t="s">
        <v>935</v>
      </c>
      <c r="F701">
        <v>1</v>
      </c>
      <c r="G701" t="s">
        <v>839</v>
      </c>
      <c r="N701" s="97"/>
      <c r="AT701" t="str">
        <f t="shared" si="72"/>
        <v>VCCINT</v>
      </c>
      <c r="AU701" t="str">
        <f t="shared" si="73"/>
        <v>--</v>
      </c>
    </row>
    <row r="702" spans="1:47" x14ac:dyDescent="0.25">
      <c r="A702" t="str">
        <f t="shared" si="68"/>
        <v>C37-2</v>
      </c>
      <c r="B702" t="str">
        <f t="shared" si="69"/>
        <v>GND</v>
      </c>
      <c r="C702" t="str">
        <f t="shared" si="70"/>
        <v>C37-GND</v>
      </c>
      <c r="D702" t="str">
        <f t="shared" si="71"/>
        <v>C37-2</v>
      </c>
      <c r="E702" t="s">
        <v>935</v>
      </c>
      <c r="F702">
        <v>2</v>
      </c>
      <c r="G702" t="s">
        <v>324</v>
      </c>
      <c r="N702" s="97"/>
      <c r="AT702" t="str">
        <f t="shared" si="72"/>
        <v>GND</v>
      </c>
      <c r="AU702" t="str">
        <f t="shared" si="73"/>
        <v>--</v>
      </c>
    </row>
    <row r="703" spans="1:47" x14ac:dyDescent="0.25">
      <c r="A703" t="str">
        <f t="shared" si="68"/>
        <v>C38-1</v>
      </c>
      <c r="B703" t="str">
        <f t="shared" si="69"/>
        <v>VCCINT</v>
      </c>
      <c r="C703" t="str">
        <f t="shared" si="70"/>
        <v>C38-VCCINT</v>
      </c>
      <c r="D703" t="str">
        <f t="shared" si="71"/>
        <v>C38-1</v>
      </c>
      <c r="E703" t="s">
        <v>936</v>
      </c>
      <c r="F703">
        <v>1</v>
      </c>
      <c r="G703" t="s">
        <v>839</v>
      </c>
      <c r="N703" s="97"/>
      <c r="AT703" t="str">
        <f t="shared" si="72"/>
        <v>VCCINT</v>
      </c>
      <c r="AU703" t="str">
        <f t="shared" si="73"/>
        <v>--</v>
      </c>
    </row>
    <row r="704" spans="1:47" x14ac:dyDescent="0.25">
      <c r="A704" t="str">
        <f t="shared" si="68"/>
        <v>C38-2</v>
      </c>
      <c r="B704" t="str">
        <f t="shared" si="69"/>
        <v>GND</v>
      </c>
      <c r="C704" t="str">
        <f t="shared" si="70"/>
        <v>C38-GND</v>
      </c>
      <c r="D704" t="str">
        <f t="shared" si="71"/>
        <v>C38-2</v>
      </c>
      <c r="E704" t="s">
        <v>936</v>
      </c>
      <c r="F704">
        <v>2</v>
      </c>
      <c r="G704" t="s">
        <v>324</v>
      </c>
      <c r="N704" s="97"/>
      <c r="AT704" t="str">
        <f t="shared" si="72"/>
        <v>GND</v>
      </c>
      <c r="AU704" t="str">
        <f t="shared" si="73"/>
        <v>--</v>
      </c>
    </row>
    <row r="705" spans="1:47" x14ac:dyDescent="0.25">
      <c r="A705" t="str">
        <f t="shared" si="68"/>
        <v>C39-1</v>
      </c>
      <c r="B705" t="str">
        <f t="shared" si="69"/>
        <v>VCCINT</v>
      </c>
      <c r="C705" t="str">
        <f t="shared" si="70"/>
        <v>C39-VCCINT</v>
      </c>
      <c r="D705" t="str">
        <f t="shared" si="71"/>
        <v>C39-1</v>
      </c>
      <c r="E705" t="s">
        <v>937</v>
      </c>
      <c r="F705">
        <v>1</v>
      </c>
      <c r="G705" t="s">
        <v>839</v>
      </c>
      <c r="N705" s="97"/>
      <c r="AT705" t="str">
        <f t="shared" si="72"/>
        <v>VCCINT</v>
      </c>
      <c r="AU705" t="str">
        <f t="shared" si="73"/>
        <v>--</v>
      </c>
    </row>
    <row r="706" spans="1:47" x14ac:dyDescent="0.25">
      <c r="A706" t="str">
        <f t="shared" si="68"/>
        <v>C39-2</v>
      </c>
      <c r="B706" t="str">
        <f t="shared" si="69"/>
        <v>GND</v>
      </c>
      <c r="C706" t="str">
        <f t="shared" si="70"/>
        <v>C39-GND</v>
      </c>
      <c r="D706" t="str">
        <f t="shared" si="71"/>
        <v>C39-2</v>
      </c>
      <c r="E706" t="s">
        <v>937</v>
      </c>
      <c r="F706">
        <v>2</v>
      </c>
      <c r="G706" t="s">
        <v>324</v>
      </c>
      <c r="N706" s="97"/>
      <c r="AT706" t="str">
        <f t="shared" si="72"/>
        <v>GND</v>
      </c>
      <c r="AU706" t="str">
        <f t="shared" si="73"/>
        <v>--</v>
      </c>
    </row>
    <row r="707" spans="1:47" x14ac:dyDescent="0.25">
      <c r="A707" t="str">
        <f t="shared" si="68"/>
        <v>C40-1</v>
      </c>
      <c r="B707" t="str">
        <f t="shared" si="69"/>
        <v>VCCINT</v>
      </c>
      <c r="C707" t="str">
        <f t="shared" si="70"/>
        <v>C40-VCCINT</v>
      </c>
      <c r="D707" t="str">
        <f t="shared" si="71"/>
        <v>C40-1</v>
      </c>
      <c r="E707" t="s">
        <v>938</v>
      </c>
      <c r="F707">
        <v>1</v>
      </c>
      <c r="G707" t="s">
        <v>839</v>
      </c>
      <c r="N707" s="97"/>
      <c r="AT707" t="str">
        <f t="shared" si="72"/>
        <v>VCCINT</v>
      </c>
      <c r="AU707" t="str">
        <f t="shared" si="73"/>
        <v>--</v>
      </c>
    </row>
    <row r="708" spans="1:47" x14ac:dyDescent="0.25">
      <c r="A708" t="str">
        <f t="shared" si="68"/>
        <v>C40-2</v>
      </c>
      <c r="B708" t="str">
        <f t="shared" si="69"/>
        <v>GND</v>
      </c>
      <c r="C708" t="str">
        <f t="shared" si="70"/>
        <v>C40-GND</v>
      </c>
      <c r="D708" t="str">
        <f t="shared" si="71"/>
        <v>C40-2</v>
      </c>
      <c r="E708" t="s">
        <v>938</v>
      </c>
      <c r="F708">
        <v>2</v>
      </c>
      <c r="G708" t="s">
        <v>324</v>
      </c>
      <c r="N708" s="97"/>
      <c r="AT708" t="str">
        <f t="shared" si="72"/>
        <v>GND</v>
      </c>
      <c r="AU708" t="str">
        <f t="shared" si="73"/>
        <v>--</v>
      </c>
    </row>
    <row r="709" spans="1:47" x14ac:dyDescent="0.25">
      <c r="A709" t="str">
        <f t="shared" si="68"/>
        <v>C41-1</v>
      </c>
      <c r="B709" t="str">
        <f t="shared" si="69"/>
        <v>VCCINT</v>
      </c>
      <c r="C709" t="str">
        <f t="shared" si="70"/>
        <v>C41-VCCINT</v>
      </c>
      <c r="D709" t="str">
        <f t="shared" si="71"/>
        <v>C41-1</v>
      </c>
      <c r="E709" t="s">
        <v>939</v>
      </c>
      <c r="F709">
        <v>1</v>
      </c>
      <c r="G709" t="s">
        <v>839</v>
      </c>
      <c r="N709" s="97"/>
      <c r="AT709" t="str">
        <f t="shared" si="72"/>
        <v>VCCINT</v>
      </c>
      <c r="AU709" t="str">
        <f t="shared" si="73"/>
        <v>--</v>
      </c>
    </row>
    <row r="710" spans="1:47" x14ac:dyDescent="0.25">
      <c r="A710" t="str">
        <f t="shared" ref="A710:A773" si="74">$E710&amp;"-"&amp;$F710</f>
        <v>C41-2</v>
      </c>
      <c r="B710" t="str">
        <f t="shared" ref="B710:B773" si="75">IF(OR(E710=$A$2,E710=$B$2,E710=$C$2,E710=$D$2),"--",G710)</f>
        <v>GND</v>
      </c>
      <c r="C710" t="str">
        <f t="shared" ref="C710:C773" si="76">$E710&amp;"-"&amp;$G710</f>
        <v>C41-GND</v>
      </c>
      <c r="D710" t="str">
        <f t="shared" ref="D710:D773" si="77">A710</f>
        <v>C41-2</v>
      </c>
      <c r="E710" t="s">
        <v>939</v>
      </c>
      <c r="F710">
        <v>2</v>
      </c>
      <c r="G710" t="s">
        <v>324</v>
      </c>
      <c r="N710" s="97"/>
      <c r="AT710" t="str">
        <f t="shared" ref="AT710:AT773" si="78">IF(IF(COUNTIF($AO$6:$AQ$150,B710)&gt;0,"---","--")="---",VLOOKUP(B710,$AO$6:$AQ$150,3,0),B710)</f>
        <v>GND</v>
      </c>
      <c r="AU710" t="str">
        <f t="shared" ref="AU710:AU773" si="79">IF(IF(COUNTIF($AO$6:$AQ$150,B710)&gt;0,"---","--")="---",VLOOKUP(B710,$AO$6:$AQ$150,2,0),"--")</f>
        <v>--</v>
      </c>
    </row>
    <row r="711" spans="1:47" x14ac:dyDescent="0.25">
      <c r="A711" t="str">
        <f t="shared" si="74"/>
        <v>C42-1</v>
      </c>
      <c r="B711" t="str">
        <f t="shared" si="75"/>
        <v>VCCINT</v>
      </c>
      <c r="C711" t="str">
        <f t="shared" si="76"/>
        <v>C42-VCCINT</v>
      </c>
      <c r="D711" t="str">
        <f t="shared" si="77"/>
        <v>C42-1</v>
      </c>
      <c r="E711" t="s">
        <v>940</v>
      </c>
      <c r="F711">
        <v>1</v>
      </c>
      <c r="G711" t="s">
        <v>839</v>
      </c>
      <c r="N711" s="97"/>
      <c r="AT711" t="str">
        <f t="shared" si="78"/>
        <v>VCCINT</v>
      </c>
      <c r="AU711" t="str">
        <f t="shared" si="79"/>
        <v>--</v>
      </c>
    </row>
    <row r="712" spans="1:47" x14ac:dyDescent="0.25">
      <c r="A712" t="str">
        <f t="shared" si="74"/>
        <v>C42-2</v>
      </c>
      <c r="B712" t="str">
        <f t="shared" si="75"/>
        <v>GND</v>
      </c>
      <c r="C712" t="str">
        <f t="shared" si="76"/>
        <v>C42-GND</v>
      </c>
      <c r="D712" t="str">
        <f t="shared" si="77"/>
        <v>C42-2</v>
      </c>
      <c r="E712" t="s">
        <v>940</v>
      </c>
      <c r="F712">
        <v>2</v>
      </c>
      <c r="G712" t="s">
        <v>324</v>
      </c>
      <c r="N712" s="97"/>
      <c r="AT712" t="str">
        <f t="shared" si="78"/>
        <v>GND</v>
      </c>
      <c r="AU712" t="str">
        <f t="shared" si="79"/>
        <v>--</v>
      </c>
    </row>
    <row r="713" spans="1:47" x14ac:dyDescent="0.25">
      <c r="A713" t="str">
        <f t="shared" si="74"/>
        <v>C43-1</v>
      </c>
      <c r="B713" t="str">
        <f t="shared" si="75"/>
        <v>VCCINT</v>
      </c>
      <c r="C713" t="str">
        <f t="shared" si="76"/>
        <v>C43-VCCINT</v>
      </c>
      <c r="D713" t="str">
        <f t="shared" si="77"/>
        <v>C43-1</v>
      </c>
      <c r="E713" t="s">
        <v>941</v>
      </c>
      <c r="F713">
        <v>1</v>
      </c>
      <c r="G713" t="s">
        <v>839</v>
      </c>
      <c r="N713" s="97"/>
      <c r="AT713" t="str">
        <f t="shared" si="78"/>
        <v>VCCINT</v>
      </c>
      <c r="AU713" t="str">
        <f t="shared" si="79"/>
        <v>--</v>
      </c>
    </row>
    <row r="714" spans="1:47" x14ac:dyDescent="0.25">
      <c r="A714" t="str">
        <f t="shared" si="74"/>
        <v>C43-2</v>
      </c>
      <c r="B714" t="str">
        <f t="shared" si="75"/>
        <v>GND</v>
      </c>
      <c r="C714" t="str">
        <f t="shared" si="76"/>
        <v>C43-GND</v>
      </c>
      <c r="D714" t="str">
        <f t="shared" si="77"/>
        <v>C43-2</v>
      </c>
      <c r="E714" t="s">
        <v>941</v>
      </c>
      <c r="F714">
        <v>2</v>
      </c>
      <c r="G714" t="s">
        <v>324</v>
      </c>
      <c r="N714" s="97"/>
      <c r="AT714" t="str">
        <f t="shared" si="78"/>
        <v>GND</v>
      </c>
      <c r="AU714" t="str">
        <f t="shared" si="79"/>
        <v>--</v>
      </c>
    </row>
    <row r="715" spans="1:47" x14ac:dyDescent="0.25">
      <c r="A715" t="str">
        <f t="shared" si="74"/>
        <v>C44-1</v>
      </c>
      <c r="B715" t="str">
        <f t="shared" si="75"/>
        <v>3.3V</v>
      </c>
      <c r="C715" t="str">
        <f t="shared" si="76"/>
        <v>C44-3.3V</v>
      </c>
      <c r="D715" t="str">
        <f t="shared" si="77"/>
        <v>C44-1</v>
      </c>
      <c r="E715" t="s">
        <v>942</v>
      </c>
      <c r="F715">
        <v>1</v>
      </c>
      <c r="G715" t="s">
        <v>291</v>
      </c>
      <c r="N715" s="97"/>
      <c r="AT715" t="str">
        <f t="shared" si="78"/>
        <v>3.3V</v>
      </c>
      <c r="AU715" t="str">
        <f t="shared" si="79"/>
        <v>--</v>
      </c>
    </row>
    <row r="716" spans="1:47" x14ac:dyDescent="0.25">
      <c r="A716" t="str">
        <f t="shared" si="74"/>
        <v>C44-2</v>
      </c>
      <c r="B716" t="str">
        <f t="shared" si="75"/>
        <v>GND</v>
      </c>
      <c r="C716" t="str">
        <f t="shared" si="76"/>
        <v>C44-GND</v>
      </c>
      <c r="D716" t="str">
        <f t="shared" si="77"/>
        <v>C44-2</v>
      </c>
      <c r="E716" t="s">
        <v>942</v>
      </c>
      <c r="F716">
        <v>2</v>
      </c>
      <c r="G716" t="s">
        <v>324</v>
      </c>
      <c r="N716" s="97"/>
      <c r="AT716" t="str">
        <f t="shared" si="78"/>
        <v>GND</v>
      </c>
      <c r="AU716" t="str">
        <f t="shared" si="79"/>
        <v>--</v>
      </c>
    </row>
    <row r="717" spans="1:47" x14ac:dyDescent="0.25">
      <c r="A717" t="str">
        <f t="shared" si="74"/>
        <v>C45-1</v>
      </c>
      <c r="B717" t="str">
        <f t="shared" si="75"/>
        <v>3.3V</v>
      </c>
      <c r="C717" t="str">
        <f t="shared" si="76"/>
        <v>C45-3.3V</v>
      </c>
      <c r="D717" t="str">
        <f t="shared" si="77"/>
        <v>C45-1</v>
      </c>
      <c r="E717" t="s">
        <v>943</v>
      </c>
      <c r="F717">
        <v>1</v>
      </c>
      <c r="G717" t="s">
        <v>291</v>
      </c>
      <c r="N717" s="97"/>
      <c r="AT717" t="str">
        <f t="shared" si="78"/>
        <v>3.3V</v>
      </c>
      <c r="AU717" t="str">
        <f t="shared" si="79"/>
        <v>--</v>
      </c>
    </row>
    <row r="718" spans="1:47" x14ac:dyDescent="0.25">
      <c r="A718" t="str">
        <f t="shared" si="74"/>
        <v>C45-2</v>
      </c>
      <c r="B718" t="str">
        <f t="shared" si="75"/>
        <v>GND</v>
      </c>
      <c r="C718" t="str">
        <f t="shared" si="76"/>
        <v>C45-GND</v>
      </c>
      <c r="D718" t="str">
        <f t="shared" si="77"/>
        <v>C45-2</v>
      </c>
      <c r="E718" t="s">
        <v>943</v>
      </c>
      <c r="F718">
        <v>2</v>
      </c>
      <c r="G718" t="s">
        <v>324</v>
      </c>
      <c r="N718" s="97"/>
      <c r="AT718" t="str">
        <f t="shared" si="78"/>
        <v>GND</v>
      </c>
      <c r="AU718" t="str">
        <f t="shared" si="79"/>
        <v>--</v>
      </c>
    </row>
    <row r="719" spans="1:47" x14ac:dyDescent="0.25">
      <c r="A719" t="str">
        <f t="shared" si="74"/>
        <v>C46-1</v>
      </c>
      <c r="B719" t="str">
        <f t="shared" si="75"/>
        <v>3.3V</v>
      </c>
      <c r="C719" t="str">
        <f t="shared" si="76"/>
        <v>C46-3.3V</v>
      </c>
      <c r="D719" t="str">
        <f t="shared" si="77"/>
        <v>C46-1</v>
      </c>
      <c r="E719" t="s">
        <v>944</v>
      </c>
      <c r="F719">
        <v>1</v>
      </c>
      <c r="G719" t="s">
        <v>291</v>
      </c>
      <c r="N719" s="97"/>
      <c r="AT719" t="str">
        <f t="shared" si="78"/>
        <v>3.3V</v>
      </c>
      <c r="AU719" t="str">
        <f t="shared" si="79"/>
        <v>--</v>
      </c>
    </row>
    <row r="720" spans="1:47" x14ac:dyDescent="0.25">
      <c r="A720" t="str">
        <f t="shared" si="74"/>
        <v>C46-2</v>
      </c>
      <c r="B720" t="str">
        <f t="shared" si="75"/>
        <v>GND</v>
      </c>
      <c r="C720" t="str">
        <f t="shared" si="76"/>
        <v>C46-GND</v>
      </c>
      <c r="D720" t="str">
        <f t="shared" si="77"/>
        <v>C46-2</v>
      </c>
      <c r="E720" t="s">
        <v>944</v>
      </c>
      <c r="F720">
        <v>2</v>
      </c>
      <c r="G720" t="s">
        <v>324</v>
      </c>
      <c r="N720" s="97"/>
      <c r="AT720" t="str">
        <f t="shared" si="78"/>
        <v>GND</v>
      </c>
      <c r="AU720" t="str">
        <f t="shared" si="79"/>
        <v>--</v>
      </c>
    </row>
    <row r="721" spans="1:47" x14ac:dyDescent="0.25">
      <c r="A721" t="str">
        <f t="shared" si="74"/>
        <v>C47-1</v>
      </c>
      <c r="B721" t="str">
        <f t="shared" si="75"/>
        <v>5V</v>
      </c>
      <c r="C721" t="str">
        <f t="shared" si="76"/>
        <v>C47-5V</v>
      </c>
      <c r="D721" t="str">
        <f t="shared" si="77"/>
        <v>C47-1</v>
      </c>
      <c r="E721" t="s">
        <v>775</v>
      </c>
      <c r="F721">
        <v>1</v>
      </c>
      <c r="G721" t="s">
        <v>293</v>
      </c>
      <c r="N721" s="97"/>
      <c r="AT721" t="str">
        <f t="shared" si="78"/>
        <v>5V</v>
      </c>
      <c r="AU721" t="str">
        <f t="shared" si="79"/>
        <v>--</v>
      </c>
    </row>
    <row r="722" spans="1:47" x14ac:dyDescent="0.25">
      <c r="A722" t="str">
        <f t="shared" si="74"/>
        <v>C47-2</v>
      </c>
      <c r="B722" t="str">
        <f t="shared" si="75"/>
        <v>GND</v>
      </c>
      <c r="C722" t="str">
        <f t="shared" si="76"/>
        <v>C47-GND</v>
      </c>
      <c r="D722" t="str">
        <f t="shared" si="77"/>
        <v>C47-2</v>
      </c>
      <c r="E722" t="s">
        <v>775</v>
      </c>
      <c r="F722">
        <v>2</v>
      </c>
      <c r="G722" t="s">
        <v>324</v>
      </c>
      <c r="N722" s="97"/>
      <c r="AT722" t="str">
        <f t="shared" si="78"/>
        <v>GND</v>
      </c>
      <c r="AU722" t="str">
        <f t="shared" si="79"/>
        <v>--</v>
      </c>
    </row>
    <row r="723" spans="1:47" x14ac:dyDescent="0.25">
      <c r="A723" t="str">
        <f t="shared" si="74"/>
        <v>C101-1</v>
      </c>
      <c r="B723" t="str">
        <f t="shared" si="75"/>
        <v>3.3V</v>
      </c>
      <c r="C723" t="str">
        <f t="shared" si="76"/>
        <v>C101-3.3V</v>
      </c>
      <c r="D723" t="str">
        <f t="shared" si="77"/>
        <v>C101-1</v>
      </c>
      <c r="E723" t="s">
        <v>475</v>
      </c>
      <c r="F723">
        <v>1</v>
      </c>
      <c r="G723" t="s">
        <v>291</v>
      </c>
      <c r="N723" s="97"/>
      <c r="AT723" t="str">
        <f t="shared" si="78"/>
        <v>3.3V</v>
      </c>
      <c r="AU723" t="str">
        <f t="shared" si="79"/>
        <v>--</v>
      </c>
    </row>
    <row r="724" spans="1:47" x14ac:dyDescent="0.25">
      <c r="A724" t="str">
        <f t="shared" si="74"/>
        <v>C101-2</v>
      </c>
      <c r="B724" t="str">
        <f t="shared" si="75"/>
        <v>GND</v>
      </c>
      <c r="C724" t="str">
        <f t="shared" si="76"/>
        <v>C101-GND</v>
      </c>
      <c r="D724" t="str">
        <f t="shared" si="77"/>
        <v>C101-2</v>
      </c>
      <c r="E724" t="s">
        <v>475</v>
      </c>
      <c r="F724">
        <v>2</v>
      </c>
      <c r="G724" t="s">
        <v>324</v>
      </c>
      <c r="N724" s="97"/>
      <c r="AT724" t="str">
        <f t="shared" si="78"/>
        <v>GND</v>
      </c>
      <c r="AU724" t="str">
        <f t="shared" si="79"/>
        <v>--</v>
      </c>
    </row>
    <row r="725" spans="1:47" x14ac:dyDescent="0.25">
      <c r="A725" t="str">
        <f t="shared" si="74"/>
        <v>D1-A</v>
      </c>
      <c r="B725" t="str">
        <f t="shared" si="75"/>
        <v>NetD1_A</v>
      </c>
      <c r="C725" t="str">
        <f t="shared" si="76"/>
        <v>D1-NetD1_A</v>
      </c>
      <c r="D725" t="str">
        <f t="shared" si="77"/>
        <v>D1-A</v>
      </c>
      <c r="E725" t="s">
        <v>300</v>
      </c>
      <c r="F725" t="s">
        <v>476</v>
      </c>
      <c r="G725" t="s">
        <v>373</v>
      </c>
      <c r="N725" s="97"/>
      <c r="AT725" t="str">
        <f t="shared" si="78"/>
        <v>NetD1_A</v>
      </c>
      <c r="AU725" t="str">
        <f t="shared" si="79"/>
        <v>--</v>
      </c>
    </row>
    <row r="726" spans="1:47" x14ac:dyDescent="0.25">
      <c r="A726" t="str">
        <f t="shared" si="74"/>
        <v>D1-K</v>
      </c>
      <c r="B726" t="str">
        <f t="shared" si="75"/>
        <v>GND</v>
      </c>
      <c r="C726" t="str">
        <f t="shared" si="76"/>
        <v>D1-GND</v>
      </c>
      <c r="D726" t="str">
        <f t="shared" si="77"/>
        <v>D1-K</v>
      </c>
      <c r="E726" t="s">
        <v>300</v>
      </c>
      <c r="F726" t="s">
        <v>477</v>
      </c>
      <c r="G726" t="s">
        <v>324</v>
      </c>
      <c r="N726" s="97"/>
      <c r="AT726" t="str">
        <f t="shared" si="78"/>
        <v>GND</v>
      </c>
      <c r="AU726" t="str">
        <f t="shared" si="79"/>
        <v>--</v>
      </c>
    </row>
    <row r="727" spans="1:47" x14ac:dyDescent="0.25">
      <c r="A727" t="str">
        <f t="shared" si="74"/>
        <v>D2-A</v>
      </c>
      <c r="B727" t="str">
        <f t="shared" si="75"/>
        <v>NetD2_A</v>
      </c>
      <c r="C727" t="str">
        <f t="shared" si="76"/>
        <v>D2-NetD2_A</v>
      </c>
      <c r="D727" t="str">
        <f t="shared" si="77"/>
        <v>D2-A</v>
      </c>
      <c r="E727" t="s">
        <v>301</v>
      </c>
      <c r="F727" t="s">
        <v>476</v>
      </c>
      <c r="G727" t="s">
        <v>374</v>
      </c>
      <c r="N727" s="97"/>
      <c r="AT727" t="str">
        <f t="shared" si="78"/>
        <v>LED1</v>
      </c>
      <c r="AU727" t="str">
        <f t="shared" si="79"/>
        <v>R9</v>
      </c>
    </row>
    <row r="728" spans="1:47" x14ac:dyDescent="0.25">
      <c r="A728" t="str">
        <f t="shared" si="74"/>
        <v>D2-K</v>
      </c>
      <c r="B728" t="str">
        <f t="shared" si="75"/>
        <v>GND</v>
      </c>
      <c r="C728" t="str">
        <f t="shared" si="76"/>
        <v>D2-GND</v>
      </c>
      <c r="D728" t="str">
        <f t="shared" si="77"/>
        <v>D2-K</v>
      </c>
      <c r="E728" t="s">
        <v>301</v>
      </c>
      <c r="F728" t="s">
        <v>477</v>
      </c>
      <c r="G728" t="s">
        <v>324</v>
      </c>
      <c r="N728" s="97"/>
      <c r="AT728" t="str">
        <f t="shared" si="78"/>
        <v>GND</v>
      </c>
      <c r="AU728" t="str">
        <f t="shared" si="79"/>
        <v>--</v>
      </c>
    </row>
    <row r="729" spans="1:47" x14ac:dyDescent="0.25">
      <c r="A729" t="str">
        <f t="shared" si="74"/>
        <v>D3-A</v>
      </c>
      <c r="B729" t="str">
        <f t="shared" si="75"/>
        <v>NetD3_A</v>
      </c>
      <c r="C729" t="str">
        <f t="shared" si="76"/>
        <v>D3-NetD3_A</v>
      </c>
      <c r="D729" t="str">
        <f t="shared" si="77"/>
        <v>D3-A</v>
      </c>
      <c r="E729" t="s">
        <v>302</v>
      </c>
      <c r="F729" t="s">
        <v>476</v>
      </c>
      <c r="G729" t="s">
        <v>375</v>
      </c>
      <c r="N729" s="97"/>
      <c r="AT729" t="str">
        <f t="shared" si="78"/>
        <v>LED2</v>
      </c>
      <c r="AU729" t="str">
        <f t="shared" si="79"/>
        <v>R10</v>
      </c>
    </row>
    <row r="730" spans="1:47" x14ac:dyDescent="0.25">
      <c r="A730" t="str">
        <f t="shared" si="74"/>
        <v>D3-K</v>
      </c>
      <c r="B730" t="str">
        <f t="shared" si="75"/>
        <v>GND</v>
      </c>
      <c r="C730" t="str">
        <f t="shared" si="76"/>
        <v>D3-GND</v>
      </c>
      <c r="D730" t="str">
        <f t="shared" si="77"/>
        <v>D3-K</v>
      </c>
      <c r="E730" t="s">
        <v>302</v>
      </c>
      <c r="F730" t="s">
        <v>477</v>
      </c>
      <c r="G730" t="s">
        <v>324</v>
      </c>
      <c r="N730" s="97"/>
      <c r="AT730" t="str">
        <f t="shared" si="78"/>
        <v>GND</v>
      </c>
      <c r="AU730" t="str">
        <f t="shared" si="79"/>
        <v>--</v>
      </c>
    </row>
    <row r="731" spans="1:47" x14ac:dyDescent="0.25">
      <c r="A731" t="str">
        <f t="shared" si="74"/>
        <v>D4-A</v>
      </c>
      <c r="B731" t="str">
        <f t="shared" si="75"/>
        <v>NetD4_A</v>
      </c>
      <c r="C731" t="str">
        <f t="shared" si="76"/>
        <v>D4-NetD4_A</v>
      </c>
      <c r="D731" t="str">
        <f t="shared" si="77"/>
        <v>D4-A</v>
      </c>
      <c r="E731" t="s">
        <v>304</v>
      </c>
      <c r="F731" t="s">
        <v>476</v>
      </c>
      <c r="G731" t="s">
        <v>376</v>
      </c>
      <c r="N731" s="97"/>
      <c r="AT731" t="str">
        <f t="shared" si="78"/>
        <v>LED3</v>
      </c>
      <c r="AU731" t="str">
        <f t="shared" si="79"/>
        <v>R11</v>
      </c>
    </row>
    <row r="732" spans="1:47" x14ac:dyDescent="0.25">
      <c r="A732" t="str">
        <f t="shared" si="74"/>
        <v>D4-K</v>
      </c>
      <c r="B732" t="str">
        <f t="shared" si="75"/>
        <v>GND</v>
      </c>
      <c r="C732" t="str">
        <f t="shared" si="76"/>
        <v>D4-GND</v>
      </c>
      <c r="D732" t="str">
        <f t="shared" si="77"/>
        <v>D4-K</v>
      </c>
      <c r="E732" t="s">
        <v>304</v>
      </c>
      <c r="F732" t="s">
        <v>477</v>
      </c>
      <c r="G732" t="s">
        <v>324</v>
      </c>
      <c r="N732" s="97"/>
      <c r="AT732" t="str">
        <f t="shared" si="78"/>
        <v>GND</v>
      </c>
      <c r="AU732" t="str">
        <f t="shared" si="79"/>
        <v>--</v>
      </c>
    </row>
    <row r="733" spans="1:47" x14ac:dyDescent="0.25">
      <c r="A733" t="str">
        <f t="shared" si="74"/>
        <v>D5-A</v>
      </c>
      <c r="B733" t="str">
        <f t="shared" si="75"/>
        <v>NetD5_A</v>
      </c>
      <c r="C733" t="str">
        <f t="shared" si="76"/>
        <v>D5-NetD5_A</v>
      </c>
      <c r="D733" t="str">
        <f t="shared" si="77"/>
        <v>D5-A</v>
      </c>
      <c r="E733" t="s">
        <v>306</v>
      </c>
      <c r="F733" t="s">
        <v>476</v>
      </c>
      <c r="G733" t="s">
        <v>377</v>
      </c>
      <c r="N733" s="97"/>
      <c r="AT733" t="str">
        <f t="shared" si="78"/>
        <v>LED4</v>
      </c>
      <c r="AU733" t="str">
        <f t="shared" si="79"/>
        <v>R12</v>
      </c>
    </row>
    <row r="734" spans="1:47" x14ac:dyDescent="0.25">
      <c r="A734" t="str">
        <f t="shared" si="74"/>
        <v>D5-K</v>
      </c>
      <c r="B734" t="str">
        <f t="shared" si="75"/>
        <v>GND</v>
      </c>
      <c r="C734" t="str">
        <f t="shared" si="76"/>
        <v>D5-GND</v>
      </c>
      <c r="D734" t="str">
        <f t="shared" si="77"/>
        <v>D5-K</v>
      </c>
      <c r="E734" t="s">
        <v>306</v>
      </c>
      <c r="F734" t="s">
        <v>477</v>
      </c>
      <c r="G734" t="s">
        <v>324</v>
      </c>
      <c r="N734" s="97"/>
      <c r="AT734" t="str">
        <f t="shared" si="78"/>
        <v>GND</v>
      </c>
      <c r="AU734" t="str">
        <f t="shared" si="79"/>
        <v>--</v>
      </c>
    </row>
    <row r="735" spans="1:47" x14ac:dyDescent="0.25">
      <c r="A735" t="str">
        <f t="shared" si="74"/>
        <v>D6-A</v>
      </c>
      <c r="B735" t="str">
        <f t="shared" si="75"/>
        <v>NetD6_A</v>
      </c>
      <c r="C735" t="str">
        <f t="shared" si="76"/>
        <v>D6-NetD6_A</v>
      </c>
      <c r="D735" t="str">
        <f t="shared" si="77"/>
        <v>D6-A</v>
      </c>
      <c r="E735" t="s">
        <v>308</v>
      </c>
      <c r="F735" t="s">
        <v>476</v>
      </c>
      <c r="G735" t="s">
        <v>378</v>
      </c>
      <c r="N735" s="97"/>
      <c r="AT735" t="str">
        <f t="shared" si="78"/>
        <v>LED5</v>
      </c>
      <c r="AU735" t="str">
        <f t="shared" si="79"/>
        <v>R13</v>
      </c>
    </row>
    <row r="736" spans="1:47" x14ac:dyDescent="0.25">
      <c r="A736" t="str">
        <f t="shared" si="74"/>
        <v>D6-K</v>
      </c>
      <c r="B736" t="str">
        <f t="shared" si="75"/>
        <v>GND</v>
      </c>
      <c r="C736" t="str">
        <f t="shared" si="76"/>
        <v>D6-GND</v>
      </c>
      <c r="D736" t="str">
        <f t="shared" si="77"/>
        <v>D6-K</v>
      </c>
      <c r="E736" t="s">
        <v>308</v>
      </c>
      <c r="F736" t="s">
        <v>477</v>
      </c>
      <c r="G736" t="s">
        <v>324</v>
      </c>
      <c r="N736" s="97"/>
      <c r="AT736" t="str">
        <f t="shared" si="78"/>
        <v>GND</v>
      </c>
      <c r="AU736" t="str">
        <f t="shared" si="79"/>
        <v>--</v>
      </c>
    </row>
    <row r="737" spans="1:47" x14ac:dyDescent="0.25">
      <c r="A737" t="str">
        <f t="shared" si="74"/>
        <v>D7-A</v>
      </c>
      <c r="B737" t="str">
        <f t="shared" si="75"/>
        <v>NetD7_A</v>
      </c>
      <c r="C737" t="str">
        <f t="shared" si="76"/>
        <v>D7-NetD7_A</v>
      </c>
      <c r="D737" t="str">
        <f t="shared" si="77"/>
        <v>D7-A</v>
      </c>
      <c r="E737" t="s">
        <v>310</v>
      </c>
      <c r="F737" t="s">
        <v>476</v>
      </c>
      <c r="G737" t="s">
        <v>379</v>
      </c>
      <c r="N737" s="97"/>
      <c r="AT737" t="str">
        <f t="shared" si="78"/>
        <v>LED6</v>
      </c>
      <c r="AU737" t="str">
        <f t="shared" si="79"/>
        <v>R14</v>
      </c>
    </row>
    <row r="738" spans="1:47" x14ac:dyDescent="0.25">
      <c r="A738" t="str">
        <f t="shared" si="74"/>
        <v>D7-K</v>
      </c>
      <c r="B738" t="str">
        <f t="shared" si="75"/>
        <v>GND</v>
      </c>
      <c r="C738" t="str">
        <f t="shared" si="76"/>
        <v>D7-GND</v>
      </c>
      <c r="D738" t="str">
        <f t="shared" si="77"/>
        <v>D7-K</v>
      </c>
      <c r="E738" t="s">
        <v>310</v>
      </c>
      <c r="F738" t="s">
        <v>477</v>
      </c>
      <c r="G738" t="s">
        <v>324</v>
      </c>
      <c r="N738" s="97"/>
      <c r="AT738" t="str">
        <f t="shared" si="78"/>
        <v>GND</v>
      </c>
      <c r="AU738" t="str">
        <f t="shared" si="79"/>
        <v>--</v>
      </c>
    </row>
    <row r="739" spans="1:47" x14ac:dyDescent="0.25">
      <c r="A739" t="str">
        <f t="shared" si="74"/>
        <v>D8-A</v>
      </c>
      <c r="B739" t="str">
        <f t="shared" si="75"/>
        <v>NetD8_A</v>
      </c>
      <c r="C739" t="str">
        <f t="shared" si="76"/>
        <v>D8-NetD8_A</v>
      </c>
      <c r="D739" t="str">
        <f t="shared" si="77"/>
        <v>D8-A</v>
      </c>
      <c r="E739" t="s">
        <v>312</v>
      </c>
      <c r="F739" t="s">
        <v>476</v>
      </c>
      <c r="G739" t="s">
        <v>380</v>
      </c>
      <c r="N739" s="97"/>
      <c r="AT739" t="str">
        <f t="shared" si="78"/>
        <v>LED7</v>
      </c>
      <c r="AU739" t="str">
        <f t="shared" si="79"/>
        <v>R15</v>
      </c>
    </row>
    <row r="740" spans="1:47" x14ac:dyDescent="0.25">
      <c r="A740" t="str">
        <f t="shared" si="74"/>
        <v>D8-K</v>
      </c>
      <c r="B740" t="str">
        <f t="shared" si="75"/>
        <v>GND</v>
      </c>
      <c r="C740" t="str">
        <f t="shared" si="76"/>
        <v>D8-GND</v>
      </c>
      <c r="D740" t="str">
        <f t="shared" si="77"/>
        <v>D8-K</v>
      </c>
      <c r="E740" t="s">
        <v>312</v>
      </c>
      <c r="F740" t="s">
        <v>477</v>
      </c>
      <c r="G740" t="s">
        <v>324</v>
      </c>
      <c r="N740" s="97"/>
      <c r="AT740" t="str">
        <f t="shared" si="78"/>
        <v>GND</v>
      </c>
      <c r="AU740" t="str">
        <f t="shared" si="79"/>
        <v>--</v>
      </c>
    </row>
    <row r="741" spans="1:47" x14ac:dyDescent="0.25">
      <c r="A741" t="str">
        <f t="shared" si="74"/>
        <v>D9-A</v>
      </c>
      <c r="B741" t="str">
        <f t="shared" si="75"/>
        <v>NetD9_A</v>
      </c>
      <c r="C741" t="str">
        <f t="shared" si="76"/>
        <v>D9-NetD9_A</v>
      </c>
      <c r="D741" t="str">
        <f t="shared" si="77"/>
        <v>D9-A</v>
      </c>
      <c r="E741" t="s">
        <v>314</v>
      </c>
      <c r="F741" t="s">
        <v>476</v>
      </c>
      <c r="G741" t="s">
        <v>381</v>
      </c>
      <c r="N741" s="97"/>
      <c r="AT741" t="str">
        <f t="shared" si="78"/>
        <v>LED8</v>
      </c>
      <c r="AU741" t="str">
        <f t="shared" si="79"/>
        <v>R16</v>
      </c>
    </row>
    <row r="742" spans="1:47" x14ac:dyDescent="0.25">
      <c r="A742" t="str">
        <f t="shared" si="74"/>
        <v>D9-K</v>
      </c>
      <c r="B742" t="str">
        <f t="shared" si="75"/>
        <v>GND</v>
      </c>
      <c r="C742" t="str">
        <f t="shared" si="76"/>
        <v>D9-GND</v>
      </c>
      <c r="D742" t="str">
        <f t="shared" si="77"/>
        <v>D9-K</v>
      </c>
      <c r="E742" t="s">
        <v>314</v>
      </c>
      <c r="F742" t="s">
        <v>477</v>
      </c>
      <c r="G742" t="s">
        <v>324</v>
      </c>
      <c r="N742" s="97"/>
      <c r="AT742" t="str">
        <f t="shared" si="78"/>
        <v>GND</v>
      </c>
      <c r="AU742" t="str">
        <f t="shared" si="79"/>
        <v>--</v>
      </c>
    </row>
    <row r="743" spans="1:47" x14ac:dyDescent="0.25">
      <c r="A743" t="str">
        <f t="shared" si="74"/>
        <v>D10-A</v>
      </c>
      <c r="B743" t="str">
        <f t="shared" si="75"/>
        <v>NetD10_A</v>
      </c>
      <c r="C743" t="str">
        <f t="shared" si="76"/>
        <v>D10-NetD10_A</v>
      </c>
      <c r="D743" t="str">
        <f t="shared" si="77"/>
        <v>D10-A</v>
      </c>
      <c r="E743" t="s">
        <v>316</v>
      </c>
      <c r="F743" t="s">
        <v>476</v>
      </c>
      <c r="G743" t="s">
        <v>372</v>
      </c>
      <c r="N743" s="97"/>
      <c r="AT743" t="str">
        <f t="shared" si="78"/>
        <v>NetD10_A</v>
      </c>
      <c r="AU743" t="str">
        <f t="shared" si="79"/>
        <v>--</v>
      </c>
    </row>
    <row r="744" spans="1:47" x14ac:dyDescent="0.25">
      <c r="A744" t="str">
        <f t="shared" si="74"/>
        <v>D10-K</v>
      </c>
      <c r="B744" t="str">
        <f t="shared" si="75"/>
        <v>USER_LED</v>
      </c>
      <c r="C744" t="str">
        <f t="shared" si="76"/>
        <v>D10-USER_LED</v>
      </c>
      <c r="D744" t="str">
        <f t="shared" si="77"/>
        <v>D10-K</v>
      </c>
      <c r="E744" t="s">
        <v>316</v>
      </c>
      <c r="F744" t="s">
        <v>477</v>
      </c>
      <c r="G744" t="s">
        <v>1154</v>
      </c>
      <c r="N744" s="97"/>
      <c r="AT744" t="str">
        <f t="shared" si="78"/>
        <v>USER_LED</v>
      </c>
      <c r="AU744" t="str">
        <f t="shared" si="79"/>
        <v>--</v>
      </c>
    </row>
    <row r="745" spans="1:47" x14ac:dyDescent="0.25">
      <c r="A745" t="str">
        <f t="shared" si="74"/>
        <v>H1-1</v>
      </c>
      <c r="B745" t="str">
        <f t="shared" si="75"/>
        <v>NetH1_1</v>
      </c>
      <c r="C745" t="str">
        <f t="shared" si="76"/>
        <v>H1-NetH1_1</v>
      </c>
      <c r="D745" t="str">
        <f t="shared" si="77"/>
        <v>H1-1</v>
      </c>
      <c r="E745" t="s">
        <v>478</v>
      </c>
      <c r="F745">
        <v>1</v>
      </c>
      <c r="G745" t="s">
        <v>479</v>
      </c>
      <c r="N745" s="97"/>
      <c r="AT745" t="str">
        <f t="shared" si="78"/>
        <v>NetH1_1</v>
      </c>
      <c r="AU745" t="str">
        <f t="shared" si="79"/>
        <v>--</v>
      </c>
    </row>
    <row r="746" spans="1:47" x14ac:dyDescent="0.25">
      <c r="A746" t="str">
        <f t="shared" si="74"/>
        <v>H2-1</v>
      </c>
      <c r="B746" t="str">
        <f t="shared" si="75"/>
        <v>NetH2_1</v>
      </c>
      <c r="C746" t="str">
        <f t="shared" si="76"/>
        <v>H2-NetH2_1</v>
      </c>
      <c r="D746" t="str">
        <f t="shared" si="77"/>
        <v>H2-1</v>
      </c>
      <c r="E746" t="s">
        <v>480</v>
      </c>
      <c r="F746">
        <v>1</v>
      </c>
      <c r="G746" t="s">
        <v>481</v>
      </c>
      <c r="N746" s="97"/>
      <c r="AT746" t="str">
        <f t="shared" si="78"/>
        <v>NetH2_1</v>
      </c>
      <c r="AU746" t="str">
        <f t="shared" si="79"/>
        <v>--</v>
      </c>
    </row>
    <row r="747" spans="1:47" x14ac:dyDescent="0.25">
      <c r="A747" t="str">
        <f t="shared" si="74"/>
        <v>H3-1</v>
      </c>
      <c r="B747" t="str">
        <f t="shared" si="75"/>
        <v>NetH3_1</v>
      </c>
      <c r="C747" t="str">
        <f t="shared" si="76"/>
        <v>H3-NetH3_1</v>
      </c>
      <c r="D747" t="str">
        <f t="shared" si="77"/>
        <v>H3-1</v>
      </c>
      <c r="E747" t="s">
        <v>482</v>
      </c>
      <c r="F747">
        <v>1</v>
      </c>
      <c r="G747" t="s">
        <v>483</v>
      </c>
      <c r="N747" s="97"/>
      <c r="AT747" t="str">
        <f t="shared" si="78"/>
        <v>NetH3_1</v>
      </c>
      <c r="AU747" t="str">
        <f t="shared" si="79"/>
        <v>--</v>
      </c>
    </row>
    <row r="748" spans="1:47" x14ac:dyDescent="0.25">
      <c r="A748" t="str">
        <f t="shared" si="74"/>
        <v>H4-1</v>
      </c>
      <c r="B748" t="str">
        <f t="shared" si="75"/>
        <v>NetH4_1</v>
      </c>
      <c r="C748" t="str">
        <f t="shared" si="76"/>
        <v>H4-NetH4_1</v>
      </c>
      <c r="D748" t="str">
        <f t="shared" si="77"/>
        <v>H4-1</v>
      </c>
      <c r="E748" t="s">
        <v>484</v>
      </c>
      <c r="F748">
        <v>1</v>
      </c>
      <c r="G748" t="s">
        <v>485</v>
      </c>
      <c r="N748" s="97"/>
      <c r="AT748" t="str">
        <f t="shared" si="78"/>
        <v>NetH4_1</v>
      </c>
      <c r="AU748" t="str">
        <f t="shared" si="79"/>
        <v>--</v>
      </c>
    </row>
    <row r="749" spans="1:47" x14ac:dyDescent="0.25">
      <c r="A749" t="str">
        <f t="shared" si="74"/>
        <v>L1-1</v>
      </c>
      <c r="B749" t="str">
        <f t="shared" si="75"/>
        <v>NetC1_1</v>
      </c>
      <c r="C749" t="str">
        <f t="shared" si="76"/>
        <v>L1-NetC1_1</v>
      </c>
      <c r="D749" t="str">
        <f t="shared" si="77"/>
        <v>L1-1</v>
      </c>
      <c r="E749" t="s">
        <v>486</v>
      </c>
      <c r="F749">
        <v>1</v>
      </c>
      <c r="G749" t="s">
        <v>370</v>
      </c>
      <c r="N749" s="97"/>
      <c r="AT749" t="str">
        <f t="shared" si="78"/>
        <v>NetC1_1</v>
      </c>
      <c r="AU749" t="str">
        <f t="shared" si="79"/>
        <v>--</v>
      </c>
    </row>
    <row r="750" spans="1:47" x14ac:dyDescent="0.25">
      <c r="A750" t="str">
        <f t="shared" si="74"/>
        <v>L1-2</v>
      </c>
      <c r="B750" t="str">
        <f t="shared" si="75"/>
        <v>3.3V</v>
      </c>
      <c r="C750" t="str">
        <f t="shared" si="76"/>
        <v>L1-3.3V</v>
      </c>
      <c r="D750" t="str">
        <f t="shared" si="77"/>
        <v>L1-2</v>
      </c>
      <c r="E750" t="s">
        <v>486</v>
      </c>
      <c r="F750">
        <v>2</v>
      </c>
      <c r="G750" t="s">
        <v>291</v>
      </c>
      <c r="N750" s="97"/>
      <c r="AT750" t="str">
        <f t="shared" si="78"/>
        <v>3.3V</v>
      </c>
      <c r="AU750" t="str">
        <f t="shared" si="79"/>
        <v>--</v>
      </c>
    </row>
    <row r="751" spans="1:47" x14ac:dyDescent="0.25">
      <c r="A751" t="str">
        <f t="shared" si="74"/>
        <v>L2-1</v>
      </c>
      <c r="B751" t="str">
        <f t="shared" si="75"/>
        <v>NetC19_1</v>
      </c>
      <c r="C751" t="str">
        <f t="shared" si="76"/>
        <v>L2-NetC19_1</v>
      </c>
      <c r="D751" t="str">
        <f t="shared" si="77"/>
        <v>L2-1</v>
      </c>
      <c r="E751" t="s">
        <v>487</v>
      </c>
      <c r="F751">
        <v>1</v>
      </c>
      <c r="G751" t="s">
        <v>369</v>
      </c>
      <c r="N751" s="97"/>
      <c r="AT751" t="str">
        <f t="shared" si="78"/>
        <v>NetC19_1</v>
      </c>
      <c r="AU751" t="str">
        <f t="shared" si="79"/>
        <v>--</v>
      </c>
    </row>
    <row r="752" spans="1:47" x14ac:dyDescent="0.25">
      <c r="A752" t="str">
        <f t="shared" si="74"/>
        <v>L2-2</v>
      </c>
      <c r="B752" t="str">
        <f t="shared" si="75"/>
        <v>3.3V</v>
      </c>
      <c r="C752" t="str">
        <f t="shared" si="76"/>
        <v>L2-3.3V</v>
      </c>
      <c r="D752" t="str">
        <f t="shared" si="77"/>
        <v>L2-2</v>
      </c>
      <c r="E752" t="s">
        <v>487</v>
      </c>
      <c r="F752">
        <v>2</v>
      </c>
      <c r="G752" t="s">
        <v>291</v>
      </c>
      <c r="N752" s="97"/>
      <c r="AT752" t="str">
        <f t="shared" si="78"/>
        <v>3.3V</v>
      </c>
      <c r="AU752" t="str">
        <f t="shared" si="79"/>
        <v>--</v>
      </c>
    </row>
    <row r="753" spans="1:47" x14ac:dyDescent="0.25">
      <c r="A753" t="str">
        <f t="shared" si="74"/>
        <v>R1-1</v>
      </c>
      <c r="B753" t="str">
        <f t="shared" si="75"/>
        <v>GND</v>
      </c>
      <c r="C753" t="str">
        <f t="shared" si="76"/>
        <v>R1-GND</v>
      </c>
      <c r="D753" t="str">
        <f t="shared" si="77"/>
        <v>R1-1</v>
      </c>
      <c r="E753" t="s">
        <v>488</v>
      </c>
      <c r="F753">
        <v>1</v>
      </c>
      <c r="G753" t="s">
        <v>324</v>
      </c>
      <c r="N753" s="97"/>
      <c r="AT753" t="str">
        <f t="shared" si="78"/>
        <v>GND</v>
      </c>
      <c r="AU753" t="str">
        <f t="shared" si="79"/>
        <v>--</v>
      </c>
    </row>
    <row r="754" spans="1:47" x14ac:dyDescent="0.25">
      <c r="A754" t="str">
        <f t="shared" si="74"/>
        <v>R1-2</v>
      </c>
      <c r="B754" t="str">
        <f t="shared" si="75"/>
        <v>NetR1_2</v>
      </c>
      <c r="C754" t="str">
        <f t="shared" si="76"/>
        <v>R1-NetR1_2</v>
      </c>
      <c r="D754" t="str">
        <f t="shared" si="77"/>
        <v>R1-2</v>
      </c>
      <c r="E754" t="s">
        <v>488</v>
      </c>
      <c r="F754">
        <v>2</v>
      </c>
      <c r="G754" t="s">
        <v>385</v>
      </c>
      <c r="N754" s="97"/>
      <c r="AT754" t="str">
        <f t="shared" si="78"/>
        <v>NetR1_2</v>
      </c>
      <c r="AU754" t="str">
        <f t="shared" si="79"/>
        <v>--</v>
      </c>
    </row>
    <row r="755" spans="1:47" x14ac:dyDescent="0.25">
      <c r="A755" t="str">
        <f t="shared" si="74"/>
        <v>R2-1</v>
      </c>
      <c r="B755" t="str">
        <f t="shared" si="75"/>
        <v>3.3V</v>
      </c>
      <c r="C755" t="str">
        <f t="shared" si="76"/>
        <v>R2-3.3V</v>
      </c>
      <c r="D755" t="str">
        <f t="shared" si="77"/>
        <v>R2-1</v>
      </c>
      <c r="E755" t="s">
        <v>489</v>
      </c>
      <c r="F755">
        <v>1</v>
      </c>
      <c r="G755" t="s">
        <v>291</v>
      </c>
      <c r="N755" s="97"/>
      <c r="AT755" t="str">
        <f t="shared" si="78"/>
        <v>3.3V</v>
      </c>
      <c r="AU755" t="str">
        <f t="shared" si="79"/>
        <v>--</v>
      </c>
    </row>
    <row r="756" spans="1:47" x14ac:dyDescent="0.25">
      <c r="A756" t="str">
        <f t="shared" si="74"/>
        <v>R2-2</v>
      </c>
      <c r="B756" t="str">
        <f t="shared" si="75"/>
        <v>NetR2_2</v>
      </c>
      <c r="C756" t="str">
        <f t="shared" si="76"/>
        <v>R2-NetR2_2</v>
      </c>
      <c r="D756" t="str">
        <f t="shared" si="77"/>
        <v>R2-2</v>
      </c>
      <c r="E756" t="s">
        <v>489</v>
      </c>
      <c r="F756">
        <v>2</v>
      </c>
      <c r="G756" t="s">
        <v>390</v>
      </c>
      <c r="N756" s="97"/>
      <c r="AT756" t="str">
        <f t="shared" si="78"/>
        <v>NetR2_2</v>
      </c>
      <c r="AU756" t="str">
        <f t="shared" si="79"/>
        <v>--</v>
      </c>
    </row>
    <row r="757" spans="1:47" x14ac:dyDescent="0.25">
      <c r="A757" t="str">
        <f t="shared" si="74"/>
        <v>R3-1</v>
      </c>
      <c r="B757" t="str">
        <f t="shared" si="75"/>
        <v>GND</v>
      </c>
      <c r="C757" t="str">
        <f t="shared" si="76"/>
        <v>R3-GND</v>
      </c>
      <c r="D757" t="str">
        <f t="shared" si="77"/>
        <v>R3-1</v>
      </c>
      <c r="E757" t="s">
        <v>490</v>
      </c>
      <c r="F757">
        <v>1</v>
      </c>
      <c r="G757" t="s">
        <v>324</v>
      </c>
      <c r="N757" s="97"/>
      <c r="AT757" t="str">
        <f t="shared" si="78"/>
        <v>GND</v>
      </c>
      <c r="AU757" t="str">
        <f t="shared" si="79"/>
        <v>--</v>
      </c>
    </row>
    <row r="758" spans="1:47" x14ac:dyDescent="0.25">
      <c r="A758" t="str">
        <f t="shared" si="74"/>
        <v>R3-2</v>
      </c>
      <c r="B758" t="str">
        <f t="shared" si="75"/>
        <v>UPD</v>
      </c>
      <c r="C758" t="str">
        <f t="shared" si="76"/>
        <v>R3-UPD</v>
      </c>
      <c r="D758" t="str">
        <f t="shared" si="77"/>
        <v>R3-2</v>
      </c>
      <c r="E758" t="s">
        <v>490</v>
      </c>
      <c r="F758">
        <v>2</v>
      </c>
      <c r="G758" t="s">
        <v>1153</v>
      </c>
      <c r="N758" s="97"/>
      <c r="AT758" t="str">
        <f t="shared" si="78"/>
        <v>UPD</v>
      </c>
      <c r="AU758" t="str">
        <f t="shared" si="79"/>
        <v>--</v>
      </c>
    </row>
    <row r="759" spans="1:47" x14ac:dyDescent="0.25">
      <c r="A759" t="str">
        <f t="shared" si="74"/>
        <v>R4-1</v>
      </c>
      <c r="B759" t="str">
        <f t="shared" si="75"/>
        <v>NetR4_1</v>
      </c>
      <c r="C759" t="str">
        <f t="shared" si="76"/>
        <v>R4-NetR4_1</v>
      </c>
      <c r="D759" t="str">
        <f t="shared" si="77"/>
        <v>R4-1</v>
      </c>
      <c r="E759" t="s">
        <v>491</v>
      </c>
      <c r="F759">
        <v>1</v>
      </c>
      <c r="G759" t="s">
        <v>392</v>
      </c>
      <c r="N759" s="97"/>
      <c r="AT759" t="str">
        <f t="shared" si="78"/>
        <v>EEDATA</v>
      </c>
      <c r="AU759" t="str">
        <f t="shared" si="79"/>
        <v>R7</v>
      </c>
    </row>
    <row r="760" spans="1:47" x14ac:dyDescent="0.25">
      <c r="A760" t="str">
        <f t="shared" si="74"/>
        <v>R4-2</v>
      </c>
      <c r="B760" t="str">
        <f t="shared" si="75"/>
        <v>3.3V</v>
      </c>
      <c r="C760" t="str">
        <f t="shared" si="76"/>
        <v>R4-3.3V</v>
      </c>
      <c r="D760" t="str">
        <f t="shared" si="77"/>
        <v>R4-2</v>
      </c>
      <c r="E760" t="s">
        <v>491</v>
      </c>
      <c r="F760">
        <v>2</v>
      </c>
      <c r="G760" t="s">
        <v>291</v>
      </c>
      <c r="N760" s="97"/>
      <c r="AT760" t="str">
        <f t="shared" si="78"/>
        <v>3.3V</v>
      </c>
      <c r="AU760" t="str">
        <f t="shared" si="79"/>
        <v>--</v>
      </c>
    </row>
    <row r="761" spans="1:47" x14ac:dyDescent="0.25">
      <c r="A761" t="str">
        <f t="shared" si="74"/>
        <v>R5-1</v>
      </c>
      <c r="B761" t="str">
        <f t="shared" si="75"/>
        <v>3.3V</v>
      </c>
      <c r="C761" t="str">
        <f t="shared" si="76"/>
        <v>R5-3.3V</v>
      </c>
      <c r="D761" t="str">
        <f t="shared" si="77"/>
        <v>R5-1</v>
      </c>
      <c r="E761" t="s">
        <v>492</v>
      </c>
      <c r="F761">
        <v>1</v>
      </c>
      <c r="G761" t="s">
        <v>291</v>
      </c>
      <c r="N761" s="97"/>
      <c r="AT761" t="str">
        <f t="shared" si="78"/>
        <v>3.3V</v>
      </c>
      <c r="AU761" t="str">
        <f t="shared" si="79"/>
        <v>--</v>
      </c>
    </row>
    <row r="762" spans="1:47" x14ac:dyDescent="0.25">
      <c r="A762" t="str">
        <f t="shared" si="74"/>
        <v>R5-2</v>
      </c>
      <c r="B762" t="str">
        <f t="shared" si="75"/>
        <v>JTAGSEL</v>
      </c>
      <c r="C762" t="str">
        <f t="shared" si="76"/>
        <v>R5-JTAGSEL</v>
      </c>
      <c r="D762" t="str">
        <f t="shared" si="77"/>
        <v>R5-2</v>
      </c>
      <c r="E762" t="s">
        <v>492</v>
      </c>
      <c r="F762">
        <v>2</v>
      </c>
      <c r="G762" t="s">
        <v>1143</v>
      </c>
      <c r="N762" s="97"/>
      <c r="AT762" t="str">
        <f t="shared" si="78"/>
        <v>JTAGSEL</v>
      </c>
      <c r="AU762" t="str">
        <f t="shared" si="79"/>
        <v>--</v>
      </c>
    </row>
    <row r="763" spans="1:47" x14ac:dyDescent="0.25">
      <c r="A763" t="str">
        <f t="shared" si="74"/>
        <v>R6-1</v>
      </c>
      <c r="B763" t="str">
        <f t="shared" si="75"/>
        <v>5V</v>
      </c>
      <c r="C763" t="str">
        <f t="shared" si="76"/>
        <v>R6-5V</v>
      </c>
      <c r="D763" t="str">
        <f t="shared" si="77"/>
        <v>R6-1</v>
      </c>
      <c r="E763" t="s">
        <v>493</v>
      </c>
      <c r="F763">
        <v>1</v>
      </c>
      <c r="G763" t="s">
        <v>293</v>
      </c>
      <c r="N763" s="97"/>
      <c r="AT763" t="str">
        <f t="shared" si="78"/>
        <v>5V</v>
      </c>
      <c r="AU763" t="str">
        <f t="shared" si="79"/>
        <v>--</v>
      </c>
    </row>
    <row r="764" spans="1:47" x14ac:dyDescent="0.25">
      <c r="A764" t="str">
        <f t="shared" si="74"/>
        <v>R6-2</v>
      </c>
      <c r="B764" t="str">
        <f t="shared" si="75"/>
        <v>NetR6_2</v>
      </c>
      <c r="C764" t="str">
        <f t="shared" si="76"/>
        <v>R6-NetR6_2</v>
      </c>
      <c r="D764" t="str">
        <f t="shared" si="77"/>
        <v>R6-2</v>
      </c>
      <c r="E764" t="s">
        <v>493</v>
      </c>
      <c r="F764">
        <v>2</v>
      </c>
      <c r="G764" t="s">
        <v>393</v>
      </c>
      <c r="N764" s="97"/>
      <c r="AT764" t="str">
        <f t="shared" si="78"/>
        <v>NetR6_2</v>
      </c>
      <c r="AU764" t="str">
        <f t="shared" si="79"/>
        <v>--</v>
      </c>
    </row>
    <row r="765" spans="1:47" x14ac:dyDescent="0.25">
      <c r="A765" t="str">
        <f t="shared" si="74"/>
        <v>R7-1</v>
      </c>
      <c r="B765" t="str">
        <f t="shared" si="75"/>
        <v>EEDATA</v>
      </c>
      <c r="C765" t="str">
        <f t="shared" si="76"/>
        <v>R7-EEDATA</v>
      </c>
      <c r="D765" t="str">
        <f t="shared" si="77"/>
        <v>R7-1</v>
      </c>
      <c r="E765" t="s">
        <v>494</v>
      </c>
      <c r="F765">
        <v>1</v>
      </c>
      <c r="G765" t="s">
        <v>343</v>
      </c>
      <c r="N765" s="97"/>
      <c r="AT765" t="str">
        <f t="shared" si="78"/>
        <v>NetR4_1</v>
      </c>
      <c r="AU765" t="str">
        <f t="shared" si="79"/>
        <v>R7</v>
      </c>
    </row>
    <row r="766" spans="1:47" x14ac:dyDescent="0.25">
      <c r="A766" t="str">
        <f t="shared" si="74"/>
        <v>R7-2</v>
      </c>
      <c r="B766" t="str">
        <f t="shared" si="75"/>
        <v>NetR4_1</v>
      </c>
      <c r="C766" t="str">
        <f t="shared" si="76"/>
        <v>R7-NetR4_1</v>
      </c>
      <c r="D766" t="str">
        <f t="shared" si="77"/>
        <v>R7-2</v>
      </c>
      <c r="E766" t="s">
        <v>494</v>
      </c>
      <c r="F766">
        <v>2</v>
      </c>
      <c r="G766" t="s">
        <v>392</v>
      </c>
      <c r="N766" s="97"/>
      <c r="AT766" t="str">
        <f t="shared" si="78"/>
        <v>EEDATA</v>
      </c>
      <c r="AU766" t="str">
        <f t="shared" si="79"/>
        <v>R7</v>
      </c>
    </row>
    <row r="767" spans="1:47" x14ac:dyDescent="0.25">
      <c r="A767" t="str">
        <f t="shared" si="74"/>
        <v>R8-1</v>
      </c>
      <c r="B767" t="str">
        <f t="shared" si="75"/>
        <v>NetD10_A</v>
      </c>
      <c r="C767" t="str">
        <f t="shared" si="76"/>
        <v>R8-NetD10_A</v>
      </c>
      <c r="D767" t="str">
        <f t="shared" si="77"/>
        <v>R8-1</v>
      </c>
      <c r="E767" t="s">
        <v>495</v>
      </c>
      <c r="F767">
        <v>1</v>
      </c>
      <c r="G767" t="s">
        <v>372</v>
      </c>
      <c r="N767" s="97"/>
      <c r="AT767" t="str">
        <f t="shared" si="78"/>
        <v>NetD10_A</v>
      </c>
      <c r="AU767" t="str">
        <f t="shared" si="79"/>
        <v>--</v>
      </c>
    </row>
    <row r="768" spans="1:47" x14ac:dyDescent="0.25">
      <c r="A768" t="str">
        <f t="shared" si="74"/>
        <v>R8-2</v>
      </c>
      <c r="B768" t="str">
        <f t="shared" si="75"/>
        <v>3.3V</v>
      </c>
      <c r="C768" t="str">
        <f t="shared" si="76"/>
        <v>R8-3.3V</v>
      </c>
      <c r="D768" t="str">
        <f t="shared" si="77"/>
        <v>R8-2</v>
      </c>
      <c r="E768" t="s">
        <v>495</v>
      </c>
      <c r="F768">
        <v>2</v>
      </c>
      <c r="G768" t="s">
        <v>291</v>
      </c>
      <c r="N768" s="97"/>
      <c r="AT768" t="str">
        <f t="shared" si="78"/>
        <v>3.3V</v>
      </c>
      <c r="AU768" t="str">
        <f t="shared" si="79"/>
        <v>--</v>
      </c>
    </row>
    <row r="769" spans="1:47" x14ac:dyDescent="0.25">
      <c r="A769" t="str">
        <f t="shared" si="74"/>
        <v>R9-1</v>
      </c>
      <c r="B769" t="str">
        <f t="shared" si="75"/>
        <v>LED1</v>
      </c>
      <c r="C769" t="str">
        <f t="shared" si="76"/>
        <v>R9-LED1</v>
      </c>
      <c r="D769" t="str">
        <f t="shared" si="77"/>
        <v>R9-1</v>
      </c>
      <c r="E769" t="s">
        <v>496</v>
      </c>
      <c r="F769">
        <v>1</v>
      </c>
      <c r="G769" t="s">
        <v>354</v>
      </c>
      <c r="N769" s="97"/>
      <c r="AT769" t="str">
        <f t="shared" si="78"/>
        <v>NetD2_A</v>
      </c>
      <c r="AU769" t="str">
        <f t="shared" si="79"/>
        <v>R9</v>
      </c>
    </row>
    <row r="770" spans="1:47" x14ac:dyDescent="0.25">
      <c r="A770" t="str">
        <f t="shared" si="74"/>
        <v>R9-2</v>
      </c>
      <c r="B770" t="str">
        <f t="shared" si="75"/>
        <v>NetD2_A</v>
      </c>
      <c r="C770" t="str">
        <f t="shared" si="76"/>
        <v>R9-NetD2_A</v>
      </c>
      <c r="D770" t="str">
        <f t="shared" si="77"/>
        <v>R9-2</v>
      </c>
      <c r="E770" t="s">
        <v>496</v>
      </c>
      <c r="F770">
        <v>2</v>
      </c>
      <c r="G770" t="s">
        <v>374</v>
      </c>
      <c r="N770" s="97"/>
      <c r="AT770" t="str">
        <f t="shared" si="78"/>
        <v>LED1</v>
      </c>
      <c r="AU770" t="str">
        <f t="shared" si="79"/>
        <v>R9</v>
      </c>
    </row>
    <row r="771" spans="1:47" x14ac:dyDescent="0.25">
      <c r="A771" t="str">
        <f t="shared" si="74"/>
        <v>R10-1</v>
      </c>
      <c r="B771" t="str">
        <f t="shared" si="75"/>
        <v>LED2</v>
      </c>
      <c r="C771" t="str">
        <f t="shared" si="76"/>
        <v>R10-LED2</v>
      </c>
      <c r="D771" t="str">
        <f t="shared" si="77"/>
        <v>R10-1</v>
      </c>
      <c r="E771" t="s">
        <v>497</v>
      </c>
      <c r="F771">
        <v>1</v>
      </c>
      <c r="G771" t="s">
        <v>356</v>
      </c>
      <c r="N771" s="97"/>
      <c r="AT771" t="str">
        <f t="shared" si="78"/>
        <v>NetD3_A</v>
      </c>
      <c r="AU771" t="str">
        <f t="shared" si="79"/>
        <v>R10</v>
      </c>
    </row>
    <row r="772" spans="1:47" x14ac:dyDescent="0.25">
      <c r="A772" t="str">
        <f t="shared" si="74"/>
        <v>R10-2</v>
      </c>
      <c r="B772" t="str">
        <f t="shared" si="75"/>
        <v>NetD3_A</v>
      </c>
      <c r="C772" t="str">
        <f t="shared" si="76"/>
        <v>R10-NetD3_A</v>
      </c>
      <c r="D772" t="str">
        <f t="shared" si="77"/>
        <v>R10-2</v>
      </c>
      <c r="E772" t="s">
        <v>497</v>
      </c>
      <c r="F772">
        <v>2</v>
      </c>
      <c r="G772" t="s">
        <v>375</v>
      </c>
      <c r="N772" s="97"/>
      <c r="AT772" t="str">
        <f t="shared" si="78"/>
        <v>LED2</v>
      </c>
      <c r="AU772" t="str">
        <f t="shared" si="79"/>
        <v>R10</v>
      </c>
    </row>
    <row r="773" spans="1:47" x14ac:dyDescent="0.25">
      <c r="A773" t="str">
        <f t="shared" si="74"/>
        <v>R11-1</v>
      </c>
      <c r="B773" t="str">
        <f t="shared" si="75"/>
        <v>LED3</v>
      </c>
      <c r="C773" t="str">
        <f t="shared" si="76"/>
        <v>R11-LED3</v>
      </c>
      <c r="D773" t="str">
        <f t="shared" si="77"/>
        <v>R11-1</v>
      </c>
      <c r="E773" t="s">
        <v>498</v>
      </c>
      <c r="F773">
        <v>1</v>
      </c>
      <c r="G773" t="s">
        <v>358</v>
      </c>
      <c r="N773" s="97"/>
      <c r="AT773" t="str">
        <f t="shared" si="78"/>
        <v>NetD4_A</v>
      </c>
      <c r="AU773" t="str">
        <f t="shared" si="79"/>
        <v>R11</v>
      </c>
    </row>
    <row r="774" spans="1:47" x14ac:dyDescent="0.25">
      <c r="A774" t="str">
        <f t="shared" ref="A774:A837" si="80">$E774&amp;"-"&amp;$F774</f>
        <v>R11-2</v>
      </c>
      <c r="B774" t="str">
        <f t="shared" ref="B774:B837" si="81">IF(OR(E774=$A$2,E774=$B$2,E774=$C$2,E774=$D$2),"--",G774)</f>
        <v>NetD4_A</v>
      </c>
      <c r="C774" t="str">
        <f t="shared" ref="C774:C837" si="82">$E774&amp;"-"&amp;$G774</f>
        <v>R11-NetD4_A</v>
      </c>
      <c r="D774" t="str">
        <f t="shared" ref="D774:D837" si="83">A774</f>
        <v>R11-2</v>
      </c>
      <c r="E774" t="s">
        <v>498</v>
      </c>
      <c r="F774">
        <v>2</v>
      </c>
      <c r="G774" t="s">
        <v>376</v>
      </c>
      <c r="N774" s="97"/>
      <c r="AT774" t="str">
        <f t="shared" ref="AT774:AT837" si="84">IF(IF(COUNTIF($AO$6:$AQ$150,B774)&gt;0,"---","--")="---",VLOOKUP(B774,$AO$6:$AQ$150,3,0),B774)</f>
        <v>LED3</v>
      </c>
      <c r="AU774" t="str">
        <f t="shared" ref="AU774:AU837" si="85">IF(IF(COUNTIF($AO$6:$AQ$150,B774)&gt;0,"---","--")="---",VLOOKUP(B774,$AO$6:$AQ$150,2,0),"--")</f>
        <v>R11</v>
      </c>
    </row>
    <row r="775" spans="1:47" x14ac:dyDescent="0.25">
      <c r="A775" t="str">
        <f t="shared" si="80"/>
        <v>R12-1</v>
      </c>
      <c r="B775" t="str">
        <f t="shared" si="81"/>
        <v>LED4</v>
      </c>
      <c r="C775" t="str">
        <f t="shared" si="82"/>
        <v>R12-LED4</v>
      </c>
      <c r="D775" t="str">
        <f t="shared" si="83"/>
        <v>R12-1</v>
      </c>
      <c r="E775" t="s">
        <v>499</v>
      </c>
      <c r="F775">
        <v>1</v>
      </c>
      <c r="G775" t="s">
        <v>360</v>
      </c>
      <c r="N775" s="97"/>
      <c r="AT775" t="str">
        <f t="shared" si="84"/>
        <v>NetD5_A</v>
      </c>
      <c r="AU775" t="str">
        <f t="shared" si="85"/>
        <v>R12</v>
      </c>
    </row>
    <row r="776" spans="1:47" x14ac:dyDescent="0.25">
      <c r="A776" t="str">
        <f t="shared" si="80"/>
        <v>R12-2</v>
      </c>
      <c r="B776" t="str">
        <f t="shared" si="81"/>
        <v>NetD5_A</v>
      </c>
      <c r="C776" t="str">
        <f t="shared" si="82"/>
        <v>R12-NetD5_A</v>
      </c>
      <c r="D776" t="str">
        <f t="shared" si="83"/>
        <v>R12-2</v>
      </c>
      <c r="E776" t="s">
        <v>499</v>
      </c>
      <c r="F776">
        <v>2</v>
      </c>
      <c r="G776" t="s">
        <v>377</v>
      </c>
      <c r="N776" s="97"/>
      <c r="AT776" t="str">
        <f t="shared" si="84"/>
        <v>LED4</v>
      </c>
      <c r="AU776" t="str">
        <f t="shared" si="85"/>
        <v>R12</v>
      </c>
    </row>
    <row r="777" spans="1:47" x14ac:dyDescent="0.25">
      <c r="A777" t="str">
        <f t="shared" si="80"/>
        <v>R13-1</v>
      </c>
      <c r="B777" t="str">
        <f t="shared" si="81"/>
        <v>LED5</v>
      </c>
      <c r="C777" t="str">
        <f t="shared" si="82"/>
        <v>R13-LED5</v>
      </c>
      <c r="D777" t="str">
        <f t="shared" si="83"/>
        <v>R13-1</v>
      </c>
      <c r="E777" t="s">
        <v>500</v>
      </c>
      <c r="F777">
        <v>1</v>
      </c>
      <c r="G777" t="s">
        <v>362</v>
      </c>
      <c r="N777" s="97"/>
      <c r="AT777" t="str">
        <f t="shared" si="84"/>
        <v>NetD6_A</v>
      </c>
      <c r="AU777" t="str">
        <f t="shared" si="85"/>
        <v>R13</v>
      </c>
    </row>
    <row r="778" spans="1:47" x14ac:dyDescent="0.25">
      <c r="A778" t="str">
        <f t="shared" si="80"/>
        <v>R13-2</v>
      </c>
      <c r="B778" t="str">
        <f t="shared" si="81"/>
        <v>NetD6_A</v>
      </c>
      <c r="C778" t="str">
        <f t="shared" si="82"/>
        <v>R13-NetD6_A</v>
      </c>
      <c r="D778" t="str">
        <f t="shared" si="83"/>
        <v>R13-2</v>
      </c>
      <c r="E778" t="s">
        <v>500</v>
      </c>
      <c r="F778">
        <v>2</v>
      </c>
      <c r="G778" t="s">
        <v>378</v>
      </c>
      <c r="N778" s="97"/>
      <c r="AT778" t="str">
        <f t="shared" si="84"/>
        <v>LED5</v>
      </c>
      <c r="AU778" t="str">
        <f t="shared" si="85"/>
        <v>R13</v>
      </c>
    </row>
    <row r="779" spans="1:47" x14ac:dyDescent="0.25">
      <c r="A779" t="str">
        <f t="shared" si="80"/>
        <v>R14-1</v>
      </c>
      <c r="B779" t="str">
        <f t="shared" si="81"/>
        <v>LED6</v>
      </c>
      <c r="C779" t="str">
        <f t="shared" si="82"/>
        <v>R14-LED6</v>
      </c>
      <c r="D779" t="str">
        <f t="shared" si="83"/>
        <v>R14-1</v>
      </c>
      <c r="E779" t="s">
        <v>501</v>
      </c>
      <c r="F779">
        <v>1</v>
      </c>
      <c r="G779" t="s">
        <v>364</v>
      </c>
      <c r="N779" s="97"/>
      <c r="AT779" t="str">
        <f t="shared" si="84"/>
        <v>NetD7_A</v>
      </c>
      <c r="AU779" t="str">
        <f t="shared" si="85"/>
        <v>R14</v>
      </c>
    </row>
    <row r="780" spans="1:47" x14ac:dyDescent="0.25">
      <c r="A780" t="str">
        <f t="shared" si="80"/>
        <v>R14-2</v>
      </c>
      <c r="B780" t="str">
        <f t="shared" si="81"/>
        <v>NetD7_A</v>
      </c>
      <c r="C780" t="str">
        <f t="shared" si="82"/>
        <v>R14-NetD7_A</v>
      </c>
      <c r="D780" t="str">
        <f t="shared" si="83"/>
        <v>R14-2</v>
      </c>
      <c r="E780" t="s">
        <v>501</v>
      </c>
      <c r="F780">
        <v>2</v>
      </c>
      <c r="G780" t="s">
        <v>379</v>
      </c>
      <c r="N780" s="97"/>
      <c r="AT780" t="str">
        <f t="shared" si="84"/>
        <v>LED6</v>
      </c>
      <c r="AU780" t="str">
        <f t="shared" si="85"/>
        <v>R14</v>
      </c>
    </row>
    <row r="781" spans="1:47" x14ac:dyDescent="0.25">
      <c r="A781" t="str">
        <f t="shared" si="80"/>
        <v>R15-1</v>
      </c>
      <c r="B781" t="str">
        <f t="shared" si="81"/>
        <v>LED7</v>
      </c>
      <c r="C781" t="str">
        <f t="shared" si="82"/>
        <v>R15-LED7</v>
      </c>
      <c r="D781" t="str">
        <f t="shared" si="83"/>
        <v>R15-1</v>
      </c>
      <c r="E781" t="s">
        <v>502</v>
      </c>
      <c r="F781">
        <v>1</v>
      </c>
      <c r="G781" t="s">
        <v>366</v>
      </c>
      <c r="N781" s="97"/>
      <c r="AT781" t="str">
        <f t="shared" si="84"/>
        <v>NetD8_A</v>
      </c>
      <c r="AU781" t="str">
        <f t="shared" si="85"/>
        <v>R15</v>
      </c>
    </row>
    <row r="782" spans="1:47" x14ac:dyDescent="0.25">
      <c r="A782" t="str">
        <f t="shared" si="80"/>
        <v>R15-2</v>
      </c>
      <c r="B782" t="str">
        <f t="shared" si="81"/>
        <v>NetD8_A</v>
      </c>
      <c r="C782" t="str">
        <f t="shared" si="82"/>
        <v>R15-NetD8_A</v>
      </c>
      <c r="D782" t="str">
        <f t="shared" si="83"/>
        <v>R15-2</v>
      </c>
      <c r="E782" t="s">
        <v>502</v>
      </c>
      <c r="F782">
        <v>2</v>
      </c>
      <c r="G782" t="s">
        <v>380</v>
      </c>
      <c r="N782" s="97"/>
      <c r="AT782" t="str">
        <f t="shared" si="84"/>
        <v>LED7</v>
      </c>
      <c r="AU782" t="str">
        <f t="shared" si="85"/>
        <v>R15</v>
      </c>
    </row>
    <row r="783" spans="1:47" x14ac:dyDescent="0.25">
      <c r="A783" t="str">
        <f t="shared" si="80"/>
        <v>R16-1</v>
      </c>
      <c r="B783" t="str">
        <f t="shared" si="81"/>
        <v>LED8</v>
      </c>
      <c r="C783" t="str">
        <f t="shared" si="82"/>
        <v>R16-LED8</v>
      </c>
      <c r="D783" t="str">
        <f t="shared" si="83"/>
        <v>R16-1</v>
      </c>
      <c r="E783" t="s">
        <v>503</v>
      </c>
      <c r="F783">
        <v>1</v>
      </c>
      <c r="G783" t="s">
        <v>368</v>
      </c>
      <c r="N783" s="97"/>
      <c r="AT783" t="str">
        <f t="shared" si="84"/>
        <v>NetD9_A</v>
      </c>
      <c r="AU783" t="str">
        <f t="shared" si="85"/>
        <v>R16</v>
      </c>
    </row>
    <row r="784" spans="1:47" x14ac:dyDescent="0.25">
      <c r="A784" t="str">
        <f t="shared" si="80"/>
        <v>R16-2</v>
      </c>
      <c r="B784" t="str">
        <f t="shared" si="81"/>
        <v>NetD9_A</v>
      </c>
      <c r="C784" t="str">
        <f t="shared" si="82"/>
        <v>R16-NetD9_A</v>
      </c>
      <c r="D784" t="str">
        <f t="shared" si="83"/>
        <v>R16-2</v>
      </c>
      <c r="E784" t="s">
        <v>503</v>
      </c>
      <c r="F784">
        <v>2</v>
      </c>
      <c r="G784" t="s">
        <v>381</v>
      </c>
      <c r="N784" s="97"/>
      <c r="AT784" t="str">
        <f t="shared" si="84"/>
        <v>LED8</v>
      </c>
      <c r="AU784" t="str">
        <f t="shared" si="85"/>
        <v>R16</v>
      </c>
    </row>
    <row r="785" spans="1:47" x14ac:dyDescent="0.25">
      <c r="A785" t="str">
        <f t="shared" si="80"/>
        <v>R17-1</v>
      </c>
      <c r="B785" t="str">
        <f t="shared" si="81"/>
        <v>NetR17_1</v>
      </c>
      <c r="C785" t="str">
        <f t="shared" si="82"/>
        <v>R17-NetR17_1</v>
      </c>
      <c r="D785" t="str">
        <f t="shared" si="83"/>
        <v>R17-1</v>
      </c>
      <c r="E785" t="s">
        <v>504</v>
      </c>
      <c r="F785">
        <v>1</v>
      </c>
      <c r="G785" t="s">
        <v>382</v>
      </c>
      <c r="N785" s="97"/>
      <c r="AT785" t="str">
        <f t="shared" si="84"/>
        <v>CLK12M</v>
      </c>
      <c r="AU785" t="str">
        <f t="shared" si="85"/>
        <v>R17</v>
      </c>
    </row>
    <row r="786" spans="1:47" x14ac:dyDescent="0.25">
      <c r="A786" t="str">
        <f t="shared" si="80"/>
        <v>R17-2</v>
      </c>
      <c r="B786" t="str">
        <f t="shared" si="81"/>
        <v>CLK12M</v>
      </c>
      <c r="C786" t="str">
        <f t="shared" si="82"/>
        <v>R17-CLK12M</v>
      </c>
      <c r="D786" t="str">
        <f t="shared" si="83"/>
        <v>R17-2</v>
      </c>
      <c r="E786" t="s">
        <v>504</v>
      </c>
      <c r="F786">
        <v>2</v>
      </c>
      <c r="G786" t="s">
        <v>315</v>
      </c>
      <c r="N786" s="97"/>
      <c r="AT786" t="str">
        <f t="shared" si="84"/>
        <v>NetR17_1</v>
      </c>
      <c r="AU786" t="str">
        <f t="shared" si="85"/>
        <v>R17</v>
      </c>
    </row>
    <row r="787" spans="1:47" x14ac:dyDescent="0.25">
      <c r="A787" t="str">
        <f t="shared" si="80"/>
        <v>R18-1</v>
      </c>
      <c r="B787" t="str">
        <f t="shared" si="81"/>
        <v>3.3V</v>
      </c>
      <c r="C787" t="str">
        <f t="shared" si="82"/>
        <v>R18-3.3V</v>
      </c>
      <c r="D787" t="str">
        <f t="shared" si="83"/>
        <v>R18-1</v>
      </c>
      <c r="E787" t="s">
        <v>505</v>
      </c>
      <c r="F787">
        <v>1</v>
      </c>
      <c r="G787" t="s">
        <v>291</v>
      </c>
      <c r="N787" s="97"/>
      <c r="AT787" t="str">
        <f t="shared" si="84"/>
        <v>3.3V</v>
      </c>
      <c r="AU787" t="str">
        <f t="shared" si="85"/>
        <v>--</v>
      </c>
    </row>
    <row r="788" spans="1:47" x14ac:dyDescent="0.25">
      <c r="A788" t="str">
        <f t="shared" si="80"/>
        <v>R18-2</v>
      </c>
      <c r="B788" t="str">
        <f t="shared" si="81"/>
        <v>NetC10_1</v>
      </c>
      <c r="C788" t="str">
        <f t="shared" si="82"/>
        <v>R18-NetC10_1</v>
      </c>
      <c r="D788" t="str">
        <f t="shared" si="83"/>
        <v>R18-2</v>
      </c>
      <c r="E788" t="s">
        <v>505</v>
      </c>
      <c r="F788">
        <v>2</v>
      </c>
      <c r="G788" t="s">
        <v>1147</v>
      </c>
      <c r="N788" s="97"/>
      <c r="AT788" t="str">
        <f t="shared" si="84"/>
        <v>NetC10_2</v>
      </c>
      <c r="AU788" t="str">
        <f t="shared" si="85"/>
        <v>C10</v>
      </c>
    </row>
    <row r="789" spans="1:47" x14ac:dyDescent="0.25">
      <c r="A789" t="str">
        <f t="shared" si="80"/>
        <v>R19-1</v>
      </c>
      <c r="B789" t="str">
        <f t="shared" si="81"/>
        <v>NetR17_1</v>
      </c>
      <c r="C789" t="str">
        <f t="shared" si="82"/>
        <v>R19-NetR17_1</v>
      </c>
      <c r="D789" t="str">
        <f t="shared" si="83"/>
        <v>R19-1</v>
      </c>
      <c r="E789" t="s">
        <v>506</v>
      </c>
      <c r="F789">
        <v>1</v>
      </c>
      <c r="G789" t="s">
        <v>382</v>
      </c>
      <c r="N789" s="97"/>
      <c r="AT789" t="str">
        <f t="shared" si="84"/>
        <v>CLK12M</v>
      </c>
      <c r="AU789" t="str">
        <f t="shared" si="85"/>
        <v>R17</v>
      </c>
    </row>
    <row r="790" spans="1:47" x14ac:dyDescent="0.25">
      <c r="A790" t="str">
        <f t="shared" si="80"/>
        <v>R19-2</v>
      </c>
      <c r="B790" t="str">
        <f t="shared" si="81"/>
        <v>NetR19_2</v>
      </c>
      <c r="C790" t="str">
        <f t="shared" si="82"/>
        <v>R19-NetR19_2</v>
      </c>
      <c r="D790" t="str">
        <f t="shared" si="83"/>
        <v>R19-2</v>
      </c>
      <c r="E790" t="s">
        <v>506</v>
      </c>
      <c r="F790">
        <v>2</v>
      </c>
      <c r="G790" t="s">
        <v>384</v>
      </c>
      <c r="N790" s="97"/>
      <c r="AT790" t="str">
        <f t="shared" si="84"/>
        <v>NetR17_1</v>
      </c>
      <c r="AU790" t="str">
        <f t="shared" si="85"/>
        <v>R19</v>
      </c>
    </row>
    <row r="791" spans="1:47" x14ac:dyDescent="0.25">
      <c r="A791" t="str">
        <f t="shared" si="80"/>
        <v>R21-1</v>
      </c>
      <c r="B791" t="str">
        <f t="shared" si="81"/>
        <v>3.3V</v>
      </c>
      <c r="C791" t="str">
        <f t="shared" si="82"/>
        <v>R21-3.3V</v>
      </c>
      <c r="D791" t="str">
        <f t="shared" si="83"/>
        <v>R21-1</v>
      </c>
      <c r="E791" t="s">
        <v>776</v>
      </c>
      <c r="F791">
        <v>1</v>
      </c>
      <c r="G791" t="s">
        <v>291</v>
      </c>
      <c r="N791" s="97"/>
      <c r="AT791" t="str">
        <f t="shared" si="84"/>
        <v>3.3V</v>
      </c>
      <c r="AU791" t="str">
        <f t="shared" si="85"/>
        <v>--</v>
      </c>
    </row>
    <row r="792" spans="1:47" x14ac:dyDescent="0.25">
      <c r="A792" t="str">
        <f t="shared" si="80"/>
        <v>R21-2</v>
      </c>
      <c r="B792" t="str">
        <f t="shared" si="81"/>
        <v>DEVRSTn</v>
      </c>
      <c r="C792" t="str">
        <f t="shared" si="82"/>
        <v>R21-DEVRSTn</v>
      </c>
      <c r="D792" t="str">
        <f t="shared" si="83"/>
        <v>R21-2</v>
      </c>
      <c r="E792" t="s">
        <v>776</v>
      </c>
      <c r="F792">
        <v>2</v>
      </c>
      <c r="G792" t="s">
        <v>1351</v>
      </c>
      <c r="N792" s="97"/>
      <c r="AT792" t="str">
        <f t="shared" si="84"/>
        <v>RESET</v>
      </c>
      <c r="AU792" t="str">
        <f t="shared" si="85"/>
        <v>R22</v>
      </c>
    </row>
    <row r="793" spans="1:47" x14ac:dyDescent="0.25">
      <c r="A793" t="str">
        <f t="shared" si="80"/>
        <v>R22-1</v>
      </c>
      <c r="B793" t="str">
        <f t="shared" si="81"/>
        <v>RESET</v>
      </c>
      <c r="C793" t="str">
        <f t="shared" si="82"/>
        <v>R22-RESET</v>
      </c>
      <c r="D793" t="str">
        <f t="shared" si="83"/>
        <v>R22-1</v>
      </c>
      <c r="E793" t="s">
        <v>777</v>
      </c>
      <c r="F793">
        <v>1</v>
      </c>
      <c r="G793" t="s">
        <v>323</v>
      </c>
      <c r="N793" s="97"/>
      <c r="AT793" t="str">
        <f t="shared" si="84"/>
        <v>DEVRSTn</v>
      </c>
      <c r="AU793" t="str">
        <f t="shared" si="85"/>
        <v>R22</v>
      </c>
    </row>
    <row r="794" spans="1:47" x14ac:dyDescent="0.25">
      <c r="A794" t="str">
        <f t="shared" si="80"/>
        <v>R22-2</v>
      </c>
      <c r="B794" t="str">
        <f t="shared" si="81"/>
        <v>DEVRSTn</v>
      </c>
      <c r="C794" t="str">
        <f t="shared" si="82"/>
        <v>R22-DEVRSTn</v>
      </c>
      <c r="D794" t="str">
        <f t="shared" si="83"/>
        <v>R22-2</v>
      </c>
      <c r="E794" t="s">
        <v>777</v>
      </c>
      <c r="F794">
        <v>2</v>
      </c>
      <c r="G794" t="s">
        <v>1351</v>
      </c>
      <c r="N794" s="97"/>
      <c r="AT794" t="str">
        <f t="shared" si="84"/>
        <v>RESET</v>
      </c>
      <c r="AU794" t="str">
        <f t="shared" si="85"/>
        <v>R22</v>
      </c>
    </row>
    <row r="795" spans="1:47" x14ac:dyDescent="0.25">
      <c r="A795" t="str">
        <f t="shared" si="80"/>
        <v>R23-1</v>
      </c>
      <c r="B795" t="str">
        <f t="shared" si="81"/>
        <v>NetD1_A</v>
      </c>
      <c r="C795" t="str">
        <f t="shared" si="82"/>
        <v>R23-NetD1_A</v>
      </c>
      <c r="D795" t="str">
        <f t="shared" si="83"/>
        <v>R23-1</v>
      </c>
      <c r="E795" t="s">
        <v>508</v>
      </c>
      <c r="F795">
        <v>1</v>
      </c>
      <c r="G795" t="s">
        <v>373</v>
      </c>
      <c r="N795" s="97"/>
      <c r="AT795" t="str">
        <f t="shared" si="84"/>
        <v>NetD1_A</v>
      </c>
      <c r="AU795" t="str">
        <f t="shared" si="85"/>
        <v>--</v>
      </c>
    </row>
    <row r="796" spans="1:47" x14ac:dyDescent="0.25">
      <c r="A796" t="str">
        <f t="shared" si="80"/>
        <v>R23-2</v>
      </c>
      <c r="B796" t="str">
        <f t="shared" si="81"/>
        <v>3.3V</v>
      </c>
      <c r="C796" t="str">
        <f t="shared" si="82"/>
        <v>R23-3.3V</v>
      </c>
      <c r="D796" t="str">
        <f t="shared" si="83"/>
        <v>R23-2</v>
      </c>
      <c r="E796" t="s">
        <v>508</v>
      </c>
      <c r="F796">
        <v>2</v>
      </c>
      <c r="G796" t="s">
        <v>291</v>
      </c>
      <c r="N796" s="97"/>
      <c r="AT796" t="str">
        <f t="shared" si="84"/>
        <v>3.3V</v>
      </c>
      <c r="AU796" t="str">
        <f t="shared" si="85"/>
        <v>--</v>
      </c>
    </row>
    <row r="797" spans="1:47" x14ac:dyDescent="0.25">
      <c r="A797" t="str">
        <f t="shared" si="80"/>
        <v>R24-1</v>
      </c>
      <c r="B797" t="str">
        <f t="shared" si="81"/>
        <v>D12</v>
      </c>
      <c r="C797" t="str">
        <f t="shared" si="82"/>
        <v>R24-D12</v>
      </c>
      <c r="D797" t="str">
        <f t="shared" si="83"/>
        <v>R24-1</v>
      </c>
      <c r="E797" t="s">
        <v>509</v>
      </c>
      <c r="F797">
        <v>1</v>
      </c>
      <c r="G797" t="s">
        <v>320</v>
      </c>
      <c r="N797" s="97"/>
      <c r="AT797" t="str">
        <f t="shared" si="84"/>
        <v>D12</v>
      </c>
      <c r="AU797" t="str">
        <f t="shared" si="85"/>
        <v>--</v>
      </c>
    </row>
    <row r="798" spans="1:47" x14ac:dyDescent="0.25">
      <c r="A798" t="str">
        <f t="shared" si="80"/>
        <v>R24-2</v>
      </c>
      <c r="B798" t="str">
        <f t="shared" si="81"/>
        <v>D12_R</v>
      </c>
      <c r="C798" t="str">
        <f t="shared" si="82"/>
        <v>R24-D12_R</v>
      </c>
      <c r="D798" t="str">
        <f t="shared" si="83"/>
        <v>R24-2</v>
      </c>
      <c r="E798" t="s">
        <v>509</v>
      </c>
      <c r="F798">
        <v>2</v>
      </c>
      <c r="G798" t="s">
        <v>327</v>
      </c>
      <c r="N798" s="97"/>
      <c r="AT798" t="str">
        <f t="shared" si="84"/>
        <v>D12_R</v>
      </c>
      <c r="AU798" t="str">
        <f t="shared" si="85"/>
        <v>--</v>
      </c>
    </row>
    <row r="799" spans="1:47" x14ac:dyDescent="0.25">
      <c r="A799" t="str">
        <f t="shared" si="80"/>
        <v>R25-1</v>
      </c>
      <c r="B799" t="str">
        <f t="shared" si="81"/>
        <v>D11</v>
      </c>
      <c r="C799" t="str">
        <f t="shared" si="82"/>
        <v>R25-D11</v>
      </c>
      <c r="D799" t="str">
        <f t="shared" si="83"/>
        <v>R25-1</v>
      </c>
      <c r="E799" t="s">
        <v>510</v>
      </c>
      <c r="F799">
        <v>1</v>
      </c>
      <c r="G799" t="s">
        <v>318</v>
      </c>
      <c r="N799" s="97"/>
      <c r="AT799" t="str">
        <f t="shared" si="84"/>
        <v>D11</v>
      </c>
      <c r="AU799" t="str">
        <f t="shared" si="85"/>
        <v>--</v>
      </c>
    </row>
    <row r="800" spans="1:47" x14ac:dyDescent="0.25">
      <c r="A800" t="str">
        <f t="shared" si="80"/>
        <v>R25-2</v>
      </c>
      <c r="B800" t="str">
        <f t="shared" si="81"/>
        <v>D11_R</v>
      </c>
      <c r="C800" t="str">
        <f t="shared" si="82"/>
        <v>R25-D11_R</v>
      </c>
      <c r="D800" t="str">
        <f t="shared" si="83"/>
        <v>R25-2</v>
      </c>
      <c r="E800" t="s">
        <v>510</v>
      </c>
      <c r="F800">
        <v>2</v>
      </c>
      <c r="G800" t="s">
        <v>325</v>
      </c>
      <c r="N800" s="97"/>
      <c r="AT800" t="str">
        <f t="shared" si="84"/>
        <v>D11_R</v>
      </c>
      <c r="AU800" t="str">
        <f t="shared" si="85"/>
        <v>--</v>
      </c>
    </row>
    <row r="801" spans="1:47" x14ac:dyDescent="0.25">
      <c r="A801" t="str">
        <f t="shared" si="80"/>
        <v>R27-1</v>
      </c>
      <c r="B801" t="str">
        <f t="shared" si="81"/>
        <v>NetR27_1</v>
      </c>
      <c r="C801" t="str">
        <f t="shared" si="82"/>
        <v>R27-NetR27_1</v>
      </c>
      <c r="D801" t="str">
        <f t="shared" si="83"/>
        <v>R27-1</v>
      </c>
      <c r="E801" t="s">
        <v>511</v>
      </c>
      <c r="F801">
        <v>1</v>
      </c>
      <c r="G801" t="s">
        <v>386</v>
      </c>
      <c r="N801" s="97"/>
      <c r="AT801" t="str">
        <f t="shared" si="84"/>
        <v>NetR27_2</v>
      </c>
      <c r="AU801" t="str">
        <f t="shared" si="85"/>
        <v>R27</v>
      </c>
    </row>
    <row r="802" spans="1:47" x14ac:dyDescent="0.25">
      <c r="A802" t="str">
        <f t="shared" si="80"/>
        <v>R27-2</v>
      </c>
      <c r="B802" t="str">
        <f t="shared" si="81"/>
        <v>NetR27_2</v>
      </c>
      <c r="C802" t="str">
        <f t="shared" si="82"/>
        <v>R27-NetR27_2</v>
      </c>
      <c r="D802" t="str">
        <f t="shared" si="83"/>
        <v>R27-2</v>
      </c>
      <c r="E802" t="s">
        <v>511</v>
      </c>
      <c r="F802">
        <v>2</v>
      </c>
      <c r="G802" t="s">
        <v>387</v>
      </c>
      <c r="N802" s="97"/>
      <c r="AT802" t="str">
        <f t="shared" si="84"/>
        <v>NetR27_1</v>
      </c>
      <c r="AU802" t="str">
        <f t="shared" si="85"/>
        <v>R27</v>
      </c>
    </row>
    <row r="803" spans="1:47" x14ac:dyDescent="0.25">
      <c r="A803" t="str">
        <f t="shared" si="80"/>
        <v>R28-1</v>
      </c>
      <c r="B803" t="str">
        <f t="shared" si="81"/>
        <v>USB_VBUS</v>
      </c>
      <c r="C803" t="str">
        <f t="shared" si="82"/>
        <v>R28-USB_VBUS</v>
      </c>
      <c r="D803" t="str">
        <f t="shared" si="83"/>
        <v>R28-1</v>
      </c>
      <c r="E803" t="s">
        <v>512</v>
      </c>
      <c r="F803">
        <v>1</v>
      </c>
      <c r="G803" t="s">
        <v>350</v>
      </c>
      <c r="N803" s="97"/>
      <c r="AT803" t="str">
        <f t="shared" si="84"/>
        <v>NetR28_2</v>
      </c>
      <c r="AU803" t="str">
        <f t="shared" si="85"/>
        <v>R28</v>
      </c>
    </row>
    <row r="804" spans="1:47" x14ac:dyDescent="0.25">
      <c r="A804" t="str">
        <f t="shared" si="80"/>
        <v>R28-2</v>
      </c>
      <c r="B804" t="str">
        <f t="shared" si="81"/>
        <v>NetR28_2</v>
      </c>
      <c r="C804" t="str">
        <f t="shared" si="82"/>
        <v>R28-NetR28_2</v>
      </c>
      <c r="D804" t="str">
        <f t="shared" si="83"/>
        <v>R28-2</v>
      </c>
      <c r="E804" t="s">
        <v>512</v>
      </c>
      <c r="F804">
        <v>2</v>
      </c>
      <c r="G804" t="s">
        <v>388</v>
      </c>
      <c r="N804" s="97"/>
      <c r="AT804" t="str">
        <f t="shared" si="84"/>
        <v>USB_VBUS</v>
      </c>
      <c r="AU804" t="str">
        <f t="shared" si="85"/>
        <v>R28</v>
      </c>
    </row>
    <row r="805" spans="1:47" x14ac:dyDescent="0.25">
      <c r="A805" t="str">
        <f t="shared" si="80"/>
        <v>R29-1</v>
      </c>
      <c r="B805" t="str">
        <f t="shared" si="81"/>
        <v>NetR29_1</v>
      </c>
      <c r="C805" t="str">
        <f t="shared" si="82"/>
        <v>R29-NetR29_1</v>
      </c>
      <c r="D805" t="str">
        <f t="shared" si="83"/>
        <v>R29-1</v>
      </c>
      <c r="E805" t="s">
        <v>513</v>
      </c>
      <c r="F805">
        <v>1</v>
      </c>
      <c r="G805" t="s">
        <v>389</v>
      </c>
      <c r="N805" s="97"/>
      <c r="AT805" t="str">
        <f t="shared" si="84"/>
        <v>NetR28_2</v>
      </c>
      <c r="AU805" t="str">
        <f t="shared" si="85"/>
        <v>R29</v>
      </c>
    </row>
    <row r="806" spans="1:47" x14ac:dyDescent="0.25">
      <c r="A806" t="str">
        <f t="shared" si="80"/>
        <v>R29-2</v>
      </c>
      <c r="B806" t="str">
        <f t="shared" si="81"/>
        <v>NetR28_2</v>
      </c>
      <c r="C806" t="str">
        <f t="shared" si="82"/>
        <v>R29-NetR28_2</v>
      </c>
      <c r="D806" t="str">
        <f t="shared" si="83"/>
        <v>R29-2</v>
      </c>
      <c r="E806" t="s">
        <v>513</v>
      </c>
      <c r="F806">
        <v>2</v>
      </c>
      <c r="G806" t="s">
        <v>388</v>
      </c>
      <c r="N806" s="97"/>
      <c r="AT806" t="str">
        <f t="shared" si="84"/>
        <v>USB_VBUS</v>
      </c>
      <c r="AU806" t="str">
        <f t="shared" si="85"/>
        <v>R28</v>
      </c>
    </row>
    <row r="807" spans="1:47" x14ac:dyDescent="0.25">
      <c r="A807" t="str">
        <f t="shared" si="80"/>
        <v>R30-1</v>
      </c>
      <c r="B807" t="str">
        <f t="shared" si="81"/>
        <v>NetR29_1</v>
      </c>
      <c r="C807" t="str">
        <f t="shared" si="82"/>
        <v>R30-NetR29_1</v>
      </c>
      <c r="D807" t="str">
        <f t="shared" si="83"/>
        <v>R30-1</v>
      </c>
      <c r="E807" t="s">
        <v>514</v>
      </c>
      <c r="F807">
        <v>1</v>
      </c>
      <c r="G807" t="s">
        <v>389</v>
      </c>
      <c r="N807" s="97"/>
      <c r="AT807" t="str">
        <f t="shared" si="84"/>
        <v>NetR28_2</v>
      </c>
      <c r="AU807" t="str">
        <f t="shared" si="85"/>
        <v>R29</v>
      </c>
    </row>
    <row r="808" spans="1:47" x14ac:dyDescent="0.25">
      <c r="A808" t="str">
        <f t="shared" si="80"/>
        <v>R30-2</v>
      </c>
      <c r="B808" t="str">
        <f t="shared" si="81"/>
        <v>NetR30_2</v>
      </c>
      <c r="C808" t="str">
        <f t="shared" si="82"/>
        <v>R30-NetR30_2</v>
      </c>
      <c r="D808" t="str">
        <f t="shared" si="83"/>
        <v>R30-2</v>
      </c>
      <c r="E808" t="s">
        <v>514</v>
      </c>
      <c r="F808">
        <v>2</v>
      </c>
      <c r="G808" t="s">
        <v>391</v>
      </c>
      <c r="N808" s="97"/>
      <c r="AT808" t="str">
        <f t="shared" si="84"/>
        <v>NetR29_1</v>
      </c>
      <c r="AU808" t="str">
        <f t="shared" si="85"/>
        <v>R30</v>
      </c>
    </row>
    <row r="809" spans="1:47" x14ac:dyDescent="0.25">
      <c r="A809" t="str">
        <f t="shared" si="80"/>
        <v>R31-1</v>
      </c>
      <c r="B809" t="str">
        <f t="shared" si="81"/>
        <v>VIN</v>
      </c>
      <c r="C809" t="str">
        <f t="shared" si="82"/>
        <v>R31-VIN</v>
      </c>
      <c r="D809" t="str">
        <f t="shared" si="83"/>
        <v>R31-1</v>
      </c>
      <c r="E809" t="s">
        <v>515</v>
      </c>
      <c r="F809">
        <v>1</v>
      </c>
      <c r="G809" t="s">
        <v>326</v>
      </c>
      <c r="N809" s="97"/>
      <c r="AT809" t="str">
        <f t="shared" si="84"/>
        <v>VIN</v>
      </c>
      <c r="AU809" t="str">
        <f t="shared" si="85"/>
        <v>--</v>
      </c>
    </row>
    <row r="810" spans="1:47" x14ac:dyDescent="0.25">
      <c r="A810" t="str">
        <f t="shared" si="80"/>
        <v>R31-2</v>
      </c>
      <c r="B810" t="str">
        <f t="shared" si="81"/>
        <v>NetC7_2</v>
      </c>
      <c r="C810" t="str">
        <f t="shared" si="82"/>
        <v>R31-NetC7_2</v>
      </c>
      <c r="D810" t="str">
        <f t="shared" si="83"/>
        <v>R31-2</v>
      </c>
      <c r="E810" t="s">
        <v>515</v>
      </c>
      <c r="F810">
        <v>2</v>
      </c>
      <c r="G810" t="s">
        <v>371</v>
      </c>
      <c r="N810" s="97"/>
      <c r="AT810" t="str">
        <f t="shared" si="84"/>
        <v>NetC7_2</v>
      </c>
      <c r="AU810" t="str">
        <f t="shared" si="85"/>
        <v>--</v>
      </c>
    </row>
    <row r="811" spans="1:47" x14ac:dyDescent="0.25">
      <c r="A811" t="str">
        <f t="shared" si="80"/>
        <v>R32-1</v>
      </c>
      <c r="B811" t="str">
        <f t="shared" si="81"/>
        <v>NetC7_2</v>
      </c>
      <c r="C811" t="str">
        <f t="shared" si="82"/>
        <v>R32-NetC7_2</v>
      </c>
      <c r="D811" t="str">
        <f t="shared" si="83"/>
        <v>R32-1</v>
      </c>
      <c r="E811" t="s">
        <v>516</v>
      </c>
      <c r="F811">
        <v>1</v>
      </c>
      <c r="G811" t="s">
        <v>371</v>
      </c>
      <c r="N811" s="97"/>
      <c r="AT811" t="str">
        <f t="shared" si="84"/>
        <v>NetC7_2</v>
      </c>
      <c r="AU811" t="str">
        <f t="shared" si="85"/>
        <v>--</v>
      </c>
    </row>
    <row r="812" spans="1:47" x14ac:dyDescent="0.25">
      <c r="A812" t="str">
        <f t="shared" si="80"/>
        <v>R32-2</v>
      </c>
      <c r="B812" t="str">
        <f t="shared" si="81"/>
        <v>GND</v>
      </c>
      <c r="C812" t="str">
        <f t="shared" si="82"/>
        <v>R32-GND</v>
      </c>
      <c r="D812" t="str">
        <f t="shared" si="83"/>
        <v>R32-2</v>
      </c>
      <c r="E812" t="s">
        <v>516</v>
      </c>
      <c r="F812">
        <v>2</v>
      </c>
      <c r="G812" t="s">
        <v>324</v>
      </c>
      <c r="N812" s="97"/>
      <c r="AT812" t="str">
        <f t="shared" si="84"/>
        <v>GND</v>
      </c>
      <c r="AU812" t="str">
        <f t="shared" si="85"/>
        <v>--</v>
      </c>
    </row>
    <row r="813" spans="1:47" x14ac:dyDescent="0.25">
      <c r="A813" t="str">
        <f t="shared" si="80"/>
        <v>R41-1</v>
      </c>
      <c r="B813" t="str">
        <f t="shared" si="81"/>
        <v>5V</v>
      </c>
      <c r="C813" t="str">
        <f t="shared" si="82"/>
        <v>R41-5V</v>
      </c>
      <c r="D813" t="str">
        <f t="shared" si="83"/>
        <v>R41-1</v>
      </c>
      <c r="E813" t="s">
        <v>957</v>
      </c>
      <c r="F813">
        <v>1</v>
      </c>
      <c r="G813" t="s">
        <v>293</v>
      </c>
      <c r="N813" s="97"/>
      <c r="AT813" t="str">
        <f t="shared" si="84"/>
        <v>5V</v>
      </c>
      <c r="AU813" t="str">
        <f t="shared" si="85"/>
        <v>--</v>
      </c>
    </row>
    <row r="814" spans="1:47" x14ac:dyDescent="0.25">
      <c r="A814" t="str">
        <f t="shared" si="80"/>
        <v>R41-2</v>
      </c>
      <c r="B814" t="str">
        <f t="shared" si="81"/>
        <v>NetR41_2</v>
      </c>
      <c r="C814" t="str">
        <f t="shared" si="82"/>
        <v>R41-NetR41_2</v>
      </c>
      <c r="D814" t="str">
        <f t="shared" si="83"/>
        <v>R41-2</v>
      </c>
      <c r="E814" t="s">
        <v>957</v>
      </c>
      <c r="F814">
        <v>2</v>
      </c>
      <c r="G814" t="s">
        <v>853</v>
      </c>
      <c r="N814" s="97"/>
      <c r="AT814" t="str">
        <f t="shared" si="84"/>
        <v>NetR41_2</v>
      </c>
      <c r="AU814" t="str">
        <f t="shared" si="85"/>
        <v>--</v>
      </c>
    </row>
    <row r="815" spans="1:47" x14ac:dyDescent="0.25">
      <c r="A815" t="str">
        <f t="shared" si="80"/>
        <v>S1-1</v>
      </c>
      <c r="B815" t="str">
        <f t="shared" si="81"/>
        <v>RESET</v>
      </c>
      <c r="C815" t="str">
        <f t="shared" si="82"/>
        <v>S1-RESET</v>
      </c>
      <c r="D815" t="str">
        <f t="shared" si="83"/>
        <v>S1-1</v>
      </c>
      <c r="E815" t="s">
        <v>355</v>
      </c>
      <c r="F815">
        <v>1</v>
      </c>
      <c r="G815" t="s">
        <v>323</v>
      </c>
      <c r="N815" s="97"/>
      <c r="AT815" t="str">
        <f t="shared" si="84"/>
        <v>DEVRSTn</v>
      </c>
      <c r="AU815" t="str">
        <f t="shared" si="85"/>
        <v>R22</v>
      </c>
    </row>
    <row r="816" spans="1:47" x14ac:dyDescent="0.25">
      <c r="A816" t="str">
        <f t="shared" si="80"/>
        <v>S1-2</v>
      </c>
      <c r="B816" t="str">
        <f t="shared" si="81"/>
        <v>GND</v>
      </c>
      <c r="C816" t="str">
        <f t="shared" si="82"/>
        <v>S1-GND</v>
      </c>
      <c r="D816" t="str">
        <f t="shared" si="83"/>
        <v>S1-2</v>
      </c>
      <c r="E816" t="s">
        <v>355</v>
      </c>
      <c r="F816">
        <v>2</v>
      </c>
      <c r="G816" t="s">
        <v>324</v>
      </c>
      <c r="N816" s="97"/>
      <c r="AT816" t="str">
        <f t="shared" si="84"/>
        <v>GND</v>
      </c>
      <c r="AU816" t="str">
        <f t="shared" si="85"/>
        <v>--</v>
      </c>
    </row>
    <row r="817" spans="1:47" x14ac:dyDescent="0.25">
      <c r="A817" t="str">
        <f t="shared" si="80"/>
        <v>S1-3</v>
      </c>
      <c r="B817" t="str">
        <f t="shared" si="81"/>
        <v>NetS1_3</v>
      </c>
      <c r="C817" t="str">
        <f t="shared" si="82"/>
        <v>S1-NetS1_3</v>
      </c>
      <c r="D817" t="str">
        <f t="shared" si="83"/>
        <v>S1-3</v>
      </c>
      <c r="E817" t="s">
        <v>355</v>
      </c>
      <c r="F817">
        <v>3</v>
      </c>
      <c r="G817" t="s">
        <v>781</v>
      </c>
      <c r="N817" s="97"/>
      <c r="AT817" t="str">
        <f t="shared" si="84"/>
        <v>NetS1_3</v>
      </c>
      <c r="AU817" t="str">
        <f t="shared" si="85"/>
        <v>--</v>
      </c>
    </row>
    <row r="818" spans="1:47" x14ac:dyDescent="0.25">
      <c r="A818" t="str">
        <f t="shared" si="80"/>
        <v>S1-4</v>
      </c>
      <c r="B818" t="str">
        <f t="shared" si="81"/>
        <v>GND</v>
      </c>
      <c r="C818" t="str">
        <f t="shared" si="82"/>
        <v>S1-GND</v>
      </c>
      <c r="D818" t="str">
        <f t="shared" si="83"/>
        <v>S1-4</v>
      </c>
      <c r="E818" t="s">
        <v>355</v>
      </c>
      <c r="F818">
        <v>4</v>
      </c>
      <c r="G818" t="s">
        <v>324</v>
      </c>
      <c r="N818" s="97"/>
      <c r="AT818" t="str">
        <f t="shared" si="84"/>
        <v>GND</v>
      </c>
      <c r="AU818" t="str">
        <f t="shared" si="85"/>
        <v>--</v>
      </c>
    </row>
    <row r="819" spans="1:47" x14ac:dyDescent="0.25">
      <c r="A819" t="str">
        <f t="shared" si="80"/>
        <v>S1-5</v>
      </c>
      <c r="B819" t="str">
        <f t="shared" si="81"/>
        <v>RESET</v>
      </c>
      <c r="C819" t="str">
        <f t="shared" si="82"/>
        <v>S1-RESET</v>
      </c>
      <c r="D819" t="str">
        <f t="shared" si="83"/>
        <v>S1-5</v>
      </c>
      <c r="E819" t="s">
        <v>355</v>
      </c>
      <c r="F819">
        <v>5</v>
      </c>
      <c r="G819" t="s">
        <v>323</v>
      </c>
      <c r="N819" s="97"/>
      <c r="AT819" t="str">
        <f t="shared" si="84"/>
        <v>DEVRSTn</v>
      </c>
      <c r="AU819" t="str">
        <f t="shared" si="85"/>
        <v>R22</v>
      </c>
    </row>
    <row r="820" spans="1:47" x14ac:dyDescent="0.25">
      <c r="A820" t="str">
        <f t="shared" si="80"/>
        <v>S2-1</v>
      </c>
      <c r="B820" t="str">
        <f t="shared" si="81"/>
        <v>USER_BTN</v>
      </c>
      <c r="C820" t="str">
        <f t="shared" si="82"/>
        <v>S2-USER_BTN</v>
      </c>
      <c r="D820" t="str">
        <f t="shared" si="83"/>
        <v>S2-1</v>
      </c>
      <c r="E820" t="s">
        <v>357</v>
      </c>
      <c r="F820">
        <v>1</v>
      </c>
      <c r="G820" t="s">
        <v>394</v>
      </c>
      <c r="N820" s="97"/>
      <c r="AT820" t="str">
        <f t="shared" si="84"/>
        <v>USER_BTN</v>
      </c>
      <c r="AU820" t="str">
        <f t="shared" si="85"/>
        <v>--</v>
      </c>
    </row>
    <row r="821" spans="1:47" x14ac:dyDescent="0.25">
      <c r="A821" t="str">
        <f t="shared" si="80"/>
        <v>S2-2</v>
      </c>
      <c r="B821" t="str">
        <f t="shared" si="81"/>
        <v>GND</v>
      </c>
      <c r="C821" t="str">
        <f t="shared" si="82"/>
        <v>S2-GND</v>
      </c>
      <c r="D821" t="str">
        <f t="shared" si="83"/>
        <v>S2-2</v>
      </c>
      <c r="E821" t="s">
        <v>357</v>
      </c>
      <c r="F821">
        <v>2</v>
      </c>
      <c r="G821" t="s">
        <v>324</v>
      </c>
      <c r="N821" s="97"/>
      <c r="AT821" t="str">
        <f t="shared" si="84"/>
        <v>GND</v>
      </c>
      <c r="AU821" t="str">
        <f t="shared" si="85"/>
        <v>--</v>
      </c>
    </row>
    <row r="822" spans="1:47" x14ac:dyDescent="0.25">
      <c r="A822" t="str">
        <f t="shared" si="80"/>
        <v>S2-3</v>
      </c>
      <c r="B822" t="str">
        <f t="shared" si="81"/>
        <v>NetS2_3</v>
      </c>
      <c r="C822" t="str">
        <f t="shared" si="82"/>
        <v>S2-NetS2_3</v>
      </c>
      <c r="D822" t="str">
        <f t="shared" si="83"/>
        <v>S2-3</v>
      </c>
      <c r="E822" t="s">
        <v>357</v>
      </c>
      <c r="F822">
        <v>3</v>
      </c>
      <c r="G822" t="s">
        <v>782</v>
      </c>
      <c r="N822" s="97"/>
      <c r="AT822" t="str">
        <f t="shared" si="84"/>
        <v>NetS2_3</v>
      </c>
      <c r="AU822" t="str">
        <f t="shared" si="85"/>
        <v>--</v>
      </c>
    </row>
    <row r="823" spans="1:47" x14ac:dyDescent="0.25">
      <c r="A823" t="str">
        <f t="shared" si="80"/>
        <v>S2-4</v>
      </c>
      <c r="B823" t="str">
        <f t="shared" si="81"/>
        <v>GND</v>
      </c>
      <c r="C823" t="str">
        <f t="shared" si="82"/>
        <v>S2-GND</v>
      </c>
      <c r="D823" t="str">
        <f t="shared" si="83"/>
        <v>S2-4</v>
      </c>
      <c r="E823" t="s">
        <v>357</v>
      </c>
      <c r="F823">
        <v>4</v>
      </c>
      <c r="G823" t="s">
        <v>324</v>
      </c>
      <c r="N823" s="97"/>
      <c r="AT823" t="str">
        <f t="shared" si="84"/>
        <v>GND</v>
      </c>
      <c r="AU823" t="str">
        <f t="shared" si="85"/>
        <v>--</v>
      </c>
    </row>
    <row r="824" spans="1:47" x14ac:dyDescent="0.25">
      <c r="A824" t="str">
        <f t="shared" si="80"/>
        <v>S2-5</v>
      </c>
      <c r="B824" t="str">
        <f t="shared" si="81"/>
        <v>USER_BTN</v>
      </c>
      <c r="C824" t="str">
        <f t="shared" si="82"/>
        <v>S2-USER_BTN</v>
      </c>
      <c r="D824" t="str">
        <f t="shared" si="83"/>
        <v>S2-5</v>
      </c>
      <c r="E824" t="s">
        <v>357</v>
      </c>
      <c r="F824">
        <v>5</v>
      </c>
      <c r="G824" t="s">
        <v>394</v>
      </c>
      <c r="N824" s="97"/>
      <c r="AT824" t="str">
        <f t="shared" si="84"/>
        <v>USER_BTN</v>
      </c>
      <c r="AU824" t="str">
        <f t="shared" si="85"/>
        <v>--</v>
      </c>
    </row>
    <row r="825" spans="1:47" x14ac:dyDescent="0.25">
      <c r="A825" t="str">
        <f t="shared" si="80"/>
        <v>T1-1</v>
      </c>
      <c r="B825" t="str">
        <f t="shared" si="81"/>
        <v>NetR27_2</v>
      </c>
      <c r="C825" t="str">
        <f t="shared" si="82"/>
        <v>T1-NetR27_2</v>
      </c>
      <c r="D825" t="str">
        <f t="shared" si="83"/>
        <v>T1-1</v>
      </c>
      <c r="E825" t="s">
        <v>517</v>
      </c>
      <c r="F825">
        <v>1</v>
      </c>
      <c r="G825" t="s">
        <v>387</v>
      </c>
      <c r="N825" s="97"/>
      <c r="AT825" t="str">
        <f t="shared" si="84"/>
        <v>NetR27_1</v>
      </c>
      <c r="AU825" t="str">
        <f t="shared" si="85"/>
        <v>R27</v>
      </c>
    </row>
    <row r="826" spans="1:47" x14ac:dyDescent="0.25">
      <c r="A826" t="str">
        <f t="shared" si="80"/>
        <v>T1-2</v>
      </c>
      <c r="B826" t="str">
        <f t="shared" si="81"/>
        <v>NetR27_1</v>
      </c>
      <c r="C826" t="str">
        <f t="shared" si="82"/>
        <v>T1-NetR27_1</v>
      </c>
      <c r="D826" t="str">
        <f t="shared" si="83"/>
        <v>T1-2</v>
      </c>
      <c r="E826" t="s">
        <v>517</v>
      </c>
      <c r="F826">
        <v>2</v>
      </c>
      <c r="G826" t="s">
        <v>386</v>
      </c>
      <c r="N826" s="97"/>
      <c r="AT826" t="str">
        <f t="shared" si="84"/>
        <v>NetR27_2</v>
      </c>
      <c r="AU826" t="str">
        <f t="shared" si="85"/>
        <v>R27</v>
      </c>
    </row>
    <row r="827" spans="1:47" x14ac:dyDescent="0.25">
      <c r="A827" t="str">
        <f t="shared" si="80"/>
        <v>T1-3</v>
      </c>
      <c r="B827" t="str">
        <f t="shared" si="81"/>
        <v>5V</v>
      </c>
      <c r="C827" t="str">
        <f t="shared" si="82"/>
        <v>T1-5V</v>
      </c>
      <c r="D827" t="str">
        <f t="shared" si="83"/>
        <v>T1-3</v>
      </c>
      <c r="E827" t="s">
        <v>517</v>
      </c>
      <c r="F827">
        <v>3</v>
      </c>
      <c r="G827" t="s">
        <v>293</v>
      </c>
      <c r="N827" s="97"/>
      <c r="AT827" t="str">
        <f t="shared" si="84"/>
        <v>5V</v>
      </c>
      <c r="AU827" t="str">
        <f t="shared" si="85"/>
        <v>--</v>
      </c>
    </row>
    <row r="828" spans="1:47" x14ac:dyDescent="0.25">
      <c r="A828" t="str">
        <f t="shared" si="80"/>
        <v>T1-4</v>
      </c>
      <c r="B828" t="str">
        <f t="shared" si="81"/>
        <v>NetR27_2</v>
      </c>
      <c r="C828" t="str">
        <f t="shared" si="82"/>
        <v>T1-NetR27_2</v>
      </c>
      <c r="D828" t="str">
        <f t="shared" si="83"/>
        <v>T1-4</v>
      </c>
      <c r="E828" t="s">
        <v>517</v>
      </c>
      <c r="F828">
        <v>4</v>
      </c>
      <c r="G828" t="s">
        <v>387</v>
      </c>
      <c r="N828" s="97"/>
      <c r="AT828" t="str">
        <f t="shared" si="84"/>
        <v>NetR27_1</v>
      </c>
      <c r="AU828" t="str">
        <f t="shared" si="85"/>
        <v>R27</v>
      </c>
    </row>
    <row r="829" spans="1:47" x14ac:dyDescent="0.25">
      <c r="A829" t="str">
        <f t="shared" si="80"/>
        <v>T1-5</v>
      </c>
      <c r="B829" t="str">
        <f t="shared" si="81"/>
        <v>NetR27_1</v>
      </c>
      <c r="C829" t="str">
        <f t="shared" si="82"/>
        <v>T1-NetR27_1</v>
      </c>
      <c r="D829" t="str">
        <f t="shared" si="83"/>
        <v>T1-5</v>
      </c>
      <c r="E829" t="s">
        <v>517</v>
      </c>
      <c r="F829">
        <v>5</v>
      </c>
      <c r="G829" t="s">
        <v>386</v>
      </c>
      <c r="N829" s="97"/>
      <c r="AT829" t="str">
        <f t="shared" si="84"/>
        <v>NetR27_2</v>
      </c>
      <c r="AU829" t="str">
        <f t="shared" si="85"/>
        <v>R27</v>
      </c>
    </row>
    <row r="830" spans="1:47" x14ac:dyDescent="0.25">
      <c r="A830" t="str">
        <f t="shared" si="80"/>
        <v>T1-6</v>
      </c>
      <c r="B830" t="str">
        <f t="shared" si="81"/>
        <v>USB_VBUS</v>
      </c>
      <c r="C830" t="str">
        <f t="shared" si="82"/>
        <v>T1-USB_VBUS</v>
      </c>
      <c r="D830" t="str">
        <f t="shared" si="83"/>
        <v>T1-6</v>
      </c>
      <c r="E830" t="s">
        <v>517</v>
      </c>
      <c r="F830">
        <v>6</v>
      </c>
      <c r="G830" t="s">
        <v>350</v>
      </c>
      <c r="N830" s="97"/>
      <c r="AT830" t="str">
        <f t="shared" si="84"/>
        <v>NetR28_2</v>
      </c>
      <c r="AU830" t="str">
        <f t="shared" si="85"/>
        <v>R28</v>
      </c>
    </row>
    <row r="831" spans="1:47" x14ac:dyDescent="0.25">
      <c r="A831" t="str">
        <f t="shared" si="80"/>
        <v>T1-7</v>
      </c>
      <c r="B831" t="str">
        <f t="shared" si="81"/>
        <v>USB_VBUS</v>
      </c>
      <c r="C831" t="str">
        <f t="shared" si="82"/>
        <v>T1-USB_VBUS</v>
      </c>
      <c r="D831" t="str">
        <f t="shared" si="83"/>
        <v>T1-7</v>
      </c>
      <c r="E831" t="s">
        <v>517</v>
      </c>
      <c r="F831">
        <v>7</v>
      </c>
      <c r="G831" t="s">
        <v>350</v>
      </c>
      <c r="N831" s="97"/>
      <c r="AT831" t="str">
        <f t="shared" si="84"/>
        <v>NetR28_2</v>
      </c>
      <c r="AU831" t="str">
        <f t="shared" si="85"/>
        <v>R28</v>
      </c>
    </row>
    <row r="832" spans="1:47" x14ac:dyDescent="0.25">
      <c r="A832" t="str">
        <f t="shared" si="80"/>
        <v>T1-8</v>
      </c>
      <c r="B832" t="str">
        <f t="shared" si="81"/>
        <v>5V</v>
      </c>
      <c r="C832" t="str">
        <f t="shared" si="82"/>
        <v>T1-5V</v>
      </c>
      <c r="D832" t="str">
        <f t="shared" si="83"/>
        <v>T1-8</v>
      </c>
      <c r="E832" t="s">
        <v>517</v>
      </c>
      <c r="F832">
        <v>8</v>
      </c>
      <c r="G832" t="s">
        <v>293</v>
      </c>
      <c r="N832" s="97"/>
      <c r="AT832" t="str">
        <f t="shared" si="84"/>
        <v>5V</v>
      </c>
      <c r="AU832" t="str">
        <f t="shared" si="85"/>
        <v>--</v>
      </c>
    </row>
    <row r="833" spans="1:47" x14ac:dyDescent="0.25">
      <c r="A833" t="str">
        <f t="shared" si="80"/>
        <v>T2-1</v>
      </c>
      <c r="B833" t="str">
        <f t="shared" si="81"/>
        <v>NetR30_2</v>
      </c>
      <c r="C833" t="str">
        <f t="shared" si="82"/>
        <v>T2-NetR30_2</v>
      </c>
      <c r="D833" t="str">
        <f t="shared" si="83"/>
        <v>T2-1</v>
      </c>
      <c r="E833" t="s">
        <v>518</v>
      </c>
      <c r="F833">
        <v>1</v>
      </c>
      <c r="G833" t="s">
        <v>391</v>
      </c>
      <c r="N833" s="97"/>
      <c r="AT833" t="str">
        <f t="shared" si="84"/>
        <v>NetR29_1</v>
      </c>
      <c r="AU833" t="str">
        <f t="shared" si="85"/>
        <v>R30</v>
      </c>
    </row>
    <row r="834" spans="1:47" x14ac:dyDescent="0.25">
      <c r="A834" t="str">
        <f t="shared" si="80"/>
        <v>T2-2</v>
      </c>
      <c r="B834" t="str">
        <f t="shared" si="81"/>
        <v>NetR29_1</v>
      </c>
      <c r="C834" t="str">
        <f t="shared" si="82"/>
        <v>T2-NetR29_1</v>
      </c>
      <c r="D834" t="str">
        <f t="shared" si="83"/>
        <v>T2-2</v>
      </c>
      <c r="E834" t="s">
        <v>518</v>
      </c>
      <c r="F834">
        <v>2</v>
      </c>
      <c r="G834" t="s">
        <v>389</v>
      </c>
      <c r="N834" s="97"/>
      <c r="AT834" t="str">
        <f t="shared" si="84"/>
        <v>NetR28_2</v>
      </c>
      <c r="AU834" t="str">
        <f t="shared" si="85"/>
        <v>R29</v>
      </c>
    </row>
    <row r="835" spans="1:47" x14ac:dyDescent="0.25">
      <c r="A835" t="str">
        <f t="shared" si="80"/>
        <v>T2-3</v>
      </c>
      <c r="B835" t="str">
        <f t="shared" si="81"/>
        <v>5V</v>
      </c>
      <c r="C835" t="str">
        <f t="shared" si="82"/>
        <v>T2-5V</v>
      </c>
      <c r="D835" t="str">
        <f t="shared" si="83"/>
        <v>T2-3</v>
      </c>
      <c r="E835" t="s">
        <v>518</v>
      </c>
      <c r="F835">
        <v>3</v>
      </c>
      <c r="G835" t="s">
        <v>293</v>
      </c>
      <c r="N835" s="97"/>
      <c r="AT835" t="str">
        <f t="shared" si="84"/>
        <v>5V</v>
      </c>
      <c r="AU835" t="str">
        <f t="shared" si="85"/>
        <v>--</v>
      </c>
    </row>
    <row r="836" spans="1:47" x14ac:dyDescent="0.25">
      <c r="A836" t="str">
        <f t="shared" si="80"/>
        <v>T2-4</v>
      </c>
      <c r="B836" t="str">
        <f t="shared" si="81"/>
        <v>NetR30_2</v>
      </c>
      <c r="C836" t="str">
        <f t="shared" si="82"/>
        <v>T2-NetR30_2</v>
      </c>
      <c r="D836" t="str">
        <f t="shared" si="83"/>
        <v>T2-4</v>
      </c>
      <c r="E836" t="s">
        <v>518</v>
      </c>
      <c r="F836">
        <v>4</v>
      </c>
      <c r="G836" t="s">
        <v>391</v>
      </c>
      <c r="N836" s="97"/>
      <c r="AT836" t="str">
        <f t="shared" si="84"/>
        <v>NetR29_1</v>
      </c>
      <c r="AU836" t="str">
        <f t="shared" si="85"/>
        <v>R30</v>
      </c>
    </row>
    <row r="837" spans="1:47" x14ac:dyDescent="0.25">
      <c r="A837" t="str">
        <f t="shared" si="80"/>
        <v>T2-5</v>
      </c>
      <c r="B837" t="str">
        <f t="shared" si="81"/>
        <v>NetR29_1</v>
      </c>
      <c r="C837" t="str">
        <f t="shared" si="82"/>
        <v>T2-NetR29_1</v>
      </c>
      <c r="D837" t="str">
        <f t="shared" si="83"/>
        <v>T2-5</v>
      </c>
      <c r="E837" t="s">
        <v>518</v>
      </c>
      <c r="F837">
        <v>5</v>
      </c>
      <c r="G837" t="s">
        <v>389</v>
      </c>
      <c r="N837" s="97"/>
      <c r="AT837" t="str">
        <f t="shared" si="84"/>
        <v>NetR28_2</v>
      </c>
      <c r="AU837" t="str">
        <f t="shared" si="85"/>
        <v>R29</v>
      </c>
    </row>
    <row r="838" spans="1:47" x14ac:dyDescent="0.25">
      <c r="A838" t="str">
        <f t="shared" ref="A838:A852" si="86">$E838&amp;"-"&amp;$F838</f>
        <v>T2-6</v>
      </c>
      <c r="B838" t="str">
        <f t="shared" ref="B838:B852" si="87">IF(OR(E838=$A$2,E838=$B$2,E838=$C$2,E838=$D$2),"--",G838)</f>
        <v>VIN</v>
      </c>
      <c r="C838" t="str">
        <f t="shared" ref="C838:C852" si="88">$E838&amp;"-"&amp;$G838</f>
        <v>T2-VIN</v>
      </c>
      <c r="D838" t="str">
        <f t="shared" ref="D838:D852" si="89">A838</f>
        <v>T2-6</v>
      </c>
      <c r="E838" t="s">
        <v>518</v>
      </c>
      <c r="F838">
        <v>6</v>
      </c>
      <c r="G838" t="s">
        <v>326</v>
      </c>
      <c r="N838" s="97"/>
      <c r="AT838" t="str">
        <f t="shared" ref="AT838:AT852" si="90">IF(IF(COUNTIF($AO$6:$AQ$150,B838)&gt;0,"---","--")="---",VLOOKUP(B838,$AO$6:$AQ$150,3,0),B838)</f>
        <v>VIN</v>
      </c>
      <c r="AU838" t="str">
        <f t="shared" ref="AU838:AU852" si="91">IF(IF(COUNTIF($AO$6:$AQ$150,B838)&gt;0,"---","--")="---",VLOOKUP(B838,$AO$6:$AQ$150,2,0),"--")</f>
        <v>--</v>
      </c>
    </row>
    <row r="839" spans="1:47" x14ac:dyDescent="0.25">
      <c r="A839" t="str">
        <f t="shared" si="86"/>
        <v>T2-7</v>
      </c>
      <c r="B839" t="str">
        <f t="shared" si="87"/>
        <v>VIN</v>
      </c>
      <c r="C839" t="str">
        <f t="shared" si="88"/>
        <v>T2-VIN</v>
      </c>
      <c r="D839" t="str">
        <f t="shared" si="89"/>
        <v>T2-7</v>
      </c>
      <c r="E839" t="s">
        <v>518</v>
      </c>
      <c r="F839">
        <v>7</v>
      </c>
      <c r="G839" t="s">
        <v>326</v>
      </c>
      <c r="N839" s="97"/>
      <c r="AT839" t="str">
        <f t="shared" si="90"/>
        <v>VIN</v>
      </c>
      <c r="AU839" t="str">
        <f t="shared" si="91"/>
        <v>--</v>
      </c>
    </row>
    <row r="840" spans="1:47" x14ac:dyDescent="0.25">
      <c r="A840" t="str">
        <f t="shared" si="86"/>
        <v>T2-8</v>
      </c>
      <c r="B840" t="str">
        <f t="shared" si="87"/>
        <v>5V</v>
      </c>
      <c r="C840" t="str">
        <f t="shared" si="88"/>
        <v>T2-5V</v>
      </c>
      <c r="D840" t="str">
        <f t="shared" si="89"/>
        <v>T2-8</v>
      </c>
      <c r="E840" t="s">
        <v>518</v>
      </c>
      <c r="F840">
        <v>8</v>
      </c>
      <c r="G840" t="s">
        <v>293</v>
      </c>
      <c r="N840" s="97"/>
      <c r="AT840" t="str">
        <f t="shared" si="90"/>
        <v>5V</v>
      </c>
      <c r="AU840" t="str">
        <f t="shared" si="91"/>
        <v>--</v>
      </c>
    </row>
    <row r="841" spans="1:47" x14ac:dyDescent="0.25">
      <c r="A841" t="str">
        <f t="shared" si="86"/>
        <v>T3-1</v>
      </c>
      <c r="B841" t="str">
        <f t="shared" si="87"/>
        <v>GND</v>
      </c>
      <c r="C841" t="str">
        <f t="shared" si="88"/>
        <v>T3-GND</v>
      </c>
      <c r="D841" t="str">
        <f t="shared" si="89"/>
        <v>T3-1</v>
      </c>
      <c r="E841" t="s">
        <v>519</v>
      </c>
      <c r="F841">
        <v>1</v>
      </c>
      <c r="G841" t="s">
        <v>324</v>
      </c>
      <c r="N841" s="97"/>
      <c r="AT841" t="str">
        <f t="shared" si="90"/>
        <v>GND</v>
      </c>
      <c r="AU841" t="str">
        <f t="shared" si="91"/>
        <v>--</v>
      </c>
    </row>
    <row r="842" spans="1:47" x14ac:dyDescent="0.25">
      <c r="A842" t="str">
        <f t="shared" si="86"/>
        <v>T3-2</v>
      </c>
      <c r="B842" t="str">
        <f t="shared" si="87"/>
        <v>NetR28_2</v>
      </c>
      <c r="C842" t="str">
        <f t="shared" si="88"/>
        <v>T3-NetR28_2</v>
      </c>
      <c r="D842" t="str">
        <f t="shared" si="89"/>
        <v>T3-2</v>
      </c>
      <c r="E842" t="s">
        <v>519</v>
      </c>
      <c r="F842">
        <v>2</v>
      </c>
      <c r="G842" t="s">
        <v>388</v>
      </c>
      <c r="N842" s="97"/>
      <c r="AT842" t="str">
        <f t="shared" si="90"/>
        <v>USB_VBUS</v>
      </c>
      <c r="AU842" t="str">
        <f t="shared" si="91"/>
        <v>R28</v>
      </c>
    </row>
    <row r="843" spans="1:47" x14ac:dyDescent="0.25">
      <c r="A843" t="str">
        <f t="shared" si="86"/>
        <v>T3-3</v>
      </c>
      <c r="B843" t="str">
        <f t="shared" si="87"/>
        <v>NetR29_1</v>
      </c>
      <c r="C843" t="str">
        <f t="shared" si="88"/>
        <v>T3-NetR29_1</v>
      </c>
      <c r="D843" t="str">
        <f t="shared" si="89"/>
        <v>T3-3</v>
      </c>
      <c r="E843" t="s">
        <v>519</v>
      </c>
      <c r="F843">
        <v>3</v>
      </c>
      <c r="G843" t="s">
        <v>389</v>
      </c>
      <c r="N843" s="97"/>
      <c r="AT843" t="str">
        <f t="shared" si="90"/>
        <v>NetR28_2</v>
      </c>
      <c r="AU843" t="str">
        <f t="shared" si="91"/>
        <v>R29</v>
      </c>
    </row>
    <row r="844" spans="1:47" x14ac:dyDescent="0.25">
      <c r="A844" t="str">
        <f t="shared" si="86"/>
        <v>T3-4</v>
      </c>
      <c r="B844" t="str">
        <f t="shared" si="87"/>
        <v>GND</v>
      </c>
      <c r="C844" t="str">
        <f t="shared" si="88"/>
        <v>T3-GND</v>
      </c>
      <c r="D844" t="str">
        <f t="shared" si="89"/>
        <v>T3-4</v>
      </c>
      <c r="E844" t="s">
        <v>519</v>
      </c>
      <c r="F844">
        <v>4</v>
      </c>
      <c r="G844" t="s">
        <v>324</v>
      </c>
      <c r="N844" s="97"/>
      <c r="AT844" t="str">
        <f t="shared" si="90"/>
        <v>GND</v>
      </c>
      <c r="AU844" t="str">
        <f t="shared" si="91"/>
        <v>--</v>
      </c>
    </row>
    <row r="845" spans="1:47" x14ac:dyDescent="0.25">
      <c r="A845" t="str">
        <f t="shared" si="86"/>
        <v>T3-5</v>
      </c>
      <c r="B845" t="str">
        <f t="shared" si="87"/>
        <v>NetC7_2</v>
      </c>
      <c r="C845" t="str">
        <f t="shared" si="88"/>
        <v>T3-NetC7_2</v>
      </c>
      <c r="D845" t="str">
        <f t="shared" si="89"/>
        <v>T3-5</v>
      </c>
      <c r="E845" t="s">
        <v>519</v>
      </c>
      <c r="F845">
        <v>5</v>
      </c>
      <c r="G845" t="s">
        <v>371</v>
      </c>
      <c r="N845" s="97"/>
      <c r="AT845" t="str">
        <f t="shared" si="90"/>
        <v>NetC7_2</v>
      </c>
      <c r="AU845" t="str">
        <f t="shared" si="91"/>
        <v>--</v>
      </c>
    </row>
    <row r="846" spans="1:47" x14ac:dyDescent="0.25">
      <c r="A846" t="str">
        <f t="shared" si="86"/>
        <v>T3-6</v>
      </c>
      <c r="B846" t="str">
        <f t="shared" si="87"/>
        <v>NetR27_1</v>
      </c>
      <c r="C846" t="str">
        <f t="shared" si="88"/>
        <v>T3-NetR27_1</v>
      </c>
      <c r="D846" t="str">
        <f t="shared" si="89"/>
        <v>T3-6</v>
      </c>
      <c r="E846" t="s">
        <v>519</v>
      </c>
      <c r="F846">
        <v>6</v>
      </c>
      <c r="G846" t="s">
        <v>386</v>
      </c>
      <c r="N846" s="97"/>
      <c r="AT846" t="str">
        <f t="shared" si="90"/>
        <v>NetR27_2</v>
      </c>
      <c r="AU846" t="str">
        <f t="shared" si="91"/>
        <v>R27</v>
      </c>
    </row>
    <row r="847" spans="1:47" x14ac:dyDescent="0.25">
      <c r="A847" t="str">
        <f t="shared" si="86"/>
        <v>Y1-1</v>
      </c>
      <c r="B847" t="str">
        <f t="shared" si="87"/>
        <v>NetC3_1</v>
      </c>
      <c r="C847" t="str">
        <f t="shared" si="88"/>
        <v>Y1-NetC3_1</v>
      </c>
      <c r="D847" t="str">
        <f t="shared" si="89"/>
        <v>Y1-1</v>
      </c>
      <c r="E847" t="s">
        <v>1384</v>
      </c>
      <c r="F847">
        <v>1</v>
      </c>
      <c r="G847" t="s">
        <v>1030</v>
      </c>
      <c r="N847" s="97"/>
      <c r="AT847" t="str">
        <f t="shared" si="90"/>
        <v>NetC3_1</v>
      </c>
      <c r="AU847" t="str">
        <f t="shared" si="91"/>
        <v>--</v>
      </c>
    </row>
    <row r="848" spans="1:47" x14ac:dyDescent="0.25">
      <c r="A848" t="str">
        <f t="shared" si="86"/>
        <v>Y1-2</v>
      </c>
      <c r="B848" t="str">
        <f t="shared" si="87"/>
        <v>NetC4_1</v>
      </c>
      <c r="C848" t="str">
        <f t="shared" si="88"/>
        <v>Y1-NetC4_1</v>
      </c>
      <c r="D848" t="str">
        <f t="shared" si="89"/>
        <v>Y1-2</v>
      </c>
      <c r="E848" t="s">
        <v>1384</v>
      </c>
      <c r="F848">
        <v>2</v>
      </c>
      <c r="G848" t="s">
        <v>1151</v>
      </c>
      <c r="N848" s="97"/>
      <c r="AT848" t="str">
        <f t="shared" si="90"/>
        <v>NetC4_1</v>
      </c>
      <c r="AU848" t="str">
        <f t="shared" si="91"/>
        <v>--</v>
      </c>
    </row>
    <row r="849" spans="1:47" x14ac:dyDescent="0.25">
      <c r="A849" t="str">
        <f t="shared" si="86"/>
        <v>Y2-1</v>
      </c>
      <c r="B849" t="str">
        <f t="shared" si="87"/>
        <v>NetC25_1</v>
      </c>
      <c r="C849" t="str">
        <f t="shared" si="88"/>
        <v>Y2-NetC25_1</v>
      </c>
      <c r="D849" t="str">
        <f t="shared" si="89"/>
        <v>Y2-1</v>
      </c>
      <c r="E849" t="s">
        <v>1385</v>
      </c>
      <c r="F849">
        <v>1</v>
      </c>
      <c r="G849" t="s">
        <v>1150</v>
      </c>
      <c r="N849" s="97"/>
      <c r="AT849" t="str">
        <f t="shared" si="90"/>
        <v>NetC25_1</v>
      </c>
      <c r="AU849" t="str">
        <f t="shared" si="91"/>
        <v>--</v>
      </c>
    </row>
    <row r="850" spans="1:47" x14ac:dyDescent="0.25">
      <c r="A850" t="str">
        <f t="shared" si="86"/>
        <v>Y2-2</v>
      </c>
      <c r="B850" t="str">
        <f t="shared" si="87"/>
        <v>GND</v>
      </c>
      <c r="C850" t="str">
        <f t="shared" si="88"/>
        <v>Y2-GND</v>
      </c>
      <c r="D850" t="str">
        <f t="shared" si="89"/>
        <v>Y2-2</v>
      </c>
      <c r="E850" t="s">
        <v>1385</v>
      </c>
      <c r="F850">
        <v>2</v>
      </c>
      <c r="G850" t="s">
        <v>324</v>
      </c>
      <c r="N850" s="97"/>
      <c r="AT850" t="str">
        <f t="shared" si="90"/>
        <v>GND</v>
      </c>
      <c r="AU850" t="str">
        <f t="shared" si="91"/>
        <v>--</v>
      </c>
    </row>
    <row r="851" spans="1:47" x14ac:dyDescent="0.25">
      <c r="A851" t="str">
        <f t="shared" si="86"/>
        <v>Y2-3</v>
      </c>
      <c r="B851" t="str">
        <f t="shared" si="87"/>
        <v>NetC24_1</v>
      </c>
      <c r="C851" t="str">
        <f t="shared" si="88"/>
        <v>Y2-NetC24_1</v>
      </c>
      <c r="D851" t="str">
        <f t="shared" si="89"/>
        <v>Y2-3</v>
      </c>
      <c r="E851" t="s">
        <v>1385</v>
      </c>
      <c r="F851">
        <v>3</v>
      </c>
      <c r="G851" t="s">
        <v>1149</v>
      </c>
      <c r="N851" s="97"/>
      <c r="AT851" t="str">
        <f t="shared" si="90"/>
        <v>NetC24_1</v>
      </c>
      <c r="AU851" t="str">
        <f t="shared" si="91"/>
        <v>--</v>
      </c>
    </row>
    <row r="852" spans="1:47" x14ac:dyDescent="0.25">
      <c r="A852" t="str">
        <f t="shared" si="86"/>
        <v>Y2-4</v>
      </c>
      <c r="B852" t="str">
        <f t="shared" si="87"/>
        <v>GND</v>
      </c>
      <c r="C852" t="str">
        <f t="shared" si="88"/>
        <v>Y2-GND</v>
      </c>
      <c r="D852" t="str">
        <f t="shared" si="89"/>
        <v>Y2-4</v>
      </c>
      <c r="E852" t="s">
        <v>1385</v>
      </c>
      <c r="F852">
        <v>4</v>
      </c>
      <c r="G852" t="s">
        <v>324</v>
      </c>
      <c r="N852" s="97"/>
      <c r="AT852" t="str">
        <f t="shared" si="90"/>
        <v>GND</v>
      </c>
      <c r="AU852" t="str">
        <f t="shared" si="91"/>
        <v>--</v>
      </c>
    </row>
    <row r="853" spans="1:47" x14ac:dyDescent="0.25">
      <c r="N853" s="97"/>
    </row>
    <row r="854" spans="1:47" x14ac:dyDescent="0.25">
      <c r="N854" s="97"/>
    </row>
    <row r="855" spans="1:47" x14ac:dyDescent="0.25">
      <c r="N855" s="97"/>
    </row>
    <row r="856" spans="1:47" x14ac:dyDescent="0.25">
      <c r="N856" s="97"/>
    </row>
    <row r="857" spans="1:47" x14ac:dyDescent="0.25">
      <c r="N857" s="97"/>
    </row>
    <row r="858" spans="1:47" x14ac:dyDescent="0.25">
      <c r="N858" s="97"/>
    </row>
    <row r="859" spans="1:47" x14ac:dyDescent="0.25">
      <c r="N859" s="97"/>
    </row>
    <row r="860" spans="1:47" x14ac:dyDescent="0.25">
      <c r="N860" s="97"/>
    </row>
    <row r="861" spans="1:47" x14ac:dyDescent="0.25">
      <c r="N861" s="97"/>
    </row>
    <row r="862" spans="1:47" x14ac:dyDescent="0.25">
      <c r="N862" s="97"/>
    </row>
    <row r="863" spans="1:47" x14ac:dyDescent="0.25">
      <c r="N863" s="97"/>
    </row>
    <row r="864" spans="1:47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  <row r="1089" spans="14:14" x14ac:dyDescent="0.25">
      <c r="N1089" s="97"/>
    </row>
    <row r="1090" spans="14:14" x14ac:dyDescent="0.25">
      <c r="N1090" s="97"/>
    </row>
    <row r="1091" spans="14:14" x14ac:dyDescent="0.25">
      <c r="N1091" s="97"/>
    </row>
    <row r="1092" spans="14:14" x14ac:dyDescent="0.25">
      <c r="N1092" s="97"/>
    </row>
    <row r="1093" spans="14:14" x14ac:dyDescent="0.25">
      <c r="N1093" s="97"/>
    </row>
    <row r="1094" spans="14:14" x14ac:dyDescent="0.25">
      <c r="N1094" s="97"/>
    </row>
    <row r="1095" spans="14:14" x14ac:dyDescent="0.25">
      <c r="N1095" s="97"/>
    </row>
    <row r="1096" spans="14:14" x14ac:dyDescent="0.25">
      <c r="N1096" s="97"/>
    </row>
    <row r="1097" spans="14:14" x14ac:dyDescent="0.25">
      <c r="N1097" s="97"/>
    </row>
    <row r="1098" spans="14:14" x14ac:dyDescent="0.25">
      <c r="N1098" s="97"/>
    </row>
    <row r="1099" spans="14:14" x14ac:dyDescent="0.25">
      <c r="N1099" s="97"/>
    </row>
    <row r="1100" spans="14:14" x14ac:dyDescent="0.25">
      <c r="N1100" s="97"/>
    </row>
    <row r="1101" spans="14:14" x14ac:dyDescent="0.25">
      <c r="N1101" s="97"/>
    </row>
    <row r="1102" spans="14:14" x14ac:dyDescent="0.25">
      <c r="N1102" s="97"/>
    </row>
    <row r="1103" spans="14:14" x14ac:dyDescent="0.25">
      <c r="N1103" s="97"/>
    </row>
    <row r="1104" spans="14:14" x14ac:dyDescent="0.25">
      <c r="N1104" s="97"/>
    </row>
    <row r="1105" spans="14:14" x14ac:dyDescent="0.25">
      <c r="N1105" s="97"/>
    </row>
    <row r="1106" spans="14:14" x14ac:dyDescent="0.25">
      <c r="N1106" s="97"/>
    </row>
    <row r="1107" spans="14:14" x14ac:dyDescent="0.25">
      <c r="N1107" s="97"/>
    </row>
    <row r="1108" spans="14:14" x14ac:dyDescent="0.25">
      <c r="N1108" s="97"/>
    </row>
    <row r="1109" spans="14:14" x14ac:dyDescent="0.25">
      <c r="N1109" s="97"/>
    </row>
    <row r="1110" spans="14:14" x14ac:dyDescent="0.25">
      <c r="N1110" s="97"/>
    </row>
    <row r="1111" spans="14:14" x14ac:dyDescent="0.25">
      <c r="N1111" s="97"/>
    </row>
    <row r="1112" spans="14:14" x14ac:dyDescent="0.25">
      <c r="N1112" s="97"/>
    </row>
    <row r="1113" spans="14:14" x14ac:dyDescent="0.25">
      <c r="N1113" s="97"/>
    </row>
    <row r="1114" spans="14:14" x14ac:dyDescent="0.25">
      <c r="N1114" s="97"/>
    </row>
    <row r="1115" spans="14:14" x14ac:dyDescent="0.25">
      <c r="N1115" s="97"/>
    </row>
    <row r="1116" spans="14:14" x14ac:dyDescent="0.25">
      <c r="N1116" s="97"/>
    </row>
    <row r="1117" spans="14:14" x14ac:dyDescent="0.25">
      <c r="N1117" s="97"/>
    </row>
    <row r="1118" spans="14:14" x14ac:dyDescent="0.25">
      <c r="N1118" s="97"/>
    </row>
    <row r="1119" spans="14:14" x14ac:dyDescent="0.25">
      <c r="N1119" s="97"/>
    </row>
    <row r="1120" spans="14:14" x14ac:dyDescent="0.25">
      <c r="N1120" s="97"/>
    </row>
    <row r="1121" spans="14:14" x14ac:dyDescent="0.25">
      <c r="N1121" s="97"/>
    </row>
    <row r="1122" spans="14:14" x14ac:dyDescent="0.25">
      <c r="N1122" s="97"/>
    </row>
    <row r="1123" spans="14:14" x14ac:dyDescent="0.25">
      <c r="N1123" s="97"/>
    </row>
    <row r="1124" spans="14:14" x14ac:dyDescent="0.25">
      <c r="N1124" s="97"/>
    </row>
    <row r="1125" spans="14:14" x14ac:dyDescent="0.25">
      <c r="N1125" s="97"/>
    </row>
    <row r="1126" spans="14:14" x14ac:dyDescent="0.25">
      <c r="N1126" s="97"/>
    </row>
    <row r="1127" spans="14:14" x14ac:dyDescent="0.25">
      <c r="N1127" s="97"/>
    </row>
    <row r="1128" spans="14:14" x14ac:dyDescent="0.25">
      <c r="N1128" s="97"/>
    </row>
    <row r="1129" spans="14:14" x14ac:dyDescent="0.25">
      <c r="N1129" s="97"/>
    </row>
    <row r="1130" spans="14:14" x14ac:dyDescent="0.25">
      <c r="N1130" s="97"/>
    </row>
    <row r="1131" spans="14:14" x14ac:dyDescent="0.25">
      <c r="N1131" s="97"/>
    </row>
    <row r="1132" spans="14:14" x14ac:dyDescent="0.25">
      <c r="N1132" s="97"/>
    </row>
    <row r="1133" spans="14:14" x14ac:dyDescent="0.25">
      <c r="N1133" s="97"/>
    </row>
    <row r="1134" spans="14:14" x14ac:dyDescent="0.25">
      <c r="N1134" s="97"/>
    </row>
    <row r="1135" spans="14:14" x14ac:dyDescent="0.25">
      <c r="N1135" s="97"/>
    </row>
    <row r="1136" spans="14:14" x14ac:dyDescent="0.25">
      <c r="N1136" s="97"/>
    </row>
    <row r="1137" spans="14:14" x14ac:dyDescent="0.25">
      <c r="N1137" s="97"/>
    </row>
    <row r="1138" spans="14:14" x14ac:dyDescent="0.25">
      <c r="N1138" s="97"/>
    </row>
    <row r="1139" spans="14:14" x14ac:dyDescent="0.25">
      <c r="N1139" s="97"/>
    </row>
    <row r="1140" spans="14:14" x14ac:dyDescent="0.25">
      <c r="N1140" s="97"/>
    </row>
    <row r="1141" spans="14:14" x14ac:dyDescent="0.25">
      <c r="N1141" s="97"/>
    </row>
    <row r="1142" spans="14:14" x14ac:dyDescent="0.25">
      <c r="N1142" s="97"/>
    </row>
    <row r="1143" spans="14:14" x14ac:dyDescent="0.25">
      <c r="N1143" s="97"/>
    </row>
    <row r="1144" spans="14:14" x14ac:dyDescent="0.25">
      <c r="N1144" s="97"/>
    </row>
    <row r="1145" spans="14:14" x14ac:dyDescent="0.25">
      <c r="N1145" s="97"/>
    </row>
    <row r="1146" spans="14:14" x14ac:dyDescent="0.25">
      <c r="N1146" s="97"/>
    </row>
    <row r="1147" spans="14:14" x14ac:dyDescent="0.25">
      <c r="N1147" s="97"/>
    </row>
    <row r="1148" spans="14:14" x14ac:dyDescent="0.25">
      <c r="N1148" s="97"/>
    </row>
    <row r="1149" spans="14:14" x14ac:dyDescent="0.25">
      <c r="N1149" s="97"/>
    </row>
    <row r="1150" spans="14:14" x14ac:dyDescent="0.25">
      <c r="N1150" s="97"/>
    </row>
    <row r="1151" spans="14:14" x14ac:dyDescent="0.25">
      <c r="N1151" s="97"/>
    </row>
    <row r="1152" spans="14:14" x14ac:dyDescent="0.25">
      <c r="N1152" s="97"/>
    </row>
    <row r="1153" spans="14:14" x14ac:dyDescent="0.25">
      <c r="N1153" s="97"/>
    </row>
    <row r="1154" spans="14:14" x14ac:dyDescent="0.25">
      <c r="N1154" s="97"/>
    </row>
    <row r="1155" spans="14:14" x14ac:dyDescent="0.25">
      <c r="N1155" s="97"/>
    </row>
    <row r="1156" spans="14:14" x14ac:dyDescent="0.25">
      <c r="N1156" s="97"/>
    </row>
    <row r="1157" spans="14:14" x14ac:dyDescent="0.25">
      <c r="N1157" s="97"/>
    </row>
    <row r="1158" spans="14:14" x14ac:dyDescent="0.25">
      <c r="N1158" s="97"/>
    </row>
    <row r="1159" spans="14:14" x14ac:dyDescent="0.25">
      <c r="N1159" s="97"/>
    </row>
    <row r="1160" spans="14:14" x14ac:dyDescent="0.25">
      <c r="N1160" s="97"/>
    </row>
    <row r="1161" spans="14:14" x14ac:dyDescent="0.25">
      <c r="N1161" s="97"/>
    </row>
    <row r="1162" spans="14:14" x14ac:dyDescent="0.25">
      <c r="N1162" s="97"/>
    </row>
    <row r="1163" spans="14:14" x14ac:dyDescent="0.25">
      <c r="N1163" s="97"/>
    </row>
    <row r="1164" spans="14:14" x14ac:dyDescent="0.25">
      <c r="N1164" s="97"/>
    </row>
    <row r="1165" spans="14:14" x14ac:dyDescent="0.25">
      <c r="N1165" s="97"/>
    </row>
    <row r="1166" spans="14:14" x14ac:dyDescent="0.25">
      <c r="N1166" s="97"/>
    </row>
    <row r="1167" spans="14:14" x14ac:dyDescent="0.25">
      <c r="N1167" s="97"/>
    </row>
    <row r="1168" spans="14:14" x14ac:dyDescent="0.25">
      <c r="N1168" s="97"/>
    </row>
    <row r="1169" spans="14:14" x14ac:dyDescent="0.25">
      <c r="N1169" s="97"/>
    </row>
    <row r="1170" spans="14:14" x14ac:dyDescent="0.25">
      <c r="N1170" s="97"/>
    </row>
    <row r="1171" spans="14:14" x14ac:dyDescent="0.25">
      <c r="N1171" s="97"/>
    </row>
    <row r="1172" spans="14:14" x14ac:dyDescent="0.25">
      <c r="N1172" s="97"/>
    </row>
    <row r="1173" spans="14:14" x14ac:dyDescent="0.25">
      <c r="N1173" s="97"/>
    </row>
    <row r="1174" spans="14:14" x14ac:dyDescent="0.25">
      <c r="N1174" s="97"/>
    </row>
    <row r="1175" spans="14:14" x14ac:dyDescent="0.25">
      <c r="N1175" s="97"/>
    </row>
    <row r="1176" spans="14:14" x14ac:dyDescent="0.25">
      <c r="N1176" s="97"/>
    </row>
    <row r="1177" spans="14:14" x14ac:dyDescent="0.25">
      <c r="N1177" s="97"/>
    </row>
    <row r="1178" spans="14:14" x14ac:dyDescent="0.25">
      <c r="N1178" s="97"/>
    </row>
    <row r="1179" spans="14:14" x14ac:dyDescent="0.25">
      <c r="N1179" s="97"/>
    </row>
    <row r="1180" spans="14:14" x14ac:dyDescent="0.25">
      <c r="N1180" s="97"/>
    </row>
    <row r="1181" spans="14:14" x14ac:dyDescent="0.25">
      <c r="N1181" s="97"/>
    </row>
    <row r="1182" spans="14:14" x14ac:dyDescent="0.25">
      <c r="N1182" s="97"/>
    </row>
    <row r="1183" spans="14:14" x14ac:dyDescent="0.25">
      <c r="N1183" s="97"/>
    </row>
    <row r="1184" spans="14:14" x14ac:dyDescent="0.25">
      <c r="N1184" s="97"/>
    </row>
    <row r="1185" spans="14:14" x14ac:dyDescent="0.25">
      <c r="N1185" s="97"/>
    </row>
    <row r="1186" spans="14:14" x14ac:dyDescent="0.25">
      <c r="N1186" s="97"/>
    </row>
    <row r="1187" spans="14:14" x14ac:dyDescent="0.25">
      <c r="N1187" s="97"/>
    </row>
    <row r="1188" spans="14:14" x14ac:dyDescent="0.25">
      <c r="N1188" s="97"/>
    </row>
    <row r="1189" spans="14:14" x14ac:dyDescent="0.25">
      <c r="N1189" s="97"/>
    </row>
    <row r="1190" spans="14:14" x14ac:dyDescent="0.25">
      <c r="N1190" s="97"/>
    </row>
    <row r="1191" spans="14:14" x14ac:dyDescent="0.25">
      <c r="N1191" s="97"/>
    </row>
    <row r="1192" spans="14:14" x14ac:dyDescent="0.25">
      <c r="N1192" s="97"/>
    </row>
    <row r="1193" spans="14:14" x14ac:dyDescent="0.25">
      <c r="N1193" s="97"/>
    </row>
    <row r="1194" spans="14:14" x14ac:dyDescent="0.25">
      <c r="N1194" s="97"/>
    </row>
    <row r="1195" spans="14:14" x14ac:dyDescent="0.25">
      <c r="N1195" s="97"/>
    </row>
    <row r="1196" spans="14:14" x14ac:dyDescent="0.25">
      <c r="N1196" s="97"/>
    </row>
    <row r="1197" spans="14:14" x14ac:dyDescent="0.25">
      <c r="N1197" s="97"/>
    </row>
    <row r="1198" spans="14:14" x14ac:dyDescent="0.25">
      <c r="N1198" s="97"/>
    </row>
    <row r="1199" spans="14:14" x14ac:dyDescent="0.25">
      <c r="N1199" s="97"/>
    </row>
    <row r="1200" spans="14:14" x14ac:dyDescent="0.25">
      <c r="N1200" s="97"/>
    </row>
    <row r="1201" spans="14:14" x14ac:dyDescent="0.25">
      <c r="N1201" s="97"/>
    </row>
    <row r="1202" spans="14:14" x14ac:dyDescent="0.25">
      <c r="N1202" s="97"/>
    </row>
    <row r="1203" spans="14:14" x14ac:dyDescent="0.25">
      <c r="N1203" s="97"/>
    </row>
    <row r="1204" spans="14:14" x14ac:dyDescent="0.25">
      <c r="N1204" s="97"/>
    </row>
    <row r="1205" spans="14:14" x14ac:dyDescent="0.25">
      <c r="N1205" s="97"/>
    </row>
    <row r="1206" spans="14:14" x14ac:dyDescent="0.25">
      <c r="N1206" s="97"/>
    </row>
    <row r="1207" spans="14:14" x14ac:dyDescent="0.25">
      <c r="N1207" s="97"/>
    </row>
    <row r="1208" spans="14:14" x14ac:dyDescent="0.25">
      <c r="N1208" s="97"/>
    </row>
    <row r="1209" spans="14:14" x14ac:dyDescent="0.25">
      <c r="N1209" s="97"/>
    </row>
    <row r="1210" spans="14:14" x14ac:dyDescent="0.25">
      <c r="N1210" s="97"/>
    </row>
    <row r="1211" spans="14:14" x14ac:dyDescent="0.25">
      <c r="N1211" s="97"/>
    </row>
    <row r="1212" spans="14:14" x14ac:dyDescent="0.25">
      <c r="N1212" s="97"/>
    </row>
    <row r="1213" spans="14:14" x14ac:dyDescent="0.25">
      <c r="N1213" s="97"/>
    </row>
    <row r="1214" spans="14:14" x14ac:dyDescent="0.25">
      <c r="N1214" s="97"/>
    </row>
    <row r="1215" spans="14:14" x14ac:dyDescent="0.25">
      <c r="N1215" s="97"/>
    </row>
    <row r="1216" spans="14:14" x14ac:dyDescent="0.25">
      <c r="N1216" s="97"/>
    </row>
    <row r="1217" spans="14:14" x14ac:dyDescent="0.25">
      <c r="N1217" s="97"/>
    </row>
    <row r="1218" spans="14:14" x14ac:dyDescent="0.25">
      <c r="N1218" s="97"/>
    </row>
    <row r="1219" spans="14:14" x14ac:dyDescent="0.25">
      <c r="N1219" s="97"/>
    </row>
    <row r="1220" spans="14:14" x14ac:dyDescent="0.25">
      <c r="N1220" s="97"/>
    </row>
    <row r="1221" spans="14:14" x14ac:dyDescent="0.25">
      <c r="N1221" s="97"/>
    </row>
    <row r="1222" spans="14:14" x14ac:dyDescent="0.25">
      <c r="N1222" s="97"/>
    </row>
    <row r="1223" spans="14:14" x14ac:dyDescent="0.25">
      <c r="N1223" s="97"/>
    </row>
    <row r="1224" spans="14:14" x14ac:dyDescent="0.25">
      <c r="N1224" s="97"/>
    </row>
    <row r="1225" spans="14:14" x14ac:dyDescent="0.25">
      <c r="N1225" s="97"/>
    </row>
    <row r="1226" spans="14:14" x14ac:dyDescent="0.25">
      <c r="N1226" s="97"/>
    </row>
    <row r="1227" spans="14:14" x14ac:dyDescent="0.25">
      <c r="N1227" s="97"/>
    </row>
    <row r="1228" spans="14:14" x14ac:dyDescent="0.25">
      <c r="N1228" s="97"/>
    </row>
    <row r="1229" spans="14:14" x14ac:dyDescent="0.25">
      <c r="N1229" s="97"/>
    </row>
    <row r="1230" spans="14:14" x14ac:dyDescent="0.25">
      <c r="N1230" s="97"/>
    </row>
    <row r="1231" spans="14:14" x14ac:dyDescent="0.25">
      <c r="N1231" s="97"/>
    </row>
    <row r="1232" spans="14:14" x14ac:dyDescent="0.25">
      <c r="N1232" s="97"/>
    </row>
    <row r="1233" spans="14:14" x14ac:dyDescent="0.25">
      <c r="N1233" s="97"/>
    </row>
    <row r="1234" spans="14:14" x14ac:dyDescent="0.25">
      <c r="N1234" s="97"/>
    </row>
    <row r="1235" spans="14:14" x14ac:dyDescent="0.25">
      <c r="N1235" s="97"/>
    </row>
    <row r="1236" spans="14:14" x14ac:dyDescent="0.25">
      <c r="N1236" s="97"/>
    </row>
    <row r="1237" spans="14:14" x14ac:dyDescent="0.25">
      <c r="N1237" s="97"/>
    </row>
    <row r="1238" spans="14:14" x14ac:dyDescent="0.25">
      <c r="N1238" s="97"/>
    </row>
    <row r="1239" spans="14:14" x14ac:dyDescent="0.25">
      <c r="N1239" s="97"/>
    </row>
    <row r="1240" spans="14:14" x14ac:dyDescent="0.25">
      <c r="N1240" s="97"/>
    </row>
    <row r="1241" spans="14:14" x14ac:dyDescent="0.25">
      <c r="N1241" s="97"/>
    </row>
    <row r="1242" spans="14:14" x14ac:dyDescent="0.25">
      <c r="N1242" s="97"/>
    </row>
    <row r="1243" spans="14:14" x14ac:dyDescent="0.25">
      <c r="N1243" s="97"/>
    </row>
    <row r="1244" spans="14:14" x14ac:dyDescent="0.25">
      <c r="N1244" s="97"/>
    </row>
    <row r="1245" spans="14:14" x14ac:dyDescent="0.25">
      <c r="N1245" s="97"/>
    </row>
    <row r="1246" spans="14:14" x14ac:dyDescent="0.25">
      <c r="N1246" s="97"/>
    </row>
    <row r="1247" spans="14:14" x14ac:dyDescent="0.25">
      <c r="N1247" s="97"/>
    </row>
    <row r="1248" spans="14:14" x14ac:dyDescent="0.25">
      <c r="N1248" s="97"/>
    </row>
    <row r="1249" spans="14:14" x14ac:dyDescent="0.25">
      <c r="N1249" s="97"/>
    </row>
    <row r="1250" spans="14:14" x14ac:dyDescent="0.25">
      <c r="N1250" s="97"/>
    </row>
    <row r="1251" spans="14:14" x14ac:dyDescent="0.25">
      <c r="N1251" s="97"/>
    </row>
    <row r="1252" spans="14:14" x14ac:dyDescent="0.25">
      <c r="N1252" s="97"/>
    </row>
    <row r="1253" spans="14:14" x14ac:dyDescent="0.25">
      <c r="N1253" s="97"/>
    </row>
    <row r="1254" spans="14:14" x14ac:dyDescent="0.25">
      <c r="N1254" s="97"/>
    </row>
    <row r="1255" spans="14:14" x14ac:dyDescent="0.25">
      <c r="N1255" s="97"/>
    </row>
    <row r="1256" spans="14:14" x14ac:dyDescent="0.25">
      <c r="N1256" s="97"/>
    </row>
    <row r="1257" spans="14:14" x14ac:dyDescent="0.25">
      <c r="N1257" s="97"/>
    </row>
    <row r="1258" spans="14:14" x14ac:dyDescent="0.25">
      <c r="N1258" s="97"/>
    </row>
    <row r="1259" spans="14:14" x14ac:dyDescent="0.25">
      <c r="N1259" s="97"/>
    </row>
    <row r="1260" spans="14:14" x14ac:dyDescent="0.25">
      <c r="N1260" s="97"/>
    </row>
    <row r="1261" spans="14:14" x14ac:dyDescent="0.25">
      <c r="N1261" s="97"/>
    </row>
    <row r="1262" spans="14:14" x14ac:dyDescent="0.25">
      <c r="N1262" s="97"/>
    </row>
    <row r="1263" spans="14:14" x14ac:dyDescent="0.25">
      <c r="N1263" s="97"/>
    </row>
    <row r="1264" spans="14:14" x14ac:dyDescent="0.25">
      <c r="N1264" s="97"/>
    </row>
    <row r="1265" spans="14:14" x14ac:dyDescent="0.25">
      <c r="N1265" s="97"/>
    </row>
    <row r="1266" spans="14:14" x14ac:dyDescent="0.25">
      <c r="N1266" s="97"/>
    </row>
    <row r="1267" spans="14:14" x14ac:dyDescent="0.25">
      <c r="N1267" s="97"/>
    </row>
    <row r="1268" spans="14:14" x14ac:dyDescent="0.25">
      <c r="N1268" s="97"/>
    </row>
    <row r="1269" spans="14:14" x14ac:dyDescent="0.25">
      <c r="N1269" s="97"/>
    </row>
    <row r="1270" spans="14:14" x14ac:dyDescent="0.25">
      <c r="N1270" s="97"/>
    </row>
    <row r="1271" spans="14:14" x14ac:dyDescent="0.25">
      <c r="N1271" s="97"/>
    </row>
    <row r="1272" spans="14:14" x14ac:dyDescent="0.25">
      <c r="N1272" s="97"/>
    </row>
    <row r="1273" spans="14:14" x14ac:dyDescent="0.25">
      <c r="N1273" s="97"/>
    </row>
    <row r="1274" spans="14:14" x14ac:dyDescent="0.25">
      <c r="N1274" s="97"/>
    </row>
    <row r="1275" spans="14:14" x14ac:dyDescent="0.25">
      <c r="N1275" s="97"/>
    </row>
    <row r="1276" spans="14:14" x14ac:dyDescent="0.25">
      <c r="N1276" s="97"/>
    </row>
    <row r="1277" spans="14:14" x14ac:dyDescent="0.25">
      <c r="N1277" s="97"/>
    </row>
    <row r="1278" spans="14:14" x14ac:dyDescent="0.25">
      <c r="N1278" s="97"/>
    </row>
    <row r="1279" spans="14:14" x14ac:dyDescent="0.25">
      <c r="N1279" s="97"/>
    </row>
    <row r="1280" spans="14:14" x14ac:dyDescent="0.25">
      <c r="N1280" s="97"/>
    </row>
    <row r="1281" spans="14:14" x14ac:dyDescent="0.25">
      <c r="N1281" s="97"/>
    </row>
    <row r="1282" spans="14:14" x14ac:dyDescent="0.25">
      <c r="N1282" s="97"/>
    </row>
    <row r="1283" spans="14:14" x14ac:dyDescent="0.25">
      <c r="N1283" s="97"/>
    </row>
    <row r="1284" spans="14:14" x14ac:dyDescent="0.25">
      <c r="N1284" s="97"/>
    </row>
    <row r="1285" spans="14:14" x14ac:dyDescent="0.25">
      <c r="N1285" s="97"/>
    </row>
    <row r="1286" spans="14:14" x14ac:dyDescent="0.25">
      <c r="N1286" s="97"/>
    </row>
    <row r="1287" spans="14:14" x14ac:dyDescent="0.25">
      <c r="N1287" s="97"/>
    </row>
    <row r="1288" spans="14:14" x14ac:dyDescent="0.25">
      <c r="N1288" s="97"/>
    </row>
    <row r="1289" spans="14:14" x14ac:dyDescent="0.25">
      <c r="N1289" s="97"/>
    </row>
    <row r="1290" spans="14:14" x14ac:dyDescent="0.25">
      <c r="N1290" s="97"/>
    </row>
    <row r="1291" spans="14:14" x14ac:dyDescent="0.25">
      <c r="N1291" s="97"/>
    </row>
    <row r="1292" spans="14:14" x14ac:dyDescent="0.25">
      <c r="N1292" s="97"/>
    </row>
    <row r="1293" spans="14:14" x14ac:dyDescent="0.25">
      <c r="N1293" s="97"/>
    </row>
    <row r="1294" spans="14:14" x14ac:dyDescent="0.25">
      <c r="N1294" s="97"/>
    </row>
    <row r="1295" spans="14:14" x14ac:dyDescent="0.25">
      <c r="N1295" s="97"/>
    </row>
    <row r="1296" spans="14:14" x14ac:dyDescent="0.25">
      <c r="N1296" s="97"/>
    </row>
    <row r="1297" spans="14:14" x14ac:dyDescent="0.25">
      <c r="N1297" s="97"/>
    </row>
    <row r="1298" spans="14:14" x14ac:dyDescent="0.25">
      <c r="N1298" s="97"/>
    </row>
    <row r="1299" spans="14:14" x14ac:dyDescent="0.25">
      <c r="N1299" s="97"/>
    </row>
    <row r="1300" spans="14:14" x14ac:dyDescent="0.25">
      <c r="N1300" s="97"/>
    </row>
    <row r="1301" spans="14:14" x14ac:dyDescent="0.25">
      <c r="N1301" s="97"/>
    </row>
    <row r="1302" spans="14:14" x14ac:dyDescent="0.25">
      <c r="N1302" s="97"/>
    </row>
    <row r="1303" spans="14:14" x14ac:dyDescent="0.25">
      <c r="N1303" s="97"/>
    </row>
    <row r="1304" spans="14:14" x14ac:dyDescent="0.25">
      <c r="N1304" s="97"/>
    </row>
    <row r="1305" spans="14:14" x14ac:dyDescent="0.25">
      <c r="N1305" s="97"/>
    </row>
    <row r="1306" spans="14:14" x14ac:dyDescent="0.25">
      <c r="N1306" s="97"/>
    </row>
    <row r="1307" spans="14:14" x14ac:dyDescent="0.25">
      <c r="N1307" s="97"/>
    </row>
    <row r="1308" spans="14:14" x14ac:dyDescent="0.25">
      <c r="N1308" s="97"/>
    </row>
    <row r="1309" spans="14:14" x14ac:dyDescent="0.25">
      <c r="N1309" s="97"/>
    </row>
    <row r="1310" spans="14:14" x14ac:dyDescent="0.25">
      <c r="N1310" s="97"/>
    </row>
    <row r="1311" spans="14:14" x14ac:dyDescent="0.25">
      <c r="N1311" s="97"/>
    </row>
    <row r="1312" spans="14:14" x14ac:dyDescent="0.25">
      <c r="N1312" s="97"/>
    </row>
    <row r="1313" spans="14:14" x14ac:dyDescent="0.25">
      <c r="N1313" s="97"/>
    </row>
    <row r="1314" spans="14:14" x14ac:dyDescent="0.25">
      <c r="N1314" s="97"/>
    </row>
    <row r="1315" spans="14:14" x14ac:dyDescent="0.25">
      <c r="N1315" s="97"/>
    </row>
    <row r="1316" spans="14:14" x14ac:dyDescent="0.25">
      <c r="N1316" s="97"/>
    </row>
    <row r="1317" spans="14:14" x14ac:dyDescent="0.25">
      <c r="N1317" s="97"/>
    </row>
    <row r="1318" spans="14:14" x14ac:dyDescent="0.25">
      <c r="N1318" s="97"/>
    </row>
    <row r="1319" spans="14:14" x14ac:dyDescent="0.25">
      <c r="N1319" s="97"/>
    </row>
    <row r="1320" spans="14:14" x14ac:dyDescent="0.25">
      <c r="N1320" s="97"/>
    </row>
    <row r="1321" spans="14:14" x14ac:dyDescent="0.25">
      <c r="N1321" s="97"/>
    </row>
    <row r="1322" spans="14:14" x14ac:dyDescent="0.25">
      <c r="N1322" s="97"/>
    </row>
    <row r="1323" spans="14:14" x14ac:dyDescent="0.25">
      <c r="N1323" s="97"/>
    </row>
    <row r="1324" spans="14:14" x14ac:dyDescent="0.25">
      <c r="N1324" s="97"/>
    </row>
    <row r="1325" spans="14:14" x14ac:dyDescent="0.25">
      <c r="N1325" s="97"/>
    </row>
    <row r="1326" spans="14:14" x14ac:dyDescent="0.25">
      <c r="N1326" s="97"/>
    </row>
    <row r="1327" spans="14:14" x14ac:dyDescent="0.25">
      <c r="N1327" s="97"/>
    </row>
    <row r="1328" spans="14:14" x14ac:dyDescent="0.25">
      <c r="N1328" s="97"/>
    </row>
    <row r="1329" spans="14:14" x14ac:dyDescent="0.25">
      <c r="N1329" s="97"/>
    </row>
    <row r="1330" spans="14:14" x14ac:dyDescent="0.25">
      <c r="N1330" s="97"/>
    </row>
    <row r="1331" spans="14:14" x14ac:dyDescent="0.25">
      <c r="N1331" s="97"/>
    </row>
    <row r="1332" spans="14:14" x14ac:dyDescent="0.25">
      <c r="N1332" s="97"/>
    </row>
    <row r="1333" spans="14:14" x14ac:dyDescent="0.25">
      <c r="N1333" s="97"/>
    </row>
    <row r="1334" spans="14:14" x14ac:dyDescent="0.25">
      <c r="N1334" s="97"/>
    </row>
    <row r="1335" spans="14:14" x14ac:dyDescent="0.25">
      <c r="N1335" s="97"/>
    </row>
    <row r="1336" spans="14:14" x14ac:dyDescent="0.25">
      <c r="N1336" s="97"/>
    </row>
    <row r="1337" spans="14:14" x14ac:dyDescent="0.25">
      <c r="N1337" s="97"/>
    </row>
    <row r="1338" spans="14:14" x14ac:dyDescent="0.25">
      <c r="N1338" s="97"/>
    </row>
    <row r="1339" spans="14:14" x14ac:dyDescent="0.25">
      <c r="N1339" s="97"/>
    </row>
    <row r="1340" spans="14:14" x14ac:dyDescent="0.25">
      <c r="N1340" s="97"/>
    </row>
    <row r="1341" spans="14:14" x14ac:dyDescent="0.25">
      <c r="N1341" s="97"/>
    </row>
    <row r="1342" spans="14:14" x14ac:dyDescent="0.25">
      <c r="N1342" s="97"/>
    </row>
    <row r="1343" spans="14:14" x14ac:dyDescent="0.25">
      <c r="N1343" s="97"/>
    </row>
    <row r="1344" spans="14:14" x14ac:dyDescent="0.25">
      <c r="N1344" s="97"/>
    </row>
    <row r="1345" spans="14:14" x14ac:dyDescent="0.25">
      <c r="N1345" s="97"/>
    </row>
    <row r="1346" spans="14:14" x14ac:dyDescent="0.25">
      <c r="N1346" s="97"/>
    </row>
    <row r="1347" spans="14:14" x14ac:dyDescent="0.25">
      <c r="N1347" s="97"/>
    </row>
    <row r="1348" spans="14:14" x14ac:dyDescent="0.25">
      <c r="N1348" s="97"/>
    </row>
    <row r="1349" spans="14:14" x14ac:dyDescent="0.25">
      <c r="N1349" s="97"/>
    </row>
    <row r="1350" spans="14:14" x14ac:dyDescent="0.25">
      <c r="N1350" s="97"/>
    </row>
    <row r="1351" spans="14:14" x14ac:dyDescent="0.25">
      <c r="N1351" s="97"/>
    </row>
    <row r="1352" spans="14:14" x14ac:dyDescent="0.25">
      <c r="N1352" s="97"/>
    </row>
    <row r="1353" spans="14:14" x14ac:dyDescent="0.25">
      <c r="N1353" s="97"/>
    </row>
    <row r="1354" spans="14:14" x14ac:dyDescent="0.25">
      <c r="N1354" s="97"/>
    </row>
    <row r="1355" spans="14:14" x14ac:dyDescent="0.25">
      <c r="N1355" s="97"/>
    </row>
    <row r="1356" spans="14:14" x14ac:dyDescent="0.25">
      <c r="N1356" s="97"/>
    </row>
    <row r="1357" spans="14:14" x14ac:dyDescent="0.25">
      <c r="N1357" s="97"/>
    </row>
    <row r="1358" spans="14:14" x14ac:dyDescent="0.25">
      <c r="N1358" s="97"/>
    </row>
    <row r="1359" spans="14:14" x14ac:dyDescent="0.25">
      <c r="N1359" s="97"/>
    </row>
    <row r="1360" spans="14:14" x14ac:dyDescent="0.25">
      <c r="N1360" s="97"/>
    </row>
    <row r="1361" spans="14:14" x14ac:dyDescent="0.25">
      <c r="N1361" s="97"/>
    </row>
    <row r="1362" spans="14:14" x14ac:dyDescent="0.25">
      <c r="N1362" s="97"/>
    </row>
    <row r="1363" spans="14:14" x14ac:dyDescent="0.25">
      <c r="N1363" s="97"/>
    </row>
    <row r="1364" spans="14:14" x14ac:dyDescent="0.25">
      <c r="N1364" s="97"/>
    </row>
    <row r="1365" spans="14:14" x14ac:dyDescent="0.25">
      <c r="N1365" s="97"/>
    </row>
    <row r="1366" spans="14:14" x14ac:dyDescent="0.25">
      <c r="N1366" s="97"/>
    </row>
    <row r="1367" spans="14:14" x14ac:dyDescent="0.25">
      <c r="N1367" s="97"/>
    </row>
    <row r="1368" spans="14:14" x14ac:dyDescent="0.25">
      <c r="N1368" s="97"/>
    </row>
    <row r="1369" spans="14:14" x14ac:dyDescent="0.25">
      <c r="N1369" s="97"/>
    </row>
    <row r="1370" spans="14:14" x14ac:dyDescent="0.25">
      <c r="N1370" s="97"/>
    </row>
    <row r="1371" spans="14:14" x14ac:dyDescent="0.25">
      <c r="N1371" s="97"/>
    </row>
    <row r="1372" spans="14:14" x14ac:dyDescent="0.25">
      <c r="N1372" s="97"/>
    </row>
    <row r="1373" spans="14:14" x14ac:dyDescent="0.25">
      <c r="N1373" s="97"/>
    </row>
    <row r="1374" spans="14:14" x14ac:dyDescent="0.25">
      <c r="N1374" s="97"/>
    </row>
    <row r="1375" spans="14:14" x14ac:dyDescent="0.25">
      <c r="N1375" s="97"/>
    </row>
    <row r="1376" spans="14:14" x14ac:dyDescent="0.25">
      <c r="N1376" s="97"/>
    </row>
    <row r="1377" spans="14:14" x14ac:dyDescent="0.25">
      <c r="N1377" s="97"/>
    </row>
    <row r="1378" spans="14:14" x14ac:dyDescent="0.25">
      <c r="N1378" s="97"/>
    </row>
    <row r="1379" spans="14:14" x14ac:dyDescent="0.25">
      <c r="N1379" s="97"/>
    </row>
    <row r="1380" spans="14:14" x14ac:dyDescent="0.25">
      <c r="N1380" s="97"/>
    </row>
    <row r="1381" spans="14:14" x14ac:dyDescent="0.25">
      <c r="N1381" s="97"/>
    </row>
    <row r="1382" spans="14:14" x14ac:dyDescent="0.25">
      <c r="N1382" s="97"/>
    </row>
    <row r="1383" spans="14:14" x14ac:dyDescent="0.25">
      <c r="N1383" s="97"/>
    </row>
    <row r="1384" spans="14:14" x14ac:dyDescent="0.25">
      <c r="N1384" s="97"/>
    </row>
    <row r="1385" spans="14:14" x14ac:dyDescent="0.25">
      <c r="N1385" s="97"/>
    </row>
    <row r="1386" spans="14:14" x14ac:dyDescent="0.25">
      <c r="N1386" s="97"/>
    </row>
    <row r="1387" spans="14:14" x14ac:dyDescent="0.25">
      <c r="N1387" s="97"/>
    </row>
    <row r="1388" spans="14:14" x14ac:dyDescent="0.25">
      <c r="N1388" s="97"/>
    </row>
    <row r="1389" spans="14:14" x14ac:dyDescent="0.25">
      <c r="N1389" s="97"/>
    </row>
    <row r="1390" spans="14:14" x14ac:dyDescent="0.25">
      <c r="N1390" s="97"/>
    </row>
    <row r="1391" spans="14:14" x14ac:dyDescent="0.25">
      <c r="N1391" s="97"/>
    </row>
    <row r="1392" spans="14:14" x14ac:dyDescent="0.25">
      <c r="N1392" s="97"/>
    </row>
    <row r="1393" spans="14:14" x14ac:dyDescent="0.25">
      <c r="N1393" s="97"/>
    </row>
    <row r="1394" spans="14:14" x14ac:dyDescent="0.25">
      <c r="N1394" s="97"/>
    </row>
    <row r="1395" spans="14:14" x14ac:dyDescent="0.25">
      <c r="N1395" s="97"/>
    </row>
    <row r="1396" spans="14:14" x14ac:dyDescent="0.25">
      <c r="N1396" s="97"/>
    </row>
    <row r="1397" spans="14:14" x14ac:dyDescent="0.25">
      <c r="N1397" s="97"/>
    </row>
    <row r="1398" spans="14:14" x14ac:dyDescent="0.25">
      <c r="N1398" s="97"/>
    </row>
    <row r="1399" spans="14:14" x14ac:dyDescent="0.25">
      <c r="N1399" s="97"/>
    </row>
    <row r="1400" spans="14:14" x14ac:dyDescent="0.25">
      <c r="N1400" s="97"/>
    </row>
    <row r="1401" spans="14:14" x14ac:dyDescent="0.25">
      <c r="N1401" s="97"/>
    </row>
    <row r="1402" spans="14:14" x14ac:dyDescent="0.25">
      <c r="N1402" s="97"/>
    </row>
    <row r="1403" spans="14:14" x14ac:dyDescent="0.25">
      <c r="N1403" s="97"/>
    </row>
    <row r="1404" spans="14:14" x14ac:dyDescent="0.25">
      <c r="N1404" s="97"/>
    </row>
    <row r="1405" spans="14:14" x14ac:dyDescent="0.25">
      <c r="N1405" s="97"/>
    </row>
    <row r="1406" spans="14:14" x14ac:dyDescent="0.25">
      <c r="N1406" s="97"/>
    </row>
    <row r="1407" spans="14:14" x14ac:dyDescent="0.25">
      <c r="N1407" s="97"/>
    </row>
    <row r="1408" spans="14:14" x14ac:dyDescent="0.25">
      <c r="N1408" s="97"/>
    </row>
    <row r="1409" spans="14:14" x14ac:dyDescent="0.25">
      <c r="N1409" s="97"/>
    </row>
    <row r="1410" spans="14:14" x14ac:dyDescent="0.25">
      <c r="N1410" s="97"/>
    </row>
    <row r="1411" spans="14:14" x14ac:dyDescent="0.25">
      <c r="N1411" s="97"/>
    </row>
    <row r="1412" spans="14:14" x14ac:dyDescent="0.25">
      <c r="N1412" s="97"/>
    </row>
    <row r="1413" spans="14:14" x14ac:dyDescent="0.25">
      <c r="N1413" s="97"/>
    </row>
    <row r="1414" spans="14:14" x14ac:dyDescent="0.25">
      <c r="N1414" s="97"/>
    </row>
    <row r="1415" spans="14:14" x14ac:dyDescent="0.25">
      <c r="N1415" s="97"/>
    </row>
    <row r="1416" spans="14:14" x14ac:dyDescent="0.25">
      <c r="N1416" s="97"/>
    </row>
    <row r="1417" spans="14:14" x14ac:dyDescent="0.25">
      <c r="N1417" s="97"/>
    </row>
    <row r="1418" spans="14:14" x14ac:dyDescent="0.25">
      <c r="N1418" s="97"/>
    </row>
    <row r="1419" spans="14:14" x14ac:dyDescent="0.25">
      <c r="N1419" s="97"/>
    </row>
    <row r="1420" spans="14:14" x14ac:dyDescent="0.25">
      <c r="N1420" s="97"/>
    </row>
    <row r="1421" spans="14:14" x14ac:dyDescent="0.25">
      <c r="N1421" s="97"/>
    </row>
    <row r="1422" spans="14:14" x14ac:dyDescent="0.25">
      <c r="N1422" s="97"/>
    </row>
    <row r="1423" spans="14:14" x14ac:dyDescent="0.25">
      <c r="N1423" s="97"/>
    </row>
    <row r="1424" spans="14:14" x14ac:dyDescent="0.25">
      <c r="N1424" s="97"/>
    </row>
    <row r="1425" spans="14:14" x14ac:dyDescent="0.25">
      <c r="N1425" s="97"/>
    </row>
    <row r="1426" spans="14:14" x14ac:dyDescent="0.25">
      <c r="N1426" s="97"/>
    </row>
    <row r="1427" spans="14:14" x14ac:dyDescent="0.25">
      <c r="N1427" s="97"/>
    </row>
    <row r="1428" spans="14:14" x14ac:dyDescent="0.25">
      <c r="N1428" s="97"/>
    </row>
    <row r="1429" spans="14:14" x14ac:dyDescent="0.25">
      <c r="N1429" s="97"/>
    </row>
    <row r="1430" spans="14:14" x14ac:dyDescent="0.25">
      <c r="N1430" s="97"/>
    </row>
    <row r="1431" spans="14:14" x14ac:dyDescent="0.25">
      <c r="N1431" s="97"/>
    </row>
    <row r="1432" spans="14:14" x14ac:dyDescent="0.25">
      <c r="N1432" s="97"/>
    </row>
    <row r="1433" spans="14:14" x14ac:dyDescent="0.25">
      <c r="N1433" s="97"/>
    </row>
    <row r="1434" spans="14:14" x14ac:dyDescent="0.25">
      <c r="N1434" s="97"/>
    </row>
    <row r="1435" spans="14:14" x14ac:dyDescent="0.25">
      <c r="N1435" s="97"/>
    </row>
    <row r="1436" spans="14:14" x14ac:dyDescent="0.25">
      <c r="N1436" s="97"/>
    </row>
    <row r="1437" spans="14:14" x14ac:dyDescent="0.25">
      <c r="N1437" s="97"/>
    </row>
    <row r="1438" spans="14:14" x14ac:dyDescent="0.25">
      <c r="N1438" s="97"/>
    </row>
    <row r="1439" spans="14:14" x14ac:dyDescent="0.25">
      <c r="N1439" s="97"/>
    </row>
    <row r="1440" spans="14:14" x14ac:dyDescent="0.25">
      <c r="N1440" s="97"/>
    </row>
    <row r="1441" spans="14:14" x14ac:dyDescent="0.25">
      <c r="N1441" s="97"/>
    </row>
    <row r="1442" spans="14:14" x14ac:dyDescent="0.25">
      <c r="N1442" s="97"/>
    </row>
    <row r="1443" spans="14:14" x14ac:dyDescent="0.25">
      <c r="N1443" s="97"/>
    </row>
    <row r="1444" spans="14:14" x14ac:dyDescent="0.25">
      <c r="N1444" s="97"/>
    </row>
    <row r="1445" spans="14:14" x14ac:dyDescent="0.25">
      <c r="N1445" s="97"/>
    </row>
    <row r="1446" spans="14:14" x14ac:dyDescent="0.25">
      <c r="N1446" s="97"/>
    </row>
    <row r="1447" spans="14:14" x14ac:dyDescent="0.25">
      <c r="N1447" s="97"/>
    </row>
    <row r="1448" spans="14:14" x14ac:dyDescent="0.25">
      <c r="N1448" s="97"/>
    </row>
    <row r="1449" spans="14:14" x14ac:dyDescent="0.25">
      <c r="N1449" s="97"/>
    </row>
    <row r="1450" spans="14:14" x14ac:dyDescent="0.25">
      <c r="N1450" s="97"/>
    </row>
    <row r="1451" spans="14:14" x14ac:dyDescent="0.25">
      <c r="N1451" s="97"/>
    </row>
    <row r="1452" spans="14:14" x14ac:dyDescent="0.25">
      <c r="N1452" s="97"/>
    </row>
    <row r="1453" spans="14:14" x14ac:dyDescent="0.25">
      <c r="N1453" s="97"/>
    </row>
    <row r="1454" spans="14:14" x14ac:dyDescent="0.25">
      <c r="N1454" s="97"/>
    </row>
    <row r="1455" spans="14:14" x14ac:dyDescent="0.25">
      <c r="N1455" s="97"/>
    </row>
    <row r="1456" spans="14:14" x14ac:dyDescent="0.25">
      <c r="N1456" s="97"/>
    </row>
    <row r="1457" spans="14:14" x14ac:dyDescent="0.25">
      <c r="N1457" s="97"/>
    </row>
    <row r="1458" spans="14:14" x14ac:dyDescent="0.25">
      <c r="N1458" s="97"/>
    </row>
    <row r="1459" spans="14:14" x14ac:dyDescent="0.25">
      <c r="N1459" s="97"/>
    </row>
    <row r="1460" spans="14:14" x14ac:dyDescent="0.25">
      <c r="N1460" s="97"/>
    </row>
    <row r="1461" spans="14:14" x14ac:dyDescent="0.25">
      <c r="N1461" s="97"/>
    </row>
    <row r="1462" spans="14:14" x14ac:dyDescent="0.25">
      <c r="N1462" s="97"/>
    </row>
    <row r="1463" spans="14:14" x14ac:dyDescent="0.25">
      <c r="N1463" s="97"/>
    </row>
    <row r="1464" spans="14:14" x14ac:dyDescent="0.25">
      <c r="N1464" s="97"/>
    </row>
    <row r="1465" spans="14:14" x14ac:dyDescent="0.25">
      <c r="N1465" s="97"/>
    </row>
    <row r="1466" spans="14:14" x14ac:dyDescent="0.25">
      <c r="N1466" s="97"/>
    </row>
    <row r="1467" spans="14:14" x14ac:dyDescent="0.25">
      <c r="N1467" s="97"/>
    </row>
    <row r="1468" spans="14:14" x14ac:dyDescent="0.25">
      <c r="N1468" s="97"/>
    </row>
    <row r="1469" spans="14:14" x14ac:dyDescent="0.25">
      <c r="N1469" s="97"/>
    </row>
    <row r="1470" spans="14:14" x14ac:dyDescent="0.25">
      <c r="N1470" s="97"/>
    </row>
    <row r="1471" spans="14:14" x14ac:dyDescent="0.25">
      <c r="N1471" s="97"/>
    </row>
    <row r="1472" spans="14:14" x14ac:dyDescent="0.25">
      <c r="N1472" s="97"/>
    </row>
    <row r="1473" spans="14:14" x14ac:dyDescent="0.25">
      <c r="N1473" s="97"/>
    </row>
    <row r="1474" spans="14:14" x14ac:dyDescent="0.25">
      <c r="N1474" s="97"/>
    </row>
    <row r="1475" spans="14:14" x14ac:dyDescent="0.25">
      <c r="N1475" s="97"/>
    </row>
    <row r="1476" spans="14:14" x14ac:dyDescent="0.25">
      <c r="N1476" s="97"/>
    </row>
    <row r="1477" spans="14:14" x14ac:dyDescent="0.25">
      <c r="N1477" s="97"/>
    </row>
    <row r="1478" spans="14:14" x14ac:dyDescent="0.25">
      <c r="N1478" s="97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E2535-44C2-4C13-924F-63BBAE399FF9}">
  <sheetPr codeName="Tabelle139"/>
  <dimension ref="A1:AU1478"/>
  <sheetViews>
    <sheetView workbookViewId="0">
      <selection activeCell="AQ24" sqref="AQ24:AQ41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VLOOKUP("TEM0001",FPGA_pin!$A1:$B100,2,0)</f>
        <v>U5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291</v>
      </c>
      <c r="M5" t="s">
        <v>289</v>
      </c>
      <c r="N5" s="97">
        <v>105.72020000000001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AREF</v>
      </c>
      <c r="AU5" t="str">
        <f>IF(IF(COUNTIF($AO$6:$AQ$150,B5)&gt;0,"---","--")="---",VLOOKUP(B5,$AO$6:$AQ$150,2,0),"--")</f>
        <v>--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293</v>
      </c>
      <c r="M6" t="s">
        <v>289</v>
      </c>
      <c r="N6" s="97">
        <v>59.566899999999997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C20</v>
      </c>
      <c r="AG6">
        <f>IF(AF6&lt;&gt;"---",VLOOKUP(AE6,L:N,3,0),"---")</f>
        <v>34.944400000000002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---</v>
      </c>
      <c r="AI6" t="str">
        <f>IFERROR(IF(IF(COUNTIF($AO$6:$AQ$150,AE6)&gt;0,"---","--")="---",VLOOKUP(AE6,$AO$6:$AQ$150,2,0),"--"),"---")</f>
        <v>--</v>
      </c>
      <c r="AJ6" t="str">
        <f>IF(IF(COUNTIF($AO$6:$AQ$150,AE6)&gt;0,"---","--")="---",VLOOKUP(AE6,$AO$6:$AQ$150,3,0),AE6)</f>
        <v>AREF</v>
      </c>
      <c r="AK6">
        <f>COUNTIF(B:B,AE6)</f>
        <v>2</v>
      </c>
      <c r="AL6" t="str">
        <f>IF(
IF(
IFERROR(VLOOKUP(AJ6,$AM$6:$AM$50,1,),1)=1,1,0),
IFERROR(VLOOKUP($F$2&amp;"-"&amp;AJ6,C:G,4,0),
"--"),"---")</f>
        <v>C20</v>
      </c>
      <c r="AM6" t="s">
        <v>324</v>
      </c>
      <c r="AO6" t="s">
        <v>1147</v>
      </c>
      <c r="AP6" t="s">
        <v>453</v>
      </c>
      <c r="AQ6" t="s">
        <v>1148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572</v>
      </c>
      <c r="M7" t="s">
        <v>289</v>
      </c>
      <c r="N7" s="97">
        <v>6.4154999999999998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V20</v>
      </c>
      <c r="AG7">
        <f t="shared" ref="AG7:AG61" si="9">IF(AF7&lt;&gt;"---",VLOOKUP(AE7,L:N,3,0),"---")</f>
        <v>17.602399999999999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V20</v>
      </c>
      <c r="AM7" t="s">
        <v>291</v>
      </c>
      <c r="AO7" t="s">
        <v>1147</v>
      </c>
      <c r="AP7" t="s">
        <v>934</v>
      </c>
      <c r="AQ7" t="s">
        <v>1148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573</v>
      </c>
      <c r="M8" t="s">
        <v>289</v>
      </c>
      <c r="N8" s="97">
        <v>7.718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V19</v>
      </c>
      <c r="AG8">
        <f t="shared" si="9"/>
        <v>14.4917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V19</v>
      </c>
      <c r="AM8" t="s">
        <v>293</v>
      </c>
      <c r="AO8" t="s">
        <v>343</v>
      </c>
      <c r="AP8" t="s">
        <v>494</v>
      </c>
      <c r="AQ8" t="s">
        <v>392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574</v>
      </c>
      <c r="M9" t="s">
        <v>289</v>
      </c>
      <c r="N9" s="97">
        <v>9.5803999999999991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T19</v>
      </c>
      <c r="AG9">
        <f t="shared" si="9"/>
        <v>15.109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T19</v>
      </c>
      <c r="AM9" t="s">
        <v>326</v>
      </c>
      <c r="AO9" t="s">
        <v>354</v>
      </c>
      <c r="AP9" t="s">
        <v>496</v>
      </c>
      <c r="AQ9" t="s">
        <v>374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575</v>
      </c>
      <c r="M10" t="s">
        <v>289</v>
      </c>
      <c r="N10" s="97">
        <v>7.7244999999999999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U19</v>
      </c>
      <c r="AG10">
        <f t="shared" si="9"/>
        <v>10.6927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U19</v>
      </c>
      <c r="AM10" t="s">
        <v>350</v>
      </c>
      <c r="AO10" t="s">
        <v>356</v>
      </c>
      <c r="AP10" t="s">
        <v>497</v>
      </c>
      <c r="AQ10" t="s">
        <v>375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576</v>
      </c>
      <c r="M11" t="s">
        <v>289</v>
      </c>
      <c r="N11" s="97">
        <v>7.3727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T20</v>
      </c>
      <c r="AG11">
        <f t="shared" si="9"/>
        <v>8.0436999999999994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T20</v>
      </c>
      <c r="AO11" t="s">
        <v>358</v>
      </c>
      <c r="AP11" t="s">
        <v>498</v>
      </c>
      <c r="AQ11" t="s">
        <v>376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577</v>
      </c>
      <c r="M12" t="s">
        <v>289</v>
      </c>
      <c r="N12" s="97">
        <v>6.1859999999999999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P20</v>
      </c>
      <c r="AG12">
        <f t="shared" si="9"/>
        <v>8.1814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P20</v>
      </c>
      <c r="AO12" t="s">
        <v>360</v>
      </c>
      <c r="AP12" t="s">
        <v>499</v>
      </c>
      <c r="AQ12" t="s">
        <v>377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578</v>
      </c>
      <c r="M13" t="s">
        <v>289</v>
      </c>
      <c r="N13" s="97">
        <v>5.7866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R20</v>
      </c>
      <c r="AG13">
        <f t="shared" si="9"/>
        <v>4.0614999999999997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R20</v>
      </c>
      <c r="AO13" t="s">
        <v>362</v>
      </c>
      <c r="AP13" t="s">
        <v>500</v>
      </c>
      <c r="AQ13" t="s">
        <v>378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579</v>
      </c>
      <c r="M14" t="s">
        <v>289</v>
      </c>
      <c r="N14" s="97">
        <v>2.8759999999999999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R15</v>
      </c>
      <c r="AG14">
        <f t="shared" si="9"/>
        <v>7.9242999999999997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R15</v>
      </c>
      <c r="AO14" t="s">
        <v>364</v>
      </c>
      <c r="AP14" t="s">
        <v>501</v>
      </c>
      <c r="AQ14" t="s">
        <v>379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580</v>
      </c>
      <c r="M15" t="s">
        <v>289</v>
      </c>
      <c r="N15" s="97">
        <v>3.7330999999999999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N20</v>
      </c>
      <c r="AG15">
        <f t="shared" si="9"/>
        <v>2.9964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N20</v>
      </c>
      <c r="AO15" t="s">
        <v>366</v>
      </c>
      <c r="AP15" t="s">
        <v>502</v>
      </c>
      <c r="AQ15" t="s">
        <v>380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581</v>
      </c>
      <c r="M16" t="s">
        <v>289</v>
      </c>
      <c r="N16" s="97">
        <v>6.6082000000000001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M19</v>
      </c>
      <c r="AG16">
        <f t="shared" si="9"/>
        <v>5.7205000000000004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M19</v>
      </c>
      <c r="AO16" t="s">
        <v>368</v>
      </c>
      <c r="AP16" t="s">
        <v>503</v>
      </c>
      <c r="AQ16" t="s">
        <v>381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582</v>
      </c>
      <c r="M17" t="s">
        <v>289</v>
      </c>
      <c r="N17" s="97">
        <v>3.7456999999999998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M17</v>
      </c>
      <c r="AG17">
        <f t="shared" si="9"/>
        <v>9.6987000000000005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M17</v>
      </c>
      <c r="AO17" t="s">
        <v>382</v>
      </c>
      <c r="AP17" t="s">
        <v>504</v>
      </c>
      <c r="AQ17" t="s">
        <v>315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583</v>
      </c>
      <c r="M18" t="s">
        <v>289</v>
      </c>
      <c r="N18" s="97">
        <v>5.7727000000000004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H17</v>
      </c>
      <c r="AG18">
        <f t="shared" si="9"/>
        <v>16.746500000000001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H17</v>
      </c>
      <c r="AO18" t="s">
        <v>382</v>
      </c>
      <c r="AP18" t="s">
        <v>506</v>
      </c>
      <c r="AQ18" t="s">
        <v>384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584</v>
      </c>
      <c r="M19" t="s">
        <v>289</v>
      </c>
      <c r="N19" s="97">
        <v>8.548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G18</v>
      </c>
      <c r="AG19">
        <f t="shared" si="9"/>
        <v>10.4261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G18</v>
      </c>
      <c r="AO19" t="s">
        <v>323</v>
      </c>
      <c r="AP19" t="s">
        <v>777</v>
      </c>
      <c r="AQ19" t="s">
        <v>1351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585</v>
      </c>
      <c r="M20" t="s">
        <v>289</v>
      </c>
      <c r="N20" s="97">
        <v>5.6073000000000004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386</v>
      </c>
      <c r="AP20" t="s">
        <v>511</v>
      </c>
      <c r="AQ20" t="s">
        <v>387</v>
      </c>
      <c r="AR20" t="e">
        <v>#N/A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290</v>
      </c>
      <c r="M21" t="s">
        <v>289</v>
      </c>
      <c r="N21" s="97">
        <v>17.602399999999999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H19</v>
      </c>
      <c r="AG21">
        <f t="shared" si="9"/>
        <v>24.735600000000002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H19</v>
      </c>
      <c r="AO21" t="s">
        <v>350</v>
      </c>
      <c r="AP21" t="s">
        <v>512</v>
      </c>
      <c r="AQ21" t="s">
        <v>388</v>
      </c>
      <c r="AR21" t="e">
        <v>#N/A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292</v>
      </c>
      <c r="M22" t="s">
        <v>289</v>
      </c>
      <c r="N22" s="97">
        <v>14.4917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L19</v>
      </c>
      <c r="AG22">
        <f t="shared" si="9"/>
        <v>31.159600000000001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L19</v>
      </c>
      <c r="AO22" t="s">
        <v>389</v>
      </c>
      <c r="AP22" t="s">
        <v>513</v>
      </c>
      <c r="AQ22" t="s">
        <v>388</v>
      </c>
      <c r="AR22" t="e">
        <v>#N/A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294</v>
      </c>
      <c r="M23" t="s">
        <v>289</v>
      </c>
      <c r="N23" s="97">
        <v>15.109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L20</v>
      </c>
      <c r="AG23">
        <f t="shared" si="9"/>
        <v>26.601400000000002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L20</v>
      </c>
      <c r="AO23" t="s">
        <v>389</v>
      </c>
      <c r="AP23" t="s">
        <v>514</v>
      </c>
      <c r="AQ23" t="s">
        <v>391</v>
      </c>
      <c r="AR23" t="e">
        <v>#N/A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295</v>
      </c>
      <c r="M24" t="s">
        <v>289</v>
      </c>
      <c r="N24" s="97">
        <v>10.6927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P15</v>
      </c>
      <c r="AG24">
        <f t="shared" si="9"/>
        <v>21.558900000000001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P15</v>
      </c>
      <c r="AO24" t="s">
        <v>1148</v>
      </c>
      <c r="AP24" t="s">
        <v>453</v>
      </c>
      <c r="AQ24" t="s">
        <v>1147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296</v>
      </c>
      <c r="M25" t="s">
        <v>289</v>
      </c>
      <c r="N25" s="97">
        <v>8.0436999999999994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N15</v>
      </c>
      <c r="AG25">
        <f t="shared" si="9"/>
        <v>26.284199999999998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N15</v>
      </c>
      <c r="AO25" t="s">
        <v>1148</v>
      </c>
      <c r="AP25" t="s">
        <v>934</v>
      </c>
      <c r="AQ25" t="s">
        <v>1147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297</v>
      </c>
      <c r="M26" t="s">
        <v>289</v>
      </c>
      <c r="N26" s="97">
        <v>8.1814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A20</v>
      </c>
      <c r="AG26">
        <f t="shared" si="9"/>
        <v>35.539200000000001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A20</v>
      </c>
      <c r="AO26" t="s">
        <v>392</v>
      </c>
      <c r="AP26" t="s">
        <v>494</v>
      </c>
      <c r="AQ26" t="s">
        <v>343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298</v>
      </c>
      <c r="M27" t="s">
        <v>289</v>
      </c>
      <c r="N27" s="97">
        <v>4.0614999999999997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A19</v>
      </c>
      <c r="AG27">
        <f t="shared" si="9"/>
        <v>38.654899999999998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A19</v>
      </c>
      <c r="AO27" t="s">
        <v>374</v>
      </c>
      <c r="AP27" t="s">
        <v>496</v>
      </c>
      <c r="AQ27" t="s">
        <v>354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287</v>
      </c>
      <c r="M28" t="s">
        <v>289</v>
      </c>
      <c r="N28" s="97">
        <v>34.944400000000002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F18</v>
      </c>
      <c r="AG28">
        <f t="shared" si="9"/>
        <v>44.466999999999999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F18</v>
      </c>
      <c r="AO28" t="s">
        <v>375</v>
      </c>
      <c r="AP28" t="s">
        <v>497</v>
      </c>
      <c r="AQ28" t="s">
        <v>356</v>
      </c>
      <c r="AT28" t="str">
        <f t="shared" si="4"/>
        <v>DEVRSTn</v>
      </c>
      <c r="AU28" t="str">
        <f t="shared" si="5"/>
        <v>R22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586</v>
      </c>
      <c r="M29" t="s">
        <v>289</v>
      </c>
      <c r="N29" s="97">
        <v>5.6161000000000003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G16</v>
      </c>
      <c r="AG29">
        <f t="shared" si="9"/>
        <v>42.538899999999998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G16</v>
      </c>
      <c r="AO29" t="s">
        <v>376</v>
      </c>
      <c r="AP29" t="s">
        <v>498</v>
      </c>
      <c r="AQ29" t="s">
        <v>358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587</v>
      </c>
      <c r="M30" t="s">
        <v>289</v>
      </c>
      <c r="N30" s="97">
        <v>7.718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62.017099999999999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R22-1</v>
      </c>
      <c r="AI30" t="str">
        <f t="shared" si="10"/>
        <v>R22</v>
      </c>
      <c r="AJ30" t="str">
        <f t="shared" si="11"/>
        <v>DEVRSTn</v>
      </c>
      <c r="AK30">
        <f t="shared" si="12"/>
        <v>4</v>
      </c>
      <c r="AL30" t="str">
        <f t="shared" si="13"/>
        <v>U17</v>
      </c>
      <c r="AO30" t="s">
        <v>377</v>
      </c>
      <c r="AP30" t="s">
        <v>499</v>
      </c>
      <c r="AQ30" t="s">
        <v>360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303</v>
      </c>
      <c r="M31" t="s">
        <v>289</v>
      </c>
      <c r="N31" s="97">
        <v>46.4771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197</v>
      </c>
      <c r="AL31" t="str">
        <f t="shared" si="13"/>
        <v>---</v>
      </c>
      <c r="AO31" t="s">
        <v>378</v>
      </c>
      <c r="AP31" t="s">
        <v>500</v>
      </c>
      <c r="AQ31" t="s">
        <v>362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305</v>
      </c>
      <c r="M32" t="s">
        <v>289</v>
      </c>
      <c r="N32" s="97">
        <v>45.5578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73</v>
      </c>
      <c r="AL32" t="str">
        <f t="shared" si="13"/>
        <v>---</v>
      </c>
      <c r="AO32" t="s">
        <v>379</v>
      </c>
      <c r="AP32" t="s">
        <v>501</v>
      </c>
      <c r="AQ32" t="s">
        <v>364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PROBE_A</v>
      </c>
      <c r="C33" t="str">
        <f t="shared" si="2"/>
        <v>J3-PROBE_A</v>
      </c>
      <c r="D33" t="str">
        <f t="shared" si="3"/>
        <v>J3-1</v>
      </c>
      <c r="E33" t="s">
        <v>185</v>
      </c>
      <c r="F33">
        <v>1</v>
      </c>
      <c r="G33" t="s">
        <v>1141</v>
      </c>
      <c r="L33" t="s">
        <v>307</v>
      </c>
      <c r="M33" t="s">
        <v>289</v>
      </c>
      <c r="N33" s="97">
        <v>44.384300000000003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4</v>
      </c>
      <c r="AL33" t="str">
        <f t="shared" si="13"/>
        <v>---</v>
      </c>
      <c r="AO33" t="s">
        <v>380</v>
      </c>
      <c r="AP33" t="s">
        <v>502</v>
      </c>
      <c r="AQ33" t="s">
        <v>366</v>
      </c>
      <c r="AT33" t="str">
        <f t="shared" si="4"/>
        <v>PROBE_A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309</v>
      </c>
      <c r="M34" t="s">
        <v>289</v>
      </c>
      <c r="N34" s="97">
        <v>42.608899999999998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12</v>
      </c>
      <c r="AL34" t="str">
        <f t="shared" si="13"/>
        <v>---</v>
      </c>
      <c r="AO34" t="s">
        <v>381</v>
      </c>
      <c r="AP34" t="s">
        <v>503</v>
      </c>
      <c r="AQ34" t="s">
        <v>368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PROBE_B</v>
      </c>
      <c r="C35" t="str">
        <f t="shared" si="2"/>
        <v>J3-PROBE_B</v>
      </c>
      <c r="D35" t="str">
        <f t="shared" si="3"/>
        <v>J3-3</v>
      </c>
      <c r="E35" t="s">
        <v>185</v>
      </c>
      <c r="F35">
        <v>3</v>
      </c>
      <c r="G35" t="s">
        <v>1142</v>
      </c>
      <c r="L35" t="s">
        <v>311</v>
      </c>
      <c r="M35" t="s">
        <v>289</v>
      </c>
      <c r="N35" s="97">
        <v>43.974699999999999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315</v>
      </c>
      <c r="AP35" t="s">
        <v>504</v>
      </c>
      <c r="AQ35" t="s">
        <v>382</v>
      </c>
      <c r="AT35" t="str">
        <f t="shared" si="4"/>
        <v>PROBE_B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313</v>
      </c>
      <c r="M36" t="s">
        <v>289</v>
      </c>
      <c r="N36" s="97">
        <v>42.080300000000001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PROBE_A</v>
      </c>
      <c r="AF36" t="str">
        <f t="shared" si="8"/>
        <v>Y11</v>
      </c>
      <c r="AG36">
        <f t="shared" si="9"/>
        <v>21.995699999999999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PROBE_A</v>
      </c>
      <c r="AK36">
        <f t="shared" si="12"/>
        <v>2</v>
      </c>
      <c r="AL36" t="str">
        <f t="shared" si="13"/>
        <v>Y11</v>
      </c>
      <c r="AO36" t="s">
        <v>384</v>
      </c>
      <c r="AP36" t="s">
        <v>506</v>
      </c>
      <c r="AQ36" t="s">
        <v>382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JTAGSEL</v>
      </c>
      <c r="C37" t="str">
        <f t="shared" si="2"/>
        <v>J4-JTAGSEL</v>
      </c>
      <c r="D37" t="str">
        <f t="shared" si="3"/>
        <v>J4-2</v>
      </c>
      <c r="E37" t="s">
        <v>186</v>
      </c>
      <c r="F37">
        <v>2</v>
      </c>
      <c r="G37" t="s">
        <v>1143</v>
      </c>
      <c r="L37" t="s">
        <v>589</v>
      </c>
      <c r="M37" t="s">
        <v>289</v>
      </c>
      <c r="N37" s="97">
        <v>5.8198999999999996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197</v>
      </c>
      <c r="AL37" t="str">
        <f t="shared" si="13"/>
        <v>---</v>
      </c>
      <c r="AO37" t="s">
        <v>1351</v>
      </c>
      <c r="AP37" t="s">
        <v>777</v>
      </c>
      <c r="AQ37" t="s">
        <v>323</v>
      </c>
      <c r="AT37" t="str">
        <f t="shared" si="4"/>
        <v>JTAGSEL</v>
      </c>
      <c r="AU37" t="str">
        <f t="shared" si="5"/>
        <v>--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590</v>
      </c>
      <c r="M38" t="s">
        <v>289</v>
      </c>
      <c r="N38" s="97">
        <v>5.6073000000000004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PROBE_B</v>
      </c>
      <c r="AF38" t="str">
        <f t="shared" si="8"/>
        <v>W12</v>
      </c>
      <c r="AG38">
        <f t="shared" si="9"/>
        <v>16.267499999999998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PROBE_B</v>
      </c>
      <c r="AK38">
        <f t="shared" si="12"/>
        <v>2</v>
      </c>
      <c r="AL38" t="str">
        <f t="shared" si="13"/>
        <v>W12</v>
      </c>
      <c r="AO38" t="s">
        <v>387</v>
      </c>
      <c r="AP38" t="s">
        <v>511</v>
      </c>
      <c r="AQ38" t="s">
        <v>386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591</v>
      </c>
      <c r="M39" t="s">
        <v>289</v>
      </c>
      <c r="N39" s="97">
        <v>10.3597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197</v>
      </c>
      <c r="AL39" t="str">
        <f t="shared" si="13"/>
        <v>---</v>
      </c>
      <c r="AO39" t="s">
        <v>388</v>
      </c>
      <c r="AP39" t="s">
        <v>512</v>
      </c>
      <c r="AQ39" t="s">
        <v>350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315</v>
      </c>
      <c r="M40" t="s">
        <v>289</v>
      </c>
      <c r="N40" s="97">
        <v>29.137899999999998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JTAGSEL</v>
      </c>
      <c r="AF40" t="str">
        <f t="shared" si="8"/>
        <v>U16</v>
      </c>
      <c r="AG40">
        <f t="shared" si="9"/>
        <v>34.602600000000002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str">
        <f t="shared" si="11"/>
        <v>JTAGSEL</v>
      </c>
      <c r="AK40">
        <f t="shared" si="12"/>
        <v>3</v>
      </c>
      <c r="AL40" t="str">
        <f t="shared" si="13"/>
        <v>U16</v>
      </c>
      <c r="AO40" t="s">
        <v>388</v>
      </c>
      <c r="AP40" t="s">
        <v>513</v>
      </c>
      <c r="AQ40" t="s">
        <v>389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592</v>
      </c>
      <c r="M41" t="s">
        <v>289</v>
      </c>
      <c r="N41" s="97">
        <v>11.486000000000001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W19</v>
      </c>
      <c r="AG41">
        <f t="shared" si="9"/>
        <v>57.637700000000002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W19</v>
      </c>
      <c r="AO41" t="s">
        <v>391</v>
      </c>
      <c r="AP41" t="s">
        <v>514</v>
      </c>
      <c r="AQ41" t="s">
        <v>389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299</v>
      </c>
      <c r="M42" t="s">
        <v>289</v>
      </c>
      <c r="N42" s="97">
        <v>7.9242999999999997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Y20</v>
      </c>
      <c r="AG42">
        <f t="shared" si="9"/>
        <v>57.325800000000001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Y20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300</v>
      </c>
      <c r="M43" t="s">
        <v>289</v>
      </c>
      <c r="N43" s="97">
        <v>2.9964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V16</v>
      </c>
      <c r="AG43">
        <f t="shared" si="9"/>
        <v>60.257599999999996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V16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316</v>
      </c>
      <c r="M44" t="s">
        <v>289</v>
      </c>
      <c r="N44" s="97">
        <v>26.284199999999998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V17</v>
      </c>
      <c r="AG44">
        <f t="shared" si="9"/>
        <v>68.004199999999997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V17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318</v>
      </c>
      <c r="M45" t="s">
        <v>289</v>
      </c>
      <c r="N45" s="97">
        <v>35.539200000000001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J20</v>
      </c>
      <c r="AG45">
        <f t="shared" si="9"/>
        <v>24.3413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J20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325</v>
      </c>
      <c r="M46" t="s">
        <v>289</v>
      </c>
      <c r="N46" s="97">
        <v>3.9127999999999998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K20</v>
      </c>
      <c r="AG46">
        <f t="shared" si="9"/>
        <v>22.931000000000001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K20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320</v>
      </c>
      <c r="M47" t="s">
        <v>289</v>
      </c>
      <c r="N47" s="97">
        <v>38.654899999999998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L16</v>
      </c>
      <c r="AG47">
        <f t="shared" si="9"/>
        <v>26.487500000000001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L16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327</v>
      </c>
      <c r="M48" t="s">
        <v>289</v>
      </c>
      <c r="N48" s="97">
        <v>3.8308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L15</v>
      </c>
      <c r="AG48">
        <f t="shared" si="9"/>
        <v>14.8453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L15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321</v>
      </c>
      <c r="M49" t="s">
        <v>289</v>
      </c>
      <c r="N49" s="97">
        <v>44.466999999999999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197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322</v>
      </c>
      <c r="M50" t="s">
        <v>289</v>
      </c>
      <c r="N50" s="97">
        <v>42.538899999999998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73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301</v>
      </c>
      <c r="M51" t="s">
        <v>289</v>
      </c>
      <c r="N51" s="97">
        <v>5.7205000000000004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H16</v>
      </c>
      <c r="AG51">
        <f t="shared" si="9"/>
        <v>22.221800000000002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H16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302</v>
      </c>
      <c r="M52" t="s">
        <v>289</v>
      </c>
      <c r="N52" s="97">
        <v>9.6987000000000005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G19</v>
      </c>
      <c r="AG52">
        <f t="shared" si="9"/>
        <v>29.896799999999999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G19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304</v>
      </c>
      <c r="M53" t="s">
        <v>289</v>
      </c>
      <c r="N53" s="97">
        <v>16.746500000000001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F20</v>
      </c>
      <c r="AG53">
        <f t="shared" si="9"/>
        <v>17.995799999999999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F20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306</v>
      </c>
      <c r="M54" t="s">
        <v>289</v>
      </c>
      <c r="N54" s="97">
        <v>10.4261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J17</v>
      </c>
      <c r="AG54">
        <f t="shared" si="9"/>
        <v>17.136800000000001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J17</v>
      </c>
      <c r="AT54" t="str">
        <f t="shared" si="4"/>
        <v>NetR28_2</v>
      </c>
      <c r="AU54" t="str">
        <f t="shared" si="5"/>
        <v>R28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308</v>
      </c>
      <c r="M55" t="s">
        <v>289</v>
      </c>
      <c r="N55" s="97">
        <v>24.735600000000002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197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310</v>
      </c>
      <c r="M56" t="s">
        <v>289</v>
      </c>
      <c r="N56" s="97">
        <v>31.159600000000001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73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312</v>
      </c>
      <c r="M57" t="s">
        <v>289</v>
      </c>
      <c r="N57" s="97">
        <v>26.601400000000002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R28</v>
      </c>
      <c r="AJ57" t="str">
        <f t="shared" si="11"/>
        <v>NetR28_2</v>
      </c>
      <c r="AK57">
        <f t="shared" si="12"/>
        <v>5</v>
      </c>
      <c r="AL57" t="str">
        <f t="shared" si="13"/>
        <v>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314</v>
      </c>
      <c r="M58" t="s">
        <v>289</v>
      </c>
      <c r="N58" s="97">
        <v>21.558900000000001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1144</v>
      </c>
      <c r="M59" t="s">
        <v>289</v>
      </c>
      <c r="N59" s="97">
        <v>37.749299999999998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595</v>
      </c>
      <c r="M60" t="s">
        <v>289</v>
      </c>
      <c r="N60" s="97">
        <v>25.674399999999999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597</v>
      </c>
      <c r="M61" t="s">
        <v>289</v>
      </c>
      <c r="N61" s="97">
        <v>23.0519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197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599</v>
      </c>
      <c r="M62" t="s">
        <v>289</v>
      </c>
      <c r="N62" s="97">
        <v>24.359200000000001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600</v>
      </c>
      <c r="M63" t="s">
        <v>289</v>
      </c>
      <c r="N63" s="97">
        <v>24.568100000000001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601</v>
      </c>
      <c r="M64" t="s">
        <v>289</v>
      </c>
      <c r="N64" s="97">
        <v>23.8948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U1-1</v>
      </c>
      <c r="B65" t="str">
        <f t="shared" si="1"/>
        <v>F_CS</v>
      </c>
      <c r="C65" t="str">
        <f t="shared" si="2"/>
        <v>U1-F_CS</v>
      </c>
      <c r="D65" t="str">
        <f t="shared" si="3"/>
        <v>U1-1</v>
      </c>
      <c r="E65" t="s">
        <v>367</v>
      </c>
      <c r="F65">
        <v>1</v>
      </c>
      <c r="G65" t="s">
        <v>347</v>
      </c>
      <c r="L65" t="s">
        <v>603</v>
      </c>
      <c r="M65" t="s">
        <v>289</v>
      </c>
      <c r="N65" s="97">
        <v>26.6935</v>
      </c>
      <c r="AT65" t="str">
        <f t="shared" si="4"/>
        <v>F_CS</v>
      </c>
      <c r="AU65" t="str">
        <f t="shared" si="5"/>
        <v>--</v>
      </c>
    </row>
    <row r="66" spans="1:47" x14ac:dyDescent="0.25">
      <c r="A66" t="str">
        <f t="shared" si="0"/>
        <v>U1-2</v>
      </c>
      <c r="B66" t="str">
        <f t="shared" si="1"/>
        <v>F_DO</v>
      </c>
      <c r="C66" t="str">
        <f t="shared" si="2"/>
        <v>U1-F_DO</v>
      </c>
      <c r="D66" t="str">
        <f t="shared" si="3"/>
        <v>U1-2</v>
      </c>
      <c r="E66" t="s">
        <v>367</v>
      </c>
      <c r="F66">
        <v>2</v>
      </c>
      <c r="G66" t="s">
        <v>612</v>
      </c>
      <c r="L66" t="s">
        <v>604</v>
      </c>
      <c r="M66" t="s">
        <v>289</v>
      </c>
      <c r="N66" s="97">
        <v>28.194199999999999</v>
      </c>
      <c r="AT66" t="str">
        <f t="shared" si="4"/>
        <v>F_DO</v>
      </c>
      <c r="AU66" t="str">
        <f t="shared" si="5"/>
        <v>--</v>
      </c>
    </row>
    <row r="67" spans="1:47" x14ac:dyDescent="0.25">
      <c r="A67" t="str">
        <f t="shared" si="0"/>
        <v>U1-3</v>
      </c>
      <c r="B67" t="str">
        <f t="shared" si="1"/>
        <v>F_D2</v>
      </c>
      <c r="C67" t="str">
        <f t="shared" si="2"/>
        <v>U1-F_D2</v>
      </c>
      <c r="D67" t="str">
        <f t="shared" si="3"/>
        <v>U1-3</v>
      </c>
      <c r="E67" t="s">
        <v>367</v>
      </c>
      <c r="F67">
        <v>3</v>
      </c>
      <c r="G67" t="s">
        <v>1145</v>
      </c>
      <c r="L67" t="s">
        <v>605</v>
      </c>
      <c r="M67" t="s">
        <v>289</v>
      </c>
      <c r="N67" s="97">
        <v>28.525400000000001</v>
      </c>
      <c r="AT67" t="str">
        <f t="shared" si="4"/>
        <v>F_D2</v>
      </c>
      <c r="AU67" t="str">
        <f t="shared" si="5"/>
        <v>--</v>
      </c>
    </row>
    <row r="68" spans="1:47" x14ac:dyDescent="0.25">
      <c r="A68" t="str">
        <f t="shared" si="0"/>
        <v>U1-4</v>
      </c>
      <c r="B68" t="str">
        <f t="shared" si="1"/>
        <v>GND</v>
      </c>
      <c r="C68" t="str">
        <f t="shared" si="2"/>
        <v>U1-GND</v>
      </c>
      <c r="D68" t="str">
        <f t="shared" si="3"/>
        <v>U1-4</v>
      </c>
      <c r="E68" t="s">
        <v>367</v>
      </c>
      <c r="F68">
        <v>4</v>
      </c>
      <c r="G68" t="s">
        <v>324</v>
      </c>
      <c r="L68" t="s">
        <v>606</v>
      </c>
      <c r="M68" t="s">
        <v>289</v>
      </c>
      <c r="N68" s="97">
        <v>25.1843</v>
      </c>
      <c r="AT68" t="str">
        <f t="shared" si="4"/>
        <v>GND</v>
      </c>
      <c r="AU68" t="str">
        <f t="shared" si="5"/>
        <v>--</v>
      </c>
    </row>
    <row r="69" spans="1:47" x14ac:dyDescent="0.25">
      <c r="A69" t="str">
        <f t="shared" si="0"/>
        <v>U1-5</v>
      </c>
      <c r="B69" t="str">
        <f t="shared" si="1"/>
        <v>F_DI</v>
      </c>
      <c r="C69" t="str">
        <f t="shared" si="2"/>
        <v>U1-F_DI</v>
      </c>
      <c r="D69" t="str">
        <f t="shared" si="3"/>
        <v>U1-5</v>
      </c>
      <c r="E69" t="s">
        <v>367</v>
      </c>
      <c r="F69">
        <v>5</v>
      </c>
      <c r="G69" t="s">
        <v>598</v>
      </c>
      <c r="L69" t="s">
        <v>607</v>
      </c>
      <c r="M69" t="s">
        <v>289</v>
      </c>
      <c r="N69" s="97">
        <v>22.365500000000001</v>
      </c>
      <c r="AT69" t="str">
        <f t="shared" si="4"/>
        <v>F_DI</v>
      </c>
      <c r="AU69" t="str">
        <f t="shared" si="5"/>
        <v>--</v>
      </c>
    </row>
    <row r="70" spans="1:47" x14ac:dyDescent="0.25">
      <c r="A70" t="str">
        <f t="shared" ref="A70:A133" si="14">$E70&amp;"-"&amp;$F70</f>
        <v>U1-6</v>
      </c>
      <c r="B70" t="str">
        <f t="shared" ref="B70:B133" si="15">IF(OR(E70=$A$2,E70=$B$2,E70=$C$2,E70=$D$2),"--",G70)</f>
        <v>F_CLK</v>
      </c>
      <c r="C70" t="str">
        <f t="shared" ref="C70:C133" si="16">$E70&amp;"-"&amp;$G70</f>
        <v>U1-F_CLK</v>
      </c>
      <c r="D70" t="str">
        <f t="shared" ref="D70:D133" si="17">A70</f>
        <v>U1-6</v>
      </c>
      <c r="E70" t="s">
        <v>367</v>
      </c>
      <c r="F70">
        <v>6</v>
      </c>
      <c r="G70" t="s">
        <v>345</v>
      </c>
      <c r="L70" t="s">
        <v>608</v>
      </c>
      <c r="M70" t="s">
        <v>289</v>
      </c>
      <c r="N70" s="97">
        <v>24.485900000000001</v>
      </c>
      <c r="AT70" t="str">
        <f t="shared" ref="AT70:AT133" si="18">IF(IF(COUNTIF($AO$6:$AQ$150,B70)&gt;0,"---","--")="---",VLOOKUP(B70,$AO$6:$AQ$150,3,0),B70)</f>
        <v>F_CLK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U1-7</v>
      </c>
      <c r="B71" t="str">
        <f t="shared" si="15"/>
        <v>F_D3</v>
      </c>
      <c r="C71" t="str">
        <f t="shared" si="16"/>
        <v>U1-F_D3</v>
      </c>
      <c r="D71" t="str">
        <f t="shared" si="17"/>
        <v>U1-7</v>
      </c>
      <c r="E71" t="s">
        <v>367</v>
      </c>
      <c r="F71">
        <v>7</v>
      </c>
      <c r="G71" t="s">
        <v>1146</v>
      </c>
      <c r="L71" t="s">
        <v>609</v>
      </c>
      <c r="M71" t="s">
        <v>289</v>
      </c>
      <c r="N71" s="97">
        <v>21.046099999999999</v>
      </c>
      <c r="AT71" t="str">
        <f t="shared" si="18"/>
        <v>F_D3</v>
      </c>
      <c r="AU71" t="str">
        <f t="shared" si="19"/>
        <v>--</v>
      </c>
    </row>
    <row r="72" spans="1:47" x14ac:dyDescent="0.25">
      <c r="A72" t="str">
        <f t="shared" si="14"/>
        <v>U1-8</v>
      </c>
      <c r="B72" t="str">
        <f t="shared" si="15"/>
        <v>3.3V</v>
      </c>
      <c r="C72" t="str">
        <f t="shared" si="16"/>
        <v>U1-3.3V</v>
      </c>
      <c r="D72" t="str">
        <f t="shared" si="17"/>
        <v>U1-8</v>
      </c>
      <c r="E72" t="s">
        <v>367</v>
      </c>
      <c r="F72">
        <v>8</v>
      </c>
      <c r="G72" t="s">
        <v>291</v>
      </c>
      <c r="L72" t="s">
        <v>610</v>
      </c>
      <c r="M72" t="s">
        <v>289</v>
      </c>
      <c r="N72" s="97">
        <v>22.704799999999999</v>
      </c>
      <c r="AT72" t="str">
        <f t="shared" si="18"/>
        <v>3.3V</v>
      </c>
      <c r="AU72" t="str">
        <f t="shared" si="19"/>
        <v>--</v>
      </c>
    </row>
    <row r="73" spans="1:47" x14ac:dyDescent="0.25">
      <c r="A73" t="str">
        <f t="shared" si="14"/>
        <v>U2-A1</v>
      </c>
      <c r="B73" t="str">
        <f t="shared" si="15"/>
        <v>GND</v>
      </c>
      <c r="C73" t="str">
        <f t="shared" si="16"/>
        <v>U2-GND</v>
      </c>
      <c r="D73" t="str">
        <f t="shared" si="17"/>
        <v>U2-A1</v>
      </c>
      <c r="E73" t="s">
        <v>403</v>
      </c>
      <c r="F73" t="s">
        <v>573</v>
      </c>
      <c r="G73" t="s">
        <v>324</v>
      </c>
      <c r="L73" t="s">
        <v>613</v>
      </c>
      <c r="M73" t="s">
        <v>289</v>
      </c>
      <c r="N73" s="97">
        <v>21.462900000000001</v>
      </c>
      <c r="AT73" t="str">
        <f t="shared" si="18"/>
        <v>GND</v>
      </c>
      <c r="AU73" t="str">
        <f t="shared" si="19"/>
        <v>--</v>
      </c>
    </row>
    <row r="74" spans="1:47" x14ac:dyDescent="0.25">
      <c r="A74" t="str">
        <f t="shared" si="14"/>
        <v>U2-A2</v>
      </c>
      <c r="B74" t="str">
        <f t="shared" si="15"/>
        <v>DQ15</v>
      </c>
      <c r="C74" t="str">
        <f t="shared" si="16"/>
        <v>U2-DQ15</v>
      </c>
      <c r="D74" t="str">
        <f t="shared" si="17"/>
        <v>U2-A2</v>
      </c>
      <c r="E74" t="s">
        <v>403</v>
      </c>
      <c r="F74" t="s">
        <v>578</v>
      </c>
      <c r="G74" t="s">
        <v>605</v>
      </c>
      <c r="L74" t="s">
        <v>615</v>
      </c>
      <c r="M74" t="s">
        <v>289</v>
      </c>
      <c r="N74" s="97">
        <v>21.151900000000001</v>
      </c>
      <c r="AT74" t="str">
        <f t="shared" si="18"/>
        <v>DQ15</v>
      </c>
      <c r="AU74" t="str">
        <f t="shared" si="19"/>
        <v>--</v>
      </c>
    </row>
    <row r="75" spans="1:47" x14ac:dyDescent="0.25">
      <c r="A75" t="str">
        <f t="shared" si="14"/>
        <v>U2-A3</v>
      </c>
      <c r="B75" t="str">
        <f t="shared" si="15"/>
        <v>GND</v>
      </c>
      <c r="C75" t="str">
        <f t="shared" si="16"/>
        <v>U2-GND</v>
      </c>
      <c r="D75" t="str">
        <f t="shared" si="17"/>
        <v>U2-A3</v>
      </c>
      <c r="E75" t="s">
        <v>403</v>
      </c>
      <c r="F75" t="s">
        <v>579</v>
      </c>
      <c r="G75" t="s">
        <v>324</v>
      </c>
      <c r="L75" t="s">
        <v>617</v>
      </c>
      <c r="M75" t="s">
        <v>289</v>
      </c>
      <c r="N75" s="97">
        <v>24.252700000000001</v>
      </c>
      <c r="AT75" t="str">
        <f t="shared" si="18"/>
        <v>GND</v>
      </c>
      <c r="AU75" t="str">
        <f t="shared" si="19"/>
        <v>--</v>
      </c>
    </row>
    <row r="76" spans="1:47" x14ac:dyDescent="0.25">
      <c r="A76" t="str">
        <f t="shared" si="14"/>
        <v>U2-A7</v>
      </c>
      <c r="B76" t="str">
        <f t="shared" si="15"/>
        <v>3.3V</v>
      </c>
      <c r="C76" t="str">
        <f t="shared" si="16"/>
        <v>U2-3.3V</v>
      </c>
      <c r="D76" t="str">
        <f t="shared" si="17"/>
        <v>U2-A7</v>
      </c>
      <c r="E76" t="s">
        <v>403</v>
      </c>
      <c r="F76" t="s">
        <v>583</v>
      </c>
      <c r="G76" t="s">
        <v>291</v>
      </c>
      <c r="L76" t="s">
        <v>619</v>
      </c>
      <c r="M76" t="s">
        <v>289</v>
      </c>
      <c r="N76" s="97">
        <v>23.414400000000001</v>
      </c>
      <c r="AT76" t="str">
        <f t="shared" si="18"/>
        <v>3.3V</v>
      </c>
      <c r="AU76" t="str">
        <f t="shared" si="19"/>
        <v>--</v>
      </c>
    </row>
    <row r="77" spans="1:47" x14ac:dyDescent="0.25">
      <c r="A77" t="str">
        <f t="shared" si="14"/>
        <v>U2-A8</v>
      </c>
      <c r="B77" t="str">
        <f t="shared" si="15"/>
        <v>DQ0</v>
      </c>
      <c r="C77" t="str">
        <f t="shared" si="16"/>
        <v>U2-DQ0</v>
      </c>
      <c r="D77" t="str">
        <f t="shared" si="17"/>
        <v>U2-A8</v>
      </c>
      <c r="E77" t="s">
        <v>403</v>
      </c>
      <c r="F77" t="s">
        <v>584</v>
      </c>
      <c r="G77" t="s">
        <v>595</v>
      </c>
      <c r="L77" t="s">
        <v>621</v>
      </c>
      <c r="M77" t="s">
        <v>289</v>
      </c>
      <c r="N77" s="97">
        <v>23.151399999999999</v>
      </c>
      <c r="AT77" t="str">
        <f t="shared" si="18"/>
        <v>DQ0</v>
      </c>
      <c r="AU77" t="str">
        <f t="shared" si="19"/>
        <v>--</v>
      </c>
    </row>
    <row r="78" spans="1:47" x14ac:dyDescent="0.25">
      <c r="A78" t="str">
        <f t="shared" si="14"/>
        <v>U2-A9</v>
      </c>
      <c r="B78" t="str">
        <f t="shared" si="15"/>
        <v>3.3V</v>
      </c>
      <c r="C78" t="str">
        <f t="shared" si="16"/>
        <v>U2-3.3V</v>
      </c>
      <c r="D78" t="str">
        <f t="shared" si="17"/>
        <v>U2-A9</v>
      </c>
      <c r="E78" t="s">
        <v>403</v>
      </c>
      <c r="F78" t="s">
        <v>585</v>
      </c>
      <c r="G78" t="s">
        <v>291</v>
      </c>
      <c r="L78" t="s">
        <v>337</v>
      </c>
      <c r="M78" t="s">
        <v>289</v>
      </c>
      <c r="N78" s="97">
        <v>4.7196999999999996</v>
      </c>
      <c r="AT78" t="str">
        <f t="shared" si="18"/>
        <v>3.3V</v>
      </c>
      <c r="AU78" t="str">
        <f t="shared" si="19"/>
        <v>--</v>
      </c>
    </row>
    <row r="79" spans="1:47" x14ac:dyDescent="0.25">
      <c r="A79" t="str">
        <f t="shared" si="14"/>
        <v>U2-B1</v>
      </c>
      <c r="B79" t="str">
        <f t="shared" si="15"/>
        <v>DQ14</v>
      </c>
      <c r="C79" t="str">
        <f t="shared" si="16"/>
        <v>U2-DQ14</v>
      </c>
      <c r="D79" t="str">
        <f t="shared" si="17"/>
        <v>U2-B1</v>
      </c>
      <c r="E79" t="s">
        <v>403</v>
      </c>
      <c r="F79" t="s">
        <v>737</v>
      </c>
      <c r="G79" t="s">
        <v>604</v>
      </c>
      <c r="L79" t="s">
        <v>338</v>
      </c>
      <c r="M79" t="s">
        <v>289</v>
      </c>
      <c r="N79" s="97">
        <v>4.7344999999999997</v>
      </c>
      <c r="AT79" t="str">
        <f t="shared" si="18"/>
        <v>DQ14</v>
      </c>
      <c r="AU79" t="str">
        <f t="shared" si="19"/>
        <v>--</v>
      </c>
    </row>
    <row r="80" spans="1:47" x14ac:dyDescent="0.25">
      <c r="A80" t="str">
        <f t="shared" si="14"/>
        <v>U2-B2</v>
      </c>
      <c r="B80" t="str">
        <f t="shared" si="15"/>
        <v>DQ13</v>
      </c>
      <c r="C80" t="str">
        <f t="shared" si="16"/>
        <v>U2-DQ13</v>
      </c>
      <c r="D80" t="str">
        <f t="shared" si="17"/>
        <v>U2-B2</v>
      </c>
      <c r="E80" t="s">
        <v>403</v>
      </c>
      <c r="F80" t="s">
        <v>611</v>
      </c>
      <c r="G80" t="s">
        <v>603</v>
      </c>
      <c r="L80" t="s">
        <v>339</v>
      </c>
      <c r="M80" t="s">
        <v>289</v>
      </c>
      <c r="N80" s="97">
        <v>2.9685999999999999</v>
      </c>
      <c r="AT80" t="str">
        <f t="shared" si="18"/>
        <v>DQ13</v>
      </c>
      <c r="AU80" t="str">
        <f t="shared" si="19"/>
        <v>--</v>
      </c>
    </row>
    <row r="81" spans="1:47" x14ac:dyDescent="0.25">
      <c r="A81" t="str">
        <f t="shared" si="14"/>
        <v>U2-B3</v>
      </c>
      <c r="B81" t="str">
        <f t="shared" si="15"/>
        <v>3.3V</v>
      </c>
      <c r="C81" t="str">
        <f t="shared" si="16"/>
        <v>U2-3.3V</v>
      </c>
      <c r="D81" t="str">
        <f t="shared" si="17"/>
        <v>U2-B3</v>
      </c>
      <c r="E81" t="s">
        <v>403</v>
      </c>
      <c r="F81" t="s">
        <v>614</v>
      </c>
      <c r="G81" t="s">
        <v>291</v>
      </c>
      <c r="L81" t="s">
        <v>341</v>
      </c>
      <c r="M81" t="s">
        <v>289</v>
      </c>
      <c r="N81" s="97">
        <v>2.6234000000000002</v>
      </c>
      <c r="AT81" t="str">
        <f t="shared" si="18"/>
        <v>3.3V</v>
      </c>
      <c r="AU81" t="str">
        <f t="shared" si="19"/>
        <v>--</v>
      </c>
    </row>
    <row r="82" spans="1:47" x14ac:dyDescent="0.25">
      <c r="A82" t="str">
        <f t="shared" si="14"/>
        <v>U2-B7</v>
      </c>
      <c r="B82" t="str">
        <f t="shared" si="15"/>
        <v>GND</v>
      </c>
      <c r="C82" t="str">
        <f t="shared" si="16"/>
        <v>U2-GND</v>
      </c>
      <c r="D82" t="str">
        <f t="shared" si="17"/>
        <v>U2-B7</v>
      </c>
      <c r="E82" t="s">
        <v>403</v>
      </c>
      <c r="F82" t="s">
        <v>622</v>
      </c>
      <c r="G82" t="s">
        <v>324</v>
      </c>
      <c r="L82" t="s">
        <v>343</v>
      </c>
      <c r="M82" t="s">
        <v>289</v>
      </c>
      <c r="N82" s="97">
        <v>3.7884000000000002</v>
      </c>
      <c r="AT82" t="str">
        <f t="shared" si="18"/>
        <v>GND</v>
      </c>
      <c r="AU82" t="str">
        <f t="shared" si="19"/>
        <v>--</v>
      </c>
    </row>
    <row r="83" spans="1:47" x14ac:dyDescent="0.25">
      <c r="A83" t="str">
        <f t="shared" si="14"/>
        <v>U2-B8</v>
      </c>
      <c r="B83" t="str">
        <f t="shared" si="15"/>
        <v>DQ2</v>
      </c>
      <c r="C83" t="str">
        <f t="shared" si="16"/>
        <v>U2-DQ2</v>
      </c>
      <c r="D83" t="str">
        <f t="shared" si="17"/>
        <v>U2-B8</v>
      </c>
      <c r="E83" t="s">
        <v>403</v>
      </c>
      <c r="F83" t="s">
        <v>738</v>
      </c>
      <c r="G83" t="s">
        <v>606</v>
      </c>
      <c r="L83" t="s">
        <v>345</v>
      </c>
      <c r="M83" t="s">
        <v>289</v>
      </c>
      <c r="N83" s="97">
        <v>18.9254</v>
      </c>
      <c r="AT83" t="str">
        <f t="shared" si="18"/>
        <v>DQ2</v>
      </c>
      <c r="AU83" t="str">
        <f t="shared" si="19"/>
        <v>--</v>
      </c>
    </row>
    <row r="84" spans="1:47" x14ac:dyDescent="0.25">
      <c r="A84" t="str">
        <f t="shared" si="14"/>
        <v>U2-B9</v>
      </c>
      <c r="B84" t="str">
        <f t="shared" si="15"/>
        <v>DQ1</v>
      </c>
      <c r="C84" t="str">
        <f t="shared" si="16"/>
        <v>U2-DQ1</v>
      </c>
      <c r="D84" t="str">
        <f t="shared" si="17"/>
        <v>U2-B9</v>
      </c>
      <c r="E84" t="s">
        <v>403</v>
      </c>
      <c r="F84" t="s">
        <v>624</v>
      </c>
      <c r="G84" t="s">
        <v>597</v>
      </c>
      <c r="L84" t="s">
        <v>347</v>
      </c>
      <c r="M84" t="s">
        <v>289</v>
      </c>
      <c r="N84" s="97">
        <v>12.9323</v>
      </c>
      <c r="AT84" t="str">
        <f t="shared" si="18"/>
        <v>DQ1</v>
      </c>
      <c r="AU84" t="str">
        <f t="shared" si="19"/>
        <v>--</v>
      </c>
    </row>
    <row r="85" spans="1:47" x14ac:dyDescent="0.25">
      <c r="A85" t="str">
        <f t="shared" si="14"/>
        <v>U2-C1</v>
      </c>
      <c r="B85" t="str">
        <f t="shared" si="15"/>
        <v>DQ12</v>
      </c>
      <c r="C85" t="str">
        <f t="shared" si="16"/>
        <v>U2-DQ12</v>
      </c>
      <c r="D85" t="str">
        <f t="shared" si="17"/>
        <v>U2-C1</v>
      </c>
      <c r="E85" t="s">
        <v>403</v>
      </c>
      <c r="F85" t="s">
        <v>444</v>
      </c>
      <c r="G85" t="s">
        <v>601</v>
      </c>
      <c r="L85" t="s">
        <v>1145</v>
      </c>
      <c r="M85" t="s">
        <v>289</v>
      </c>
      <c r="N85" s="97">
        <v>17.327400000000001</v>
      </c>
      <c r="AT85" t="str">
        <f t="shared" si="18"/>
        <v>DQ12</v>
      </c>
      <c r="AU85" t="str">
        <f t="shared" si="19"/>
        <v>--</v>
      </c>
    </row>
    <row r="86" spans="1:47" x14ac:dyDescent="0.25">
      <c r="A86" t="str">
        <f t="shared" si="14"/>
        <v>U2-C2</v>
      </c>
      <c r="B86" t="str">
        <f t="shared" si="15"/>
        <v>DQ11</v>
      </c>
      <c r="C86" t="str">
        <f t="shared" si="16"/>
        <v>U2-DQ11</v>
      </c>
      <c r="D86" t="str">
        <f t="shared" si="17"/>
        <v>U2-C2</v>
      </c>
      <c r="E86" t="s">
        <v>403</v>
      </c>
      <c r="F86" t="s">
        <v>445</v>
      </c>
      <c r="G86" t="s">
        <v>600</v>
      </c>
      <c r="L86" t="s">
        <v>1146</v>
      </c>
      <c r="M86" t="s">
        <v>289</v>
      </c>
      <c r="N86" s="97">
        <v>15.031700000000001</v>
      </c>
      <c r="AT86" t="str">
        <f t="shared" si="18"/>
        <v>DQ11</v>
      </c>
      <c r="AU86" t="str">
        <f t="shared" si="19"/>
        <v>--</v>
      </c>
    </row>
    <row r="87" spans="1:47" x14ac:dyDescent="0.25">
      <c r="A87" t="str">
        <f t="shared" si="14"/>
        <v>U2-C3</v>
      </c>
      <c r="B87" t="str">
        <f t="shared" si="15"/>
        <v>GND</v>
      </c>
      <c r="C87" t="str">
        <f t="shared" si="16"/>
        <v>U2-GND</v>
      </c>
      <c r="D87" t="str">
        <f t="shared" si="17"/>
        <v>U2-C3</v>
      </c>
      <c r="E87" t="s">
        <v>403</v>
      </c>
      <c r="F87" t="s">
        <v>446</v>
      </c>
      <c r="G87" t="s">
        <v>324</v>
      </c>
      <c r="L87" t="s">
        <v>598</v>
      </c>
      <c r="M87" t="s">
        <v>289</v>
      </c>
      <c r="N87" s="97">
        <v>19.491099999999999</v>
      </c>
      <c r="AT87" t="str">
        <f t="shared" si="18"/>
        <v>GND</v>
      </c>
      <c r="AU87" t="str">
        <f t="shared" si="19"/>
        <v>--</v>
      </c>
    </row>
    <row r="88" spans="1:47" x14ac:dyDescent="0.25">
      <c r="A88" t="str">
        <f t="shared" si="14"/>
        <v>U2-C7</v>
      </c>
      <c r="B88" t="str">
        <f t="shared" si="15"/>
        <v>3.3V</v>
      </c>
      <c r="C88" t="str">
        <f t="shared" si="16"/>
        <v>U2-3.3V</v>
      </c>
      <c r="D88" t="str">
        <f t="shared" si="17"/>
        <v>U2-C7</v>
      </c>
      <c r="E88" t="s">
        <v>403</v>
      </c>
      <c r="F88" t="s">
        <v>450</v>
      </c>
      <c r="G88" t="s">
        <v>291</v>
      </c>
      <c r="L88" t="s">
        <v>612</v>
      </c>
      <c r="M88" t="s">
        <v>289</v>
      </c>
      <c r="N88" s="97">
        <v>13.9122</v>
      </c>
      <c r="AT88" t="str">
        <f t="shared" si="18"/>
        <v>3.3V</v>
      </c>
      <c r="AU88" t="str">
        <f t="shared" si="19"/>
        <v>--</v>
      </c>
    </row>
    <row r="89" spans="1:47" x14ac:dyDescent="0.25">
      <c r="A89" t="str">
        <f t="shared" si="14"/>
        <v>U2-C8</v>
      </c>
      <c r="B89" t="str">
        <f t="shared" si="15"/>
        <v>DQ4</v>
      </c>
      <c r="C89" t="str">
        <f t="shared" si="16"/>
        <v>U2-DQ4</v>
      </c>
      <c r="D89" t="str">
        <f t="shared" si="17"/>
        <v>U2-C8</v>
      </c>
      <c r="E89" t="s">
        <v>403</v>
      </c>
      <c r="F89" t="s">
        <v>451</v>
      </c>
      <c r="G89" t="s">
        <v>608</v>
      </c>
      <c r="L89" t="s">
        <v>324</v>
      </c>
      <c r="M89" t="s">
        <v>289</v>
      </c>
      <c r="N89" s="97">
        <v>310.58519999999999</v>
      </c>
      <c r="AT89" t="str">
        <f t="shared" si="18"/>
        <v>DQ4</v>
      </c>
      <c r="AU89" t="str">
        <f t="shared" si="19"/>
        <v>--</v>
      </c>
    </row>
    <row r="90" spans="1:47" x14ac:dyDescent="0.25">
      <c r="A90" t="str">
        <f t="shared" si="14"/>
        <v>U2-C9</v>
      </c>
      <c r="B90" t="str">
        <f t="shared" si="15"/>
        <v>DQ3</v>
      </c>
      <c r="C90" t="str">
        <f t="shared" si="16"/>
        <v>U2-DQ3</v>
      </c>
      <c r="D90" t="str">
        <f t="shared" si="17"/>
        <v>U2-C9</v>
      </c>
      <c r="E90" t="s">
        <v>403</v>
      </c>
      <c r="F90" t="s">
        <v>452</v>
      </c>
      <c r="G90" t="s">
        <v>607</v>
      </c>
      <c r="L90" t="s">
        <v>1143</v>
      </c>
      <c r="M90" t="s">
        <v>289</v>
      </c>
      <c r="N90" s="97">
        <v>34.602600000000002</v>
      </c>
      <c r="AT90" t="str">
        <f t="shared" si="18"/>
        <v>DQ3</v>
      </c>
      <c r="AU90" t="str">
        <f t="shared" si="19"/>
        <v>--</v>
      </c>
    </row>
    <row r="91" spans="1:47" x14ac:dyDescent="0.25">
      <c r="A91" t="str">
        <f t="shared" si="14"/>
        <v>U2-D1</v>
      </c>
      <c r="B91" t="str">
        <f t="shared" si="15"/>
        <v>DQ10</v>
      </c>
      <c r="C91" t="str">
        <f t="shared" si="16"/>
        <v>U2-DQ10</v>
      </c>
      <c r="D91" t="str">
        <f t="shared" si="17"/>
        <v>U2-D1</v>
      </c>
      <c r="E91" t="s">
        <v>403</v>
      </c>
      <c r="F91" t="s">
        <v>300</v>
      </c>
      <c r="G91" t="s">
        <v>599</v>
      </c>
      <c r="L91" t="s">
        <v>354</v>
      </c>
      <c r="M91" t="s">
        <v>289</v>
      </c>
      <c r="N91" s="97">
        <v>63.918300000000002</v>
      </c>
      <c r="AT91" t="str">
        <f t="shared" si="18"/>
        <v>DQ10</v>
      </c>
      <c r="AU91" t="str">
        <f t="shared" si="19"/>
        <v>--</v>
      </c>
    </row>
    <row r="92" spans="1:47" x14ac:dyDescent="0.25">
      <c r="A92" t="str">
        <f t="shared" si="14"/>
        <v>U2-D2</v>
      </c>
      <c r="B92" t="str">
        <f t="shared" si="15"/>
        <v>DQ9</v>
      </c>
      <c r="C92" t="str">
        <f t="shared" si="16"/>
        <v>U2-DQ9</v>
      </c>
      <c r="D92" t="str">
        <f t="shared" si="17"/>
        <v>U2-D2</v>
      </c>
      <c r="E92" t="s">
        <v>403</v>
      </c>
      <c r="F92" t="s">
        <v>301</v>
      </c>
      <c r="G92" t="s">
        <v>617</v>
      </c>
      <c r="L92" t="s">
        <v>356</v>
      </c>
      <c r="M92" t="s">
        <v>289</v>
      </c>
      <c r="N92" s="97">
        <v>53.557099999999998</v>
      </c>
      <c r="AT92" t="str">
        <f t="shared" si="18"/>
        <v>DQ9</v>
      </c>
      <c r="AU92" t="str">
        <f t="shared" si="19"/>
        <v>--</v>
      </c>
    </row>
    <row r="93" spans="1:47" x14ac:dyDescent="0.25">
      <c r="A93" t="str">
        <f t="shared" si="14"/>
        <v>U2-D3</v>
      </c>
      <c r="B93" t="str">
        <f t="shared" si="15"/>
        <v>3.3V</v>
      </c>
      <c r="C93" t="str">
        <f t="shared" si="16"/>
        <v>U2-3.3V</v>
      </c>
      <c r="D93" t="str">
        <f t="shared" si="17"/>
        <v>U2-D3</v>
      </c>
      <c r="E93" t="s">
        <v>403</v>
      </c>
      <c r="F93" t="s">
        <v>302</v>
      </c>
      <c r="G93" t="s">
        <v>291</v>
      </c>
      <c r="L93" t="s">
        <v>358</v>
      </c>
      <c r="M93" t="s">
        <v>289</v>
      </c>
      <c r="N93" s="97">
        <v>43.050899999999999</v>
      </c>
      <c r="AT93" t="str">
        <f t="shared" si="18"/>
        <v>3.3V</v>
      </c>
      <c r="AU93" t="str">
        <f t="shared" si="19"/>
        <v>--</v>
      </c>
    </row>
    <row r="94" spans="1:47" x14ac:dyDescent="0.25">
      <c r="A94" t="str">
        <f t="shared" si="14"/>
        <v>U2-D7</v>
      </c>
      <c r="B94" t="str">
        <f t="shared" si="15"/>
        <v>GND</v>
      </c>
      <c r="C94" t="str">
        <f t="shared" si="16"/>
        <v>U2-GND</v>
      </c>
      <c r="D94" t="str">
        <f t="shared" si="17"/>
        <v>U2-D7</v>
      </c>
      <c r="E94" t="s">
        <v>403</v>
      </c>
      <c r="F94" t="s">
        <v>310</v>
      </c>
      <c r="G94" t="s">
        <v>324</v>
      </c>
      <c r="L94" t="s">
        <v>360</v>
      </c>
      <c r="M94" t="s">
        <v>289</v>
      </c>
      <c r="N94" s="97">
        <v>40.6447</v>
      </c>
      <c r="AT94" t="str">
        <f t="shared" si="18"/>
        <v>GND</v>
      </c>
      <c r="AU94" t="str">
        <f t="shared" si="19"/>
        <v>--</v>
      </c>
    </row>
    <row r="95" spans="1:47" x14ac:dyDescent="0.25">
      <c r="A95" t="str">
        <f t="shared" si="14"/>
        <v>U2-D8</v>
      </c>
      <c r="B95" t="str">
        <f t="shared" si="15"/>
        <v>DQ6</v>
      </c>
      <c r="C95" t="str">
        <f t="shared" si="16"/>
        <v>U2-DQ6</v>
      </c>
      <c r="D95" t="str">
        <f t="shared" si="17"/>
        <v>U2-D8</v>
      </c>
      <c r="E95" t="s">
        <v>403</v>
      </c>
      <c r="F95" t="s">
        <v>312</v>
      </c>
      <c r="G95" t="s">
        <v>610</v>
      </c>
      <c r="L95" t="s">
        <v>362</v>
      </c>
      <c r="M95" t="s">
        <v>289</v>
      </c>
      <c r="N95" s="97">
        <v>39.301299999999998</v>
      </c>
      <c r="AT95" t="str">
        <f t="shared" si="18"/>
        <v>DQ6</v>
      </c>
      <c r="AU95" t="str">
        <f t="shared" si="19"/>
        <v>--</v>
      </c>
    </row>
    <row r="96" spans="1:47" x14ac:dyDescent="0.25">
      <c r="A96" t="str">
        <f t="shared" si="14"/>
        <v>U2-D9</v>
      </c>
      <c r="B96" t="str">
        <f t="shared" si="15"/>
        <v>DQ5</v>
      </c>
      <c r="C96" t="str">
        <f t="shared" si="16"/>
        <v>U2-DQ5</v>
      </c>
      <c r="D96" t="str">
        <f t="shared" si="17"/>
        <v>U2-D9</v>
      </c>
      <c r="E96" t="s">
        <v>403</v>
      </c>
      <c r="F96" t="s">
        <v>314</v>
      </c>
      <c r="G96" t="s">
        <v>609</v>
      </c>
      <c r="L96" t="s">
        <v>364</v>
      </c>
      <c r="M96" t="s">
        <v>289</v>
      </c>
      <c r="N96" s="97">
        <v>40.649500000000003</v>
      </c>
      <c r="AT96" t="str">
        <f t="shared" si="18"/>
        <v>DQ5</v>
      </c>
      <c r="AU96" t="str">
        <f t="shared" si="19"/>
        <v>--</v>
      </c>
    </row>
    <row r="97" spans="1:47" x14ac:dyDescent="0.25">
      <c r="A97" t="str">
        <f t="shared" si="14"/>
        <v>U2-E1</v>
      </c>
      <c r="B97" t="str">
        <f t="shared" si="15"/>
        <v>DQ8</v>
      </c>
      <c r="C97" t="str">
        <f t="shared" si="16"/>
        <v>U2-DQ8</v>
      </c>
      <c r="D97" t="str">
        <f t="shared" si="17"/>
        <v>U2-E1</v>
      </c>
      <c r="E97" t="s">
        <v>403</v>
      </c>
      <c r="F97" t="s">
        <v>740</v>
      </c>
      <c r="G97" t="s">
        <v>615</v>
      </c>
      <c r="L97" t="s">
        <v>366</v>
      </c>
      <c r="M97" t="s">
        <v>289</v>
      </c>
      <c r="N97" s="97">
        <v>33.3307</v>
      </c>
      <c r="AT97" t="str">
        <f t="shared" si="18"/>
        <v>DQ8</v>
      </c>
      <c r="AU97" t="str">
        <f t="shared" si="19"/>
        <v>--</v>
      </c>
    </row>
    <row r="98" spans="1:47" x14ac:dyDescent="0.25">
      <c r="A98" t="str">
        <f t="shared" si="14"/>
        <v>U2-E2</v>
      </c>
      <c r="B98" t="str">
        <f t="shared" si="15"/>
        <v>A13</v>
      </c>
      <c r="C98" t="str">
        <f t="shared" si="16"/>
        <v>U2-A13</v>
      </c>
      <c r="D98" t="str">
        <f t="shared" si="17"/>
        <v>U2-E2</v>
      </c>
      <c r="E98" t="s">
        <v>403</v>
      </c>
      <c r="F98" t="s">
        <v>741</v>
      </c>
      <c r="G98" t="s">
        <v>577</v>
      </c>
      <c r="L98" t="s">
        <v>368</v>
      </c>
      <c r="M98" t="s">
        <v>289</v>
      </c>
      <c r="N98" s="97">
        <v>34.170400000000001</v>
      </c>
      <c r="AT98" t="str">
        <f t="shared" si="18"/>
        <v>A13</v>
      </c>
      <c r="AU98" t="str">
        <f t="shared" si="19"/>
        <v>--</v>
      </c>
    </row>
    <row r="99" spans="1:47" x14ac:dyDescent="0.25">
      <c r="A99" t="str">
        <f t="shared" si="14"/>
        <v>U2-E3</v>
      </c>
      <c r="B99" t="str">
        <f t="shared" si="15"/>
        <v>GND</v>
      </c>
      <c r="C99" t="str">
        <f t="shared" si="16"/>
        <v>U2-GND</v>
      </c>
      <c r="D99" t="str">
        <f t="shared" si="17"/>
        <v>U2-E3</v>
      </c>
      <c r="E99" t="s">
        <v>403</v>
      </c>
      <c r="F99" t="s">
        <v>742</v>
      </c>
      <c r="G99" t="s">
        <v>324</v>
      </c>
      <c r="L99" t="s">
        <v>1147</v>
      </c>
      <c r="M99" t="s">
        <v>289</v>
      </c>
      <c r="N99" s="97">
        <v>4.2739000000000003</v>
      </c>
      <c r="AT99" t="str">
        <f t="shared" si="18"/>
        <v>GND</v>
      </c>
      <c r="AU99" t="str">
        <f t="shared" si="19"/>
        <v>--</v>
      </c>
    </row>
    <row r="100" spans="1:47" x14ac:dyDescent="0.25">
      <c r="A100" t="str">
        <f t="shared" si="14"/>
        <v>U2-E7</v>
      </c>
      <c r="B100" t="str">
        <f t="shared" si="15"/>
        <v>3.3V</v>
      </c>
      <c r="C100" t="str">
        <f t="shared" si="16"/>
        <v>U2-3.3V</v>
      </c>
      <c r="D100" t="str">
        <f t="shared" si="17"/>
        <v>U2-E7</v>
      </c>
      <c r="E100" t="s">
        <v>403</v>
      </c>
      <c r="F100" t="s">
        <v>639</v>
      </c>
      <c r="G100" t="s">
        <v>291</v>
      </c>
      <c r="L100" t="s">
        <v>1148</v>
      </c>
      <c r="M100" t="s">
        <v>289</v>
      </c>
      <c r="N100" s="97">
        <v>2.7448999999999999</v>
      </c>
      <c r="AT100" t="str">
        <f t="shared" si="18"/>
        <v>3.3V</v>
      </c>
      <c r="AU100" t="str">
        <f t="shared" si="19"/>
        <v>--</v>
      </c>
    </row>
    <row r="101" spans="1:47" x14ac:dyDescent="0.25">
      <c r="A101" t="str">
        <f t="shared" si="14"/>
        <v>U2-E8</v>
      </c>
      <c r="B101" t="str">
        <f t="shared" si="15"/>
        <v>DQM0</v>
      </c>
      <c r="C101" t="str">
        <f t="shared" si="16"/>
        <v>U2-DQM0</v>
      </c>
      <c r="D101" t="str">
        <f t="shared" si="17"/>
        <v>U2-E8</v>
      </c>
      <c r="E101" t="s">
        <v>403</v>
      </c>
      <c r="F101" t="s">
        <v>641</v>
      </c>
      <c r="G101" t="s">
        <v>619</v>
      </c>
      <c r="L101" t="s">
        <v>369</v>
      </c>
      <c r="M101" t="s">
        <v>289</v>
      </c>
      <c r="N101" s="97">
        <v>4.1604000000000001</v>
      </c>
      <c r="AT101" t="str">
        <f t="shared" si="18"/>
        <v>DQM0</v>
      </c>
      <c r="AU101" t="str">
        <f t="shared" si="19"/>
        <v>--</v>
      </c>
    </row>
    <row r="102" spans="1:47" x14ac:dyDescent="0.25">
      <c r="A102" t="str">
        <f t="shared" si="14"/>
        <v>U2-E9</v>
      </c>
      <c r="B102" t="str">
        <f t="shared" si="15"/>
        <v>DQ7</v>
      </c>
      <c r="C102" t="str">
        <f t="shared" si="16"/>
        <v>U2-DQ7</v>
      </c>
      <c r="D102" t="str">
        <f t="shared" si="17"/>
        <v>U2-E9</v>
      </c>
      <c r="E102" t="s">
        <v>403</v>
      </c>
      <c r="F102" t="s">
        <v>643</v>
      </c>
      <c r="G102" t="s">
        <v>613</v>
      </c>
      <c r="L102" t="s">
        <v>370</v>
      </c>
      <c r="M102" t="s">
        <v>289</v>
      </c>
      <c r="N102" s="97">
        <v>3.6520000000000001</v>
      </c>
      <c r="AT102" t="str">
        <f t="shared" si="18"/>
        <v>DQ7</v>
      </c>
      <c r="AU102" t="str">
        <f t="shared" si="19"/>
        <v>--</v>
      </c>
    </row>
    <row r="103" spans="1:47" x14ac:dyDescent="0.25">
      <c r="A103" t="str">
        <f t="shared" si="14"/>
        <v>U2-F1</v>
      </c>
      <c r="B103" t="str">
        <f t="shared" si="15"/>
        <v>DQM1</v>
      </c>
      <c r="C103" t="str">
        <f t="shared" si="16"/>
        <v>U2-DQM1</v>
      </c>
      <c r="D103" t="str">
        <f t="shared" si="17"/>
        <v>U2-F1</v>
      </c>
      <c r="E103" t="s">
        <v>403</v>
      </c>
      <c r="F103" t="s">
        <v>747</v>
      </c>
      <c r="G103" t="s">
        <v>621</v>
      </c>
      <c r="L103" t="s">
        <v>1149</v>
      </c>
      <c r="M103" t="s">
        <v>289</v>
      </c>
      <c r="N103" s="97">
        <v>9.7943999999999996</v>
      </c>
      <c r="AT103" t="str">
        <f t="shared" si="18"/>
        <v>DQM1</v>
      </c>
      <c r="AU103" t="str">
        <f t="shared" si="19"/>
        <v>--</v>
      </c>
    </row>
    <row r="104" spans="1:47" x14ac:dyDescent="0.25">
      <c r="A104" t="str">
        <f t="shared" si="14"/>
        <v>U2-F2</v>
      </c>
      <c r="B104" t="str">
        <f t="shared" si="15"/>
        <v>CLK</v>
      </c>
      <c r="C104" t="str">
        <f t="shared" si="16"/>
        <v>U2-CLK</v>
      </c>
      <c r="D104" t="str">
        <f t="shared" si="17"/>
        <v>U2-F2</v>
      </c>
      <c r="E104" t="s">
        <v>403</v>
      </c>
      <c r="F104" t="s">
        <v>748</v>
      </c>
      <c r="G104" t="s">
        <v>591</v>
      </c>
      <c r="L104" t="s">
        <v>1150</v>
      </c>
      <c r="M104" t="s">
        <v>289</v>
      </c>
      <c r="N104" s="97">
        <v>8.9313000000000002</v>
      </c>
      <c r="AT104" t="str">
        <f t="shared" si="18"/>
        <v>CLK</v>
      </c>
      <c r="AU104" t="str">
        <f t="shared" si="19"/>
        <v>--</v>
      </c>
    </row>
    <row r="105" spans="1:47" x14ac:dyDescent="0.25">
      <c r="A105" t="str">
        <f t="shared" si="14"/>
        <v>U2-F3</v>
      </c>
      <c r="B105" t="str">
        <f t="shared" si="15"/>
        <v>CKE</v>
      </c>
      <c r="C105" t="str">
        <f t="shared" si="16"/>
        <v>U2-CKE</v>
      </c>
      <c r="D105" t="str">
        <f t="shared" si="17"/>
        <v>U2-F3</v>
      </c>
      <c r="E105" t="s">
        <v>403</v>
      </c>
      <c r="F105" t="s">
        <v>749</v>
      </c>
      <c r="G105" t="s">
        <v>590</v>
      </c>
      <c r="L105" t="s">
        <v>1030</v>
      </c>
      <c r="M105" t="s">
        <v>289</v>
      </c>
      <c r="N105" s="97">
        <v>7.7260999999999997</v>
      </c>
      <c r="AT105" t="str">
        <f t="shared" si="18"/>
        <v>CKE</v>
      </c>
      <c r="AU105" t="str">
        <f t="shared" si="19"/>
        <v>--</v>
      </c>
    </row>
    <row r="106" spans="1:47" x14ac:dyDescent="0.25">
      <c r="A106" t="str">
        <f t="shared" si="14"/>
        <v>U2-F7</v>
      </c>
      <c r="B106" t="str">
        <f t="shared" si="15"/>
        <v>CAS</v>
      </c>
      <c r="C106" t="str">
        <f t="shared" si="16"/>
        <v>U2-CAS</v>
      </c>
      <c r="D106" t="str">
        <f t="shared" si="17"/>
        <v>U2-F7</v>
      </c>
      <c r="E106" t="s">
        <v>403</v>
      </c>
      <c r="F106" t="s">
        <v>753</v>
      </c>
      <c r="G106" t="s">
        <v>589</v>
      </c>
      <c r="L106" t="s">
        <v>1151</v>
      </c>
      <c r="M106" t="s">
        <v>289</v>
      </c>
      <c r="N106" s="97">
        <v>8.1372</v>
      </c>
      <c r="AT106" t="str">
        <f t="shared" si="18"/>
        <v>CAS</v>
      </c>
      <c r="AU106" t="str">
        <f t="shared" si="19"/>
        <v>--</v>
      </c>
    </row>
    <row r="107" spans="1:47" x14ac:dyDescent="0.25">
      <c r="A107" t="str">
        <f t="shared" si="14"/>
        <v>U2-F8</v>
      </c>
      <c r="B107" t="str">
        <f t="shared" si="15"/>
        <v>RAS</v>
      </c>
      <c r="C107" t="str">
        <f t="shared" si="16"/>
        <v>U2-RAS</v>
      </c>
      <c r="D107" t="str">
        <f t="shared" si="17"/>
        <v>U2-F8</v>
      </c>
      <c r="E107" t="s">
        <v>403</v>
      </c>
      <c r="F107" t="s">
        <v>647</v>
      </c>
      <c r="G107" t="s">
        <v>675</v>
      </c>
      <c r="L107" t="s">
        <v>371</v>
      </c>
      <c r="M107" t="s">
        <v>289</v>
      </c>
      <c r="N107" s="97">
        <v>5.2251000000000003</v>
      </c>
      <c r="AT107" t="str">
        <f t="shared" si="18"/>
        <v>RAS</v>
      </c>
      <c r="AU107" t="str">
        <f t="shared" si="19"/>
        <v>--</v>
      </c>
    </row>
    <row r="108" spans="1:47" x14ac:dyDescent="0.25">
      <c r="A108" t="str">
        <f t="shared" si="14"/>
        <v>U2-F9</v>
      </c>
      <c r="B108" t="str">
        <f t="shared" si="15"/>
        <v>WE</v>
      </c>
      <c r="C108" t="str">
        <f t="shared" si="16"/>
        <v>U2-WE</v>
      </c>
      <c r="D108" t="str">
        <f t="shared" si="17"/>
        <v>U2-F9</v>
      </c>
      <c r="E108" t="s">
        <v>403</v>
      </c>
      <c r="F108" t="s">
        <v>648</v>
      </c>
      <c r="G108" t="s">
        <v>691</v>
      </c>
      <c r="L108" t="s">
        <v>372</v>
      </c>
      <c r="M108" t="s">
        <v>289</v>
      </c>
      <c r="N108" s="97">
        <v>5.0433000000000003</v>
      </c>
      <c r="AT108" t="str">
        <f t="shared" si="18"/>
        <v>WE</v>
      </c>
      <c r="AU108" t="str">
        <f t="shared" si="19"/>
        <v>--</v>
      </c>
    </row>
    <row r="109" spans="1:47" x14ac:dyDescent="0.25">
      <c r="A109" t="str">
        <f t="shared" si="14"/>
        <v>U2-G1</v>
      </c>
      <c r="B109" t="str">
        <f t="shared" si="15"/>
        <v>A12</v>
      </c>
      <c r="C109" t="str">
        <f t="shared" si="16"/>
        <v>U2-A12</v>
      </c>
      <c r="D109" t="str">
        <f t="shared" si="17"/>
        <v>U2-G1</v>
      </c>
      <c r="E109" t="s">
        <v>403</v>
      </c>
      <c r="F109" t="s">
        <v>754</v>
      </c>
      <c r="G109" t="s">
        <v>576</v>
      </c>
      <c r="L109" t="s">
        <v>373</v>
      </c>
      <c r="M109" t="s">
        <v>289</v>
      </c>
      <c r="N109" s="97">
        <v>4.4218000000000002</v>
      </c>
      <c r="AT109" t="str">
        <f t="shared" si="18"/>
        <v>A12</v>
      </c>
      <c r="AU109" t="str">
        <f t="shared" si="19"/>
        <v>--</v>
      </c>
    </row>
    <row r="110" spans="1:47" x14ac:dyDescent="0.25">
      <c r="A110" t="str">
        <f t="shared" si="14"/>
        <v>U2-G2</v>
      </c>
      <c r="B110" t="str">
        <f t="shared" si="15"/>
        <v>A11</v>
      </c>
      <c r="C110" t="str">
        <f t="shared" si="16"/>
        <v>U2-A11</v>
      </c>
      <c r="D110" t="str">
        <f t="shared" si="17"/>
        <v>U2-G2</v>
      </c>
      <c r="E110" t="s">
        <v>403</v>
      </c>
      <c r="F110" t="s">
        <v>755</v>
      </c>
      <c r="G110" t="s">
        <v>575</v>
      </c>
      <c r="L110" t="s">
        <v>374</v>
      </c>
      <c r="M110" t="s">
        <v>289</v>
      </c>
      <c r="N110" s="97">
        <v>0.80759999999999998</v>
      </c>
      <c r="AT110" t="str">
        <f t="shared" si="18"/>
        <v>A11</v>
      </c>
      <c r="AU110" t="str">
        <f t="shared" si="19"/>
        <v>--</v>
      </c>
    </row>
    <row r="111" spans="1:47" x14ac:dyDescent="0.25">
      <c r="A111" t="str">
        <f t="shared" si="14"/>
        <v>U2-G3</v>
      </c>
      <c r="B111" t="str">
        <f t="shared" si="15"/>
        <v>A9</v>
      </c>
      <c r="C111" t="str">
        <f t="shared" si="16"/>
        <v>U2-A9</v>
      </c>
      <c r="D111" t="str">
        <f t="shared" si="17"/>
        <v>U2-G3</v>
      </c>
      <c r="E111" t="s">
        <v>403</v>
      </c>
      <c r="F111" t="s">
        <v>756</v>
      </c>
      <c r="G111" t="s">
        <v>585</v>
      </c>
      <c r="L111" t="s">
        <v>375</v>
      </c>
      <c r="M111" t="s">
        <v>289</v>
      </c>
      <c r="N111" s="97">
        <v>0.879</v>
      </c>
      <c r="AT111" t="str">
        <f t="shared" si="18"/>
        <v>A9</v>
      </c>
      <c r="AU111" t="str">
        <f t="shared" si="19"/>
        <v>--</v>
      </c>
    </row>
    <row r="112" spans="1:47" x14ac:dyDescent="0.25">
      <c r="A112" t="str">
        <f t="shared" si="14"/>
        <v>U2-G7</v>
      </c>
      <c r="B112" t="str">
        <f t="shared" si="15"/>
        <v>BA0</v>
      </c>
      <c r="C112" t="str">
        <f t="shared" si="16"/>
        <v>U2-BA0</v>
      </c>
      <c r="D112" t="str">
        <f t="shared" si="17"/>
        <v>U2-G7</v>
      </c>
      <c r="E112" t="s">
        <v>403</v>
      </c>
      <c r="F112" t="s">
        <v>759</v>
      </c>
      <c r="G112" t="s">
        <v>586</v>
      </c>
      <c r="L112" t="s">
        <v>376</v>
      </c>
      <c r="M112" t="s">
        <v>289</v>
      </c>
      <c r="N112" s="97">
        <v>0.95040000000000002</v>
      </c>
      <c r="AT112" t="str">
        <f t="shared" si="18"/>
        <v>BA0</v>
      </c>
      <c r="AU112" t="str">
        <f t="shared" si="19"/>
        <v>--</v>
      </c>
    </row>
    <row r="113" spans="1:47" x14ac:dyDescent="0.25">
      <c r="A113" t="str">
        <f t="shared" si="14"/>
        <v>U2-G8</v>
      </c>
      <c r="B113" t="str">
        <f t="shared" si="15"/>
        <v>BA1</v>
      </c>
      <c r="C113" t="str">
        <f t="shared" si="16"/>
        <v>U2-BA1</v>
      </c>
      <c r="D113" t="str">
        <f t="shared" si="17"/>
        <v>U2-G8</v>
      </c>
      <c r="E113" t="s">
        <v>403</v>
      </c>
      <c r="F113" t="s">
        <v>760</v>
      </c>
      <c r="G113" t="s">
        <v>587</v>
      </c>
      <c r="L113" t="s">
        <v>377</v>
      </c>
      <c r="M113" t="s">
        <v>289</v>
      </c>
      <c r="N113" s="97">
        <v>1.0219</v>
      </c>
      <c r="AT113" t="str">
        <f t="shared" si="18"/>
        <v>BA1</v>
      </c>
      <c r="AU113" t="str">
        <f t="shared" si="19"/>
        <v>--</v>
      </c>
    </row>
    <row r="114" spans="1:47" x14ac:dyDescent="0.25">
      <c r="A114" t="str">
        <f t="shared" si="14"/>
        <v>U2-G9</v>
      </c>
      <c r="B114" t="str">
        <f t="shared" si="15"/>
        <v>CS</v>
      </c>
      <c r="C114" t="str">
        <f t="shared" si="16"/>
        <v>U2-CS</v>
      </c>
      <c r="D114" t="str">
        <f t="shared" si="17"/>
        <v>U2-G9</v>
      </c>
      <c r="E114" t="s">
        <v>403</v>
      </c>
      <c r="F114" t="s">
        <v>655</v>
      </c>
      <c r="G114" t="s">
        <v>592</v>
      </c>
      <c r="L114" t="s">
        <v>378</v>
      </c>
      <c r="M114" t="s">
        <v>289</v>
      </c>
      <c r="N114" s="97">
        <v>1.0219</v>
      </c>
      <c r="AT114" t="str">
        <f t="shared" si="18"/>
        <v>CS</v>
      </c>
      <c r="AU114" t="str">
        <f t="shared" si="19"/>
        <v>--</v>
      </c>
    </row>
    <row r="115" spans="1:47" x14ac:dyDescent="0.25">
      <c r="A115" t="str">
        <f t="shared" si="14"/>
        <v>U2-H1</v>
      </c>
      <c r="B115" t="str">
        <f t="shared" si="15"/>
        <v>A8</v>
      </c>
      <c r="C115" t="str">
        <f t="shared" si="16"/>
        <v>U2-A8</v>
      </c>
      <c r="D115" t="str">
        <f t="shared" si="17"/>
        <v>U2-H1</v>
      </c>
      <c r="E115" t="s">
        <v>403</v>
      </c>
      <c r="F115" t="s">
        <v>478</v>
      </c>
      <c r="G115" t="s">
        <v>584</v>
      </c>
      <c r="L115" t="s">
        <v>379</v>
      </c>
      <c r="M115" t="s">
        <v>289</v>
      </c>
      <c r="N115" s="97">
        <v>0.95040000000000002</v>
      </c>
      <c r="AT115" t="str">
        <f t="shared" si="18"/>
        <v>A8</v>
      </c>
      <c r="AU115" t="str">
        <f t="shared" si="19"/>
        <v>--</v>
      </c>
    </row>
    <row r="116" spans="1:47" x14ac:dyDescent="0.25">
      <c r="A116" t="str">
        <f t="shared" si="14"/>
        <v>U2-H2</v>
      </c>
      <c r="B116" t="str">
        <f t="shared" si="15"/>
        <v>A7</v>
      </c>
      <c r="C116" t="str">
        <f t="shared" si="16"/>
        <v>U2-A7</v>
      </c>
      <c r="D116" t="str">
        <f t="shared" si="17"/>
        <v>U2-H2</v>
      </c>
      <c r="E116" t="s">
        <v>403</v>
      </c>
      <c r="F116" t="s">
        <v>480</v>
      </c>
      <c r="G116" t="s">
        <v>583</v>
      </c>
      <c r="L116" t="s">
        <v>380</v>
      </c>
      <c r="M116" t="s">
        <v>289</v>
      </c>
      <c r="N116" s="97">
        <v>0.879</v>
      </c>
      <c r="AT116" t="str">
        <f t="shared" si="18"/>
        <v>A7</v>
      </c>
      <c r="AU116" t="str">
        <f t="shared" si="19"/>
        <v>--</v>
      </c>
    </row>
    <row r="117" spans="1:47" x14ac:dyDescent="0.25">
      <c r="A117" t="str">
        <f t="shared" si="14"/>
        <v>U2-H3</v>
      </c>
      <c r="B117" t="str">
        <f t="shared" si="15"/>
        <v>A6</v>
      </c>
      <c r="C117" t="str">
        <f t="shared" si="16"/>
        <v>U2-A6</v>
      </c>
      <c r="D117" t="str">
        <f t="shared" si="17"/>
        <v>U2-H3</v>
      </c>
      <c r="E117" t="s">
        <v>403</v>
      </c>
      <c r="F117" t="s">
        <v>482</v>
      </c>
      <c r="G117" t="s">
        <v>582</v>
      </c>
      <c r="L117" t="s">
        <v>381</v>
      </c>
      <c r="M117" t="s">
        <v>289</v>
      </c>
      <c r="N117" s="97">
        <v>0.80759999999999998</v>
      </c>
      <c r="AT117" t="str">
        <f t="shared" si="18"/>
        <v>A6</v>
      </c>
      <c r="AU117" t="str">
        <f t="shared" si="19"/>
        <v>--</v>
      </c>
    </row>
    <row r="118" spans="1:47" x14ac:dyDescent="0.25">
      <c r="A118" t="str">
        <f t="shared" si="14"/>
        <v>U2-H7</v>
      </c>
      <c r="B118" t="str">
        <f t="shared" si="15"/>
        <v>A0</v>
      </c>
      <c r="C118" t="str">
        <f t="shared" si="16"/>
        <v>U2-A0</v>
      </c>
      <c r="D118" t="str">
        <f t="shared" si="17"/>
        <v>U2-H7</v>
      </c>
      <c r="E118" t="s">
        <v>403</v>
      </c>
      <c r="F118" t="s">
        <v>762</v>
      </c>
      <c r="G118" t="s">
        <v>572</v>
      </c>
      <c r="L118" t="s">
        <v>382</v>
      </c>
      <c r="M118" t="s">
        <v>289</v>
      </c>
      <c r="N118" s="97">
        <v>2.536</v>
      </c>
      <c r="AT118" t="str">
        <f t="shared" si="18"/>
        <v>A0</v>
      </c>
      <c r="AU118" t="str">
        <f t="shared" si="19"/>
        <v>--</v>
      </c>
    </row>
    <row r="119" spans="1:47" x14ac:dyDescent="0.25">
      <c r="A119" t="str">
        <f t="shared" si="14"/>
        <v>U2-H8</v>
      </c>
      <c r="B119" t="str">
        <f t="shared" si="15"/>
        <v>A1</v>
      </c>
      <c r="C119" t="str">
        <f t="shared" si="16"/>
        <v>U2-A1</v>
      </c>
      <c r="D119" t="str">
        <f t="shared" si="17"/>
        <v>U2-H8</v>
      </c>
      <c r="E119" t="s">
        <v>403</v>
      </c>
      <c r="F119" t="s">
        <v>663</v>
      </c>
      <c r="G119" t="s">
        <v>573</v>
      </c>
      <c r="L119" t="s">
        <v>384</v>
      </c>
      <c r="M119" t="s">
        <v>289</v>
      </c>
      <c r="N119" s="97">
        <v>17.983499999999999</v>
      </c>
      <c r="AT119" t="str">
        <f t="shared" si="18"/>
        <v>A1</v>
      </c>
      <c r="AU119" t="str">
        <f t="shared" si="19"/>
        <v>--</v>
      </c>
    </row>
    <row r="120" spans="1:47" x14ac:dyDescent="0.25">
      <c r="A120" t="str">
        <f t="shared" si="14"/>
        <v>U2-H9</v>
      </c>
      <c r="B120" t="str">
        <f t="shared" si="15"/>
        <v>A10</v>
      </c>
      <c r="C120" t="str">
        <f t="shared" si="16"/>
        <v>U2-A10</v>
      </c>
      <c r="D120" t="str">
        <f t="shared" si="17"/>
        <v>U2-H9</v>
      </c>
      <c r="E120" t="s">
        <v>403</v>
      </c>
      <c r="F120" t="s">
        <v>665</v>
      </c>
      <c r="G120" t="s">
        <v>574</v>
      </c>
      <c r="L120" t="s">
        <v>385</v>
      </c>
      <c r="M120" t="s">
        <v>289</v>
      </c>
      <c r="N120" s="97">
        <v>1.0940000000000001</v>
      </c>
      <c r="AT120" t="str">
        <f t="shared" si="18"/>
        <v>A10</v>
      </c>
      <c r="AU120" t="str">
        <f t="shared" si="19"/>
        <v>--</v>
      </c>
    </row>
    <row r="121" spans="1:47" x14ac:dyDescent="0.25">
      <c r="A121" t="str">
        <f t="shared" si="14"/>
        <v>U2-J1</v>
      </c>
      <c r="B121" t="str">
        <f t="shared" si="15"/>
        <v>GND</v>
      </c>
      <c r="C121" t="str">
        <f t="shared" si="16"/>
        <v>U2-GND</v>
      </c>
      <c r="D121" t="str">
        <f t="shared" si="17"/>
        <v>U2-J1</v>
      </c>
      <c r="E121" t="s">
        <v>403</v>
      </c>
      <c r="F121" t="s">
        <v>168</v>
      </c>
      <c r="G121" t="s">
        <v>324</v>
      </c>
      <c r="L121" t="s">
        <v>386</v>
      </c>
      <c r="M121" t="s">
        <v>289</v>
      </c>
      <c r="N121" s="97">
        <v>11.022399999999999</v>
      </c>
      <c r="AT121" t="str">
        <f t="shared" si="18"/>
        <v>GND</v>
      </c>
      <c r="AU121" t="str">
        <f t="shared" si="19"/>
        <v>--</v>
      </c>
    </row>
    <row r="122" spans="1:47" x14ac:dyDescent="0.25">
      <c r="A122" t="str">
        <f t="shared" si="14"/>
        <v>U2-J2</v>
      </c>
      <c r="B122" t="str">
        <f t="shared" si="15"/>
        <v>A5</v>
      </c>
      <c r="C122" t="str">
        <f t="shared" si="16"/>
        <v>U2-A5</v>
      </c>
      <c r="D122" t="str">
        <f t="shared" si="17"/>
        <v>U2-J2</v>
      </c>
      <c r="E122" t="s">
        <v>403</v>
      </c>
      <c r="F122" t="s">
        <v>184</v>
      </c>
      <c r="G122" t="s">
        <v>581</v>
      </c>
      <c r="L122" t="s">
        <v>387</v>
      </c>
      <c r="M122" t="s">
        <v>289</v>
      </c>
      <c r="N122" s="97">
        <v>8.0905000000000005</v>
      </c>
      <c r="AT122" t="str">
        <f t="shared" si="18"/>
        <v>A5</v>
      </c>
      <c r="AU122" t="str">
        <f t="shared" si="19"/>
        <v>--</v>
      </c>
    </row>
    <row r="123" spans="1:47" x14ac:dyDescent="0.25">
      <c r="A123" t="str">
        <f t="shared" si="14"/>
        <v>U2-J3</v>
      </c>
      <c r="B123" t="str">
        <f t="shared" si="15"/>
        <v>A4</v>
      </c>
      <c r="C123" t="str">
        <f t="shared" si="16"/>
        <v>U2-A4</v>
      </c>
      <c r="D123" t="str">
        <f t="shared" si="17"/>
        <v>U2-J3</v>
      </c>
      <c r="E123" t="s">
        <v>403</v>
      </c>
      <c r="F123" t="s">
        <v>185</v>
      </c>
      <c r="G123" t="s">
        <v>580</v>
      </c>
      <c r="L123" t="s">
        <v>388</v>
      </c>
      <c r="M123" t="s">
        <v>289</v>
      </c>
      <c r="N123" s="97">
        <v>2.1328</v>
      </c>
      <c r="AT123" t="str">
        <f t="shared" si="18"/>
        <v>A4</v>
      </c>
      <c r="AU123" t="str">
        <f t="shared" si="19"/>
        <v>--</v>
      </c>
    </row>
    <row r="124" spans="1:47" x14ac:dyDescent="0.25">
      <c r="A124" t="str">
        <f t="shared" si="14"/>
        <v>U2-J7</v>
      </c>
      <c r="B124" t="str">
        <f t="shared" si="15"/>
        <v>A3</v>
      </c>
      <c r="C124" t="str">
        <f t="shared" si="16"/>
        <v>U2-A3</v>
      </c>
      <c r="D124" t="str">
        <f t="shared" si="17"/>
        <v>U2-J7</v>
      </c>
      <c r="E124" t="s">
        <v>403</v>
      </c>
      <c r="F124" t="s">
        <v>673</v>
      </c>
      <c r="G124" t="s">
        <v>579</v>
      </c>
      <c r="L124" t="s">
        <v>389</v>
      </c>
      <c r="M124" t="s">
        <v>289</v>
      </c>
      <c r="N124" s="97">
        <v>10.4693</v>
      </c>
      <c r="AT124" t="str">
        <f t="shared" si="18"/>
        <v>A3</v>
      </c>
      <c r="AU124" t="str">
        <f t="shared" si="19"/>
        <v>--</v>
      </c>
    </row>
    <row r="125" spans="1:47" x14ac:dyDescent="0.25">
      <c r="A125" t="str">
        <f t="shared" si="14"/>
        <v>U2-J8</v>
      </c>
      <c r="B125" t="str">
        <f t="shared" si="15"/>
        <v>A2</v>
      </c>
      <c r="C125" t="str">
        <f t="shared" si="16"/>
        <v>U2-A2</v>
      </c>
      <c r="D125" t="str">
        <f t="shared" si="17"/>
        <v>U2-J8</v>
      </c>
      <c r="E125" t="s">
        <v>403</v>
      </c>
      <c r="F125" t="s">
        <v>676</v>
      </c>
      <c r="G125" t="s">
        <v>578</v>
      </c>
      <c r="L125" t="s">
        <v>390</v>
      </c>
      <c r="M125" t="s">
        <v>289</v>
      </c>
      <c r="N125" s="97">
        <v>1.8171999999999999</v>
      </c>
      <c r="AT125" t="str">
        <f t="shared" si="18"/>
        <v>A2</v>
      </c>
      <c r="AU125" t="str">
        <f t="shared" si="19"/>
        <v>--</v>
      </c>
    </row>
    <row r="126" spans="1:47" x14ac:dyDescent="0.25">
      <c r="A126" t="str">
        <f t="shared" si="14"/>
        <v>U2-J9</v>
      </c>
      <c r="B126" t="str">
        <f t="shared" si="15"/>
        <v>3.3V</v>
      </c>
      <c r="C126" t="str">
        <f t="shared" si="16"/>
        <v>U2-3.3V</v>
      </c>
      <c r="D126" t="str">
        <f t="shared" si="17"/>
        <v>U2-J9</v>
      </c>
      <c r="E126" t="s">
        <v>403</v>
      </c>
      <c r="F126" t="s">
        <v>188</v>
      </c>
      <c r="G126" t="s">
        <v>291</v>
      </c>
      <c r="L126" t="s">
        <v>391</v>
      </c>
      <c r="M126" t="s">
        <v>289</v>
      </c>
      <c r="N126" s="97">
        <v>8.4710999999999999</v>
      </c>
      <c r="AT126" t="str">
        <f t="shared" si="18"/>
        <v>3.3V</v>
      </c>
      <c r="AU126" t="str">
        <f t="shared" si="19"/>
        <v>--</v>
      </c>
    </row>
    <row r="127" spans="1:47" x14ac:dyDescent="0.25">
      <c r="A127" t="str">
        <f t="shared" si="14"/>
        <v>U3-1</v>
      </c>
      <c r="B127" t="str">
        <f t="shared" si="15"/>
        <v>EECS</v>
      </c>
      <c r="C127" t="str">
        <f t="shared" si="16"/>
        <v>U3-EECS</v>
      </c>
      <c r="D127" t="str">
        <f t="shared" si="17"/>
        <v>U3-1</v>
      </c>
      <c r="E127" t="s">
        <v>404</v>
      </c>
      <c r="F127">
        <v>1</v>
      </c>
      <c r="G127" t="s">
        <v>341</v>
      </c>
      <c r="L127" t="s">
        <v>853</v>
      </c>
      <c r="M127" t="s">
        <v>289</v>
      </c>
      <c r="N127" s="97">
        <v>2.1528999999999998</v>
      </c>
      <c r="AT127" t="str">
        <f t="shared" si="18"/>
        <v>EECS</v>
      </c>
      <c r="AU127" t="str">
        <f t="shared" si="19"/>
        <v>--</v>
      </c>
    </row>
    <row r="128" spans="1:47" x14ac:dyDescent="0.25">
      <c r="A128" t="str">
        <f t="shared" si="14"/>
        <v>U3-2</v>
      </c>
      <c r="B128" t="str">
        <f t="shared" si="15"/>
        <v>VCORE</v>
      </c>
      <c r="C128" t="str">
        <f t="shared" si="16"/>
        <v>U3-VCORE</v>
      </c>
      <c r="D128" t="str">
        <f t="shared" si="17"/>
        <v>U3-2</v>
      </c>
      <c r="E128" t="s">
        <v>404</v>
      </c>
      <c r="F128">
        <v>2</v>
      </c>
      <c r="G128" t="s">
        <v>395</v>
      </c>
      <c r="L128" t="s">
        <v>392</v>
      </c>
      <c r="M128" t="s">
        <v>289</v>
      </c>
      <c r="N128" s="97">
        <v>3.5051000000000001</v>
      </c>
      <c r="AT128" t="str">
        <f t="shared" si="18"/>
        <v>VCORE</v>
      </c>
      <c r="AU128" t="str">
        <f t="shared" si="19"/>
        <v>--</v>
      </c>
    </row>
    <row r="129" spans="1:47" x14ac:dyDescent="0.25">
      <c r="A129" t="str">
        <f t="shared" si="14"/>
        <v>U3-3</v>
      </c>
      <c r="B129" t="str">
        <f t="shared" si="15"/>
        <v>NetR19_2</v>
      </c>
      <c r="C129" t="str">
        <f t="shared" si="16"/>
        <v>U3-NetR19_2</v>
      </c>
      <c r="D129" t="str">
        <f t="shared" si="17"/>
        <v>U3-3</v>
      </c>
      <c r="E129" t="s">
        <v>404</v>
      </c>
      <c r="F129">
        <v>3</v>
      </c>
      <c r="G129" t="s">
        <v>384</v>
      </c>
      <c r="L129" t="s">
        <v>393</v>
      </c>
      <c r="M129" t="s">
        <v>289</v>
      </c>
      <c r="N129" s="97">
        <v>2.1623000000000001</v>
      </c>
      <c r="AT129" t="str">
        <f t="shared" si="18"/>
        <v>NetR17_1</v>
      </c>
      <c r="AU129" t="str">
        <f t="shared" si="19"/>
        <v>R19</v>
      </c>
    </row>
    <row r="130" spans="1:47" x14ac:dyDescent="0.25">
      <c r="A130" t="str">
        <f t="shared" si="14"/>
        <v>U3-4</v>
      </c>
      <c r="B130" t="str">
        <f t="shared" si="15"/>
        <v>NetU3_4</v>
      </c>
      <c r="C130" t="str">
        <f t="shared" si="16"/>
        <v>U3-NetU3_4</v>
      </c>
      <c r="D130" t="str">
        <f t="shared" si="17"/>
        <v>U3-4</v>
      </c>
      <c r="E130" t="s">
        <v>404</v>
      </c>
      <c r="F130">
        <v>4</v>
      </c>
      <c r="G130" t="s">
        <v>405</v>
      </c>
      <c r="L130" t="s">
        <v>333</v>
      </c>
      <c r="M130" t="s">
        <v>289</v>
      </c>
      <c r="N130" s="97">
        <v>24.3413</v>
      </c>
      <c r="AT130" t="str">
        <f t="shared" si="18"/>
        <v>NetU3_4</v>
      </c>
      <c r="AU130" t="str">
        <f t="shared" si="19"/>
        <v>--</v>
      </c>
    </row>
    <row r="131" spans="1:47" x14ac:dyDescent="0.25">
      <c r="A131" t="str">
        <f t="shared" si="14"/>
        <v>U3-5</v>
      </c>
      <c r="B131" t="str">
        <f t="shared" si="15"/>
        <v>NetC1_1</v>
      </c>
      <c r="C131" t="str">
        <f t="shared" si="16"/>
        <v>U3-NetC1_1</v>
      </c>
      <c r="D131" t="str">
        <f t="shared" si="17"/>
        <v>U3-5</v>
      </c>
      <c r="E131" t="s">
        <v>404</v>
      </c>
      <c r="F131">
        <v>5</v>
      </c>
      <c r="G131" t="s">
        <v>370</v>
      </c>
      <c r="L131" t="s">
        <v>334</v>
      </c>
      <c r="M131" t="s">
        <v>289</v>
      </c>
      <c r="N131" s="97">
        <v>22.931000000000001</v>
      </c>
      <c r="AT131" t="str">
        <f t="shared" si="18"/>
        <v>NetC1_1</v>
      </c>
      <c r="AU131" t="str">
        <f t="shared" si="19"/>
        <v>--</v>
      </c>
    </row>
    <row r="132" spans="1:47" x14ac:dyDescent="0.25">
      <c r="A132" t="str">
        <f t="shared" si="14"/>
        <v>U3-6</v>
      </c>
      <c r="B132" t="str">
        <f t="shared" si="15"/>
        <v>NetR1_2</v>
      </c>
      <c r="C132" t="str">
        <f t="shared" si="16"/>
        <v>U3-NetR1_2</v>
      </c>
      <c r="D132" t="str">
        <f t="shared" si="17"/>
        <v>U3-6</v>
      </c>
      <c r="E132" t="s">
        <v>404</v>
      </c>
      <c r="F132">
        <v>6</v>
      </c>
      <c r="G132" t="s">
        <v>385</v>
      </c>
      <c r="L132" t="s">
        <v>335</v>
      </c>
      <c r="M132" t="s">
        <v>289</v>
      </c>
      <c r="N132" s="97">
        <v>26.487500000000001</v>
      </c>
      <c r="AT132" t="str">
        <f t="shared" si="18"/>
        <v>NetR1_2</v>
      </c>
      <c r="AU132" t="str">
        <f t="shared" si="19"/>
        <v>--</v>
      </c>
    </row>
    <row r="133" spans="1:47" x14ac:dyDescent="0.25">
      <c r="A133" t="str">
        <f t="shared" si="14"/>
        <v>U3-7</v>
      </c>
      <c r="B133" t="str">
        <f t="shared" si="15"/>
        <v>D_N</v>
      </c>
      <c r="C133" t="str">
        <f t="shared" si="16"/>
        <v>U3-D_N</v>
      </c>
      <c r="D133" t="str">
        <f t="shared" si="17"/>
        <v>U3-7</v>
      </c>
      <c r="E133" t="s">
        <v>404</v>
      </c>
      <c r="F133">
        <v>7</v>
      </c>
      <c r="G133" t="s">
        <v>337</v>
      </c>
      <c r="L133" t="s">
        <v>336</v>
      </c>
      <c r="M133" t="s">
        <v>289</v>
      </c>
      <c r="N133" s="97">
        <v>14.8453</v>
      </c>
      <c r="AT133" t="str">
        <f t="shared" si="18"/>
        <v>D_N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U3-8</v>
      </c>
      <c r="B134" t="str">
        <f t="shared" ref="B134:B197" si="21">IF(OR(E134=$A$2,E134=$B$2,E134=$C$2,E134=$D$2),"--",G134)</f>
        <v>D_P</v>
      </c>
      <c r="C134" t="str">
        <f t="shared" ref="C134:C197" si="22">$E134&amp;"-"&amp;$G134</f>
        <v>U3-D_P</v>
      </c>
      <c r="D134" t="str">
        <f t="shared" ref="D134:D197" si="23">A134</f>
        <v>U3-8</v>
      </c>
      <c r="E134" t="s">
        <v>404</v>
      </c>
      <c r="F134">
        <v>8</v>
      </c>
      <c r="G134" t="s">
        <v>338</v>
      </c>
      <c r="L134" t="s">
        <v>340</v>
      </c>
      <c r="M134" t="s">
        <v>289</v>
      </c>
      <c r="N134" s="97">
        <v>22.221800000000002</v>
      </c>
      <c r="AT134" t="str">
        <f t="shared" ref="AT134:AT197" si="24">IF(IF(COUNTIF($AO$6:$AQ$150,B134)&gt;0,"---","--")="---",VLOOKUP(B134,$AO$6:$AQ$150,3,0),B134)</f>
        <v>D_P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U3-9</v>
      </c>
      <c r="B135" t="str">
        <f t="shared" si="21"/>
        <v>NetC19_1</v>
      </c>
      <c r="C135" t="str">
        <f t="shared" si="22"/>
        <v>U3-NetC19_1</v>
      </c>
      <c r="D135" t="str">
        <f t="shared" si="23"/>
        <v>U3-9</v>
      </c>
      <c r="E135" t="s">
        <v>404</v>
      </c>
      <c r="F135">
        <v>9</v>
      </c>
      <c r="G135" t="s">
        <v>369</v>
      </c>
      <c r="L135" t="s">
        <v>342</v>
      </c>
      <c r="M135" t="s">
        <v>289</v>
      </c>
      <c r="N135" s="97">
        <v>29.896799999999999</v>
      </c>
      <c r="AT135" t="str">
        <f t="shared" si="24"/>
        <v>NetC19_1</v>
      </c>
      <c r="AU135" t="str">
        <f t="shared" si="25"/>
        <v>--</v>
      </c>
    </row>
    <row r="136" spans="1:47" x14ac:dyDescent="0.25">
      <c r="A136" t="str">
        <f t="shared" si="20"/>
        <v>U3-10</v>
      </c>
      <c r="B136" t="str">
        <f t="shared" si="21"/>
        <v>GND</v>
      </c>
      <c r="C136" t="str">
        <f t="shared" si="22"/>
        <v>U3-GND</v>
      </c>
      <c r="D136" t="str">
        <f t="shared" si="23"/>
        <v>U3-10</v>
      </c>
      <c r="E136" t="s">
        <v>404</v>
      </c>
      <c r="F136">
        <v>10</v>
      </c>
      <c r="G136" t="s">
        <v>324</v>
      </c>
      <c r="L136" t="s">
        <v>344</v>
      </c>
      <c r="M136" t="s">
        <v>289</v>
      </c>
      <c r="N136" s="97">
        <v>17.995799999999999</v>
      </c>
      <c r="AT136" t="str">
        <f t="shared" si="24"/>
        <v>GND</v>
      </c>
      <c r="AU136" t="str">
        <f t="shared" si="25"/>
        <v>--</v>
      </c>
    </row>
    <row r="137" spans="1:47" x14ac:dyDescent="0.25">
      <c r="A137" t="str">
        <f t="shared" si="20"/>
        <v>U3-11</v>
      </c>
      <c r="B137" t="str">
        <f t="shared" si="21"/>
        <v>NetR2_2</v>
      </c>
      <c r="C137" t="str">
        <f t="shared" si="22"/>
        <v>U3-NetR2_2</v>
      </c>
      <c r="D137" t="str">
        <f t="shared" si="23"/>
        <v>U3-11</v>
      </c>
      <c r="E137" t="s">
        <v>404</v>
      </c>
      <c r="F137">
        <v>11</v>
      </c>
      <c r="G137" t="s">
        <v>390</v>
      </c>
      <c r="L137" t="s">
        <v>346</v>
      </c>
      <c r="M137" t="s">
        <v>289</v>
      </c>
      <c r="N137" s="97">
        <v>17.136800000000001</v>
      </c>
      <c r="AT137" t="str">
        <f t="shared" si="24"/>
        <v>NetR2_2</v>
      </c>
      <c r="AU137" t="str">
        <f t="shared" si="25"/>
        <v>--</v>
      </c>
    </row>
    <row r="138" spans="1:47" x14ac:dyDescent="0.25">
      <c r="A138" t="str">
        <f t="shared" si="20"/>
        <v>U3-12</v>
      </c>
      <c r="B138" t="str">
        <f t="shared" si="21"/>
        <v>TCK</v>
      </c>
      <c r="C138" t="str">
        <f t="shared" si="22"/>
        <v>U3-TCK</v>
      </c>
      <c r="D138" t="str">
        <f t="shared" si="23"/>
        <v>U3-12</v>
      </c>
      <c r="E138" t="s">
        <v>404</v>
      </c>
      <c r="F138">
        <v>12</v>
      </c>
      <c r="G138" t="s">
        <v>329</v>
      </c>
      <c r="L138" t="s">
        <v>1141</v>
      </c>
      <c r="M138" t="s">
        <v>289</v>
      </c>
      <c r="N138" s="97">
        <v>21.995699999999999</v>
      </c>
      <c r="AT138" t="str">
        <f t="shared" si="24"/>
        <v>TCK</v>
      </c>
      <c r="AU138" t="str">
        <f t="shared" si="25"/>
        <v>--</v>
      </c>
    </row>
    <row r="139" spans="1:47" x14ac:dyDescent="0.25">
      <c r="A139" t="str">
        <f t="shared" si="20"/>
        <v>U3-13</v>
      </c>
      <c r="B139" t="str">
        <f t="shared" si="21"/>
        <v>TDI</v>
      </c>
      <c r="C139" t="str">
        <f t="shared" si="22"/>
        <v>U3-TDI</v>
      </c>
      <c r="D139" t="str">
        <f t="shared" si="23"/>
        <v>U3-13</v>
      </c>
      <c r="E139" t="s">
        <v>404</v>
      </c>
      <c r="F139">
        <v>13</v>
      </c>
      <c r="G139" t="s">
        <v>331</v>
      </c>
      <c r="L139" t="s">
        <v>1142</v>
      </c>
      <c r="M139" t="s">
        <v>289</v>
      </c>
      <c r="N139" s="97">
        <v>16.267499999999998</v>
      </c>
      <c r="AT139" t="str">
        <f t="shared" si="24"/>
        <v>TDI</v>
      </c>
      <c r="AU139" t="str">
        <f t="shared" si="25"/>
        <v>--</v>
      </c>
    </row>
    <row r="140" spans="1:47" x14ac:dyDescent="0.25">
      <c r="A140" t="str">
        <f t="shared" si="20"/>
        <v>U3-14</v>
      </c>
      <c r="B140" t="str">
        <f t="shared" si="21"/>
        <v>TDO</v>
      </c>
      <c r="C140" t="str">
        <f t="shared" si="22"/>
        <v>U3-TDO</v>
      </c>
      <c r="D140" t="str">
        <f t="shared" si="23"/>
        <v>U3-14</v>
      </c>
      <c r="E140" t="s">
        <v>404</v>
      </c>
      <c r="F140">
        <v>14</v>
      </c>
      <c r="G140" t="s">
        <v>330</v>
      </c>
      <c r="L140" t="s">
        <v>675</v>
      </c>
      <c r="M140" t="s">
        <v>289</v>
      </c>
      <c r="N140" s="97">
        <v>9.6494</v>
      </c>
      <c r="AT140" t="str">
        <f t="shared" si="24"/>
        <v>TDO</v>
      </c>
      <c r="AU140" t="str">
        <f t="shared" si="25"/>
        <v>--</v>
      </c>
    </row>
    <row r="141" spans="1:47" x14ac:dyDescent="0.25">
      <c r="A141" t="str">
        <f t="shared" si="20"/>
        <v>U3-15</v>
      </c>
      <c r="B141" t="str">
        <f t="shared" si="21"/>
        <v>TMS</v>
      </c>
      <c r="C141" t="str">
        <f t="shared" si="22"/>
        <v>U3-TMS</v>
      </c>
      <c r="D141" t="str">
        <f t="shared" si="23"/>
        <v>U3-15</v>
      </c>
      <c r="E141" t="s">
        <v>404</v>
      </c>
      <c r="F141">
        <v>15</v>
      </c>
      <c r="G141" t="s">
        <v>332</v>
      </c>
      <c r="L141" t="s">
        <v>323</v>
      </c>
      <c r="M141" t="s">
        <v>289</v>
      </c>
      <c r="N141" s="97">
        <v>62.017099999999999</v>
      </c>
      <c r="AT141" t="str">
        <f t="shared" si="24"/>
        <v>TMS</v>
      </c>
      <c r="AU141" t="str">
        <f t="shared" si="25"/>
        <v>--</v>
      </c>
    </row>
    <row r="142" spans="1:47" x14ac:dyDescent="0.25">
      <c r="A142" t="str">
        <f t="shared" si="20"/>
        <v>U3-16</v>
      </c>
      <c r="B142" t="str">
        <f t="shared" si="21"/>
        <v>3.3V</v>
      </c>
      <c r="C142" t="str">
        <f t="shared" si="22"/>
        <v>U3-3.3V</v>
      </c>
      <c r="D142" t="str">
        <f t="shared" si="23"/>
        <v>U3-16</v>
      </c>
      <c r="E142" t="s">
        <v>404</v>
      </c>
      <c r="F142">
        <v>16</v>
      </c>
      <c r="G142" t="s">
        <v>291</v>
      </c>
      <c r="L142" t="s">
        <v>1152</v>
      </c>
      <c r="M142" t="s">
        <v>289</v>
      </c>
      <c r="N142" s="97">
        <v>0</v>
      </c>
      <c r="AT142" t="str">
        <f t="shared" si="24"/>
        <v>3.3V</v>
      </c>
      <c r="AU142" t="str">
        <f t="shared" si="25"/>
        <v>--</v>
      </c>
    </row>
    <row r="143" spans="1:47" x14ac:dyDescent="0.25">
      <c r="A143" t="str">
        <f t="shared" si="20"/>
        <v>U3-17</v>
      </c>
      <c r="B143" t="str">
        <f t="shared" si="21"/>
        <v>NetU3_17</v>
      </c>
      <c r="C143" t="str">
        <f t="shared" si="22"/>
        <v>U3-NetU3_17</v>
      </c>
      <c r="D143" t="str">
        <f t="shared" si="23"/>
        <v>U3-17</v>
      </c>
      <c r="E143" t="s">
        <v>404</v>
      </c>
      <c r="F143">
        <v>17</v>
      </c>
      <c r="G143" t="s">
        <v>406</v>
      </c>
      <c r="L143" t="s">
        <v>329</v>
      </c>
      <c r="M143" t="s">
        <v>289</v>
      </c>
      <c r="N143" s="97">
        <v>57.637700000000002</v>
      </c>
      <c r="AT143" t="str">
        <f t="shared" si="24"/>
        <v>NetU3_17</v>
      </c>
      <c r="AU143" t="str">
        <f t="shared" si="25"/>
        <v>--</v>
      </c>
    </row>
    <row r="144" spans="1:47" x14ac:dyDescent="0.25">
      <c r="A144" t="str">
        <f t="shared" si="20"/>
        <v>U3-18</v>
      </c>
      <c r="B144" t="str">
        <f t="shared" si="21"/>
        <v>NetU3_18</v>
      </c>
      <c r="C144" t="str">
        <f t="shared" si="22"/>
        <v>U3-NetU3_18</v>
      </c>
      <c r="D144" t="str">
        <f t="shared" si="23"/>
        <v>U3-18</v>
      </c>
      <c r="E144" t="s">
        <v>404</v>
      </c>
      <c r="F144">
        <v>18</v>
      </c>
      <c r="G144" t="s">
        <v>407</v>
      </c>
      <c r="L144" t="s">
        <v>331</v>
      </c>
      <c r="M144" t="s">
        <v>289</v>
      </c>
      <c r="N144" s="97">
        <v>60.257599999999996</v>
      </c>
      <c r="AT144" t="str">
        <f t="shared" si="24"/>
        <v>NetU3_18</v>
      </c>
      <c r="AU144" t="str">
        <f t="shared" si="25"/>
        <v>--</v>
      </c>
    </row>
    <row r="145" spans="1:47" x14ac:dyDescent="0.25">
      <c r="A145" t="str">
        <f t="shared" si="20"/>
        <v>U3-19</v>
      </c>
      <c r="B145" t="str">
        <f t="shared" si="21"/>
        <v>NetU3_19</v>
      </c>
      <c r="C145" t="str">
        <f t="shared" si="22"/>
        <v>U3-NetU3_19</v>
      </c>
      <c r="D145" t="str">
        <f t="shared" si="23"/>
        <v>U3-19</v>
      </c>
      <c r="E145" t="s">
        <v>404</v>
      </c>
      <c r="F145">
        <v>19</v>
      </c>
      <c r="G145" t="s">
        <v>408</v>
      </c>
      <c r="L145" t="s">
        <v>330</v>
      </c>
      <c r="M145" t="s">
        <v>289</v>
      </c>
      <c r="N145" s="97">
        <v>57.325800000000001</v>
      </c>
      <c r="AT145" t="str">
        <f t="shared" si="24"/>
        <v>NetU3_19</v>
      </c>
      <c r="AU145" t="str">
        <f t="shared" si="25"/>
        <v>--</v>
      </c>
    </row>
    <row r="146" spans="1:47" x14ac:dyDescent="0.25">
      <c r="A146" t="str">
        <f t="shared" si="20"/>
        <v>U3-20</v>
      </c>
      <c r="B146" t="str">
        <f t="shared" si="21"/>
        <v>NetU3_20</v>
      </c>
      <c r="C146" t="str">
        <f t="shared" si="22"/>
        <v>U3-NetU3_20</v>
      </c>
      <c r="D146" t="str">
        <f t="shared" si="23"/>
        <v>U3-20</v>
      </c>
      <c r="E146" t="s">
        <v>404</v>
      </c>
      <c r="F146">
        <v>20</v>
      </c>
      <c r="G146" t="s">
        <v>409</v>
      </c>
      <c r="L146" t="s">
        <v>332</v>
      </c>
      <c r="M146" t="s">
        <v>289</v>
      </c>
      <c r="N146" s="97">
        <v>68.004199999999997</v>
      </c>
      <c r="AT146" t="str">
        <f t="shared" si="24"/>
        <v>NetU3_20</v>
      </c>
      <c r="AU146" t="str">
        <f t="shared" si="25"/>
        <v>--</v>
      </c>
    </row>
    <row r="147" spans="1:47" x14ac:dyDescent="0.25">
      <c r="A147" t="str">
        <f t="shared" si="20"/>
        <v>U3-21</v>
      </c>
      <c r="B147" t="str">
        <f t="shared" si="21"/>
        <v>GND</v>
      </c>
      <c r="C147" t="str">
        <f t="shared" si="22"/>
        <v>U3-GND</v>
      </c>
      <c r="D147" t="str">
        <f t="shared" si="23"/>
        <v>U3-21</v>
      </c>
      <c r="E147" t="s">
        <v>404</v>
      </c>
      <c r="F147">
        <v>21</v>
      </c>
      <c r="G147" t="s">
        <v>324</v>
      </c>
      <c r="L147" t="s">
        <v>1153</v>
      </c>
      <c r="M147" t="s">
        <v>289</v>
      </c>
      <c r="N147" s="97">
        <v>47.027900000000002</v>
      </c>
      <c r="AT147" t="str">
        <f t="shared" si="24"/>
        <v>GND</v>
      </c>
      <c r="AU147" t="str">
        <f t="shared" si="25"/>
        <v>--</v>
      </c>
    </row>
    <row r="148" spans="1:47" x14ac:dyDescent="0.25">
      <c r="A148" t="str">
        <f t="shared" si="20"/>
        <v>U3-22</v>
      </c>
      <c r="B148" t="str">
        <f t="shared" si="21"/>
        <v>NetU3_22</v>
      </c>
      <c r="C148" t="str">
        <f t="shared" si="22"/>
        <v>U3-NetU3_22</v>
      </c>
      <c r="D148" t="str">
        <f t="shared" si="23"/>
        <v>U3-22</v>
      </c>
      <c r="E148" t="s">
        <v>404</v>
      </c>
      <c r="F148">
        <v>22</v>
      </c>
      <c r="G148" t="s">
        <v>410</v>
      </c>
      <c r="L148" t="s">
        <v>350</v>
      </c>
      <c r="M148" t="s">
        <v>289</v>
      </c>
      <c r="N148" s="97">
        <v>31.7089</v>
      </c>
      <c r="AT148" t="str">
        <f t="shared" si="24"/>
        <v>NetU3_22</v>
      </c>
      <c r="AU148" t="str">
        <f t="shared" si="25"/>
        <v>--</v>
      </c>
    </row>
    <row r="149" spans="1:47" x14ac:dyDescent="0.25">
      <c r="A149" t="str">
        <f t="shared" si="20"/>
        <v>U3-23</v>
      </c>
      <c r="B149" t="str">
        <f t="shared" si="21"/>
        <v>NetU3_23</v>
      </c>
      <c r="C149" t="str">
        <f t="shared" si="22"/>
        <v>U3-NetU3_23</v>
      </c>
      <c r="D149" t="str">
        <f t="shared" si="23"/>
        <v>U3-23</v>
      </c>
      <c r="E149" t="s">
        <v>404</v>
      </c>
      <c r="F149">
        <v>23</v>
      </c>
      <c r="G149" t="s">
        <v>411</v>
      </c>
      <c r="L149" t="s">
        <v>394</v>
      </c>
      <c r="M149" t="s">
        <v>289</v>
      </c>
      <c r="N149" s="97">
        <v>75.407700000000006</v>
      </c>
      <c r="AT149" t="str">
        <f t="shared" si="24"/>
        <v>NetU3_23</v>
      </c>
      <c r="AU149" t="str">
        <f t="shared" si="25"/>
        <v>--</v>
      </c>
    </row>
    <row r="150" spans="1:47" x14ac:dyDescent="0.25">
      <c r="A150" t="str">
        <f t="shared" si="20"/>
        <v>U3-24</v>
      </c>
      <c r="B150" t="str">
        <f t="shared" si="21"/>
        <v>NetU3_24</v>
      </c>
      <c r="C150" t="str">
        <f t="shared" si="22"/>
        <v>U3-NetU3_24</v>
      </c>
      <c r="D150" t="str">
        <f t="shared" si="23"/>
        <v>U3-24</v>
      </c>
      <c r="E150" t="s">
        <v>404</v>
      </c>
      <c r="F150">
        <v>24</v>
      </c>
      <c r="G150" t="s">
        <v>412</v>
      </c>
      <c r="L150" t="s">
        <v>1154</v>
      </c>
      <c r="M150" t="s">
        <v>289</v>
      </c>
      <c r="N150" s="97">
        <v>71.187200000000004</v>
      </c>
      <c r="AT150" t="str">
        <f t="shared" si="24"/>
        <v>NetU3_24</v>
      </c>
      <c r="AU150" t="str">
        <f t="shared" si="25"/>
        <v>--</v>
      </c>
    </row>
    <row r="151" spans="1:47" x14ac:dyDescent="0.25">
      <c r="A151" t="str">
        <f t="shared" si="20"/>
        <v>U3-25</v>
      </c>
      <c r="B151" t="str">
        <f t="shared" si="21"/>
        <v>NetU3_25</v>
      </c>
      <c r="C151" t="str">
        <f t="shared" si="22"/>
        <v>U3-NetU3_25</v>
      </c>
      <c r="D151" t="str">
        <f t="shared" si="23"/>
        <v>U3-25</v>
      </c>
      <c r="E151" t="s">
        <v>404</v>
      </c>
      <c r="F151">
        <v>25</v>
      </c>
      <c r="G151" t="s">
        <v>413</v>
      </c>
      <c r="L151" t="s">
        <v>839</v>
      </c>
      <c r="M151" t="s">
        <v>289</v>
      </c>
      <c r="N151" s="97">
        <v>115.5711</v>
      </c>
      <c r="AT151" t="str">
        <f t="shared" si="24"/>
        <v>NetU3_25</v>
      </c>
      <c r="AU151" t="str">
        <f t="shared" si="25"/>
        <v>--</v>
      </c>
    </row>
    <row r="152" spans="1:47" x14ac:dyDescent="0.25">
      <c r="A152" t="str">
        <f t="shared" si="20"/>
        <v>U3-26</v>
      </c>
      <c r="B152" t="str">
        <f t="shared" si="21"/>
        <v>NetU3_26</v>
      </c>
      <c r="C152" t="str">
        <f t="shared" si="22"/>
        <v>U3-NetU3_26</v>
      </c>
      <c r="D152" t="str">
        <f t="shared" si="23"/>
        <v>U3-26</v>
      </c>
      <c r="E152" t="s">
        <v>404</v>
      </c>
      <c r="F152">
        <v>26</v>
      </c>
      <c r="G152" t="s">
        <v>414</v>
      </c>
      <c r="L152" t="s">
        <v>395</v>
      </c>
      <c r="M152" t="s">
        <v>289</v>
      </c>
      <c r="N152" s="97">
        <v>23.4178</v>
      </c>
      <c r="AT152" t="str">
        <f t="shared" si="24"/>
        <v>NetU3_26</v>
      </c>
      <c r="AU152" t="str">
        <f t="shared" si="25"/>
        <v>--</v>
      </c>
    </row>
    <row r="153" spans="1:47" x14ac:dyDescent="0.25">
      <c r="A153" t="str">
        <f t="shared" si="20"/>
        <v>U3-27</v>
      </c>
      <c r="B153" t="str">
        <f t="shared" si="21"/>
        <v>NetU3_27</v>
      </c>
      <c r="C153" t="str">
        <f t="shared" si="22"/>
        <v>U3-NetU3_27</v>
      </c>
      <c r="D153" t="str">
        <f t="shared" si="23"/>
        <v>U3-27</v>
      </c>
      <c r="E153" t="s">
        <v>404</v>
      </c>
      <c r="F153">
        <v>27</v>
      </c>
      <c r="G153" t="s">
        <v>415</v>
      </c>
      <c r="L153" t="s">
        <v>326</v>
      </c>
      <c r="M153" t="s">
        <v>289</v>
      </c>
      <c r="N153" s="97">
        <v>30.228300000000001</v>
      </c>
      <c r="AT153" t="str">
        <f t="shared" si="24"/>
        <v>NetU3_27</v>
      </c>
      <c r="AU153" t="str">
        <f t="shared" si="25"/>
        <v>--</v>
      </c>
    </row>
    <row r="154" spans="1:47" x14ac:dyDescent="0.25">
      <c r="A154" t="str">
        <f t="shared" si="20"/>
        <v>U3-28</v>
      </c>
      <c r="B154" t="str">
        <f t="shared" si="21"/>
        <v>NetU3_28</v>
      </c>
      <c r="C154" t="str">
        <f t="shared" si="22"/>
        <v>U3-NetU3_28</v>
      </c>
      <c r="D154" t="str">
        <f t="shared" si="23"/>
        <v>U3-28</v>
      </c>
      <c r="E154" t="s">
        <v>404</v>
      </c>
      <c r="F154">
        <v>28</v>
      </c>
      <c r="G154" t="s">
        <v>416</v>
      </c>
      <c r="L154" t="s">
        <v>691</v>
      </c>
      <c r="M154" t="s">
        <v>289</v>
      </c>
      <c r="N154" s="97">
        <v>12.144500000000001</v>
      </c>
      <c r="AT154" t="str">
        <f t="shared" si="24"/>
        <v>NetU3_28</v>
      </c>
      <c r="AU154" t="str">
        <f t="shared" si="25"/>
        <v>--</v>
      </c>
    </row>
    <row r="155" spans="1:47" x14ac:dyDescent="0.25">
      <c r="A155" t="str">
        <f t="shared" si="20"/>
        <v>U3-29</v>
      </c>
      <c r="B155" t="str">
        <f t="shared" si="21"/>
        <v>NetU3_29</v>
      </c>
      <c r="C155" t="str">
        <f t="shared" si="22"/>
        <v>U3-NetU3_29</v>
      </c>
      <c r="D155" t="str">
        <f t="shared" si="23"/>
        <v>U3-29</v>
      </c>
      <c r="E155" t="s">
        <v>404</v>
      </c>
      <c r="F155">
        <v>29</v>
      </c>
      <c r="G155" t="s">
        <v>417</v>
      </c>
      <c r="L155" t="s">
        <v>1155</v>
      </c>
      <c r="M155" t="s">
        <v>1155</v>
      </c>
      <c r="N155" s="97" t="s">
        <v>1155</v>
      </c>
      <c r="AT155" t="str">
        <f t="shared" si="24"/>
        <v>NetU3_29</v>
      </c>
      <c r="AU155" t="str">
        <f t="shared" si="25"/>
        <v>--</v>
      </c>
    </row>
    <row r="156" spans="1:47" x14ac:dyDescent="0.25">
      <c r="A156" t="str">
        <f t="shared" si="20"/>
        <v>U3-30</v>
      </c>
      <c r="B156" t="str">
        <f t="shared" si="21"/>
        <v>NetU3_30</v>
      </c>
      <c r="C156" t="str">
        <f t="shared" si="22"/>
        <v>U3-NetU3_30</v>
      </c>
      <c r="D156" t="str">
        <f t="shared" si="23"/>
        <v>U3-30</v>
      </c>
      <c r="E156" t="s">
        <v>404</v>
      </c>
      <c r="F156">
        <v>30</v>
      </c>
      <c r="G156" t="s">
        <v>418</v>
      </c>
      <c r="N156" s="97"/>
      <c r="AT156" t="str">
        <f t="shared" si="24"/>
        <v>NetU3_30</v>
      </c>
      <c r="AU156" t="str">
        <f t="shared" si="25"/>
        <v>--</v>
      </c>
    </row>
    <row r="157" spans="1:47" x14ac:dyDescent="0.25">
      <c r="A157" t="str">
        <f t="shared" si="20"/>
        <v>U3-31</v>
      </c>
      <c r="B157" t="str">
        <f t="shared" si="21"/>
        <v>VCORE</v>
      </c>
      <c r="C157" t="str">
        <f t="shared" si="22"/>
        <v>U3-VCORE</v>
      </c>
      <c r="D157" t="str">
        <f t="shared" si="23"/>
        <v>U3-31</v>
      </c>
      <c r="E157" t="s">
        <v>404</v>
      </c>
      <c r="F157">
        <v>31</v>
      </c>
      <c r="G157" t="s">
        <v>395</v>
      </c>
      <c r="N157" s="97"/>
      <c r="AT157" t="str">
        <f t="shared" si="24"/>
        <v>VCORE</v>
      </c>
      <c r="AU157" t="str">
        <f t="shared" si="25"/>
        <v>--</v>
      </c>
    </row>
    <row r="158" spans="1:47" x14ac:dyDescent="0.25">
      <c r="A158" t="str">
        <f t="shared" si="20"/>
        <v>U3-32</v>
      </c>
      <c r="B158" t="str">
        <f t="shared" si="21"/>
        <v>BDBUS0</v>
      </c>
      <c r="C158" t="str">
        <f t="shared" si="22"/>
        <v>U3-BDBUS0</v>
      </c>
      <c r="D158" t="str">
        <f t="shared" si="23"/>
        <v>U3-32</v>
      </c>
      <c r="E158" t="s">
        <v>404</v>
      </c>
      <c r="F158">
        <v>32</v>
      </c>
      <c r="G158" t="s">
        <v>303</v>
      </c>
      <c r="N158" s="97"/>
      <c r="AT158" t="str">
        <f t="shared" si="24"/>
        <v>BDBUS0</v>
      </c>
      <c r="AU158" t="str">
        <f t="shared" si="25"/>
        <v>--</v>
      </c>
    </row>
    <row r="159" spans="1:47" x14ac:dyDescent="0.25">
      <c r="A159" t="str">
        <f t="shared" si="20"/>
        <v>U3-33</v>
      </c>
      <c r="B159" t="str">
        <f t="shared" si="21"/>
        <v>BDBUS1</v>
      </c>
      <c r="C159" t="str">
        <f t="shared" si="22"/>
        <v>U3-BDBUS1</v>
      </c>
      <c r="D159" t="str">
        <f t="shared" si="23"/>
        <v>U3-33</v>
      </c>
      <c r="E159" t="s">
        <v>404</v>
      </c>
      <c r="F159">
        <v>33</v>
      </c>
      <c r="G159" t="s">
        <v>305</v>
      </c>
      <c r="N159" s="97"/>
      <c r="AT159" t="str">
        <f t="shared" si="24"/>
        <v>BDBUS1</v>
      </c>
      <c r="AU159" t="str">
        <f t="shared" si="25"/>
        <v>--</v>
      </c>
    </row>
    <row r="160" spans="1:47" x14ac:dyDescent="0.25">
      <c r="A160" t="str">
        <f t="shared" si="20"/>
        <v>U3-34</v>
      </c>
      <c r="B160" t="str">
        <f t="shared" si="21"/>
        <v>BDBUS2</v>
      </c>
      <c r="C160" t="str">
        <f t="shared" si="22"/>
        <v>U3-BDBUS2</v>
      </c>
      <c r="D160" t="str">
        <f t="shared" si="23"/>
        <v>U3-34</v>
      </c>
      <c r="E160" t="s">
        <v>404</v>
      </c>
      <c r="F160">
        <v>34</v>
      </c>
      <c r="G160" t="s">
        <v>307</v>
      </c>
      <c r="N160" s="97"/>
      <c r="AT160" t="str">
        <f t="shared" si="24"/>
        <v>BDBUS2</v>
      </c>
      <c r="AU160" t="str">
        <f t="shared" si="25"/>
        <v>--</v>
      </c>
    </row>
    <row r="161" spans="1:47" x14ac:dyDescent="0.25">
      <c r="A161" t="str">
        <f t="shared" si="20"/>
        <v>U3-35</v>
      </c>
      <c r="B161" t="str">
        <f t="shared" si="21"/>
        <v>BDBUS3</v>
      </c>
      <c r="C161" t="str">
        <f t="shared" si="22"/>
        <v>U3-BDBUS3</v>
      </c>
      <c r="D161" t="str">
        <f t="shared" si="23"/>
        <v>U3-35</v>
      </c>
      <c r="E161" t="s">
        <v>404</v>
      </c>
      <c r="F161">
        <v>35</v>
      </c>
      <c r="G161" t="s">
        <v>309</v>
      </c>
      <c r="N161" s="97"/>
      <c r="AT161" t="str">
        <f t="shared" si="24"/>
        <v>BDBUS3</v>
      </c>
      <c r="AU161" t="str">
        <f t="shared" si="25"/>
        <v>--</v>
      </c>
    </row>
    <row r="162" spans="1:47" x14ac:dyDescent="0.25">
      <c r="A162" t="str">
        <f t="shared" si="20"/>
        <v>U3-36</v>
      </c>
      <c r="B162" t="str">
        <f t="shared" si="21"/>
        <v>3.3V</v>
      </c>
      <c r="C162" t="str">
        <f t="shared" si="22"/>
        <v>U3-3.3V</v>
      </c>
      <c r="D162" t="str">
        <f t="shared" si="23"/>
        <v>U3-36</v>
      </c>
      <c r="E162" t="s">
        <v>404</v>
      </c>
      <c r="F162">
        <v>36</v>
      </c>
      <c r="G162" t="s">
        <v>291</v>
      </c>
      <c r="N162" s="97"/>
      <c r="AT162" t="str">
        <f t="shared" si="24"/>
        <v>3.3V</v>
      </c>
      <c r="AU162" t="str">
        <f t="shared" si="25"/>
        <v>--</v>
      </c>
    </row>
    <row r="163" spans="1:47" x14ac:dyDescent="0.25">
      <c r="A163" t="str">
        <f t="shared" si="20"/>
        <v>U3-37</v>
      </c>
      <c r="B163" t="str">
        <f t="shared" si="21"/>
        <v>BDBUS4</v>
      </c>
      <c r="C163" t="str">
        <f t="shared" si="22"/>
        <v>U3-BDBUS4</v>
      </c>
      <c r="D163" t="str">
        <f t="shared" si="23"/>
        <v>U3-37</v>
      </c>
      <c r="E163" t="s">
        <v>404</v>
      </c>
      <c r="F163">
        <v>37</v>
      </c>
      <c r="G163" t="s">
        <v>311</v>
      </c>
      <c r="N163" s="97"/>
      <c r="AT163" t="str">
        <f t="shared" si="24"/>
        <v>BDBUS4</v>
      </c>
      <c r="AU163" t="str">
        <f t="shared" si="25"/>
        <v>--</v>
      </c>
    </row>
    <row r="164" spans="1:47" x14ac:dyDescent="0.25">
      <c r="A164" t="str">
        <f t="shared" si="20"/>
        <v>U3-38</v>
      </c>
      <c r="B164" t="str">
        <f t="shared" si="21"/>
        <v>BDBUS5</v>
      </c>
      <c r="C164" t="str">
        <f t="shared" si="22"/>
        <v>U3-BDBUS5</v>
      </c>
      <c r="D164" t="str">
        <f t="shared" si="23"/>
        <v>U3-38</v>
      </c>
      <c r="E164" t="s">
        <v>404</v>
      </c>
      <c r="F164">
        <v>38</v>
      </c>
      <c r="G164" t="s">
        <v>313</v>
      </c>
      <c r="N164" s="97"/>
      <c r="AT164" t="str">
        <f t="shared" si="24"/>
        <v>BDBUS5</v>
      </c>
      <c r="AU164" t="str">
        <f t="shared" si="25"/>
        <v>--</v>
      </c>
    </row>
    <row r="165" spans="1:47" x14ac:dyDescent="0.25">
      <c r="A165" t="str">
        <f t="shared" si="20"/>
        <v>U3-39</v>
      </c>
      <c r="B165" t="str">
        <f t="shared" si="21"/>
        <v>NetU3_39</v>
      </c>
      <c r="C165" t="str">
        <f t="shared" si="22"/>
        <v>U3-NetU3_39</v>
      </c>
      <c r="D165" t="str">
        <f t="shared" si="23"/>
        <v>U3-39</v>
      </c>
      <c r="E165" t="s">
        <v>404</v>
      </c>
      <c r="F165">
        <v>39</v>
      </c>
      <c r="G165" t="s">
        <v>419</v>
      </c>
      <c r="N165" s="97"/>
      <c r="AT165" t="str">
        <f t="shared" si="24"/>
        <v>NetU3_39</v>
      </c>
      <c r="AU165" t="str">
        <f t="shared" si="25"/>
        <v>--</v>
      </c>
    </row>
    <row r="166" spans="1:47" x14ac:dyDescent="0.25">
      <c r="A166" t="str">
        <f t="shared" si="20"/>
        <v>U3-40</v>
      </c>
      <c r="B166" t="str">
        <f t="shared" si="21"/>
        <v>NetU3_40</v>
      </c>
      <c r="C166" t="str">
        <f t="shared" si="22"/>
        <v>U3-NetU3_40</v>
      </c>
      <c r="D166" t="str">
        <f t="shared" si="23"/>
        <v>U3-40</v>
      </c>
      <c r="E166" t="s">
        <v>404</v>
      </c>
      <c r="F166">
        <v>40</v>
      </c>
      <c r="G166" t="s">
        <v>420</v>
      </c>
      <c r="N166" s="97"/>
      <c r="AT166" t="str">
        <f t="shared" si="24"/>
        <v>NetU3_40</v>
      </c>
      <c r="AU166" t="str">
        <f t="shared" si="25"/>
        <v>--</v>
      </c>
    </row>
    <row r="167" spans="1:47" x14ac:dyDescent="0.25">
      <c r="A167" t="str">
        <f t="shared" si="20"/>
        <v>U3-41</v>
      </c>
      <c r="B167" t="str">
        <f t="shared" si="21"/>
        <v>GND</v>
      </c>
      <c r="C167" t="str">
        <f t="shared" si="22"/>
        <v>U3-GND</v>
      </c>
      <c r="D167" t="str">
        <f t="shared" si="23"/>
        <v>U3-41</v>
      </c>
      <c r="E167" t="s">
        <v>404</v>
      </c>
      <c r="F167">
        <v>41</v>
      </c>
      <c r="G167" t="s">
        <v>324</v>
      </c>
      <c r="N167" s="97"/>
      <c r="AT167" t="str">
        <f t="shared" si="24"/>
        <v>GND</v>
      </c>
      <c r="AU167" t="str">
        <f t="shared" si="25"/>
        <v>--</v>
      </c>
    </row>
    <row r="168" spans="1:47" x14ac:dyDescent="0.25">
      <c r="A168" t="str">
        <f t="shared" si="20"/>
        <v>U3-42</v>
      </c>
      <c r="B168" t="str">
        <f t="shared" si="21"/>
        <v>NetU3_42</v>
      </c>
      <c r="C168" t="str">
        <f t="shared" si="22"/>
        <v>U3-NetU3_42</v>
      </c>
      <c r="D168" t="str">
        <f t="shared" si="23"/>
        <v>U3-42</v>
      </c>
      <c r="E168" t="s">
        <v>404</v>
      </c>
      <c r="F168">
        <v>42</v>
      </c>
      <c r="G168" t="s">
        <v>421</v>
      </c>
      <c r="N168" s="97"/>
      <c r="AT168" t="str">
        <f t="shared" si="24"/>
        <v>NetU3_42</v>
      </c>
      <c r="AU168" t="str">
        <f t="shared" si="25"/>
        <v>--</v>
      </c>
    </row>
    <row r="169" spans="1:47" x14ac:dyDescent="0.25">
      <c r="A169" t="str">
        <f t="shared" si="20"/>
        <v>U3-43</v>
      </c>
      <c r="B169" t="str">
        <f t="shared" si="21"/>
        <v>VCORE</v>
      </c>
      <c r="C169" t="str">
        <f t="shared" si="22"/>
        <v>U3-VCORE</v>
      </c>
      <c r="D169" t="str">
        <f t="shared" si="23"/>
        <v>U3-43</v>
      </c>
      <c r="E169" t="s">
        <v>404</v>
      </c>
      <c r="F169">
        <v>43</v>
      </c>
      <c r="G169" t="s">
        <v>395</v>
      </c>
      <c r="N169" s="97"/>
      <c r="AT169" t="str">
        <f t="shared" si="24"/>
        <v>VCORE</v>
      </c>
      <c r="AU169" t="str">
        <f t="shared" si="25"/>
        <v>--</v>
      </c>
    </row>
    <row r="170" spans="1:47" x14ac:dyDescent="0.25">
      <c r="A170" t="str">
        <f t="shared" si="20"/>
        <v>U3-44</v>
      </c>
      <c r="B170" t="str">
        <f t="shared" si="21"/>
        <v>3.3V</v>
      </c>
      <c r="C170" t="str">
        <f t="shared" si="22"/>
        <v>U3-3.3V</v>
      </c>
      <c r="D170" t="str">
        <f t="shared" si="23"/>
        <v>U3-44</v>
      </c>
      <c r="E170" t="s">
        <v>404</v>
      </c>
      <c r="F170">
        <v>44</v>
      </c>
      <c r="G170" t="s">
        <v>291</v>
      </c>
      <c r="N170" s="97"/>
      <c r="AT170" t="str">
        <f t="shared" si="24"/>
        <v>3.3V</v>
      </c>
      <c r="AU170" t="str">
        <f t="shared" si="25"/>
        <v>--</v>
      </c>
    </row>
    <row r="171" spans="1:47" x14ac:dyDescent="0.25">
      <c r="A171" t="str">
        <f t="shared" si="20"/>
        <v>U3-45</v>
      </c>
      <c r="B171" t="str">
        <f t="shared" si="21"/>
        <v>GND</v>
      </c>
      <c r="C171" t="str">
        <f t="shared" si="22"/>
        <v>U3-GND</v>
      </c>
      <c r="D171" t="str">
        <f t="shared" si="23"/>
        <v>U3-45</v>
      </c>
      <c r="E171" t="s">
        <v>404</v>
      </c>
      <c r="F171">
        <v>45</v>
      </c>
      <c r="G171" t="s">
        <v>324</v>
      </c>
      <c r="N171" s="97"/>
      <c r="AT171" t="str">
        <f t="shared" si="24"/>
        <v>GND</v>
      </c>
      <c r="AU171" t="str">
        <f t="shared" si="25"/>
        <v>--</v>
      </c>
    </row>
    <row r="172" spans="1:47" x14ac:dyDescent="0.25">
      <c r="A172" t="str">
        <f t="shared" si="20"/>
        <v>U3-46</v>
      </c>
      <c r="B172" t="str">
        <f t="shared" si="21"/>
        <v>NetU3_46</v>
      </c>
      <c r="C172" t="str">
        <f t="shared" si="22"/>
        <v>U3-NetU3_46</v>
      </c>
      <c r="D172" t="str">
        <f t="shared" si="23"/>
        <v>U3-46</v>
      </c>
      <c r="E172" t="s">
        <v>404</v>
      </c>
      <c r="F172">
        <v>46</v>
      </c>
      <c r="G172" t="s">
        <v>422</v>
      </c>
      <c r="N172" s="97"/>
      <c r="AT172" t="str">
        <f t="shared" si="24"/>
        <v>NetU3_46</v>
      </c>
      <c r="AU172" t="str">
        <f t="shared" si="25"/>
        <v>--</v>
      </c>
    </row>
    <row r="173" spans="1:47" x14ac:dyDescent="0.25">
      <c r="A173" t="str">
        <f t="shared" si="20"/>
        <v>U3-47</v>
      </c>
      <c r="B173" t="str">
        <f t="shared" si="21"/>
        <v>NetU3_47</v>
      </c>
      <c r="C173" t="str">
        <f t="shared" si="22"/>
        <v>U3-NetU3_47</v>
      </c>
      <c r="D173" t="str">
        <f t="shared" si="23"/>
        <v>U3-47</v>
      </c>
      <c r="E173" t="s">
        <v>404</v>
      </c>
      <c r="F173">
        <v>47</v>
      </c>
      <c r="G173" t="s">
        <v>423</v>
      </c>
      <c r="N173" s="97"/>
      <c r="AT173" t="str">
        <f t="shared" si="24"/>
        <v>NetU3_47</v>
      </c>
      <c r="AU173" t="str">
        <f t="shared" si="25"/>
        <v>--</v>
      </c>
    </row>
    <row r="174" spans="1:47" x14ac:dyDescent="0.25">
      <c r="A174" t="str">
        <f t="shared" si="20"/>
        <v>U3-48</v>
      </c>
      <c r="B174" t="str">
        <f t="shared" si="21"/>
        <v>NetU3_48</v>
      </c>
      <c r="C174" t="str">
        <f t="shared" si="22"/>
        <v>U3-NetU3_48</v>
      </c>
      <c r="D174" t="str">
        <f t="shared" si="23"/>
        <v>U3-48</v>
      </c>
      <c r="E174" t="s">
        <v>404</v>
      </c>
      <c r="F174">
        <v>48</v>
      </c>
      <c r="G174" t="s">
        <v>424</v>
      </c>
      <c r="N174" s="97"/>
      <c r="AT174" t="str">
        <f t="shared" si="24"/>
        <v>NetU3_48</v>
      </c>
      <c r="AU174" t="str">
        <f t="shared" si="25"/>
        <v>--</v>
      </c>
    </row>
    <row r="175" spans="1:47" x14ac:dyDescent="0.25">
      <c r="A175" t="str">
        <f t="shared" si="20"/>
        <v>U3-49</v>
      </c>
      <c r="B175" t="str">
        <f t="shared" si="21"/>
        <v>NetU3_49</v>
      </c>
      <c r="C175" t="str">
        <f t="shared" si="22"/>
        <v>U3-NetU3_49</v>
      </c>
      <c r="D175" t="str">
        <f t="shared" si="23"/>
        <v>U3-49</v>
      </c>
      <c r="E175" t="s">
        <v>404</v>
      </c>
      <c r="F175">
        <v>49</v>
      </c>
      <c r="G175" t="s">
        <v>425</v>
      </c>
      <c r="N175" s="97"/>
      <c r="AT175" t="str">
        <f t="shared" si="24"/>
        <v>NetU3_49</v>
      </c>
      <c r="AU175" t="str">
        <f t="shared" si="25"/>
        <v>--</v>
      </c>
    </row>
    <row r="176" spans="1:47" x14ac:dyDescent="0.25">
      <c r="A176" t="str">
        <f t="shared" si="20"/>
        <v>U3-50</v>
      </c>
      <c r="B176" t="str">
        <f t="shared" si="21"/>
        <v>3.3V</v>
      </c>
      <c r="C176" t="str">
        <f t="shared" si="22"/>
        <v>U3-3.3V</v>
      </c>
      <c r="D176" t="str">
        <f t="shared" si="23"/>
        <v>U3-50</v>
      </c>
      <c r="E176" t="s">
        <v>404</v>
      </c>
      <c r="F176">
        <v>50</v>
      </c>
      <c r="G176" t="s">
        <v>291</v>
      </c>
      <c r="N176" s="97"/>
      <c r="AT176" t="str">
        <f t="shared" si="24"/>
        <v>3.3V</v>
      </c>
      <c r="AU176" t="str">
        <f t="shared" si="25"/>
        <v>--</v>
      </c>
    </row>
    <row r="177" spans="1:47" x14ac:dyDescent="0.25">
      <c r="A177" t="str">
        <f t="shared" si="20"/>
        <v>U3-51</v>
      </c>
      <c r="B177" t="str">
        <f t="shared" si="21"/>
        <v>NetU3_51</v>
      </c>
      <c r="C177" t="str">
        <f t="shared" si="22"/>
        <v>U3-NetU3_51</v>
      </c>
      <c r="D177" t="str">
        <f t="shared" si="23"/>
        <v>U3-51</v>
      </c>
      <c r="E177" t="s">
        <v>404</v>
      </c>
      <c r="F177">
        <v>51</v>
      </c>
      <c r="G177" t="s">
        <v>426</v>
      </c>
      <c r="N177" s="97"/>
      <c r="AT177" t="str">
        <f t="shared" si="24"/>
        <v>NetU3_51</v>
      </c>
      <c r="AU177" t="str">
        <f t="shared" si="25"/>
        <v>--</v>
      </c>
    </row>
    <row r="178" spans="1:47" x14ac:dyDescent="0.25">
      <c r="A178" t="str">
        <f t="shared" si="20"/>
        <v>U3-52</v>
      </c>
      <c r="B178" t="str">
        <f t="shared" si="21"/>
        <v>NetU3_52</v>
      </c>
      <c r="C178" t="str">
        <f t="shared" si="22"/>
        <v>U3-NetU3_52</v>
      </c>
      <c r="D178" t="str">
        <f t="shared" si="23"/>
        <v>U3-52</v>
      </c>
      <c r="E178" t="s">
        <v>404</v>
      </c>
      <c r="F178">
        <v>52</v>
      </c>
      <c r="G178" t="s">
        <v>427</v>
      </c>
      <c r="N178" s="97"/>
      <c r="AT178" t="str">
        <f t="shared" si="24"/>
        <v>NetU3_52</v>
      </c>
      <c r="AU178" t="str">
        <f t="shared" si="25"/>
        <v>--</v>
      </c>
    </row>
    <row r="179" spans="1:47" x14ac:dyDescent="0.25">
      <c r="A179" t="str">
        <f t="shared" si="20"/>
        <v>U3-53</v>
      </c>
      <c r="B179" t="str">
        <f t="shared" si="21"/>
        <v>NetU3_53</v>
      </c>
      <c r="C179" t="str">
        <f t="shared" si="22"/>
        <v>U3-NetU3_53</v>
      </c>
      <c r="D179" t="str">
        <f t="shared" si="23"/>
        <v>U3-53</v>
      </c>
      <c r="E179" t="s">
        <v>404</v>
      </c>
      <c r="F179">
        <v>53</v>
      </c>
      <c r="G179" t="s">
        <v>428</v>
      </c>
      <c r="N179" s="97"/>
      <c r="AT179" t="str">
        <f t="shared" si="24"/>
        <v>NetU3_53</v>
      </c>
      <c r="AU179" t="str">
        <f t="shared" si="25"/>
        <v>--</v>
      </c>
    </row>
    <row r="180" spans="1:47" x14ac:dyDescent="0.25">
      <c r="A180" t="str">
        <f t="shared" si="20"/>
        <v>U3-54</v>
      </c>
      <c r="B180" t="str">
        <f t="shared" si="21"/>
        <v>NetU3_54</v>
      </c>
      <c r="C180" t="str">
        <f t="shared" si="22"/>
        <v>U3-NetU3_54</v>
      </c>
      <c r="D180" t="str">
        <f t="shared" si="23"/>
        <v>U3-54</v>
      </c>
      <c r="E180" t="s">
        <v>404</v>
      </c>
      <c r="F180">
        <v>54</v>
      </c>
      <c r="G180" t="s">
        <v>429</v>
      </c>
      <c r="N180" s="97"/>
      <c r="AT180" t="str">
        <f t="shared" si="24"/>
        <v>NetU3_54</v>
      </c>
      <c r="AU180" t="str">
        <f t="shared" si="25"/>
        <v>--</v>
      </c>
    </row>
    <row r="181" spans="1:47" x14ac:dyDescent="0.25">
      <c r="A181" t="str">
        <f t="shared" si="20"/>
        <v>U3-55</v>
      </c>
      <c r="B181" t="str">
        <f t="shared" si="21"/>
        <v>EEDATA</v>
      </c>
      <c r="C181" t="str">
        <f t="shared" si="22"/>
        <v>U3-EEDATA</v>
      </c>
      <c r="D181" t="str">
        <f t="shared" si="23"/>
        <v>U3-55</v>
      </c>
      <c r="E181" t="s">
        <v>404</v>
      </c>
      <c r="F181">
        <v>55</v>
      </c>
      <c r="G181" t="s">
        <v>343</v>
      </c>
      <c r="N181" s="97"/>
      <c r="AT181" t="str">
        <f t="shared" si="24"/>
        <v>NetR4_1</v>
      </c>
      <c r="AU181" t="str">
        <f t="shared" si="25"/>
        <v>R7</v>
      </c>
    </row>
    <row r="182" spans="1:47" x14ac:dyDescent="0.25">
      <c r="A182" t="str">
        <f t="shared" si="20"/>
        <v>U3-56</v>
      </c>
      <c r="B182" t="str">
        <f t="shared" si="21"/>
        <v>EECLK</v>
      </c>
      <c r="C182" t="str">
        <f t="shared" si="22"/>
        <v>U3-EECLK</v>
      </c>
      <c r="D182" t="str">
        <f t="shared" si="23"/>
        <v>U3-56</v>
      </c>
      <c r="E182" t="s">
        <v>404</v>
      </c>
      <c r="F182">
        <v>56</v>
      </c>
      <c r="G182" t="s">
        <v>339</v>
      </c>
      <c r="N182" s="97"/>
      <c r="AT182" t="str">
        <f t="shared" si="24"/>
        <v>EECLK</v>
      </c>
      <c r="AU182" t="str">
        <f t="shared" si="25"/>
        <v>--</v>
      </c>
    </row>
    <row r="183" spans="1:47" x14ac:dyDescent="0.25">
      <c r="A183" t="str">
        <f t="shared" si="20"/>
        <v>U3-57</v>
      </c>
      <c r="B183" t="str">
        <f t="shared" si="21"/>
        <v>GND</v>
      </c>
      <c r="C183" t="str">
        <f t="shared" si="22"/>
        <v>U3-GND</v>
      </c>
      <c r="D183" t="str">
        <f t="shared" si="23"/>
        <v>U3-57</v>
      </c>
      <c r="E183" t="s">
        <v>404</v>
      </c>
      <c r="F183">
        <v>57</v>
      </c>
      <c r="G183" t="s">
        <v>324</v>
      </c>
      <c r="N183" s="97"/>
      <c r="AT183" t="str">
        <f t="shared" si="24"/>
        <v>GND</v>
      </c>
      <c r="AU183" t="str">
        <f t="shared" si="25"/>
        <v>--</v>
      </c>
    </row>
    <row r="184" spans="1:47" x14ac:dyDescent="0.25">
      <c r="A184" t="str">
        <f t="shared" si="20"/>
        <v>U5-A1</v>
      </c>
      <c r="B184" t="str">
        <f t="shared" si="21"/>
        <v>NetU5_A1</v>
      </c>
      <c r="C184" t="str">
        <f t="shared" si="22"/>
        <v>U5-NetU5_A1</v>
      </c>
      <c r="D184" t="str">
        <f t="shared" si="23"/>
        <v>U5-A1</v>
      </c>
      <c r="E184" t="s">
        <v>528</v>
      </c>
      <c r="F184" t="s">
        <v>573</v>
      </c>
      <c r="G184" t="s">
        <v>1156</v>
      </c>
      <c r="N184" s="97"/>
      <c r="AT184" t="str">
        <f t="shared" si="24"/>
        <v>NetU5_A1</v>
      </c>
      <c r="AU184" t="str">
        <f t="shared" si="25"/>
        <v>--</v>
      </c>
    </row>
    <row r="185" spans="1:47" x14ac:dyDescent="0.25">
      <c r="A185" t="str">
        <f t="shared" si="20"/>
        <v>U5-A3</v>
      </c>
      <c r="B185" t="str">
        <f t="shared" si="21"/>
        <v>NetU5_A3</v>
      </c>
      <c r="C185" t="str">
        <f t="shared" si="22"/>
        <v>U5-NetU5_A3</v>
      </c>
      <c r="D185" t="str">
        <f t="shared" si="23"/>
        <v>U5-A3</v>
      </c>
      <c r="E185" t="s">
        <v>528</v>
      </c>
      <c r="F185" t="s">
        <v>579</v>
      </c>
      <c r="G185" t="s">
        <v>1157</v>
      </c>
      <c r="N185" s="97"/>
      <c r="AT185" t="str">
        <f t="shared" si="24"/>
        <v>NetU5_A3</v>
      </c>
      <c r="AU185" t="str">
        <f t="shared" si="25"/>
        <v>--</v>
      </c>
    </row>
    <row r="186" spans="1:47" x14ac:dyDescent="0.25">
      <c r="A186" t="str">
        <f t="shared" si="20"/>
        <v>U5-A4</v>
      </c>
      <c r="B186" t="str">
        <f t="shared" si="21"/>
        <v>NetU5_A4</v>
      </c>
      <c r="C186" t="str">
        <f t="shared" si="22"/>
        <v>U5-NetU5_A4</v>
      </c>
      <c r="D186" t="str">
        <f t="shared" si="23"/>
        <v>U5-A4</v>
      </c>
      <c r="E186" t="s">
        <v>528</v>
      </c>
      <c r="F186" t="s">
        <v>580</v>
      </c>
      <c r="G186" t="s">
        <v>1158</v>
      </c>
      <c r="N186" s="97"/>
      <c r="AT186" t="str">
        <f t="shared" si="24"/>
        <v>NetU5_A4</v>
      </c>
      <c r="AU186" t="str">
        <f t="shared" si="25"/>
        <v>--</v>
      </c>
    </row>
    <row r="187" spans="1:47" x14ac:dyDescent="0.25">
      <c r="A187" t="str">
        <f t="shared" si="20"/>
        <v>U5-A5</v>
      </c>
      <c r="B187" t="str">
        <f t="shared" si="21"/>
        <v>NetU5_A5</v>
      </c>
      <c r="C187" t="str">
        <f t="shared" si="22"/>
        <v>U5-NetU5_A5</v>
      </c>
      <c r="D187" t="str">
        <f t="shared" si="23"/>
        <v>U5-A5</v>
      </c>
      <c r="E187" t="s">
        <v>528</v>
      </c>
      <c r="F187" t="s">
        <v>581</v>
      </c>
      <c r="G187" t="s">
        <v>1159</v>
      </c>
      <c r="N187" s="97"/>
      <c r="AT187" t="str">
        <f t="shared" si="24"/>
        <v>NetU5_A5</v>
      </c>
      <c r="AU187" t="str">
        <f t="shared" si="25"/>
        <v>--</v>
      </c>
    </row>
    <row r="188" spans="1:47" x14ac:dyDescent="0.25">
      <c r="A188" t="str">
        <f t="shared" si="20"/>
        <v>U5-A6</v>
      </c>
      <c r="B188" t="str">
        <f t="shared" si="21"/>
        <v>NetU5_A6</v>
      </c>
      <c r="C188" t="str">
        <f t="shared" si="22"/>
        <v>U5-NetU5_A6</v>
      </c>
      <c r="D188" t="str">
        <f t="shared" si="23"/>
        <v>U5-A6</v>
      </c>
      <c r="E188" t="s">
        <v>528</v>
      </c>
      <c r="F188" t="s">
        <v>582</v>
      </c>
      <c r="G188" t="s">
        <v>1160</v>
      </c>
      <c r="N188" s="97"/>
      <c r="AT188" t="str">
        <f t="shared" si="24"/>
        <v>NetU5_A6</v>
      </c>
      <c r="AU188" t="str">
        <f t="shared" si="25"/>
        <v>--</v>
      </c>
    </row>
    <row r="189" spans="1:47" x14ac:dyDescent="0.25">
      <c r="A189" t="str">
        <f t="shared" si="20"/>
        <v>U5-A7</v>
      </c>
      <c r="B189" t="str">
        <f t="shared" si="21"/>
        <v>UPD</v>
      </c>
      <c r="C189" t="str">
        <f t="shared" si="22"/>
        <v>U5-UPD</v>
      </c>
      <c r="D189" t="str">
        <f t="shared" si="23"/>
        <v>U5-A7</v>
      </c>
      <c r="E189" t="s">
        <v>528</v>
      </c>
      <c r="F189" t="s">
        <v>583</v>
      </c>
      <c r="G189" t="s">
        <v>1153</v>
      </c>
      <c r="N189" s="97"/>
      <c r="AT189" t="str">
        <f t="shared" si="24"/>
        <v>UPD</v>
      </c>
      <c r="AU189" t="str">
        <f t="shared" si="25"/>
        <v>--</v>
      </c>
    </row>
    <row r="190" spans="1:47" x14ac:dyDescent="0.25">
      <c r="A190" t="str">
        <f t="shared" si="20"/>
        <v>U5-A8</v>
      </c>
      <c r="B190" t="str">
        <f t="shared" si="21"/>
        <v>NetU5_A8</v>
      </c>
      <c r="C190" t="str">
        <f t="shared" si="22"/>
        <v>U5-NetU5_A8</v>
      </c>
      <c r="D190" t="str">
        <f t="shared" si="23"/>
        <v>U5-A8</v>
      </c>
      <c r="E190" t="s">
        <v>528</v>
      </c>
      <c r="F190" t="s">
        <v>584</v>
      </c>
      <c r="G190" t="s">
        <v>1161</v>
      </c>
      <c r="N190" s="97"/>
      <c r="AT190" t="str">
        <f t="shared" si="24"/>
        <v>NetU5_A8</v>
      </c>
      <c r="AU190" t="str">
        <f t="shared" si="25"/>
        <v>--</v>
      </c>
    </row>
    <row r="191" spans="1:47" x14ac:dyDescent="0.25">
      <c r="A191" t="str">
        <f t="shared" si="20"/>
        <v>U5-A9</v>
      </c>
      <c r="B191" t="str">
        <f t="shared" si="21"/>
        <v>NetU5_A9</v>
      </c>
      <c r="C191" t="str">
        <f t="shared" si="22"/>
        <v>U5-NetU5_A9</v>
      </c>
      <c r="D191" t="str">
        <f t="shared" si="23"/>
        <v>U5-A9</v>
      </c>
      <c r="E191" t="s">
        <v>528</v>
      </c>
      <c r="F191" t="s">
        <v>585</v>
      </c>
      <c r="G191" t="s">
        <v>1162</v>
      </c>
      <c r="N191" s="97"/>
      <c r="AT191" t="str">
        <f t="shared" si="24"/>
        <v>NetU5_A9</v>
      </c>
      <c r="AU191" t="str">
        <f t="shared" si="25"/>
        <v>--</v>
      </c>
    </row>
    <row r="192" spans="1:47" x14ac:dyDescent="0.25">
      <c r="A192" t="str">
        <f t="shared" si="20"/>
        <v>U5-A10</v>
      </c>
      <c r="B192" t="str">
        <f t="shared" si="21"/>
        <v>NetU5_A10</v>
      </c>
      <c r="C192" t="str">
        <f t="shared" si="22"/>
        <v>U5-NetU5_A10</v>
      </c>
      <c r="D192" t="str">
        <f t="shared" si="23"/>
        <v>U5-A10</v>
      </c>
      <c r="E192" t="s">
        <v>528</v>
      </c>
      <c r="F192" t="s">
        <v>574</v>
      </c>
      <c r="G192" t="s">
        <v>1163</v>
      </c>
      <c r="N192" s="97"/>
      <c r="AT192" t="str">
        <f t="shared" si="24"/>
        <v>NetU5_A10</v>
      </c>
      <c r="AU192" t="str">
        <f t="shared" si="25"/>
        <v>--</v>
      </c>
    </row>
    <row r="193" spans="1:47" x14ac:dyDescent="0.25">
      <c r="A193" t="str">
        <f t="shared" si="20"/>
        <v>U5-A11</v>
      </c>
      <c r="B193" t="str">
        <f t="shared" si="21"/>
        <v>NetU5_A11</v>
      </c>
      <c r="C193" t="str">
        <f t="shared" si="22"/>
        <v>U5-NetU5_A11</v>
      </c>
      <c r="D193" t="str">
        <f t="shared" si="23"/>
        <v>U5-A11</v>
      </c>
      <c r="E193" t="s">
        <v>528</v>
      </c>
      <c r="F193" t="s">
        <v>575</v>
      </c>
      <c r="G193" t="s">
        <v>1164</v>
      </c>
      <c r="N193" s="97"/>
      <c r="AT193" t="str">
        <f t="shared" si="24"/>
        <v>NetU5_A11</v>
      </c>
      <c r="AU193" t="str">
        <f t="shared" si="25"/>
        <v>--</v>
      </c>
    </row>
    <row r="194" spans="1:47" x14ac:dyDescent="0.25">
      <c r="A194" t="str">
        <f t="shared" si="20"/>
        <v>U5-A13</v>
      </c>
      <c r="B194" t="str">
        <f t="shared" si="21"/>
        <v>NetU5_A13</v>
      </c>
      <c r="C194" t="str">
        <f t="shared" si="22"/>
        <v>U5-NetU5_A13</v>
      </c>
      <c r="D194" t="str">
        <f t="shared" si="23"/>
        <v>U5-A13</v>
      </c>
      <c r="E194" t="s">
        <v>528</v>
      </c>
      <c r="F194" t="s">
        <v>577</v>
      </c>
      <c r="G194" t="s">
        <v>1165</v>
      </c>
      <c r="N194" s="97"/>
      <c r="AT194" t="str">
        <f t="shared" si="24"/>
        <v>NetU5_A13</v>
      </c>
      <c r="AU194" t="str">
        <f t="shared" si="25"/>
        <v>--</v>
      </c>
    </row>
    <row r="195" spans="1:47" x14ac:dyDescent="0.25">
      <c r="A195" t="str">
        <f t="shared" si="20"/>
        <v>U5-A14</v>
      </c>
      <c r="B195" t="str">
        <f t="shared" si="21"/>
        <v>NetU5_A14</v>
      </c>
      <c r="C195" t="str">
        <f t="shared" si="22"/>
        <v>U5-NetU5_A14</v>
      </c>
      <c r="D195" t="str">
        <f t="shared" si="23"/>
        <v>U5-A14</v>
      </c>
      <c r="E195" t="s">
        <v>528</v>
      </c>
      <c r="F195" t="s">
        <v>857</v>
      </c>
      <c r="G195" t="s">
        <v>1166</v>
      </c>
      <c r="N195" s="97"/>
      <c r="AT195" t="str">
        <f t="shared" si="24"/>
        <v>NetU5_A14</v>
      </c>
      <c r="AU195" t="str">
        <f t="shared" si="25"/>
        <v>--</v>
      </c>
    </row>
    <row r="196" spans="1:47" x14ac:dyDescent="0.25">
      <c r="A196" t="str">
        <f t="shared" si="20"/>
        <v>U5-A15</v>
      </c>
      <c r="B196" t="str">
        <f t="shared" si="21"/>
        <v>NetU5_A15</v>
      </c>
      <c r="C196" t="str">
        <f t="shared" si="22"/>
        <v>U5-NetU5_A15</v>
      </c>
      <c r="D196" t="str">
        <f t="shared" si="23"/>
        <v>U5-A15</v>
      </c>
      <c r="E196" t="s">
        <v>528</v>
      </c>
      <c r="F196" t="s">
        <v>858</v>
      </c>
      <c r="G196" t="s">
        <v>1167</v>
      </c>
      <c r="N196" s="97"/>
      <c r="AT196" t="str">
        <f t="shared" si="24"/>
        <v>NetU5_A15</v>
      </c>
      <c r="AU196" t="str">
        <f t="shared" si="25"/>
        <v>--</v>
      </c>
    </row>
    <row r="197" spans="1:47" x14ac:dyDescent="0.25">
      <c r="A197" t="str">
        <f t="shared" si="20"/>
        <v>U5-A16</v>
      </c>
      <c r="B197" t="str">
        <f t="shared" si="21"/>
        <v>NetU5_A16</v>
      </c>
      <c r="C197" t="str">
        <f t="shared" si="22"/>
        <v>U5-NetU5_A16</v>
      </c>
      <c r="D197" t="str">
        <f t="shared" si="23"/>
        <v>U5-A16</v>
      </c>
      <c r="E197" t="s">
        <v>528</v>
      </c>
      <c r="F197" t="s">
        <v>859</v>
      </c>
      <c r="G197" t="s">
        <v>1168</v>
      </c>
      <c r="N197" s="97"/>
      <c r="AT197" t="str">
        <f t="shared" si="24"/>
        <v>NetU5_A16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U5-A17</v>
      </c>
      <c r="B198" t="str">
        <f t="shared" ref="B198:B261" si="27">IF(OR(E198=$A$2,E198=$B$2,E198=$C$2,E198=$D$2),"--",G198)</f>
        <v>UPD</v>
      </c>
      <c r="C198" t="str">
        <f t="shared" ref="C198:C261" si="28">$E198&amp;"-"&amp;$G198</f>
        <v>U5-UPD</v>
      </c>
      <c r="D198" t="str">
        <f t="shared" ref="D198:D261" si="29">A198</f>
        <v>U5-A17</v>
      </c>
      <c r="E198" t="s">
        <v>528</v>
      </c>
      <c r="F198" t="s">
        <v>1067</v>
      </c>
      <c r="G198" t="s">
        <v>1153</v>
      </c>
      <c r="N198" s="97"/>
      <c r="AT198" t="str">
        <f t="shared" ref="AT198:AT261" si="30">IF(IF(COUNTIF($AO$6:$AQ$150,B198)&gt;0,"---","--")="---",VLOOKUP(B198,$AO$6:$AQ$150,3,0),B198)</f>
        <v>UPD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U5-A18</v>
      </c>
      <c r="B199" t="str">
        <f t="shared" si="27"/>
        <v>NetU5_A18</v>
      </c>
      <c r="C199" t="str">
        <f t="shared" si="28"/>
        <v>U5-NetU5_A18</v>
      </c>
      <c r="D199" t="str">
        <f t="shared" si="29"/>
        <v>U5-A18</v>
      </c>
      <c r="E199" t="s">
        <v>528</v>
      </c>
      <c r="F199" t="s">
        <v>1068</v>
      </c>
      <c r="G199" t="s">
        <v>1169</v>
      </c>
      <c r="N199" s="97"/>
      <c r="AT199" t="str">
        <f t="shared" si="30"/>
        <v>NetU5_A18</v>
      </c>
      <c r="AU199" t="str">
        <f t="shared" si="31"/>
        <v>--</v>
      </c>
    </row>
    <row r="200" spans="1:47" x14ac:dyDescent="0.25">
      <c r="A200" t="str">
        <f t="shared" si="26"/>
        <v>U5-A19</v>
      </c>
      <c r="B200" t="str">
        <f t="shared" si="27"/>
        <v>D12</v>
      </c>
      <c r="C200" t="str">
        <f t="shared" si="28"/>
        <v>U5-D12</v>
      </c>
      <c r="D200" t="str">
        <f t="shared" si="29"/>
        <v>U5-A19</v>
      </c>
      <c r="E200" t="s">
        <v>528</v>
      </c>
      <c r="F200" t="s">
        <v>1069</v>
      </c>
      <c r="G200" t="s">
        <v>320</v>
      </c>
      <c r="N200" s="97"/>
      <c r="AT200" t="str">
        <f t="shared" si="30"/>
        <v>D12</v>
      </c>
      <c r="AU200" t="str">
        <f t="shared" si="31"/>
        <v>--</v>
      </c>
    </row>
    <row r="201" spans="1:47" x14ac:dyDescent="0.25">
      <c r="A201" t="str">
        <f t="shared" si="26"/>
        <v>U5-A20</v>
      </c>
      <c r="B201" t="str">
        <f t="shared" si="27"/>
        <v>D11</v>
      </c>
      <c r="C201" t="str">
        <f t="shared" si="28"/>
        <v>U5-D11</v>
      </c>
      <c r="D201" t="str">
        <f t="shared" si="29"/>
        <v>U5-A20</v>
      </c>
      <c r="E201" t="s">
        <v>528</v>
      </c>
      <c r="F201" t="s">
        <v>1070</v>
      </c>
      <c r="G201" t="s">
        <v>318</v>
      </c>
      <c r="N201" s="97"/>
      <c r="AT201" t="str">
        <f t="shared" si="30"/>
        <v>D11</v>
      </c>
      <c r="AU201" t="str">
        <f t="shared" si="31"/>
        <v>--</v>
      </c>
    </row>
    <row r="202" spans="1:47" x14ac:dyDescent="0.25">
      <c r="A202" t="str">
        <f t="shared" si="26"/>
        <v>U5-B1</v>
      </c>
      <c r="B202" t="str">
        <f t="shared" si="27"/>
        <v>NetU5_B1</v>
      </c>
      <c r="C202" t="str">
        <f t="shared" si="28"/>
        <v>U5-NetU5_B1</v>
      </c>
      <c r="D202" t="str">
        <f t="shared" si="29"/>
        <v>U5-B1</v>
      </c>
      <c r="E202" t="s">
        <v>528</v>
      </c>
      <c r="F202" t="s">
        <v>737</v>
      </c>
      <c r="G202" t="s">
        <v>1170</v>
      </c>
      <c r="N202" s="97"/>
      <c r="AT202" t="str">
        <f t="shared" si="30"/>
        <v>NetU5_B1</v>
      </c>
      <c r="AU202" t="str">
        <f t="shared" si="31"/>
        <v>--</v>
      </c>
    </row>
    <row r="203" spans="1:47" x14ac:dyDescent="0.25">
      <c r="A203" t="str">
        <f t="shared" si="26"/>
        <v>U5-B3</v>
      </c>
      <c r="B203" t="str">
        <f t="shared" si="27"/>
        <v>NetU5_B3</v>
      </c>
      <c r="C203" t="str">
        <f t="shared" si="28"/>
        <v>U5-NetU5_B3</v>
      </c>
      <c r="D203" t="str">
        <f t="shared" si="29"/>
        <v>U5-B3</v>
      </c>
      <c r="E203" t="s">
        <v>528</v>
      </c>
      <c r="F203" t="s">
        <v>614</v>
      </c>
      <c r="G203" t="s">
        <v>1171</v>
      </c>
      <c r="N203" s="97"/>
      <c r="AT203" t="str">
        <f t="shared" si="30"/>
        <v>NetU5_B3</v>
      </c>
      <c r="AU203" t="str">
        <f t="shared" si="31"/>
        <v>--</v>
      </c>
    </row>
    <row r="204" spans="1:47" x14ac:dyDescent="0.25">
      <c r="A204" t="str">
        <f t="shared" si="26"/>
        <v>U5-B4</v>
      </c>
      <c r="B204" t="str">
        <f t="shared" si="27"/>
        <v>NetU5_B4</v>
      </c>
      <c r="C204" t="str">
        <f t="shared" si="28"/>
        <v>U5-NetU5_B4</v>
      </c>
      <c r="D204" t="str">
        <f t="shared" si="29"/>
        <v>U5-B4</v>
      </c>
      <c r="E204" t="s">
        <v>528</v>
      </c>
      <c r="F204" t="s">
        <v>616</v>
      </c>
      <c r="G204" t="s">
        <v>1172</v>
      </c>
      <c r="N204" s="97"/>
      <c r="AT204" t="str">
        <f t="shared" si="30"/>
        <v>NetU5_B4</v>
      </c>
      <c r="AU204" t="str">
        <f t="shared" si="31"/>
        <v>--</v>
      </c>
    </row>
    <row r="205" spans="1:47" x14ac:dyDescent="0.25">
      <c r="A205" t="str">
        <f t="shared" si="26"/>
        <v>U5-B6</v>
      </c>
      <c r="B205" t="str">
        <f t="shared" si="27"/>
        <v>NetU5_B6</v>
      </c>
      <c r="C205" t="str">
        <f t="shared" si="28"/>
        <v>U5-NetU5_B6</v>
      </c>
      <c r="D205" t="str">
        <f t="shared" si="29"/>
        <v>U5-B6</v>
      </c>
      <c r="E205" t="s">
        <v>528</v>
      </c>
      <c r="F205" t="s">
        <v>620</v>
      </c>
      <c r="G205" t="s">
        <v>1173</v>
      </c>
      <c r="N205" s="97"/>
      <c r="AT205" t="str">
        <f t="shared" si="30"/>
        <v>NetU5_B6</v>
      </c>
      <c r="AU205" t="str">
        <f t="shared" si="31"/>
        <v>--</v>
      </c>
    </row>
    <row r="206" spans="1:47" x14ac:dyDescent="0.25">
      <c r="A206" t="str">
        <f t="shared" si="26"/>
        <v>U5-B7</v>
      </c>
      <c r="B206" t="str">
        <f t="shared" si="27"/>
        <v>NetU5_B7</v>
      </c>
      <c r="C206" t="str">
        <f t="shared" si="28"/>
        <v>U5-NetU5_B7</v>
      </c>
      <c r="D206" t="str">
        <f t="shared" si="29"/>
        <v>U5-B7</v>
      </c>
      <c r="E206" t="s">
        <v>528</v>
      </c>
      <c r="F206" t="s">
        <v>622</v>
      </c>
      <c r="G206" t="s">
        <v>1174</v>
      </c>
      <c r="N206" s="97"/>
      <c r="AT206" t="str">
        <f t="shared" si="30"/>
        <v>NetU5_B7</v>
      </c>
      <c r="AU206" t="str">
        <f t="shared" si="31"/>
        <v>--</v>
      </c>
    </row>
    <row r="207" spans="1:47" x14ac:dyDescent="0.25">
      <c r="A207" t="str">
        <f t="shared" si="26"/>
        <v>U5-B8</v>
      </c>
      <c r="B207" t="str">
        <f t="shared" si="27"/>
        <v>NetU5_B8</v>
      </c>
      <c r="C207" t="str">
        <f t="shared" si="28"/>
        <v>U5-NetU5_B8</v>
      </c>
      <c r="D207" t="str">
        <f t="shared" si="29"/>
        <v>U5-B8</v>
      </c>
      <c r="E207" t="s">
        <v>528</v>
      </c>
      <c r="F207" t="s">
        <v>738</v>
      </c>
      <c r="G207" t="s">
        <v>1175</v>
      </c>
      <c r="N207" s="97"/>
      <c r="AT207" t="str">
        <f t="shared" si="30"/>
        <v>NetU5_B8</v>
      </c>
      <c r="AU207" t="str">
        <f t="shared" si="31"/>
        <v>--</v>
      </c>
    </row>
    <row r="208" spans="1:47" x14ac:dyDescent="0.25">
      <c r="A208" t="str">
        <f t="shared" si="26"/>
        <v>U5-B9</v>
      </c>
      <c r="B208" t="str">
        <f t="shared" si="27"/>
        <v>NetU5_B9</v>
      </c>
      <c r="C208" t="str">
        <f t="shared" si="28"/>
        <v>U5-NetU5_B9</v>
      </c>
      <c r="D208" t="str">
        <f t="shared" si="29"/>
        <v>U5-B9</v>
      </c>
      <c r="E208" t="s">
        <v>528</v>
      </c>
      <c r="F208" t="s">
        <v>624</v>
      </c>
      <c r="G208" t="s">
        <v>1176</v>
      </c>
      <c r="N208" s="97"/>
      <c r="AT208" t="str">
        <f t="shared" si="30"/>
        <v>NetU5_B9</v>
      </c>
      <c r="AU208" t="str">
        <f t="shared" si="31"/>
        <v>--</v>
      </c>
    </row>
    <row r="209" spans="1:47" x14ac:dyDescent="0.25">
      <c r="A209" t="str">
        <f t="shared" si="26"/>
        <v>U5-B10</v>
      </c>
      <c r="B209" t="str">
        <f t="shared" si="27"/>
        <v>UPD</v>
      </c>
      <c r="C209" t="str">
        <f t="shared" si="28"/>
        <v>U5-UPD</v>
      </c>
      <c r="D209" t="str">
        <f t="shared" si="29"/>
        <v>U5-B10</v>
      </c>
      <c r="E209" t="s">
        <v>528</v>
      </c>
      <c r="F209" t="s">
        <v>626</v>
      </c>
      <c r="G209" t="s">
        <v>1153</v>
      </c>
      <c r="N209" s="97"/>
      <c r="AT209" t="str">
        <f t="shared" si="30"/>
        <v>UPD</v>
      </c>
      <c r="AU209" t="str">
        <f t="shared" si="31"/>
        <v>--</v>
      </c>
    </row>
    <row r="210" spans="1:47" x14ac:dyDescent="0.25">
      <c r="A210" t="str">
        <f t="shared" si="26"/>
        <v>U5-B11</v>
      </c>
      <c r="B210" t="str">
        <f t="shared" si="27"/>
        <v>NetU5_B11</v>
      </c>
      <c r="C210" t="str">
        <f t="shared" si="28"/>
        <v>U5-NetU5_B11</v>
      </c>
      <c r="D210" t="str">
        <f t="shared" si="29"/>
        <v>U5-B11</v>
      </c>
      <c r="E210" t="s">
        <v>528</v>
      </c>
      <c r="F210" t="s">
        <v>627</v>
      </c>
      <c r="G210" t="s">
        <v>1177</v>
      </c>
      <c r="N210" s="97"/>
      <c r="AT210" t="str">
        <f t="shared" si="30"/>
        <v>NetU5_B11</v>
      </c>
      <c r="AU210" t="str">
        <f t="shared" si="31"/>
        <v>--</v>
      </c>
    </row>
    <row r="211" spans="1:47" x14ac:dyDescent="0.25">
      <c r="A211" t="str">
        <f t="shared" si="26"/>
        <v>U5-B12</v>
      </c>
      <c r="B211" t="str">
        <f t="shared" si="27"/>
        <v>NetU5_B12</v>
      </c>
      <c r="C211" t="str">
        <f t="shared" si="28"/>
        <v>U5-NetU5_B12</v>
      </c>
      <c r="D211" t="str">
        <f t="shared" si="29"/>
        <v>U5-B12</v>
      </c>
      <c r="E211" t="s">
        <v>528</v>
      </c>
      <c r="F211" t="s">
        <v>629</v>
      </c>
      <c r="G211" t="s">
        <v>1178</v>
      </c>
      <c r="N211" s="97"/>
      <c r="AT211" t="str">
        <f t="shared" si="30"/>
        <v>NetU5_B12</v>
      </c>
      <c r="AU211" t="str">
        <f t="shared" si="31"/>
        <v>--</v>
      </c>
    </row>
    <row r="212" spans="1:47" x14ac:dyDescent="0.25">
      <c r="A212" t="str">
        <f t="shared" si="26"/>
        <v>U5-B13</v>
      </c>
      <c r="B212" t="str">
        <f t="shared" si="27"/>
        <v>NetU5_B13</v>
      </c>
      <c r="C212" t="str">
        <f t="shared" si="28"/>
        <v>U5-NetU5_B13</v>
      </c>
      <c r="D212" t="str">
        <f t="shared" si="29"/>
        <v>U5-B13</v>
      </c>
      <c r="E212" t="s">
        <v>528</v>
      </c>
      <c r="F212" t="s">
        <v>630</v>
      </c>
      <c r="G212" t="s">
        <v>1179</v>
      </c>
      <c r="N212" s="97"/>
      <c r="AT212" t="str">
        <f t="shared" si="30"/>
        <v>NetU5_B13</v>
      </c>
      <c r="AU212" t="str">
        <f t="shared" si="31"/>
        <v>--</v>
      </c>
    </row>
    <row r="213" spans="1:47" x14ac:dyDescent="0.25">
      <c r="A213" t="str">
        <f t="shared" si="26"/>
        <v>U5-B14</v>
      </c>
      <c r="B213" t="str">
        <f t="shared" si="27"/>
        <v>NetU5_B14</v>
      </c>
      <c r="C213" t="str">
        <f t="shared" si="28"/>
        <v>U5-NetU5_B14</v>
      </c>
      <c r="D213" t="str">
        <f t="shared" si="29"/>
        <v>U5-B14</v>
      </c>
      <c r="E213" t="s">
        <v>528</v>
      </c>
      <c r="F213" t="s">
        <v>861</v>
      </c>
      <c r="G213" t="s">
        <v>1180</v>
      </c>
      <c r="N213" s="97"/>
      <c r="AT213" t="str">
        <f t="shared" si="30"/>
        <v>NetU5_B14</v>
      </c>
      <c r="AU213" t="str">
        <f t="shared" si="31"/>
        <v>--</v>
      </c>
    </row>
    <row r="214" spans="1:47" x14ac:dyDescent="0.25">
      <c r="A214" t="str">
        <f t="shared" si="26"/>
        <v>U5-B16</v>
      </c>
      <c r="B214" t="str">
        <f t="shared" si="27"/>
        <v>NetU5_B16</v>
      </c>
      <c r="C214" t="str">
        <f t="shared" si="28"/>
        <v>U5-NetU5_B16</v>
      </c>
      <c r="D214" t="str">
        <f t="shared" si="29"/>
        <v>U5-B16</v>
      </c>
      <c r="E214" t="s">
        <v>528</v>
      </c>
      <c r="F214" t="s">
        <v>829</v>
      </c>
      <c r="G214" t="s">
        <v>1181</v>
      </c>
      <c r="N214" s="97"/>
      <c r="AT214" t="str">
        <f t="shared" si="30"/>
        <v>NetU5_B16</v>
      </c>
      <c r="AU214" t="str">
        <f t="shared" si="31"/>
        <v>--</v>
      </c>
    </row>
    <row r="215" spans="1:47" x14ac:dyDescent="0.25">
      <c r="A215" t="str">
        <f t="shared" si="26"/>
        <v>U5-B17</v>
      </c>
      <c r="B215" t="str">
        <f t="shared" si="27"/>
        <v>NetU5_B17</v>
      </c>
      <c r="C215" t="str">
        <f t="shared" si="28"/>
        <v>U5-NetU5_B17</v>
      </c>
      <c r="D215" t="str">
        <f t="shared" si="29"/>
        <v>U5-B17</v>
      </c>
      <c r="E215" t="s">
        <v>528</v>
      </c>
      <c r="F215" t="s">
        <v>1102</v>
      </c>
      <c r="G215" t="s">
        <v>1182</v>
      </c>
      <c r="N215" s="97"/>
      <c r="AT215" t="str">
        <f t="shared" si="30"/>
        <v>NetU5_B17</v>
      </c>
      <c r="AU215" t="str">
        <f t="shared" si="31"/>
        <v>--</v>
      </c>
    </row>
    <row r="216" spans="1:47" x14ac:dyDescent="0.25">
      <c r="A216" t="str">
        <f t="shared" si="26"/>
        <v>U5-B18</v>
      </c>
      <c r="B216" t="str">
        <f t="shared" si="27"/>
        <v>NetU5_B18</v>
      </c>
      <c r="C216" t="str">
        <f t="shared" si="28"/>
        <v>U5-NetU5_B18</v>
      </c>
      <c r="D216" t="str">
        <f t="shared" si="29"/>
        <v>U5-B18</v>
      </c>
      <c r="E216" t="s">
        <v>528</v>
      </c>
      <c r="F216" t="s">
        <v>1103</v>
      </c>
      <c r="G216" t="s">
        <v>1183</v>
      </c>
      <c r="N216" s="97"/>
      <c r="AT216" t="str">
        <f t="shared" si="30"/>
        <v>NetU5_B18</v>
      </c>
      <c r="AU216" t="str">
        <f t="shared" si="31"/>
        <v>--</v>
      </c>
    </row>
    <row r="217" spans="1:47" x14ac:dyDescent="0.25">
      <c r="A217" t="str">
        <f t="shared" si="26"/>
        <v>U5-B19</v>
      </c>
      <c r="B217" t="str">
        <f t="shared" si="27"/>
        <v>USER_BTN</v>
      </c>
      <c r="C217" t="str">
        <f t="shared" si="28"/>
        <v>U5-USER_BTN</v>
      </c>
      <c r="D217" t="str">
        <f t="shared" si="29"/>
        <v>U5-B19</v>
      </c>
      <c r="E217" t="s">
        <v>528</v>
      </c>
      <c r="F217" t="s">
        <v>1104</v>
      </c>
      <c r="G217" t="s">
        <v>394</v>
      </c>
      <c r="N217" s="97"/>
      <c r="AT217" t="str">
        <f t="shared" si="30"/>
        <v>USER_BTN</v>
      </c>
      <c r="AU217" t="str">
        <f t="shared" si="31"/>
        <v>--</v>
      </c>
    </row>
    <row r="218" spans="1:47" x14ac:dyDescent="0.25">
      <c r="A218" t="str">
        <f t="shared" si="26"/>
        <v>U5-B20</v>
      </c>
      <c r="B218" t="str">
        <f t="shared" si="27"/>
        <v>3.3V</v>
      </c>
      <c r="C218" t="str">
        <f t="shared" si="28"/>
        <v>U5-3.3V</v>
      </c>
      <c r="D218" t="str">
        <f t="shared" si="29"/>
        <v>U5-B20</v>
      </c>
      <c r="E218" t="s">
        <v>528</v>
      </c>
      <c r="F218" t="s">
        <v>1105</v>
      </c>
      <c r="G218" t="s">
        <v>291</v>
      </c>
      <c r="N218" s="97"/>
      <c r="AT218" t="str">
        <f t="shared" si="30"/>
        <v>3.3V</v>
      </c>
      <c r="AU218" t="str">
        <f t="shared" si="31"/>
        <v>--</v>
      </c>
    </row>
    <row r="219" spans="1:47" x14ac:dyDescent="0.25">
      <c r="A219" t="str">
        <f t="shared" si="26"/>
        <v>U5-C3</v>
      </c>
      <c r="B219" t="str">
        <f t="shared" si="27"/>
        <v>UPD</v>
      </c>
      <c r="C219" t="str">
        <f t="shared" si="28"/>
        <v>U5-UPD</v>
      </c>
      <c r="D219" t="str">
        <f t="shared" si="29"/>
        <v>U5-C3</v>
      </c>
      <c r="E219" t="s">
        <v>528</v>
      </c>
      <c r="F219" t="s">
        <v>446</v>
      </c>
      <c r="G219" t="s">
        <v>1153</v>
      </c>
      <c r="N219" s="97"/>
      <c r="AT219" t="str">
        <f t="shared" si="30"/>
        <v>UPD</v>
      </c>
      <c r="AU219" t="str">
        <f t="shared" si="31"/>
        <v>--</v>
      </c>
    </row>
    <row r="220" spans="1:47" x14ac:dyDescent="0.25">
      <c r="A220" t="str">
        <f t="shared" si="26"/>
        <v>U5-C4</v>
      </c>
      <c r="B220" t="str">
        <f t="shared" si="27"/>
        <v>NetU5_C4</v>
      </c>
      <c r="C220" t="str">
        <f t="shared" si="28"/>
        <v>U5-NetU5_C4</v>
      </c>
      <c r="D220" t="str">
        <f t="shared" si="29"/>
        <v>U5-C4</v>
      </c>
      <c r="E220" t="s">
        <v>528</v>
      </c>
      <c r="F220" t="s">
        <v>447</v>
      </c>
      <c r="G220" t="s">
        <v>1184</v>
      </c>
      <c r="N220" s="97"/>
      <c r="AT220" t="str">
        <f t="shared" si="30"/>
        <v>NetU5_C4</v>
      </c>
      <c r="AU220" t="str">
        <f t="shared" si="31"/>
        <v>--</v>
      </c>
    </row>
    <row r="221" spans="1:47" x14ac:dyDescent="0.25">
      <c r="A221" t="str">
        <f t="shared" si="26"/>
        <v>U5-C5</v>
      </c>
      <c r="B221" t="str">
        <f t="shared" si="27"/>
        <v>NetU5_C5</v>
      </c>
      <c r="C221" t="str">
        <f t="shared" si="28"/>
        <v>U5-NetU5_C5</v>
      </c>
      <c r="D221" t="str">
        <f t="shared" si="29"/>
        <v>U5-C5</v>
      </c>
      <c r="E221" t="s">
        <v>528</v>
      </c>
      <c r="F221" t="s">
        <v>448</v>
      </c>
      <c r="G221" t="s">
        <v>1185</v>
      </c>
      <c r="N221" s="97"/>
      <c r="AT221" t="str">
        <f t="shared" si="30"/>
        <v>NetU5_C5</v>
      </c>
      <c r="AU221" t="str">
        <f t="shared" si="31"/>
        <v>--</v>
      </c>
    </row>
    <row r="222" spans="1:47" x14ac:dyDescent="0.25">
      <c r="A222" t="str">
        <f t="shared" si="26"/>
        <v>U5-C6</v>
      </c>
      <c r="B222" t="str">
        <f t="shared" si="27"/>
        <v>NetU5_C6</v>
      </c>
      <c r="C222" t="str">
        <f t="shared" si="28"/>
        <v>U5-NetU5_C6</v>
      </c>
      <c r="D222" t="str">
        <f t="shared" si="29"/>
        <v>U5-C6</v>
      </c>
      <c r="E222" t="s">
        <v>528</v>
      </c>
      <c r="F222" t="s">
        <v>449</v>
      </c>
      <c r="G222" t="s">
        <v>1186</v>
      </c>
      <c r="N222" s="97"/>
      <c r="AT222" t="str">
        <f t="shared" si="30"/>
        <v>NetU5_C6</v>
      </c>
      <c r="AU222" t="str">
        <f t="shared" si="31"/>
        <v>--</v>
      </c>
    </row>
    <row r="223" spans="1:47" x14ac:dyDescent="0.25">
      <c r="A223" t="str">
        <f t="shared" si="26"/>
        <v>U5-C7</v>
      </c>
      <c r="B223" t="str">
        <f t="shared" si="27"/>
        <v>NetU5_C7</v>
      </c>
      <c r="C223" t="str">
        <f t="shared" si="28"/>
        <v>U5-NetU5_C7</v>
      </c>
      <c r="D223" t="str">
        <f t="shared" si="29"/>
        <v>U5-C7</v>
      </c>
      <c r="E223" t="s">
        <v>528</v>
      </c>
      <c r="F223" t="s">
        <v>450</v>
      </c>
      <c r="G223" t="s">
        <v>1187</v>
      </c>
      <c r="N223" s="97"/>
      <c r="AT223" t="str">
        <f t="shared" si="30"/>
        <v>NetU5_C7</v>
      </c>
      <c r="AU223" t="str">
        <f t="shared" si="31"/>
        <v>--</v>
      </c>
    </row>
    <row r="224" spans="1:47" x14ac:dyDescent="0.25">
      <c r="A224" t="str">
        <f t="shared" si="26"/>
        <v>U5-C9</v>
      </c>
      <c r="B224" t="str">
        <f t="shared" si="27"/>
        <v>NetU5_C9</v>
      </c>
      <c r="C224" t="str">
        <f t="shared" si="28"/>
        <v>U5-NetU5_C9</v>
      </c>
      <c r="D224" t="str">
        <f t="shared" si="29"/>
        <v>U5-C9</v>
      </c>
      <c r="E224" t="s">
        <v>528</v>
      </c>
      <c r="F224" t="s">
        <v>452</v>
      </c>
      <c r="G224" t="s">
        <v>1188</v>
      </c>
      <c r="N224" s="97"/>
      <c r="AT224" t="str">
        <f t="shared" si="30"/>
        <v>NetU5_C9</v>
      </c>
      <c r="AU224" t="str">
        <f t="shared" si="31"/>
        <v>--</v>
      </c>
    </row>
    <row r="225" spans="1:47" x14ac:dyDescent="0.25">
      <c r="A225" t="str">
        <f t="shared" si="26"/>
        <v>U5-C10</v>
      </c>
      <c r="B225" t="str">
        <f t="shared" si="27"/>
        <v>NetU5_C10</v>
      </c>
      <c r="C225" t="str">
        <f t="shared" si="28"/>
        <v>U5-NetU5_C10</v>
      </c>
      <c r="D225" t="str">
        <f t="shared" si="29"/>
        <v>U5-C10</v>
      </c>
      <c r="E225" t="s">
        <v>528</v>
      </c>
      <c r="F225" t="s">
        <v>453</v>
      </c>
      <c r="G225" t="s">
        <v>1189</v>
      </c>
      <c r="N225" s="97"/>
      <c r="AT225" t="str">
        <f t="shared" si="30"/>
        <v>NetU5_C10</v>
      </c>
      <c r="AU225" t="str">
        <f t="shared" si="31"/>
        <v>--</v>
      </c>
    </row>
    <row r="226" spans="1:47" x14ac:dyDescent="0.25">
      <c r="A226" t="str">
        <f t="shared" si="26"/>
        <v>U5-C11</v>
      </c>
      <c r="B226" t="str">
        <f t="shared" si="27"/>
        <v>NetU5_C11</v>
      </c>
      <c r="C226" t="str">
        <f t="shared" si="28"/>
        <v>U5-NetU5_C11</v>
      </c>
      <c r="D226" t="str">
        <f t="shared" si="29"/>
        <v>U5-C11</v>
      </c>
      <c r="E226" t="s">
        <v>528</v>
      </c>
      <c r="F226" t="s">
        <v>454</v>
      </c>
      <c r="G226" t="s">
        <v>1190</v>
      </c>
      <c r="N226" s="97"/>
      <c r="AT226" t="str">
        <f t="shared" si="30"/>
        <v>NetU5_C11</v>
      </c>
      <c r="AU226" t="str">
        <f t="shared" si="31"/>
        <v>--</v>
      </c>
    </row>
    <row r="227" spans="1:47" x14ac:dyDescent="0.25">
      <c r="A227" t="str">
        <f t="shared" si="26"/>
        <v>U5-C12</v>
      </c>
      <c r="B227" t="str">
        <f t="shared" si="27"/>
        <v>NetU5_C12</v>
      </c>
      <c r="C227" t="str">
        <f t="shared" si="28"/>
        <v>U5-NetU5_C12</v>
      </c>
      <c r="D227" t="str">
        <f t="shared" si="29"/>
        <v>U5-C12</v>
      </c>
      <c r="E227" t="s">
        <v>528</v>
      </c>
      <c r="F227" t="s">
        <v>455</v>
      </c>
      <c r="G227" t="s">
        <v>1191</v>
      </c>
      <c r="N227" s="97"/>
      <c r="AT227" t="str">
        <f t="shared" si="30"/>
        <v>NetU5_C12</v>
      </c>
      <c r="AU227" t="str">
        <f t="shared" si="31"/>
        <v>--</v>
      </c>
    </row>
    <row r="228" spans="1:47" x14ac:dyDescent="0.25">
      <c r="A228" t="str">
        <f t="shared" si="26"/>
        <v>U5-C13</v>
      </c>
      <c r="B228" t="str">
        <f t="shared" si="27"/>
        <v>UPD</v>
      </c>
      <c r="C228" t="str">
        <f t="shared" si="28"/>
        <v>U5-UPD</v>
      </c>
      <c r="D228" t="str">
        <f t="shared" si="29"/>
        <v>U5-C13</v>
      </c>
      <c r="E228" t="s">
        <v>528</v>
      </c>
      <c r="F228" t="s">
        <v>456</v>
      </c>
      <c r="G228" t="s">
        <v>1153</v>
      </c>
      <c r="N228" s="97"/>
      <c r="AT228" t="str">
        <f t="shared" si="30"/>
        <v>UPD</v>
      </c>
      <c r="AU228" t="str">
        <f t="shared" si="31"/>
        <v>--</v>
      </c>
    </row>
    <row r="229" spans="1:47" x14ac:dyDescent="0.25">
      <c r="A229" t="str">
        <f t="shared" si="26"/>
        <v>U5-C14</v>
      </c>
      <c r="B229" t="str">
        <f t="shared" si="27"/>
        <v>NetU5_C14</v>
      </c>
      <c r="C229" t="str">
        <f t="shared" si="28"/>
        <v>U5-NetU5_C14</v>
      </c>
      <c r="D229" t="str">
        <f t="shared" si="29"/>
        <v>U5-C14</v>
      </c>
      <c r="E229" t="s">
        <v>528</v>
      </c>
      <c r="F229" t="s">
        <v>457</v>
      </c>
      <c r="G229" t="s">
        <v>1192</v>
      </c>
      <c r="N229" s="97"/>
      <c r="AT229" t="str">
        <f t="shared" si="30"/>
        <v>NetU5_C14</v>
      </c>
      <c r="AU229" t="str">
        <f t="shared" si="31"/>
        <v>--</v>
      </c>
    </row>
    <row r="230" spans="1:47" x14ac:dyDescent="0.25">
      <c r="A230" t="str">
        <f t="shared" si="26"/>
        <v>U5-C15</v>
      </c>
      <c r="B230" t="str">
        <f t="shared" si="27"/>
        <v>NetU5_C15</v>
      </c>
      <c r="C230" t="str">
        <f t="shared" si="28"/>
        <v>U5-NetU5_C15</v>
      </c>
      <c r="D230" t="str">
        <f t="shared" si="29"/>
        <v>U5-C15</v>
      </c>
      <c r="E230" t="s">
        <v>528</v>
      </c>
      <c r="F230" t="s">
        <v>458</v>
      </c>
      <c r="G230" t="s">
        <v>1193</v>
      </c>
      <c r="N230" s="97"/>
      <c r="AT230" t="str">
        <f t="shared" si="30"/>
        <v>NetU5_C15</v>
      </c>
      <c r="AU230" t="str">
        <f t="shared" si="31"/>
        <v>--</v>
      </c>
    </row>
    <row r="231" spans="1:47" x14ac:dyDescent="0.25">
      <c r="A231" t="str">
        <f t="shared" si="26"/>
        <v>U5-C16</v>
      </c>
      <c r="B231" t="str">
        <f t="shared" si="27"/>
        <v>NetU5_C16</v>
      </c>
      <c r="C231" t="str">
        <f t="shared" si="28"/>
        <v>U5-NetU5_C16</v>
      </c>
      <c r="D231" t="str">
        <f t="shared" si="29"/>
        <v>U5-C16</v>
      </c>
      <c r="E231" t="s">
        <v>528</v>
      </c>
      <c r="F231" t="s">
        <v>459</v>
      </c>
      <c r="G231" t="s">
        <v>1194</v>
      </c>
      <c r="N231" s="97"/>
      <c r="AT231" t="str">
        <f t="shared" si="30"/>
        <v>NetU5_C16</v>
      </c>
      <c r="AU231" t="str">
        <f t="shared" si="31"/>
        <v>--</v>
      </c>
    </row>
    <row r="232" spans="1:47" x14ac:dyDescent="0.25">
      <c r="A232" t="str">
        <f t="shared" si="26"/>
        <v>U5-C17</v>
      </c>
      <c r="B232" t="str">
        <f t="shared" si="27"/>
        <v>NetU5_C17</v>
      </c>
      <c r="C232" t="str">
        <f t="shared" si="28"/>
        <v>U5-NetU5_C17</v>
      </c>
      <c r="D232" t="str">
        <f t="shared" si="29"/>
        <v>U5-C17</v>
      </c>
      <c r="E232" t="s">
        <v>528</v>
      </c>
      <c r="F232" t="s">
        <v>460</v>
      </c>
      <c r="G232" t="s">
        <v>1195</v>
      </c>
      <c r="N232" s="97"/>
      <c r="AT232" t="str">
        <f t="shared" si="30"/>
        <v>NetU5_C17</v>
      </c>
      <c r="AU232" t="str">
        <f t="shared" si="31"/>
        <v>--</v>
      </c>
    </row>
    <row r="233" spans="1:47" x14ac:dyDescent="0.25">
      <c r="A233" t="str">
        <f t="shared" si="26"/>
        <v>U5-C19</v>
      </c>
      <c r="B233" t="str">
        <f t="shared" si="27"/>
        <v>BDBUS0</v>
      </c>
      <c r="C233" t="str">
        <f t="shared" si="28"/>
        <v>U5-BDBUS0</v>
      </c>
      <c r="D233" t="str">
        <f t="shared" si="29"/>
        <v>U5-C19</v>
      </c>
      <c r="E233" t="s">
        <v>528</v>
      </c>
      <c r="F233" t="s">
        <v>462</v>
      </c>
      <c r="G233" t="s">
        <v>303</v>
      </c>
      <c r="N233" s="97"/>
      <c r="AT233" t="str">
        <f t="shared" si="30"/>
        <v>BDBUS0</v>
      </c>
      <c r="AU233" t="str">
        <f t="shared" si="31"/>
        <v>--</v>
      </c>
    </row>
    <row r="234" spans="1:47" x14ac:dyDescent="0.25">
      <c r="A234" t="str">
        <f t="shared" si="26"/>
        <v>U5-C20</v>
      </c>
      <c r="B234" t="str">
        <f t="shared" si="27"/>
        <v>AREF</v>
      </c>
      <c r="C234" t="str">
        <f t="shared" si="28"/>
        <v>U5-AREF</v>
      </c>
      <c r="D234" t="str">
        <f t="shared" si="29"/>
        <v>U5-C20</v>
      </c>
      <c r="E234" t="s">
        <v>528</v>
      </c>
      <c r="F234" t="s">
        <v>463</v>
      </c>
      <c r="G234" t="s">
        <v>287</v>
      </c>
      <c r="N234" s="97"/>
      <c r="AT234" t="str">
        <f t="shared" si="30"/>
        <v>AREF</v>
      </c>
      <c r="AU234" t="str">
        <f t="shared" si="31"/>
        <v>--</v>
      </c>
    </row>
    <row r="235" spans="1:47" x14ac:dyDescent="0.25">
      <c r="A235" t="str">
        <f t="shared" si="26"/>
        <v>U5-D3</v>
      </c>
      <c r="B235" t="str">
        <f t="shared" si="27"/>
        <v>NetU5_D3</v>
      </c>
      <c r="C235" t="str">
        <f t="shared" si="28"/>
        <v>U5-NetU5_D3</v>
      </c>
      <c r="D235" t="str">
        <f t="shared" si="29"/>
        <v>U5-D3</v>
      </c>
      <c r="E235" t="s">
        <v>528</v>
      </c>
      <c r="F235" t="s">
        <v>302</v>
      </c>
      <c r="G235" t="s">
        <v>1196</v>
      </c>
      <c r="N235" s="97"/>
      <c r="AT235" t="str">
        <f t="shared" si="30"/>
        <v>NetU5_D3</v>
      </c>
      <c r="AU235" t="str">
        <f t="shared" si="31"/>
        <v>--</v>
      </c>
    </row>
    <row r="236" spans="1:47" x14ac:dyDescent="0.25">
      <c r="A236" t="str">
        <f t="shared" si="26"/>
        <v>U5-D4</v>
      </c>
      <c r="B236" t="str">
        <f t="shared" si="27"/>
        <v>NetU5_D4</v>
      </c>
      <c r="C236" t="str">
        <f t="shared" si="28"/>
        <v>U5-NetU5_D4</v>
      </c>
      <c r="D236" t="str">
        <f t="shared" si="29"/>
        <v>U5-D4</v>
      </c>
      <c r="E236" t="s">
        <v>528</v>
      </c>
      <c r="F236" t="s">
        <v>304</v>
      </c>
      <c r="G236" t="s">
        <v>1197</v>
      </c>
      <c r="N236" s="97"/>
      <c r="AT236" t="str">
        <f t="shared" si="30"/>
        <v>NetU5_D4</v>
      </c>
      <c r="AU236" t="str">
        <f t="shared" si="31"/>
        <v>--</v>
      </c>
    </row>
    <row r="237" spans="1:47" x14ac:dyDescent="0.25">
      <c r="A237" t="str">
        <f t="shared" si="26"/>
        <v>U5-D5</v>
      </c>
      <c r="B237" t="str">
        <f t="shared" si="27"/>
        <v>NetU5_D5</v>
      </c>
      <c r="C237" t="str">
        <f t="shared" si="28"/>
        <v>U5-NetU5_D5</v>
      </c>
      <c r="D237" t="str">
        <f t="shared" si="29"/>
        <v>U5-D5</v>
      </c>
      <c r="E237" t="s">
        <v>528</v>
      </c>
      <c r="F237" t="s">
        <v>306</v>
      </c>
      <c r="G237" t="s">
        <v>1198</v>
      </c>
      <c r="N237" s="97"/>
      <c r="AT237" t="str">
        <f t="shared" si="30"/>
        <v>NetU5_D5</v>
      </c>
      <c r="AU237" t="str">
        <f t="shared" si="31"/>
        <v>--</v>
      </c>
    </row>
    <row r="238" spans="1:47" x14ac:dyDescent="0.25">
      <c r="A238" t="str">
        <f t="shared" si="26"/>
        <v>U5-D6</v>
      </c>
      <c r="B238" t="str">
        <f t="shared" si="27"/>
        <v>UPD</v>
      </c>
      <c r="C238" t="str">
        <f t="shared" si="28"/>
        <v>U5-UPD</v>
      </c>
      <c r="D238" t="str">
        <f t="shared" si="29"/>
        <v>U5-D6</v>
      </c>
      <c r="E238" t="s">
        <v>528</v>
      </c>
      <c r="F238" t="s">
        <v>308</v>
      </c>
      <c r="G238" t="s">
        <v>1153</v>
      </c>
      <c r="N238" s="97"/>
      <c r="AT238" t="str">
        <f t="shared" si="30"/>
        <v>UPD</v>
      </c>
      <c r="AU238" t="str">
        <f t="shared" si="31"/>
        <v>--</v>
      </c>
    </row>
    <row r="239" spans="1:47" x14ac:dyDescent="0.25">
      <c r="A239" t="str">
        <f t="shared" si="26"/>
        <v>U5-D7</v>
      </c>
      <c r="B239" t="str">
        <f t="shared" si="27"/>
        <v>NetU5_D7</v>
      </c>
      <c r="C239" t="str">
        <f t="shared" si="28"/>
        <v>U5-NetU5_D7</v>
      </c>
      <c r="D239" t="str">
        <f t="shared" si="29"/>
        <v>U5-D7</v>
      </c>
      <c r="E239" t="s">
        <v>528</v>
      </c>
      <c r="F239" t="s">
        <v>310</v>
      </c>
      <c r="G239" t="s">
        <v>1199</v>
      </c>
      <c r="N239" s="97"/>
      <c r="AT239" t="str">
        <f t="shared" si="30"/>
        <v>NetU5_D7</v>
      </c>
      <c r="AU239" t="str">
        <f t="shared" si="31"/>
        <v>--</v>
      </c>
    </row>
    <row r="240" spans="1:47" x14ac:dyDescent="0.25">
      <c r="A240" t="str">
        <f t="shared" si="26"/>
        <v>U5-D8</v>
      </c>
      <c r="B240" t="str">
        <f t="shared" si="27"/>
        <v>NetU5_D8</v>
      </c>
      <c r="C240" t="str">
        <f t="shared" si="28"/>
        <v>U5-NetU5_D8</v>
      </c>
      <c r="D240" t="str">
        <f t="shared" si="29"/>
        <v>U5-D8</v>
      </c>
      <c r="E240" t="s">
        <v>528</v>
      </c>
      <c r="F240" t="s">
        <v>312</v>
      </c>
      <c r="G240" t="s">
        <v>1200</v>
      </c>
      <c r="N240" s="97"/>
      <c r="AT240" t="str">
        <f t="shared" si="30"/>
        <v>NetU5_D8</v>
      </c>
      <c r="AU240" t="str">
        <f t="shared" si="31"/>
        <v>--</v>
      </c>
    </row>
    <row r="241" spans="1:47" x14ac:dyDescent="0.25">
      <c r="A241" t="str">
        <f t="shared" si="26"/>
        <v>U5-D9</v>
      </c>
      <c r="B241" t="str">
        <f t="shared" si="27"/>
        <v>NetU5_D9</v>
      </c>
      <c r="C241" t="str">
        <f t="shared" si="28"/>
        <v>U5-NetU5_D9</v>
      </c>
      <c r="D241" t="str">
        <f t="shared" si="29"/>
        <v>U5-D9</v>
      </c>
      <c r="E241" t="s">
        <v>528</v>
      </c>
      <c r="F241" t="s">
        <v>314</v>
      </c>
      <c r="G241" t="s">
        <v>1201</v>
      </c>
      <c r="N241" s="97"/>
      <c r="AT241" t="str">
        <f t="shared" si="30"/>
        <v>NetU5_D9</v>
      </c>
      <c r="AU241" t="str">
        <f t="shared" si="31"/>
        <v>--</v>
      </c>
    </row>
    <row r="242" spans="1:47" x14ac:dyDescent="0.25">
      <c r="A242" t="str">
        <f t="shared" si="26"/>
        <v>U5-D10</v>
      </c>
      <c r="B242" t="str">
        <f t="shared" si="27"/>
        <v>NetU5_D10</v>
      </c>
      <c r="C242" t="str">
        <f t="shared" si="28"/>
        <v>U5-NetU5_D10</v>
      </c>
      <c r="D242" t="str">
        <f t="shared" si="29"/>
        <v>U5-D10</v>
      </c>
      <c r="E242" t="s">
        <v>528</v>
      </c>
      <c r="F242" t="s">
        <v>316</v>
      </c>
      <c r="G242" t="s">
        <v>1202</v>
      </c>
      <c r="N242" s="97"/>
      <c r="AT242" t="str">
        <f t="shared" si="30"/>
        <v>NetU5_D10</v>
      </c>
      <c r="AU242" t="str">
        <f t="shared" si="31"/>
        <v>--</v>
      </c>
    </row>
    <row r="243" spans="1:47" x14ac:dyDescent="0.25">
      <c r="A243" t="str">
        <f t="shared" si="26"/>
        <v>U5-D12</v>
      </c>
      <c r="B243" t="str">
        <f t="shared" si="27"/>
        <v>NetU5_D12</v>
      </c>
      <c r="C243" t="str">
        <f t="shared" si="28"/>
        <v>U5-NetU5_D12</v>
      </c>
      <c r="D243" t="str">
        <f t="shared" si="29"/>
        <v>U5-D12</v>
      </c>
      <c r="E243" t="s">
        <v>528</v>
      </c>
      <c r="F243" t="s">
        <v>320</v>
      </c>
      <c r="G243" t="s">
        <v>1203</v>
      </c>
      <c r="N243" s="97"/>
      <c r="AT243" t="str">
        <f t="shared" si="30"/>
        <v>NetU5_D12</v>
      </c>
      <c r="AU243" t="str">
        <f t="shared" si="31"/>
        <v>--</v>
      </c>
    </row>
    <row r="244" spans="1:47" x14ac:dyDescent="0.25">
      <c r="A244" t="str">
        <f t="shared" si="26"/>
        <v>U5-D13</v>
      </c>
      <c r="B244" t="str">
        <f t="shared" si="27"/>
        <v>NetU5_D13</v>
      </c>
      <c r="C244" t="str">
        <f t="shared" si="28"/>
        <v>U5-NetU5_D13</v>
      </c>
      <c r="D244" t="str">
        <f t="shared" si="29"/>
        <v>U5-D13</v>
      </c>
      <c r="E244" t="s">
        <v>528</v>
      </c>
      <c r="F244" t="s">
        <v>321</v>
      </c>
      <c r="G244" t="s">
        <v>1204</v>
      </c>
      <c r="N244" s="97"/>
      <c r="AT244" t="str">
        <f t="shared" si="30"/>
        <v>NetU5_D13</v>
      </c>
      <c r="AU244" t="str">
        <f t="shared" si="31"/>
        <v>--</v>
      </c>
    </row>
    <row r="245" spans="1:47" x14ac:dyDescent="0.25">
      <c r="A245" t="str">
        <f t="shared" si="26"/>
        <v>U5-D14</v>
      </c>
      <c r="B245" t="str">
        <f t="shared" si="27"/>
        <v>NetU5_D14</v>
      </c>
      <c r="C245" t="str">
        <f t="shared" si="28"/>
        <v>U5-NetU5_D14</v>
      </c>
      <c r="D245" t="str">
        <f t="shared" si="29"/>
        <v>U5-D14</v>
      </c>
      <c r="E245" t="s">
        <v>528</v>
      </c>
      <c r="F245" t="s">
        <v>322</v>
      </c>
      <c r="G245" t="s">
        <v>1205</v>
      </c>
      <c r="N245" s="97"/>
      <c r="AT245" t="str">
        <f t="shared" si="30"/>
        <v>NetU5_D14</v>
      </c>
      <c r="AU245" t="str">
        <f t="shared" si="31"/>
        <v>--</v>
      </c>
    </row>
    <row r="246" spans="1:47" x14ac:dyDescent="0.25">
      <c r="A246" t="str">
        <f t="shared" si="26"/>
        <v>U5-D15</v>
      </c>
      <c r="B246" t="str">
        <f t="shared" si="27"/>
        <v>NetU5_D15</v>
      </c>
      <c r="C246" t="str">
        <f t="shared" si="28"/>
        <v>U5-NetU5_D15</v>
      </c>
      <c r="D246" t="str">
        <f t="shared" si="29"/>
        <v>U5-D15</v>
      </c>
      <c r="E246" t="s">
        <v>528</v>
      </c>
      <c r="F246" t="s">
        <v>832</v>
      </c>
      <c r="G246" t="s">
        <v>1206</v>
      </c>
      <c r="N246" s="97"/>
      <c r="AT246" t="str">
        <f t="shared" si="30"/>
        <v>NetU5_D15</v>
      </c>
      <c r="AU246" t="str">
        <f t="shared" si="31"/>
        <v>--</v>
      </c>
    </row>
    <row r="247" spans="1:47" x14ac:dyDescent="0.25">
      <c r="A247" t="str">
        <f t="shared" si="26"/>
        <v>U5-D16</v>
      </c>
      <c r="B247" t="str">
        <f t="shared" si="27"/>
        <v>UPD</v>
      </c>
      <c r="C247" t="str">
        <f t="shared" si="28"/>
        <v>U5-UPD</v>
      </c>
      <c r="D247" t="str">
        <f t="shared" si="29"/>
        <v>U5-D16</v>
      </c>
      <c r="E247" t="s">
        <v>528</v>
      </c>
      <c r="F247" t="s">
        <v>833</v>
      </c>
      <c r="G247" t="s">
        <v>1153</v>
      </c>
      <c r="N247" s="97"/>
      <c r="AT247" t="str">
        <f t="shared" si="30"/>
        <v>UPD</v>
      </c>
      <c r="AU247" t="str">
        <f t="shared" si="31"/>
        <v>--</v>
      </c>
    </row>
    <row r="248" spans="1:47" x14ac:dyDescent="0.25">
      <c r="A248" t="str">
        <f t="shared" si="26"/>
        <v>U5-D17</v>
      </c>
      <c r="B248" t="str">
        <f t="shared" si="27"/>
        <v>NetU5_D17</v>
      </c>
      <c r="C248" t="str">
        <f t="shared" si="28"/>
        <v>U5-NetU5_D17</v>
      </c>
      <c r="D248" t="str">
        <f t="shared" si="29"/>
        <v>U5-D17</v>
      </c>
      <c r="E248" t="s">
        <v>528</v>
      </c>
      <c r="F248" t="s">
        <v>1207</v>
      </c>
      <c r="G248" t="s">
        <v>1208</v>
      </c>
      <c r="N248" s="97"/>
      <c r="AT248" t="str">
        <f t="shared" si="30"/>
        <v>NetU5_D17</v>
      </c>
      <c r="AU248" t="str">
        <f t="shared" si="31"/>
        <v>--</v>
      </c>
    </row>
    <row r="249" spans="1:47" x14ac:dyDescent="0.25">
      <c r="A249" t="str">
        <f t="shared" si="26"/>
        <v>U5-D18</v>
      </c>
      <c r="B249" t="str">
        <f t="shared" si="27"/>
        <v>BDBUS1</v>
      </c>
      <c r="C249" t="str">
        <f t="shared" si="28"/>
        <v>U5-BDBUS1</v>
      </c>
      <c r="D249" t="str">
        <f t="shared" si="29"/>
        <v>U5-D18</v>
      </c>
      <c r="E249" t="s">
        <v>528</v>
      </c>
      <c r="F249" t="s">
        <v>1209</v>
      </c>
      <c r="G249" t="s">
        <v>305</v>
      </c>
      <c r="N249" s="97"/>
      <c r="AT249" t="str">
        <f t="shared" si="30"/>
        <v>BDBUS1</v>
      </c>
      <c r="AU249" t="str">
        <f t="shared" si="31"/>
        <v>--</v>
      </c>
    </row>
    <row r="250" spans="1:47" x14ac:dyDescent="0.25">
      <c r="A250" t="str">
        <f t="shared" si="26"/>
        <v>U5-D19</v>
      </c>
      <c r="B250" t="str">
        <f t="shared" si="27"/>
        <v>3.3V</v>
      </c>
      <c r="C250" t="str">
        <f t="shared" si="28"/>
        <v>U5-3.3V</v>
      </c>
      <c r="D250" t="str">
        <f t="shared" si="29"/>
        <v>U5-D19</v>
      </c>
      <c r="E250" t="s">
        <v>528</v>
      </c>
      <c r="F250" t="s">
        <v>1210</v>
      </c>
      <c r="G250" t="s">
        <v>291</v>
      </c>
      <c r="N250" s="97"/>
      <c r="AT250" t="str">
        <f t="shared" si="30"/>
        <v>3.3V</v>
      </c>
      <c r="AU250" t="str">
        <f t="shared" si="31"/>
        <v>--</v>
      </c>
    </row>
    <row r="251" spans="1:47" x14ac:dyDescent="0.25">
      <c r="A251" t="str">
        <f t="shared" si="26"/>
        <v>U5-D20</v>
      </c>
      <c r="B251" t="str">
        <f t="shared" si="27"/>
        <v>RSVD1</v>
      </c>
      <c r="C251" t="str">
        <f t="shared" si="28"/>
        <v>U5-RSVD1</v>
      </c>
      <c r="D251" t="str">
        <f t="shared" si="29"/>
        <v>U5-D20</v>
      </c>
      <c r="E251" t="s">
        <v>528</v>
      </c>
      <c r="F251" t="s">
        <v>1211</v>
      </c>
      <c r="G251" t="s">
        <v>1152</v>
      </c>
      <c r="N251" s="97"/>
      <c r="AT251" t="str">
        <f t="shared" si="30"/>
        <v>RSVD1</v>
      </c>
      <c r="AU251" t="str">
        <f t="shared" si="31"/>
        <v>--</v>
      </c>
    </row>
    <row r="252" spans="1:47" x14ac:dyDescent="0.25">
      <c r="A252" t="str">
        <f t="shared" si="26"/>
        <v>U5-E6</v>
      </c>
      <c r="B252" t="str">
        <f t="shared" si="27"/>
        <v>NetU5_E6</v>
      </c>
      <c r="C252" t="str">
        <f t="shared" si="28"/>
        <v>U5-NetU5_E6</v>
      </c>
      <c r="D252" t="str">
        <f t="shared" si="29"/>
        <v>U5-E6</v>
      </c>
      <c r="E252" t="s">
        <v>528</v>
      </c>
      <c r="F252" t="s">
        <v>638</v>
      </c>
      <c r="G252" t="s">
        <v>1212</v>
      </c>
      <c r="N252" s="97"/>
      <c r="AT252" t="str">
        <f t="shared" si="30"/>
        <v>NetU5_E6</v>
      </c>
      <c r="AU252" t="str">
        <f t="shared" si="31"/>
        <v>--</v>
      </c>
    </row>
    <row r="253" spans="1:47" x14ac:dyDescent="0.25">
      <c r="A253" t="str">
        <f t="shared" si="26"/>
        <v>U5-E7</v>
      </c>
      <c r="B253" t="str">
        <f t="shared" si="27"/>
        <v>NetU5_E7</v>
      </c>
      <c r="C253" t="str">
        <f t="shared" si="28"/>
        <v>U5-NetU5_E7</v>
      </c>
      <c r="D253" t="str">
        <f t="shared" si="29"/>
        <v>U5-E7</v>
      </c>
      <c r="E253" t="s">
        <v>528</v>
      </c>
      <c r="F253" t="s">
        <v>639</v>
      </c>
      <c r="G253" t="s">
        <v>1213</v>
      </c>
      <c r="N253" s="97"/>
      <c r="AT253" t="str">
        <f t="shared" si="30"/>
        <v>NetU5_E7</v>
      </c>
      <c r="AU253" t="str">
        <f t="shared" si="31"/>
        <v>--</v>
      </c>
    </row>
    <row r="254" spans="1:47" x14ac:dyDescent="0.25">
      <c r="A254" t="str">
        <f t="shared" si="26"/>
        <v>U5-E8</v>
      </c>
      <c r="B254" t="str">
        <f t="shared" si="27"/>
        <v>NetU5_E8</v>
      </c>
      <c r="C254" t="str">
        <f t="shared" si="28"/>
        <v>U5-NetU5_E8</v>
      </c>
      <c r="D254" t="str">
        <f t="shared" si="29"/>
        <v>U5-E8</v>
      </c>
      <c r="E254" t="s">
        <v>528</v>
      </c>
      <c r="F254" t="s">
        <v>641</v>
      </c>
      <c r="G254" t="s">
        <v>1214</v>
      </c>
      <c r="N254" s="97"/>
      <c r="AT254" t="str">
        <f t="shared" si="30"/>
        <v>NetU5_E8</v>
      </c>
      <c r="AU254" t="str">
        <f t="shared" si="31"/>
        <v>--</v>
      </c>
    </row>
    <row r="255" spans="1:47" x14ac:dyDescent="0.25">
      <c r="A255" t="str">
        <f t="shared" si="26"/>
        <v>U5-E9</v>
      </c>
      <c r="B255" t="str">
        <f t="shared" si="27"/>
        <v>UPD</v>
      </c>
      <c r="C255" t="str">
        <f t="shared" si="28"/>
        <v>U5-UPD</v>
      </c>
      <c r="D255" t="str">
        <f t="shared" si="29"/>
        <v>U5-E9</v>
      </c>
      <c r="E255" t="s">
        <v>528</v>
      </c>
      <c r="F255" t="s">
        <v>643</v>
      </c>
      <c r="G255" t="s">
        <v>1153</v>
      </c>
      <c r="N255" s="97"/>
      <c r="AT255" t="str">
        <f t="shared" si="30"/>
        <v>UPD</v>
      </c>
      <c r="AU255" t="str">
        <f t="shared" si="31"/>
        <v>--</v>
      </c>
    </row>
    <row r="256" spans="1:47" x14ac:dyDescent="0.25">
      <c r="A256" t="str">
        <f t="shared" si="26"/>
        <v>U5-E10</v>
      </c>
      <c r="B256" t="str">
        <f t="shared" si="27"/>
        <v>NetU5_E10</v>
      </c>
      <c r="C256" t="str">
        <f t="shared" si="28"/>
        <v>U5-NetU5_E10</v>
      </c>
      <c r="D256" t="str">
        <f t="shared" si="29"/>
        <v>U5-E10</v>
      </c>
      <c r="E256" t="s">
        <v>528</v>
      </c>
      <c r="F256" t="s">
        <v>644</v>
      </c>
      <c r="G256" t="s">
        <v>1215</v>
      </c>
      <c r="N256" s="97"/>
      <c r="AT256" t="str">
        <f t="shared" si="30"/>
        <v>NetU5_E10</v>
      </c>
      <c r="AU256" t="str">
        <f t="shared" si="31"/>
        <v>--</v>
      </c>
    </row>
    <row r="257" spans="1:47" x14ac:dyDescent="0.25">
      <c r="A257" t="str">
        <f t="shared" si="26"/>
        <v>U5-E11</v>
      </c>
      <c r="B257" t="str">
        <f t="shared" si="27"/>
        <v>NetU5_E11</v>
      </c>
      <c r="C257" t="str">
        <f t="shared" si="28"/>
        <v>U5-NetU5_E11</v>
      </c>
      <c r="D257" t="str">
        <f t="shared" si="29"/>
        <v>U5-E11</v>
      </c>
      <c r="E257" t="s">
        <v>528</v>
      </c>
      <c r="F257" t="s">
        <v>746</v>
      </c>
      <c r="G257" t="s">
        <v>1216</v>
      </c>
      <c r="N257" s="97"/>
      <c r="AT257" t="str">
        <f t="shared" si="30"/>
        <v>NetU5_E11</v>
      </c>
      <c r="AU257" t="str">
        <f t="shared" si="31"/>
        <v>--</v>
      </c>
    </row>
    <row r="258" spans="1:47" x14ac:dyDescent="0.25">
      <c r="A258" t="str">
        <f t="shared" si="26"/>
        <v>U5-E12</v>
      </c>
      <c r="B258" t="str">
        <f t="shared" si="27"/>
        <v>NetU5_E12</v>
      </c>
      <c r="C258" t="str">
        <f t="shared" si="28"/>
        <v>U5-NetU5_E12</v>
      </c>
      <c r="D258" t="str">
        <f t="shared" si="29"/>
        <v>U5-E12</v>
      </c>
      <c r="E258" t="s">
        <v>528</v>
      </c>
      <c r="F258" t="s">
        <v>645</v>
      </c>
      <c r="G258" t="s">
        <v>1217</v>
      </c>
      <c r="N258" s="97"/>
      <c r="AT258" t="str">
        <f t="shared" si="30"/>
        <v>NetU5_E12</v>
      </c>
      <c r="AU258" t="str">
        <f t="shared" si="31"/>
        <v>--</v>
      </c>
    </row>
    <row r="259" spans="1:47" x14ac:dyDescent="0.25">
      <c r="A259" t="str">
        <f t="shared" si="26"/>
        <v>U5-E13</v>
      </c>
      <c r="B259" t="str">
        <f t="shared" si="27"/>
        <v>NetU5_E13</v>
      </c>
      <c r="C259" t="str">
        <f t="shared" si="28"/>
        <v>U5-NetU5_E13</v>
      </c>
      <c r="D259" t="str">
        <f t="shared" si="29"/>
        <v>U5-E13</v>
      </c>
      <c r="E259" t="s">
        <v>528</v>
      </c>
      <c r="F259" t="s">
        <v>646</v>
      </c>
      <c r="G259" t="s">
        <v>1218</v>
      </c>
      <c r="N259" s="97"/>
      <c r="AT259" t="str">
        <f t="shared" si="30"/>
        <v>NetU5_E13</v>
      </c>
      <c r="AU259" t="str">
        <f t="shared" si="31"/>
        <v>--</v>
      </c>
    </row>
    <row r="260" spans="1:47" x14ac:dyDescent="0.25">
      <c r="A260" t="str">
        <f t="shared" si="26"/>
        <v>U5-E15</v>
      </c>
      <c r="B260" t="str">
        <f t="shared" si="27"/>
        <v>NetU5_E15</v>
      </c>
      <c r="C260" t="str">
        <f t="shared" si="28"/>
        <v>U5-NetU5_E15</v>
      </c>
      <c r="D260" t="str">
        <f t="shared" si="29"/>
        <v>U5-E15</v>
      </c>
      <c r="E260" t="s">
        <v>528</v>
      </c>
      <c r="F260" t="s">
        <v>835</v>
      </c>
      <c r="G260" t="s">
        <v>1219</v>
      </c>
      <c r="N260" s="97"/>
      <c r="AT260" t="str">
        <f t="shared" si="30"/>
        <v>NetU5_E15</v>
      </c>
      <c r="AU260" t="str">
        <f t="shared" si="31"/>
        <v>--</v>
      </c>
    </row>
    <row r="261" spans="1:47" x14ac:dyDescent="0.25">
      <c r="A261" t="str">
        <f t="shared" si="26"/>
        <v>U5-E16</v>
      </c>
      <c r="B261" t="str">
        <f t="shared" si="27"/>
        <v>BDBUS4</v>
      </c>
      <c r="C261" t="str">
        <f t="shared" si="28"/>
        <v>U5-BDBUS4</v>
      </c>
      <c r="D261" t="str">
        <f t="shared" si="29"/>
        <v>U5-E16</v>
      </c>
      <c r="E261" t="s">
        <v>528</v>
      </c>
      <c r="F261" t="s">
        <v>836</v>
      </c>
      <c r="G261" t="s">
        <v>311</v>
      </c>
      <c r="N261" s="97"/>
      <c r="AT261" t="str">
        <f t="shared" si="30"/>
        <v>BDBUS4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U5-E17</v>
      </c>
      <c r="B262" t="str">
        <f t="shared" ref="B262:B325" si="33">IF(OR(E262=$A$2,E262=$B$2,E262=$C$2,E262=$D$2),"--",G262)</f>
        <v>BDBUS2</v>
      </c>
      <c r="C262" t="str">
        <f t="shared" ref="C262:C325" si="34">$E262&amp;"-"&amp;$G262</f>
        <v>U5-BDBUS2</v>
      </c>
      <c r="D262" t="str">
        <f t="shared" ref="D262:D325" si="35">A262</f>
        <v>U5-E17</v>
      </c>
      <c r="E262" t="s">
        <v>528</v>
      </c>
      <c r="F262" t="s">
        <v>1220</v>
      </c>
      <c r="G262" t="s">
        <v>307</v>
      </c>
      <c r="N262" s="97"/>
      <c r="AT262" t="str">
        <f t="shared" ref="AT262:AT325" si="36">IF(IF(COUNTIF($AO$6:$AQ$150,B262)&gt;0,"---","--")="---",VLOOKUP(B262,$AO$6:$AQ$150,3,0),B262)</f>
        <v>BDBUS2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U5-E18</v>
      </c>
      <c r="B263" t="str">
        <f t="shared" si="33"/>
        <v>LED1</v>
      </c>
      <c r="C263" t="str">
        <f t="shared" si="34"/>
        <v>U5-LED1</v>
      </c>
      <c r="D263" t="str">
        <f t="shared" si="35"/>
        <v>U5-E18</v>
      </c>
      <c r="E263" t="s">
        <v>528</v>
      </c>
      <c r="F263" t="s">
        <v>1221</v>
      </c>
      <c r="G263" t="s">
        <v>354</v>
      </c>
      <c r="N263" s="97"/>
      <c r="AT263" t="str">
        <f t="shared" si="36"/>
        <v>NetD2_A</v>
      </c>
      <c r="AU263" t="str">
        <f t="shared" si="37"/>
        <v>R9</v>
      </c>
    </row>
    <row r="264" spans="1:47" x14ac:dyDescent="0.25">
      <c r="A264" t="str">
        <f t="shared" si="32"/>
        <v>U5-E19</v>
      </c>
      <c r="B264" t="str">
        <f t="shared" si="33"/>
        <v>3.3V</v>
      </c>
      <c r="C264" t="str">
        <f t="shared" si="34"/>
        <v>U5-3.3V</v>
      </c>
      <c r="D264" t="str">
        <f t="shared" si="35"/>
        <v>U5-E19</v>
      </c>
      <c r="E264" t="s">
        <v>528</v>
      </c>
      <c r="F264" t="s">
        <v>1222</v>
      </c>
      <c r="G264" t="s">
        <v>291</v>
      </c>
      <c r="N264" s="97"/>
      <c r="AT264" t="str">
        <f t="shared" si="36"/>
        <v>3.3V</v>
      </c>
      <c r="AU264" t="str">
        <f t="shared" si="37"/>
        <v>--</v>
      </c>
    </row>
    <row r="265" spans="1:47" x14ac:dyDescent="0.25">
      <c r="A265" t="str">
        <f t="shared" si="32"/>
        <v>U5-F8</v>
      </c>
      <c r="B265" t="str">
        <f t="shared" si="33"/>
        <v>NetU5_F8</v>
      </c>
      <c r="C265" t="str">
        <f t="shared" si="34"/>
        <v>U5-NetU5_F8</v>
      </c>
      <c r="D265" t="str">
        <f t="shared" si="35"/>
        <v>U5-F8</v>
      </c>
      <c r="E265" t="s">
        <v>528</v>
      </c>
      <c r="F265" t="s">
        <v>647</v>
      </c>
      <c r="G265" t="s">
        <v>1223</v>
      </c>
      <c r="N265" s="97"/>
      <c r="AT265" t="str">
        <f t="shared" si="36"/>
        <v>NetU5_F8</v>
      </c>
      <c r="AU265" t="str">
        <f t="shared" si="37"/>
        <v>--</v>
      </c>
    </row>
    <row r="266" spans="1:47" x14ac:dyDescent="0.25">
      <c r="A266" t="str">
        <f t="shared" si="32"/>
        <v>U5-F9</v>
      </c>
      <c r="B266" t="str">
        <f t="shared" si="33"/>
        <v>NetU5_F9</v>
      </c>
      <c r="C266" t="str">
        <f t="shared" si="34"/>
        <v>U5-NetU5_F9</v>
      </c>
      <c r="D266" t="str">
        <f t="shared" si="35"/>
        <v>U5-F9</v>
      </c>
      <c r="E266" t="s">
        <v>528</v>
      </c>
      <c r="F266" t="s">
        <v>648</v>
      </c>
      <c r="G266" t="s">
        <v>1224</v>
      </c>
      <c r="N266" s="97"/>
      <c r="AT266" t="str">
        <f t="shared" si="36"/>
        <v>NetU5_F9</v>
      </c>
      <c r="AU266" t="str">
        <f t="shared" si="37"/>
        <v>--</v>
      </c>
    </row>
    <row r="267" spans="1:47" x14ac:dyDescent="0.25">
      <c r="A267" t="str">
        <f t="shared" si="32"/>
        <v>U5-F11</v>
      </c>
      <c r="B267" t="str">
        <f t="shared" si="33"/>
        <v>NetU5_F11</v>
      </c>
      <c r="C267" t="str">
        <f t="shared" si="34"/>
        <v>U5-NetU5_F11</v>
      </c>
      <c r="D267" t="str">
        <f t="shared" si="35"/>
        <v>U5-F11</v>
      </c>
      <c r="E267" t="s">
        <v>528</v>
      </c>
      <c r="F267" t="s">
        <v>650</v>
      </c>
      <c r="G267" t="s">
        <v>1225</v>
      </c>
      <c r="N267" s="97"/>
      <c r="AT267" t="str">
        <f t="shared" si="36"/>
        <v>NetU5_F11</v>
      </c>
      <c r="AU267" t="str">
        <f t="shared" si="37"/>
        <v>--</v>
      </c>
    </row>
    <row r="268" spans="1:47" x14ac:dyDescent="0.25">
      <c r="A268" t="str">
        <f t="shared" si="32"/>
        <v>U5-F13</v>
      </c>
      <c r="B268" t="str">
        <f t="shared" si="33"/>
        <v>NetU5_F13</v>
      </c>
      <c r="C268" t="str">
        <f t="shared" si="34"/>
        <v>U5-NetU5_F13</v>
      </c>
      <c r="D268" t="str">
        <f t="shared" si="35"/>
        <v>U5-F13</v>
      </c>
      <c r="E268" t="s">
        <v>528</v>
      </c>
      <c r="F268" t="s">
        <v>652</v>
      </c>
      <c r="G268" t="s">
        <v>1226</v>
      </c>
      <c r="N268" s="97"/>
      <c r="AT268" t="str">
        <f t="shared" si="36"/>
        <v>NetU5_F13</v>
      </c>
      <c r="AU268" t="str">
        <f t="shared" si="37"/>
        <v>--</v>
      </c>
    </row>
    <row r="269" spans="1:47" x14ac:dyDescent="0.25">
      <c r="A269" t="str">
        <f t="shared" si="32"/>
        <v>U5-F15</v>
      </c>
      <c r="B269" t="str">
        <f t="shared" si="33"/>
        <v>BDBUS3</v>
      </c>
      <c r="C269" t="str">
        <f t="shared" si="34"/>
        <v>U5-BDBUS3</v>
      </c>
      <c r="D269" t="str">
        <f t="shared" si="35"/>
        <v>U5-F15</v>
      </c>
      <c r="E269" t="s">
        <v>528</v>
      </c>
      <c r="F269" t="s">
        <v>841</v>
      </c>
      <c r="G269" t="s">
        <v>309</v>
      </c>
      <c r="N269" s="97"/>
      <c r="AT269" t="str">
        <f t="shared" si="36"/>
        <v>BDBUS3</v>
      </c>
      <c r="AU269" t="str">
        <f t="shared" si="37"/>
        <v>--</v>
      </c>
    </row>
    <row r="270" spans="1:47" x14ac:dyDescent="0.25">
      <c r="A270" t="str">
        <f t="shared" si="32"/>
        <v>U5-F16</v>
      </c>
      <c r="B270" t="str">
        <f t="shared" si="33"/>
        <v>BDBUS5</v>
      </c>
      <c r="C270" t="str">
        <f t="shared" si="34"/>
        <v>U5-BDBUS5</v>
      </c>
      <c r="D270" t="str">
        <f t="shared" si="35"/>
        <v>U5-F16</v>
      </c>
      <c r="E270" t="s">
        <v>528</v>
      </c>
      <c r="F270" t="s">
        <v>842</v>
      </c>
      <c r="G270" t="s">
        <v>313</v>
      </c>
      <c r="N270" s="97"/>
      <c r="AT270" t="str">
        <f t="shared" si="36"/>
        <v>BDBUS5</v>
      </c>
      <c r="AU270" t="str">
        <f t="shared" si="37"/>
        <v>--</v>
      </c>
    </row>
    <row r="271" spans="1:47" x14ac:dyDescent="0.25">
      <c r="A271" t="str">
        <f t="shared" si="32"/>
        <v>U5-F18</v>
      </c>
      <c r="B271" t="str">
        <f t="shared" si="33"/>
        <v>D13</v>
      </c>
      <c r="C271" t="str">
        <f t="shared" si="34"/>
        <v>U5-D13</v>
      </c>
      <c r="D271" t="str">
        <f t="shared" si="35"/>
        <v>U5-F18</v>
      </c>
      <c r="E271" t="s">
        <v>528</v>
      </c>
      <c r="F271" t="s">
        <v>1227</v>
      </c>
      <c r="G271" t="s">
        <v>321</v>
      </c>
      <c r="N271" s="97"/>
      <c r="AT271" t="str">
        <f t="shared" si="36"/>
        <v>D13</v>
      </c>
      <c r="AU271" t="str">
        <f t="shared" si="37"/>
        <v>--</v>
      </c>
    </row>
    <row r="272" spans="1:47" x14ac:dyDescent="0.25">
      <c r="A272" t="str">
        <f t="shared" si="32"/>
        <v>U5-F20</v>
      </c>
      <c r="B272" t="str">
        <f t="shared" si="33"/>
        <v>PIO_07</v>
      </c>
      <c r="C272" t="str">
        <f t="shared" si="34"/>
        <v>U5-PIO_07</v>
      </c>
      <c r="D272" t="str">
        <f t="shared" si="35"/>
        <v>U5-F20</v>
      </c>
      <c r="E272" t="s">
        <v>528</v>
      </c>
      <c r="F272" t="s">
        <v>1228</v>
      </c>
      <c r="G272" t="s">
        <v>344</v>
      </c>
      <c r="N272" s="97"/>
      <c r="AT272" t="str">
        <f t="shared" si="36"/>
        <v>PIO_07</v>
      </c>
      <c r="AU272" t="str">
        <f t="shared" si="37"/>
        <v>--</v>
      </c>
    </row>
    <row r="273" spans="1:47" x14ac:dyDescent="0.25">
      <c r="A273" t="str">
        <f t="shared" si="32"/>
        <v>U5-G8</v>
      </c>
      <c r="B273" t="str">
        <f t="shared" si="33"/>
        <v>UPD</v>
      </c>
      <c r="C273" t="str">
        <f t="shared" si="34"/>
        <v>U5-UPD</v>
      </c>
      <c r="D273" t="str">
        <f t="shared" si="35"/>
        <v>U5-G8</v>
      </c>
      <c r="E273" t="s">
        <v>528</v>
      </c>
      <c r="F273" t="s">
        <v>760</v>
      </c>
      <c r="G273" t="s">
        <v>1153</v>
      </c>
      <c r="N273" s="97"/>
      <c r="AT273" t="str">
        <f t="shared" si="36"/>
        <v>UPD</v>
      </c>
      <c r="AU273" t="str">
        <f t="shared" si="37"/>
        <v>--</v>
      </c>
    </row>
    <row r="274" spans="1:47" x14ac:dyDescent="0.25">
      <c r="A274" t="str">
        <f t="shared" si="32"/>
        <v>U5-G10</v>
      </c>
      <c r="B274" t="str">
        <f t="shared" si="33"/>
        <v>UPD</v>
      </c>
      <c r="C274" t="str">
        <f t="shared" si="34"/>
        <v>U5-UPD</v>
      </c>
      <c r="D274" t="str">
        <f t="shared" si="35"/>
        <v>U5-G10</v>
      </c>
      <c r="E274" t="s">
        <v>528</v>
      </c>
      <c r="F274" t="s">
        <v>656</v>
      </c>
      <c r="G274" t="s">
        <v>1153</v>
      </c>
      <c r="N274" s="97"/>
      <c r="AT274" t="str">
        <f t="shared" si="36"/>
        <v>UPD</v>
      </c>
      <c r="AU274" t="str">
        <f t="shared" si="37"/>
        <v>--</v>
      </c>
    </row>
    <row r="275" spans="1:47" x14ac:dyDescent="0.25">
      <c r="A275" t="str">
        <f t="shared" si="32"/>
        <v>U5-G12</v>
      </c>
      <c r="B275" t="str">
        <f t="shared" si="33"/>
        <v>UPD</v>
      </c>
      <c r="C275" t="str">
        <f t="shared" si="34"/>
        <v>U5-UPD</v>
      </c>
      <c r="D275" t="str">
        <f t="shared" si="35"/>
        <v>U5-G12</v>
      </c>
      <c r="E275" t="s">
        <v>528</v>
      </c>
      <c r="F275" t="s">
        <v>658</v>
      </c>
      <c r="G275" t="s">
        <v>1153</v>
      </c>
      <c r="N275" s="97"/>
      <c r="AT275" t="str">
        <f t="shared" si="36"/>
        <v>UPD</v>
      </c>
      <c r="AU275" t="str">
        <f t="shared" si="37"/>
        <v>--</v>
      </c>
    </row>
    <row r="276" spans="1:47" x14ac:dyDescent="0.25">
      <c r="A276" t="str">
        <f t="shared" si="32"/>
        <v>U5-G15</v>
      </c>
      <c r="B276" t="str">
        <f t="shared" si="33"/>
        <v>3.3V</v>
      </c>
      <c r="C276" t="str">
        <f t="shared" si="34"/>
        <v>U5-3.3V</v>
      </c>
      <c r="D276" t="str">
        <f t="shared" si="35"/>
        <v>U5-G15</v>
      </c>
      <c r="E276" t="s">
        <v>528</v>
      </c>
      <c r="F276" t="s">
        <v>845</v>
      </c>
      <c r="G276" t="s">
        <v>291</v>
      </c>
      <c r="N276" s="97"/>
      <c r="AT276" t="str">
        <f t="shared" si="36"/>
        <v>3.3V</v>
      </c>
      <c r="AU276" t="str">
        <f t="shared" si="37"/>
        <v>--</v>
      </c>
    </row>
    <row r="277" spans="1:47" x14ac:dyDescent="0.25">
      <c r="A277" t="str">
        <f t="shared" si="32"/>
        <v>U5-G16</v>
      </c>
      <c r="B277" t="str">
        <f t="shared" si="33"/>
        <v>D14</v>
      </c>
      <c r="C277" t="str">
        <f t="shared" si="34"/>
        <v>U5-D14</v>
      </c>
      <c r="D277" t="str">
        <f t="shared" si="35"/>
        <v>U5-G16</v>
      </c>
      <c r="E277" t="s">
        <v>528</v>
      </c>
      <c r="F277" t="s">
        <v>847</v>
      </c>
      <c r="G277" t="s">
        <v>322</v>
      </c>
      <c r="N277" s="97"/>
      <c r="AT277" t="str">
        <f t="shared" si="36"/>
        <v>D14</v>
      </c>
      <c r="AU277" t="str">
        <f t="shared" si="37"/>
        <v>--</v>
      </c>
    </row>
    <row r="278" spans="1:47" x14ac:dyDescent="0.25">
      <c r="A278" t="str">
        <f t="shared" si="32"/>
        <v>U5-G17</v>
      </c>
      <c r="B278" t="str">
        <f t="shared" si="33"/>
        <v>USER_LED</v>
      </c>
      <c r="C278" t="str">
        <f t="shared" si="34"/>
        <v>U5-USER_LED</v>
      </c>
      <c r="D278" t="str">
        <f t="shared" si="35"/>
        <v>U5-G17</v>
      </c>
      <c r="E278" t="s">
        <v>528</v>
      </c>
      <c r="F278" t="s">
        <v>1229</v>
      </c>
      <c r="G278" t="s">
        <v>1154</v>
      </c>
      <c r="N278" s="97"/>
      <c r="AT278" t="str">
        <f t="shared" si="36"/>
        <v>USER_LED</v>
      </c>
      <c r="AU278" t="str">
        <f t="shared" si="37"/>
        <v>--</v>
      </c>
    </row>
    <row r="279" spans="1:47" x14ac:dyDescent="0.25">
      <c r="A279" t="str">
        <f t="shared" si="32"/>
        <v>U5-G18</v>
      </c>
      <c r="B279" t="str">
        <f t="shared" si="33"/>
        <v>D5</v>
      </c>
      <c r="C279" t="str">
        <f t="shared" si="34"/>
        <v>U5-D5</v>
      </c>
      <c r="D279" t="str">
        <f t="shared" si="35"/>
        <v>U5-G18</v>
      </c>
      <c r="E279" t="s">
        <v>528</v>
      </c>
      <c r="F279" t="s">
        <v>1230</v>
      </c>
      <c r="G279" t="s">
        <v>306</v>
      </c>
      <c r="N279" s="97"/>
      <c r="AT279" t="str">
        <f t="shared" si="36"/>
        <v>D5</v>
      </c>
      <c r="AU279" t="str">
        <f t="shared" si="37"/>
        <v>--</v>
      </c>
    </row>
    <row r="280" spans="1:47" x14ac:dyDescent="0.25">
      <c r="A280" t="str">
        <f t="shared" si="32"/>
        <v>U5-G19</v>
      </c>
      <c r="B280" t="str">
        <f t="shared" si="33"/>
        <v>PIO_06</v>
      </c>
      <c r="C280" t="str">
        <f t="shared" si="34"/>
        <v>U5-PIO_06</v>
      </c>
      <c r="D280" t="str">
        <f t="shared" si="35"/>
        <v>U5-G19</v>
      </c>
      <c r="E280" t="s">
        <v>528</v>
      </c>
      <c r="F280" t="s">
        <v>1231</v>
      </c>
      <c r="G280" t="s">
        <v>342</v>
      </c>
      <c r="N280" s="97"/>
      <c r="AT280" t="str">
        <f t="shared" si="36"/>
        <v>PIO_06</v>
      </c>
      <c r="AU280" t="str">
        <f t="shared" si="37"/>
        <v>--</v>
      </c>
    </row>
    <row r="281" spans="1:47" x14ac:dyDescent="0.25">
      <c r="A281" t="str">
        <f t="shared" si="32"/>
        <v>U5-H16</v>
      </c>
      <c r="B281" t="str">
        <f t="shared" si="33"/>
        <v>PIO_05</v>
      </c>
      <c r="C281" t="str">
        <f t="shared" si="34"/>
        <v>U5-PIO_05</v>
      </c>
      <c r="D281" t="str">
        <f t="shared" si="35"/>
        <v>U5-H16</v>
      </c>
      <c r="E281" t="s">
        <v>528</v>
      </c>
      <c r="F281" t="s">
        <v>851</v>
      </c>
      <c r="G281" t="s">
        <v>340</v>
      </c>
      <c r="N281" s="97"/>
      <c r="AT281" t="str">
        <f t="shared" si="36"/>
        <v>PIO_05</v>
      </c>
      <c r="AU281" t="str">
        <f t="shared" si="37"/>
        <v>--</v>
      </c>
    </row>
    <row r="282" spans="1:47" x14ac:dyDescent="0.25">
      <c r="A282" t="str">
        <f t="shared" si="32"/>
        <v>U5-H17</v>
      </c>
      <c r="B282" t="str">
        <f t="shared" si="33"/>
        <v>D4</v>
      </c>
      <c r="C282" t="str">
        <f t="shared" si="34"/>
        <v>U5-D4</v>
      </c>
      <c r="D282" t="str">
        <f t="shared" si="35"/>
        <v>U5-H17</v>
      </c>
      <c r="E282" t="s">
        <v>528</v>
      </c>
      <c r="F282" t="s">
        <v>1232</v>
      </c>
      <c r="G282" t="s">
        <v>304</v>
      </c>
      <c r="N282" s="97"/>
      <c r="AT282" t="str">
        <f t="shared" si="36"/>
        <v>D4</v>
      </c>
      <c r="AU282" t="str">
        <f t="shared" si="37"/>
        <v>--</v>
      </c>
    </row>
    <row r="283" spans="1:47" x14ac:dyDescent="0.25">
      <c r="A283" t="str">
        <f t="shared" si="32"/>
        <v>U5-H18</v>
      </c>
      <c r="B283" t="str">
        <f t="shared" si="33"/>
        <v>3.3V</v>
      </c>
      <c r="C283" t="str">
        <f t="shared" si="34"/>
        <v>U5-3.3V</v>
      </c>
      <c r="D283" t="str">
        <f t="shared" si="35"/>
        <v>U5-H18</v>
      </c>
      <c r="E283" t="s">
        <v>528</v>
      </c>
      <c r="F283" t="s">
        <v>1233</v>
      </c>
      <c r="G283" t="s">
        <v>291</v>
      </c>
      <c r="N283" s="97"/>
      <c r="AT283" t="str">
        <f t="shared" si="36"/>
        <v>3.3V</v>
      </c>
      <c r="AU283" t="str">
        <f t="shared" si="37"/>
        <v>--</v>
      </c>
    </row>
    <row r="284" spans="1:47" x14ac:dyDescent="0.25">
      <c r="A284" t="str">
        <f t="shared" si="32"/>
        <v>U5-H19</v>
      </c>
      <c r="B284" t="str">
        <f t="shared" si="33"/>
        <v>D6</v>
      </c>
      <c r="C284" t="str">
        <f t="shared" si="34"/>
        <v>U5-D6</v>
      </c>
      <c r="D284" t="str">
        <f t="shared" si="35"/>
        <v>U5-H19</v>
      </c>
      <c r="E284" t="s">
        <v>528</v>
      </c>
      <c r="F284" t="s">
        <v>1234</v>
      </c>
      <c r="G284" t="s">
        <v>308</v>
      </c>
      <c r="N284" s="97"/>
      <c r="AT284" t="str">
        <f t="shared" si="36"/>
        <v>D6</v>
      </c>
      <c r="AU284" t="str">
        <f t="shared" si="37"/>
        <v>--</v>
      </c>
    </row>
    <row r="285" spans="1:47" x14ac:dyDescent="0.25">
      <c r="A285" t="str">
        <f t="shared" si="32"/>
        <v>U5-J17</v>
      </c>
      <c r="B285" t="str">
        <f t="shared" si="33"/>
        <v>PIO_08</v>
      </c>
      <c r="C285" t="str">
        <f t="shared" si="34"/>
        <v>U5-PIO_08</v>
      </c>
      <c r="D285" t="str">
        <f t="shared" si="35"/>
        <v>U5-J17</v>
      </c>
      <c r="E285" t="s">
        <v>528</v>
      </c>
      <c r="F285" t="s">
        <v>1235</v>
      </c>
      <c r="G285" t="s">
        <v>346</v>
      </c>
      <c r="N285" s="97"/>
      <c r="AT285" t="str">
        <f t="shared" si="36"/>
        <v>PIO_08</v>
      </c>
      <c r="AU285" t="str">
        <f t="shared" si="37"/>
        <v>--</v>
      </c>
    </row>
    <row r="286" spans="1:47" x14ac:dyDescent="0.25">
      <c r="A286" t="str">
        <f t="shared" si="32"/>
        <v>U5-J18</v>
      </c>
      <c r="B286" t="str">
        <f t="shared" si="33"/>
        <v>F_D2</v>
      </c>
      <c r="C286" t="str">
        <f t="shared" si="34"/>
        <v>U5-F_D2</v>
      </c>
      <c r="D286" t="str">
        <f t="shared" si="35"/>
        <v>U5-J18</v>
      </c>
      <c r="E286" t="s">
        <v>528</v>
      </c>
      <c r="F286" t="s">
        <v>1236</v>
      </c>
      <c r="G286" t="s">
        <v>1145</v>
      </c>
      <c r="N286" s="97"/>
      <c r="AT286" t="str">
        <f t="shared" si="36"/>
        <v>F_D2</v>
      </c>
      <c r="AU286" t="str">
        <f t="shared" si="37"/>
        <v>--</v>
      </c>
    </row>
    <row r="287" spans="1:47" x14ac:dyDescent="0.25">
      <c r="A287" t="str">
        <f t="shared" si="32"/>
        <v>U5-J20</v>
      </c>
      <c r="B287" t="str">
        <f t="shared" si="33"/>
        <v>PIO_01</v>
      </c>
      <c r="C287" t="str">
        <f t="shared" si="34"/>
        <v>U5-PIO_01</v>
      </c>
      <c r="D287" t="str">
        <f t="shared" si="35"/>
        <v>U5-J20</v>
      </c>
      <c r="E287" t="s">
        <v>528</v>
      </c>
      <c r="F287" t="s">
        <v>1237</v>
      </c>
      <c r="G287" t="s">
        <v>333</v>
      </c>
      <c r="N287" s="97"/>
      <c r="AT287" t="str">
        <f t="shared" si="36"/>
        <v>PIO_01</v>
      </c>
      <c r="AU287" t="str">
        <f t="shared" si="37"/>
        <v>--</v>
      </c>
    </row>
    <row r="288" spans="1:47" x14ac:dyDescent="0.25">
      <c r="A288" t="str">
        <f t="shared" si="32"/>
        <v>U5-K15</v>
      </c>
      <c r="B288" t="str">
        <f t="shared" si="33"/>
        <v>F_CS</v>
      </c>
      <c r="C288" t="str">
        <f t="shared" si="34"/>
        <v>U5-F_CS</v>
      </c>
      <c r="D288" t="str">
        <f t="shared" si="35"/>
        <v>U5-K15</v>
      </c>
      <c r="E288" t="s">
        <v>528</v>
      </c>
      <c r="F288" t="s">
        <v>869</v>
      </c>
      <c r="G288" t="s">
        <v>347</v>
      </c>
      <c r="N288" s="97"/>
      <c r="AT288" t="str">
        <f t="shared" si="36"/>
        <v>F_CS</v>
      </c>
      <c r="AU288" t="str">
        <f t="shared" si="37"/>
        <v>--</v>
      </c>
    </row>
    <row r="289" spans="1:47" x14ac:dyDescent="0.25">
      <c r="A289" t="str">
        <f t="shared" si="32"/>
        <v>U5-K16</v>
      </c>
      <c r="B289" t="str">
        <f t="shared" si="33"/>
        <v>F_DO</v>
      </c>
      <c r="C289" t="str">
        <f t="shared" si="34"/>
        <v>U5-F_DO</v>
      </c>
      <c r="D289" t="str">
        <f t="shared" si="35"/>
        <v>U5-K16</v>
      </c>
      <c r="E289" t="s">
        <v>528</v>
      </c>
      <c r="F289" t="s">
        <v>870</v>
      </c>
      <c r="G289" t="s">
        <v>612</v>
      </c>
      <c r="N289" s="97"/>
      <c r="AT289" t="str">
        <f t="shared" si="36"/>
        <v>F_DO</v>
      </c>
      <c r="AU289" t="str">
        <f t="shared" si="37"/>
        <v>--</v>
      </c>
    </row>
    <row r="290" spans="1:47" x14ac:dyDescent="0.25">
      <c r="A290" t="str">
        <f t="shared" si="32"/>
        <v>U5-K20</v>
      </c>
      <c r="B290" t="str">
        <f t="shared" si="33"/>
        <v>PIO_02</v>
      </c>
      <c r="C290" t="str">
        <f t="shared" si="34"/>
        <v>U5-PIO_02</v>
      </c>
      <c r="D290" t="str">
        <f t="shared" si="35"/>
        <v>U5-K20</v>
      </c>
      <c r="E290" t="s">
        <v>528</v>
      </c>
      <c r="F290" t="s">
        <v>1238</v>
      </c>
      <c r="G290" t="s">
        <v>334</v>
      </c>
      <c r="N290" s="97"/>
      <c r="AT290" t="str">
        <f t="shared" si="36"/>
        <v>PIO_02</v>
      </c>
      <c r="AU290" t="str">
        <f t="shared" si="37"/>
        <v>--</v>
      </c>
    </row>
    <row r="291" spans="1:47" x14ac:dyDescent="0.25">
      <c r="A291" t="str">
        <f t="shared" si="32"/>
        <v>U5-L15</v>
      </c>
      <c r="B291" t="str">
        <f t="shared" si="33"/>
        <v>PIO_04</v>
      </c>
      <c r="C291" t="str">
        <f t="shared" si="34"/>
        <v>U5-PIO_04</v>
      </c>
      <c r="D291" t="str">
        <f t="shared" si="35"/>
        <v>U5-L15</v>
      </c>
      <c r="E291" t="s">
        <v>528</v>
      </c>
      <c r="F291" t="s">
        <v>876</v>
      </c>
      <c r="G291" t="s">
        <v>336</v>
      </c>
      <c r="N291" s="97"/>
      <c r="AT291" t="str">
        <f t="shared" si="36"/>
        <v>PIO_04</v>
      </c>
      <c r="AU291" t="str">
        <f t="shared" si="37"/>
        <v>--</v>
      </c>
    </row>
    <row r="292" spans="1:47" x14ac:dyDescent="0.25">
      <c r="A292" t="str">
        <f t="shared" si="32"/>
        <v>U5-L16</v>
      </c>
      <c r="B292" t="str">
        <f t="shared" si="33"/>
        <v>PIO_03</v>
      </c>
      <c r="C292" t="str">
        <f t="shared" si="34"/>
        <v>U5-PIO_03</v>
      </c>
      <c r="D292" t="str">
        <f t="shared" si="35"/>
        <v>U5-L16</v>
      </c>
      <c r="E292" t="s">
        <v>528</v>
      </c>
      <c r="F292" t="s">
        <v>877</v>
      </c>
      <c r="G292" t="s">
        <v>335</v>
      </c>
      <c r="N292" s="97"/>
      <c r="AT292" t="str">
        <f t="shared" si="36"/>
        <v>PIO_03</v>
      </c>
      <c r="AU292" t="str">
        <f t="shared" si="37"/>
        <v>--</v>
      </c>
    </row>
    <row r="293" spans="1:47" x14ac:dyDescent="0.25">
      <c r="A293" t="str">
        <f t="shared" si="32"/>
        <v>U5-L17</v>
      </c>
      <c r="B293" t="str">
        <f t="shared" si="33"/>
        <v>3.3V</v>
      </c>
      <c r="C293" t="str">
        <f t="shared" si="34"/>
        <v>U5-3.3V</v>
      </c>
      <c r="D293" t="str">
        <f t="shared" si="35"/>
        <v>U5-L17</v>
      </c>
      <c r="E293" t="s">
        <v>528</v>
      </c>
      <c r="F293" t="s">
        <v>1239</v>
      </c>
      <c r="G293" t="s">
        <v>291</v>
      </c>
      <c r="N293" s="97"/>
      <c r="AT293" t="str">
        <f t="shared" si="36"/>
        <v>3.3V</v>
      </c>
      <c r="AU293" t="str">
        <f t="shared" si="37"/>
        <v>--</v>
      </c>
    </row>
    <row r="294" spans="1:47" x14ac:dyDescent="0.25">
      <c r="A294" t="str">
        <f t="shared" si="32"/>
        <v>U5-L18</v>
      </c>
      <c r="B294" t="str">
        <f t="shared" si="33"/>
        <v>NetU5_L18</v>
      </c>
      <c r="C294" t="str">
        <f t="shared" si="34"/>
        <v>U5-NetU5_L18</v>
      </c>
      <c r="D294" t="str">
        <f t="shared" si="35"/>
        <v>U5-L18</v>
      </c>
      <c r="E294" t="s">
        <v>528</v>
      </c>
      <c r="F294" t="s">
        <v>1240</v>
      </c>
      <c r="G294" t="s">
        <v>1241</v>
      </c>
      <c r="N294" s="97"/>
      <c r="AT294" t="str">
        <f t="shared" si="36"/>
        <v>NetU5_L18</v>
      </c>
      <c r="AU294" t="str">
        <f t="shared" si="37"/>
        <v>--</v>
      </c>
    </row>
    <row r="295" spans="1:47" x14ac:dyDescent="0.25">
      <c r="A295" t="str">
        <f t="shared" si="32"/>
        <v>U5-L19</v>
      </c>
      <c r="B295" t="str">
        <f t="shared" si="33"/>
        <v>D7</v>
      </c>
      <c r="C295" t="str">
        <f t="shared" si="34"/>
        <v>U5-D7</v>
      </c>
      <c r="D295" t="str">
        <f t="shared" si="35"/>
        <v>U5-L19</v>
      </c>
      <c r="E295" t="s">
        <v>528</v>
      </c>
      <c r="F295" t="s">
        <v>1242</v>
      </c>
      <c r="G295" t="s">
        <v>310</v>
      </c>
      <c r="N295" s="97"/>
      <c r="AT295" t="str">
        <f t="shared" si="36"/>
        <v>D7</v>
      </c>
      <c r="AU295" t="str">
        <f t="shared" si="37"/>
        <v>--</v>
      </c>
    </row>
    <row r="296" spans="1:47" x14ac:dyDescent="0.25">
      <c r="A296" t="str">
        <f t="shared" si="32"/>
        <v>U5-L20</v>
      </c>
      <c r="B296" t="str">
        <f t="shared" si="33"/>
        <v>D8</v>
      </c>
      <c r="C296" t="str">
        <f t="shared" si="34"/>
        <v>U5-D8</v>
      </c>
      <c r="D296" t="str">
        <f t="shared" si="35"/>
        <v>U5-L20</v>
      </c>
      <c r="E296" t="s">
        <v>528</v>
      </c>
      <c r="F296" t="s">
        <v>1243</v>
      </c>
      <c r="G296" t="s">
        <v>312</v>
      </c>
      <c r="N296" s="97"/>
      <c r="AT296" t="str">
        <f t="shared" si="36"/>
        <v>D8</v>
      </c>
      <c r="AU296" t="str">
        <f t="shared" si="37"/>
        <v>--</v>
      </c>
    </row>
    <row r="297" spans="1:47" x14ac:dyDescent="0.25">
      <c r="A297" t="str">
        <f t="shared" si="32"/>
        <v>U5-M17</v>
      </c>
      <c r="B297" t="str">
        <f t="shared" si="33"/>
        <v>D3</v>
      </c>
      <c r="C297" t="str">
        <f t="shared" si="34"/>
        <v>U5-D3</v>
      </c>
      <c r="D297" t="str">
        <f t="shared" si="35"/>
        <v>U5-M17</v>
      </c>
      <c r="E297" t="s">
        <v>528</v>
      </c>
      <c r="F297" t="s">
        <v>1244</v>
      </c>
      <c r="G297" t="s">
        <v>302</v>
      </c>
      <c r="N297" s="97"/>
      <c r="AT297" t="str">
        <f t="shared" si="36"/>
        <v>D3</v>
      </c>
      <c r="AU297" t="str">
        <f t="shared" si="37"/>
        <v>--</v>
      </c>
    </row>
    <row r="298" spans="1:47" x14ac:dyDescent="0.25">
      <c r="A298" t="str">
        <f t="shared" si="32"/>
        <v>U5-M18</v>
      </c>
      <c r="B298" t="str">
        <f t="shared" si="33"/>
        <v>NetU5_M18</v>
      </c>
      <c r="C298" t="str">
        <f t="shared" si="34"/>
        <v>U5-NetU5_M18</v>
      </c>
      <c r="D298" t="str">
        <f t="shared" si="35"/>
        <v>U5-M18</v>
      </c>
      <c r="E298" t="s">
        <v>528</v>
      </c>
      <c r="F298" t="s">
        <v>1245</v>
      </c>
      <c r="G298" t="s">
        <v>1246</v>
      </c>
      <c r="N298" s="97"/>
      <c r="AT298" t="str">
        <f t="shared" si="36"/>
        <v>NetU5_M18</v>
      </c>
      <c r="AU298" t="str">
        <f t="shared" si="37"/>
        <v>--</v>
      </c>
    </row>
    <row r="299" spans="1:47" x14ac:dyDescent="0.25">
      <c r="A299" t="str">
        <f t="shared" si="32"/>
        <v>U5-M19</v>
      </c>
      <c r="B299" t="str">
        <f t="shared" si="33"/>
        <v>D2</v>
      </c>
      <c r="C299" t="str">
        <f t="shared" si="34"/>
        <v>U5-D2</v>
      </c>
      <c r="D299" t="str">
        <f t="shared" si="35"/>
        <v>U5-M19</v>
      </c>
      <c r="E299" t="s">
        <v>528</v>
      </c>
      <c r="F299" t="s">
        <v>1247</v>
      </c>
      <c r="G299" t="s">
        <v>301</v>
      </c>
      <c r="N299" s="97"/>
      <c r="AT299" t="str">
        <f t="shared" si="36"/>
        <v>D2</v>
      </c>
      <c r="AU299" t="str">
        <f t="shared" si="37"/>
        <v>--</v>
      </c>
    </row>
    <row r="300" spans="1:47" x14ac:dyDescent="0.25">
      <c r="A300" t="str">
        <f t="shared" si="32"/>
        <v>U5-M20</v>
      </c>
      <c r="B300" t="str">
        <f t="shared" si="33"/>
        <v>3.3V</v>
      </c>
      <c r="C300" t="str">
        <f t="shared" si="34"/>
        <v>U5-3.3V</v>
      </c>
      <c r="D300" t="str">
        <f t="shared" si="35"/>
        <v>U5-M20</v>
      </c>
      <c r="E300" t="s">
        <v>528</v>
      </c>
      <c r="F300" t="s">
        <v>1248</v>
      </c>
      <c r="G300" t="s">
        <v>291</v>
      </c>
      <c r="N300" s="97"/>
      <c r="AT300" t="str">
        <f t="shared" si="36"/>
        <v>3.3V</v>
      </c>
      <c r="AU300" t="str">
        <f t="shared" si="37"/>
        <v>--</v>
      </c>
    </row>
    <row r="301" spans="1:47" x14ac:dyDescent="0.25">
      <c r="A301" t="str">
        <f t="shared" si="32"/>
        <v>U5-N14</v>
      </c>
      <c r="B301" t="str">
        <f t="shared" si="33"/>
        <v>3.3V</v>
      </c>
      <c r="C301" t="str">
        <f t="shared" si="34"/>
        <v>U5-3.3V</v>
      </c>
      <c r="D301" t="str">
        <f t="shared" si="35"/>
        <v>U5-N14</v>
      </c>
      <c r="E301" t="s">
        <v>528</v>
      </c>
      <c r="F301" t="s">
        <v>885</v>
      </c>
      <c r="G301" t="s">
        <v>291</v>
      </c>
      <c r="N301" s="97"/>
      <c r="AT301" t="str">
        <f t="shared" si="36"/>
        <v>3.3V</v>
      </c>
      <c r="AU301" t="str">
        <f t="shared" si="37"/>
        <v>--</v>
      </c>
    </row>
    <row r="302" spans="1:47" x14ac:dyDescent="0.25">
      <c r="A302" t="str">
        <f t="shared" si="32"/>
        <v>U5-N15</v>
      </c>
      <c r="B302" t="str">
        <f t="shared" si="33"/>
        <v>D10</v>
      </c>
      <c r="C302" t="str">
        <f t="shared" si="34"/>
        <v>U5-D10</v>
      </c>
      <c r="D302" t="str">
        <f t="shared" si="35"/>
        <v>U5-N15</v>
      </c>
      <c r="E302" t="s">
        <v>528</v>
      </c>
      <c r="F302" t="s">
        <v>887</v>
      </c>
      <c r="G302" t="s">
        <v>316</v>
      </c>
      <c r="N302" s="97"/>
      <c r="AT302" t="str">
        <f t="shared" si="36"/>
        <v>D10</v>
      </c>
      <c r="AU302" t="str">
        <f t="shared" si="37"/>
        <v>--</v>
      </c>
    </row>
    <row r="303" spans="1:47" x14ac:dyDescent="0.25">
      <c r="A303" t="str">
        <f t="shared" si="32"/>
        <v>U5-N16</v>
      </c>
      <c r="B303" t="str">
        <f t="shared" si="33"/>
        <v>CLK12M</v>
      </c>
      <c r="C303" t="str">
        <f t="shared" si="34"/>
        <v>U5-CLK12M</v>
      </c>
      <c r="D303" t="str">
        <f t="shared" si="35"/>
        <v>U5-N16</v>
      </c>
      <c r="E303" t="s">
        <v>528</v>
      </c>
      <c r="F303" t="s">
        <v>889</v>
      </c>
      <c r="G303" t="s">
        <v>315</v>
      </c>
      <c r="N303" s="97"/>
      <c r="AT303" t="str">
        <f t="shared" si="36"/>
        <v>NetR17_1</v>
      </c>
      <c r="AU303" t="str">
        <f t="shared" si="37"/>
        <v>R17</v>
      </c>
    </row>
    <row r="304" spans="1:47" x14ac:dyDescent="0.25">
      <c r="A304" t="str">
        <f t="shared" si="32"/>
        <v>U5-N17</v>
      </c>
      <c r="B304" t="str">
        <f t="shared" si="33"/>
        <v>NetU5_N17</v>
      </c>
      <c r="C304" t="str">
        <f t="shared" si="34"/>
        <v>U5-NetU5_N17</v>
      </c>
      <c r="D304" t="str">
        <f t="shared" si="35"/>
        <v>U5-N17</v>
      </c>
      <c r="E304" t="s">
        <v>528</v>
      </c>
      <c r="F304" t="s">
        <v>1249</v>
      </c>
      <c r="G304" t="s">
        <v>1250</v>
      </c>
      <c r="N304" s="97"/>
      <c r="AT304" t="str">
        <f t="shared" si="36"/>
        <v>NetU5_N17</v>
      </c>
      <c r="AU304" t="str">
        <f t="shared" si="37"/>
        <v>--</v>
      </c>
    </row>
    <row r="305" spans="1:47" x14ac:dyDescent="0.25">
      <c r="A305" t="str">
        <f t="shared" si="32"/>
        <v>U5-N19</v>
      </c>
      <c r="B305" t="str">
        <f t="shared" si="33"/>
        <v>F_D3</v>
      </c>
      <c r="C305" t="str">
        <f t="shared" si="34"/>
        <v>U5-F_D3</v>
      </c>
      <c r="D305" t="str">
        <f t="shared" si="35"/>
        <v>U5-N19</v>
      </c>
      <c r="E305" t="s">
        <v>528</v>
      </c>
      <c r="F305" t="s">
        <v>1251</v>
      </c>
      <c r="G305" t="s">
        <v>1146</v>
      </c>
      <c r="N305" s="97"/>
      <c r="AT305" t="str">
        <f t="shared" si="36"/>
        <v>F_D3</v>
      </c>
      <c r="AU305" t="str">
        <f t="shared" si="37"/>
        <v>--</v>
      </c>
    </row>
    <row r="306" spans="1:47" x14ac:dyDescent="0.25">
      <c r="A306" t="str">
        <f t="shared" si="32"/>
        <v>U5-N20</v>
      </c>
      <c r="B306" t="str">
        <f t="shared" si="33"/>
        <v>D1</v>
      </c>
      <c r="C306" t="str">
        <f t="shared" si="34"/>
        <v>U5-D1</v>
      </c>
      <c r="D306" t="str">
        <f t="shared" si="35"/>
        <v>U5-N20</v>
      </c>
      <c r="E306" t="s">
        <v>528</v>
      </c>
      <c r="F306" t="s">
        <v>1252</v>
      </c>
      <c r="G306" t="s">
        <v>300</v>
      </c>
      <c r="N306" s="97"/>
      <c r="AT306" t="str">
        <f t="shared" si="36"/>
        <v>D1</v>
      </c>
      <c r="AU306" t="str">
        <f t="shared" si="37"/>
        <v>--</v>
      </c>
    </row>
    <row r="307" spans="1:47" x14ac:dyDescent="0.25">
      <c r="A307" t="str">
        <f t="shared" si="32"/>
        <v>U5-P15</v>
      </c>
      <c r="B307" t="str">
        <f t="shared" si="33"/>
        <v>D9</v>
      </c>
      <c r="C307" t="str">
        <f t="shared" si="34"/>
        <v>U5-D9</v>
      </c>
      <c r="D307" t="str">
        <f t="shared" si="35"/>
        <v>U5-P15</v>
      </c>
      <c r="E307" t="s">
        <v>528</v>
      </c>
      <c r="F307" t="s">
        <v>905</v>
      </c>
      <c r="G307" t="s">
        <v>314</v>
      </c>
      <c r="N307" s="97"/>
      <c r="AT307" t="str">
        <f t="shared" si="36"/>
        <v>D9</v>
      </c>
      <c r="AU307" t="str">
        <f t="shared" si="37"/>
        <v>--</v>
      </c>
    </row>
    <row r="308" spans="1:47" x14ac:dyDescent="0.25">
      <c r="A308" t="str">
        <f t="shared" si="32"/>
        <v>U5-P16</v>
      </c>
      <c r="B308" t="str">
        <f t="shared" si="33"/>
        <v>3.3V</v>
      </c>
      <c r="C308" t="str">
        <f t="shared" si="34"/>
        <v>U5-3.3V</v>
      </c>
      <c r="D308" t="str">
        <f t="shared" si="35"/>
        <v>U5-P16</v>
      </c>
      <c r="E308" t="s">
        <v>528</v>
      </c>
      <c r="F308" t="s">
        <v>907</v>
      </c>
      <c r="G308" t="s">
        <v>291</v>
      </c>
      <c r="N308" s="97"/>
      <c r="AT308" t="str">
        <f t="shared" si="36"/>
        <v>3.3V</v>
      </c>
      <c r="AU308" t="str">
        <f t="shared" si="37"/>
        <v>--</v>
      </c>
    </row>
    <row r="309" spans="1:47" x14ac:dyDescent="0.25">
      <c r="A309" t="str">
        <f t="shared" si="32"/>
        <v>U5-P17</v>
      </c>
      <c r="B309" t="str">
        <f t="shared" si="33"/>
        <v>NetU5_P17</v>
      </c>
      <c r="C309" t="str">
        <f t="shared" si="34"/>
        <v>U5-NetU5_P17</v>
      </c>
      <c r="D309" t="str">
        <f t="shared" si="35"/>
        <v>U5-P17</v>
      </c>
      <c r="E309" t="s">
        <v>528</v>
      </c>
      <c r="F309" t="s">
        <v>1253</v>
      </c>
      <c r="G309" t="s">
        <v>1254</v>
      </c>
      <c r="N309" s="97"/>
      <c r="AT309" t="str">
        <f t="shared" si="36"/>
        <v>NetU5_P17</v>
      </c>
      <c r="AU309" t="str">
        <f t="shared" si="37"/>
        <v>--</v>
      </c>
    </row>
    <row r="310" spans="1:47" x14ac:dyDescent="0.25">
      <c r="A310" t="str">
        <f t="shared" si="32"/>
        <v>U5-P18</v>
      </c>
      <c r="B310" t="str">
        <f t="shared" si="33"/>
        <v>F_CLK</v>
      </c>
      <c r="C310" t="str">
        <f t="shared" si="34"/>
        <v>U5-F_CLK</v>
      </c>
      <c r="D310" t="str">
        <f t="shared" si="35"/>
        <v>U5-P18</v>
      </c>
      <c r="E310" t="s">
        <v>528</v>
      </c>
      <c r="F310" t="s">
        <v>1255</v>
      </c>
      <c r="G310" t="s">
        <v>345</v>
      </c>
      <c r="N310" s="97"/>
      <c r="AT310" t="str">
        <f t="shared" si="36"/>
        <v>F_CLK</v>
      </c>
      <c r="AU310" t="str">
        <f t="shared" si="37"/>
        <v>--</v>
      </c>
    </row>
    <row r="311" spans="1:47" x14ac:dyDescent="0.25">
      <c r="A311" t="str">
        <f t="shared" si="32"/>
        <v>U5-P19</v>
      </c>
      <c r="B311" t="str">
        <f t="shared" si="33"/>
        <v>F_DI</v>
      </c>
      <c r="C311" t="str">
        <f t="shared" si="34"/>
        <v>U5-F_DI</v>
      </c>
      <c r="D311" t="str">
        <f t="shared" si="35"/>
        <v>U5-P19</v>
      </c>
      <c r="E311" t="s">
        <v>528</v>
      </c>
      <c r="F311" t="s">
        <v>1256</v>
      </c>
      <c r="G311" t="s">
        <v>598</v>
      </c>
      <c r="N311" s="97"/>
      <c r="AT311" t="str">
        <f t="shared" si="36"/>
        <v>F_DI</v>
      </c>
      <c r="AU311" t="str">
        <f t="shared" si="37"/>
        <v>--</v>
      </c>
    </row>
    <row r="312" spans="1:47" x14ac:dyDescent="0.25">
      <c r="A312" t="str">
        <f t="shared" si="32"/>
        <v>U5-P20</v>
      </c>
      <c r="B312" t="str">
        <f t="shared" si="33"/>
        <v>AIN5</v>
      </c>
      <c r="C312" t="str">
        <f t="shared" si="34"/>
        <v>U5-AIN5</v>
      </c>
      <c r="D312" t="str">
        <f t="shared" si="35"/>
        <v>U5-P20</v>
      </c>
      <c r="E312" t="s">
        <v>528</v>
      </c>
      <c r="F312" t="s">
        <v>1257</v>
      </c>
      <c r="G312" t="s">
        <v>297</v>
      </c>
      <c r="N312" s="97"/>
      <c r="AT312" t="str">
        <f t="shared" si="36"/>
        <v>AIN5</v>
      </c>
      <c r="AU312" t="str">
        <f t="shared" si="37"/>
        <v>--</v>
      </c>
    </row>
    <row r="313" spans="1:47" x14ac:dyDescent="0.25">
      <c r="A313" t="str">
        <f t="shared" si="32"/>
        <v>U5-R15</v>
      </c>
      <c r="B313" t="str">
        <f t="shared" si="33"/>
        <v>D0</v>
      </c>
      <c r="C313" t="str">
        <f t="shared" si="34"/>
        <v>U5-D0</v>
      </c>
      <c r="D313" t="str">
        <f t="shared" si="35"/>
        <v>U5-R15</v>
      </c>
      <c r="E313" t="s">
        <v>528</v>
      </c>
      <c r="F313" t="s">
        <v>502</v>
      </c>
      <c r="G313" t="s">
        <v>299</v>
      </c>
      <c r="N313" s="97"/>
      <c r="AT313" t="str">
        <f t="shared" si="36"/>
        <v>D0</v>
      </c>
      <c r="AU313" t="str">
        <f t="shared" si="37"/>
        <v>--</v>
      </c>
    </row>
    <row r="314" spans="1:47" x14ac:dyDescent="0.25">
      <c r="A314" t="str">
        <f t="shared" si="32"/>
        <v>U5-R16</v>
      </c>
      <c r="B314" t="str">
        <f t="shared" si="33"/>
        <v>LED6</v>
      </c>
      <c r="C314" t="str">
        <f t="shared" si="34"/>
        <v>U5-LED6</v>
      </c>
      <c r="D314" t="str">
        <f t="shared" si="35"/>
        <v>U5-R16</v>
      </c>
      <c r="E314" t="s">
        <v>528</v>
      </c>
      <c r="F314" t="s">
        <v>503</v>
      </c>
      <c r="G314" t="s">
        <v>364</v>
      </c>
      <c r="N314" s="97"/>
      <c r="AT314" t="str">
        <f t="shared" si="36"/>
        <v>NetD7_A</v>
      </c>
      <c r="AU314" t="str">
        <f t="shared" si="37"/>
        <v>R14</v>
      </c>
    </row>
    <row r="315" spans="1:47" x14ac:dyDescent="0.25">
      <c r="A315" t="str">
        <f t="shared" si="32"/>
        <v>U5-R17</v>
      </c>
      <c r="B315" t="str">
        <f t="shared" si="33"/>
        <v>LED2</v>
      </c>
      <c r="C315" t="str">
        <f t="shared" si="34"/>
        <v>U5-LED2</v>
      </c>
      <c r="D315" t="str">
        <f t="shared" si="35"/>
        <v>U5-R17</v>
      </c>
      <c r="E315" t="s">
        <v>528</v>
      </c>
      <c r="F315" t="s">
        <v>504</v>
      </c>
      <c r="G315" t="s">
        <v>356</v>
      </c>
      <c r="N315" s="97"/>
      <c r="AT315" t="str">
        <f t="shared" si="36"/>
        <v>NetD3_A</v>
      </c>
      <c r="AU315" t="str">
        <f t="shared" si="37"/>
        <v>R10</v>
      </c>
    </row>
    <row r="316" spans="1:47" x14ac:dyDescent="0.25">
      <c r="A316" t="str">
        <f t="shared" si="32"/>
        <v>U5-R18</v>
      </c>
      <c r="B316" t="str">
        <f t="shared" si="33"/>
        <v>LED3</v>
      </c>
      <c r="C316" t="str">
        <f t="shared" si="34"/>
        <v>U5-LED3</v>
      </c>
      <c r="D316" t="str">
        <f t="shared" si="35"/>
        <v>U5-R18</v>
      </c>
      <c r="E316" t="s">
        <v>528</v>
      </c>
      <c r="F316" t="s">
        <v>505</v>
      </c>
      <c r="G316" t="s">
        <v>358</v>
      </c>
      <c r="N316" s="97"/>
      <c r="AT316" t="str">
        <f t="shared" si="36"/>
        <v>NetD4_A</v>
      </c>
      <c r="AU316" t="str">
        <f t="shared" si="37"/>
        <v>R11</v>
      </c>
    </row>
    <row r="317" spans="1:47" x14ac:dyDescent="0.25">
      <c r="A317" t="str">
        <f t="shared" si="32"/>
        <v>U5-R19</v>
      </c>
      <c r="B317" t="str">
        <f t="shared" si="33"/>
        <v>3.3V</v>
      </c>
      <c r="C317" t="str">
        <f t="shared" si="34"/>
        <v>U5-3.3V</v>
      </c>
      <c r="D317" t="str">
        <f t="shared" si="35"/>
        <v>U5-R19</v>
      </c>
      <c r="E317" t="s">
        <v>528</v>
      </c>
      <c r="F317" t="s">
        <v>506</v>
      </c>
      <c r="G317" t="s">
        <v>291</v>
      </c>
      <c r="N317" s="97"/>
      <c r="AT317" t="str">
        <f t="shared" si="36"/>
        <v>3.3V</v>
      </c>
      <c r="AU317" t="str">
        <f t="shared" si="37"/>
        <v>--</v>
      </c>
    </row>
    <row r="318" spans="1:47" x14ac:dyDescent="0.25">
      <c r="A318" t="str">
        <f t="shared" si="32"/>
        <v>U5-R20</v>
      </c>
      <c r="B318" t="str">
        <f t="shared" si="33"/>
        <v>AIN6</v>
      </c>
      <c r="C318" t="str">
        <f t="shared" si="34"/>
        <v>U5-AIN6</v>
      </c>
      <c r="D318" t="str">
        <f t="shared" si="35"/>
        <v>U5-R20</v>
      </c>
      <c r="E318" t="s">
        <v>528</v>
      </c>
      <c r="F318" t="s">
        <v>507</v>
      </c>
      <c r="G318" t="s">
        <v>298</v>
      </c>
      <c r="N318" s="97"/>
      <c r="AT318" t="str">
        <f t="shared" si="36"/>
        <v>AIN6</v>
      </c>
      <c r="AU318" t="str">
        <f t="shared" si="37"/>
        <v>--</v>
      </c>
    </row>
    <row r="319" spans="1:47" x14ac:dyDescent="0.25">
      <c r="A319" t="str">
        <f t="shared" si="32"/>
        <v>U5-T18</v>
      </c>
      <c r="B319" t="str">
        <f t="shared" si="33"/>
        <v>LED4</v>
      </c>
      <c r="C319" t="str">
        <f t="shared" si="34"/>
        <v>U5-LED4</v>
      </c>
      <c r="D319" t="str">
        <f t="shared" si="35"/>
        <v>U5-T18</v>
      </c>
      <c r="E319" t="s">
        <v>528</v>
      </c>
      <c r="F319" t="s">
        <v>1258</v>
      </c>
      <c r="G319" t="s">
        <v>360</v>
      </c>
      <c r="N319" s="97"/>
      <c r="AT319" t="str">
        <f t="shared" si="36"/>
        <v>NetD5_A</v>
      </c>
      <c r="AU319" t="str">
        <f t="shared" si="37"/>
        <v>R12</v>
      </c>
    </row>
    <row r="320" spans="1:47" x14ac:dyDescent="0.25">
      <c r="A320" t="str">
        <f t="shared" si="32"/>
        <v>U5-T19</v>
      </c>
      <c r="B320" t="str">
        <f t="shared" si="33"/>
        <v>AIN2</v>
      </c>
      <c r="C320" t="str">
        <f t="shared" si="34"/>
        <v>U5-AIN2</v>
      </c>
      <c r="D320" t="str">
        <f t="shared" si="35"/>
        <v>U5-T19</v>
      </c>
      <c r="E320" t="s">
        <v>528</v>
      </c>
      <c r="F320" t="s">
        <v>1259</v>
      </c>
      <c r="G320" t="s">
        <v>294</v>
      </c>
      <c r="N320" s="97"/>
      <c r="AT320" t="str">
        <f t="shared" si="36"/>
        <v>AIN2</v>
      </c>
      <c r="AU320" t="str">
        <f t="shared" si="37"/>
        <v>--</v>
      </c>
    </row>
    <row r="321" spans="1:47" x14ac:dyDescent="0.25">
      <c r="A321" t="str">
        <f t="shared" si="32"/>
        <v>U5-T20</v>
      </c>
      <c r="B321" t="str">
        <f t="shared" si="33"/>
        <v>AIN4</v>
      </c>
      <c r="C321" t="str">
        <f t="shared" si="34"/>
        <v>U5-AIN4</v>
      </c>
      <c r="D321" t="str">
        <f t="shared" si="35"/>
        <v>U5-T20</v>
      </c>
      <c r="E321" t="s">
        <v>528</v>
      </c>
      <c r="F321" t="s">
        <v>1260</v>
      </c>
      <c r="G321" t="s">
        <v>296</v>
      </c>
      <c r="N321" s="97"/>
      <c r="AT321" t="str">
        <f t="shared" si="36"/>
        <v>AIN4</v>
      </c>
      <c r="AU321" t="str">
        <f t="shared" si="37"/>
        <v>--</v>
      </c>
    </row>
    <row r="322" spans="1:47" x14ac:dyDescent="0.25">
      <c r="A322" t="str">
        <f t="shared" si="32"/>
        <v>U5-U18</v>
      </c>
      <c r="B322" t="str">
        <f t="shared" si="33"/>
        <v>LED5</v>
      </c>
      <c r="C322" t="str">
        <f t="shared" si="34"/>
        <v>U5-LED5</v>
      </c>
      <c r="D322" t="str">
        <f t="shared" si="35"/>
        <v>U5-U18</v>
      </c>
      <c r="E322" t="s">
        <v>528</v>
      </c>
      <c r="F322" t="s">
        <v>1261</v>
      </c>
      <c r="G322" t="s">
        <v>362</v>
      </c>
      <c r="N322" s="97"/>
      <c r="AT322" t="str">
        <f t="shared" si="36"/>
        <v>NetD6_A</v>
      </c>
      <c r="AU322" t="str">
        <f t="shared" si="37"/>
        <v>R13</v>
      </c>
    </row>
    <row r="323" spans="1:47" x14ac:dyDescent="0.25">
      <c r="A323" t="str">
        <f t="shared" si="32"/>
        <v>U5-U19</v>
      </c>
      <c r="B323" t="str">
        <f t="shared" si="33"/>
        <v>AIN3</v>
      </c>
      <c r="C323" t="str">
        <f t="shared" si="34"/>
        <v>U5-AIN3</v>
      </c>
      <c r="D323" t="str">
        <f t="shared" si="35"/>
        <v>U5-U19</v>
      </c>
      <c r="E323" t="s">
        <v>528</v>
      </c>
      <c r="F323" t="s">
        <v>1262</v>
      </c>
      <c r="G323" t="s">
        <v>295</v>
      </c>
      <c r="N323" s="97"/>
      <c r="AT323" t="str">
        <f t="shared" si="36"/>
        <v>AIN3</v>
      </c>
      <c r="AU323" t="str">
        <f t="shared" si="37"/>
        <v>--</v>
      </c>
    </row>
    <row r="324" spans="1:47" x14ac:dyDescent="0.25">
      <c r="A324" t="str">
        <f t="shared" si="32"/>
        <v>U5-V18</v>
      </c>
      <c r="B324" t="str">
        <f t="shared" si="33"/>
        <v>3.3V</v>
      </c>
      <c r="C324" t="str">
        <f t="shared" si="34"/>
        <v>U5-3.3V</v>
      </c>
      <c r="D324" t="str">
        <f t="shared" si="35"/>
        <v>U5-V18</v>
      </c>
      <c r="E324" t="s">
        <v>528</v>
      </c>
      <c r="F324" t="s">
        <v>1263</v>
      </c>
      <c r="G324" t="s">
        <v>291</v>
      </c>
      <c r="N324" s="97"/>
      <c r="AT324" t="str">
        <f t="shared" si="36"/>
        <v>3.3V</v>
      </c>
      <c r="AU324" t="str">
        <f t="shared" si="37"/>
        <v>--</v>
      </c>
    </row>
    <row r="325" spans="1:47" x14ac:dyDescent="0.25">
      <c r="A325" t="str">
        <f t="shared" si="32"/>
        <v>U5-V19</v>
      </c>
      <c r="B325" t="str">
        <f t="shared" si="33"/>
        <v>AIN1</v>
      </c>
      <c r="C325" t="str">
        <f t="shared" si="34"/>
        <v>U5-AIN1</v>
      </c>
      <c r="D325" t="str">
        <f t="shared" si="35"/>
        <v>U5-V19</v>
      </c>
      <c r="E325" t="s">
        <v>528</v>
      </c>
      <c r="F325" t="s">
        <v>1264</v>
      </c>
      <c r="G325" t="s">
        <v>292</v>
      </c>
      <c r="N325" s="97"/>
      <c r="AT325" t="str">
        <f t="shared" si="36"/>
        <v>AIN1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U5-V20</v>
      </c>
      <c r="B326" t="str">
        <f t="shared" ref="B326:B389" si="39">IF(OR(E326=$A$2,E326=$B$2,E326=$C$2,E326=$D$2),"--",G326)</f>
        <v>AIN0</v>
      </c>
      <c r="C326" t="str">
        <f t="shared" ref="C326:C389" si="40">$E326&amp;"-"&amp;$G326</f>
        <v>U5-AIN0</v>
      </c>
      <c r="D326" t="str">
        <f t="shared" ref="D326:D389" si="41">A326</f>
        <v>U5-V20</v>
      </c>
      <c r="E326" t="s">
        <v>528</v>
      </c>
      <c r="F326" t="s">
        <v>1265</v>
      </c>
      <c r="G326" t="s">
        <v>290</v>
      </c>
      <c r="N326" s="97"/>
      <c r="AT326" t="str">
        <f t="shared" ref="AT326:AT389" si="42">IF(IF(COUNTIF($AO$6:$AQ$150,B326)&gt;0,"---","--")="---",VLOOKUP(B326,$AO$6:$AQ$150,3,0),B326)</f>
        <v>AIN0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U5-C1</v>
      </c>
      <c r="B327" t="str">
        <f t="shared" si="39"/>
        <v>D12_R</v>
      </c>
      <c r="C327" t="str">
        <f t="shared" si="40"/>
        <v>U5-D12_R</v>
      </c>
      <c r="D327" t="str">
        <f t="shared" si="41"/>
        <v>U5-C1</v>
      </c>
      <c r="E327" t="s">
        <v>528</v>
      </c>
      <c r="F327" t="s">
        <v>444</v>
      </c>
      <c r="G327" t="s">
        <v>327</v>
      </c>
      <c r="N327" s="97"/>
      <c r="AT327" t="str">
        <f t="shared" si="42"/>
        <v>D12_R</v>
      </c>
      <c r="AU327" t="str">
        <f t="shared" si="43"/>
        <v>--</v>
      </c>
    </row>
    <row r="328" spans="1:47" x14ac:dyDescent="0.25">
      <c r="A328" t="str">
        <f t="shared" si="38"/>
        <v>U5-C2</v>
      </c>
      <c r="B328" t="str">
        <f t="shared" si="39"/>
        <v>D11_R</v>
      </c>
      <c r="C328" t="str">
        <f t="shared" si="40"/>
        <v>U5-D11_R</v>
      </c>
      <c r="D328" t="str">
        <f t="shared" si="41"/>
        <v>U5-C2</v>
      </c>
      <c r="E328" t="s">
        <v>528</v>
      </c>
      <c r="F328" t="s">
        <v>445</v>
      </c>
      <c r="G328" t="s">
        <v>325</v>
      </c>
      <c r="N328" s="97"/>
      <c r="AT328" t="str">
        <f t="shared" si="42"/>
        <v>D11_R</v>
      </c>
      <c r="AU328" t="str">
        <f t="shared" si="43"/>
        <v>--</v>
      </c>
    </row>
    <row r="329" spans="1:47" x14ac:dyDescent="0.25">
      <c r="A329" t="str">
        <f t="shared" si="38"/>
        <v>U5-D2</v>
      </c>
      <c r="B329" t="str">
        <f t="shared" si="39"/>
        <v>LED8</v>
      </c>
      <c r="C329" t="str">
        <f t="shared" si="40"/>
        <v>U5-LED8</v>
      </c>
      <c r="D329" t="str">
        <f t="shared" si="41"/>
        <v>U5-D2</v>
      </c>
      <c r="E329" t="s">
        <v>528</v>
      </c>
      <c r="F329" t="s">
        <v>301</v>
      </c>
      <c r="G329" t="s">
        <v>368</v>
      </c>
      <c r="N329" s="97"/>
      <c r="AT329" t="str">
        <f t="shared" si="42"/>
        <v>NetD9_A</v>
      </c>
      <c r="AU329" t="str">
        <f t="shared" si="43"/>
        <v>R16</v>
      </c>
    </row>
    <row r="330" spans="1:47" x14ac:dyDescent="0.25">
      <c r="A330" t="str">
        <f t="shared" si="38"/>
        <v>U5-E1</v>
      </c>
      <c r="B330" t="str">
        <f t="shared" si="39"/>
        <v>LED7</v>
      </c>
      <c r="C330" t="str">
        <f t="shared" si="40"/>
        <v>U5-LED7</v>
      </c>
      <c r="D330" t="str">
        <f t="shared" si="41"/>
        <v>U5-E1</v>
      </c>
      <c r="E330" t="s">
        <v>528</v>
      </c>
      <c r="F330" t="s">
        <v>740</v>
      </c>
      <c r="G330" t="s">
        <v>366</v>
      </c>
      <c r="N330" s="97"/>
      <c r="AT330" t="str">
        <f t="shared" si="42"/>
        <v>NetD8_A</v>
      </c>
      <c r="AU330" t="str">
        <f t="shared" si="43"/>
        <v>R15</v>
      </c>
    </row>
    <row r="331" spans="1:47" x14ac:dyDescent="0.25">
      <c r="A331" t="str">
        <f t="shared" si="38"/>
        <v>U5-E2</v>
      </c>
      <c r="B331" t="str">
        <f t="shared" si="39"/>
        <v>DQ2</v>
      </c>
      <c r="C331" t="str">
        <f t="shared" si="40"/>
        <v>U5-DQ2</v>
      </c>
      <c r="D331" t="str">
        <f t="shared" si="41"/>
        <v>U5-E2</v>
      </c>
      <c r="E331" t="s">
        <v>528</v>
      </c>
      <c r="F331" t="s">
        <v>741</v>
      </c>
      <c r="G331" t="s">
        <v>606</v>
      </c>
      <c r="N331" s="97"/>
      <c r="AT331" t="str">
        <f t="shared" si="42"/>
        <v>DQ2</v>
      </c>
      <c r="AU331" t="str">
        <f t="shared" si="43"/>
        <v>--</v>
      </c>
    </row>
    <row r="332" spans="1:47" x14ac:dyDescent="0.25">
      <c r="A332" t="str">
        <f t="shared" si="38"/>
        <v>U5-E3</v>
      </c>
      <c r="B332" t="str">
        <f t="shared" si="39"/>
        <v>DQ4</v>
      </c>
      <c r="C332" t="str">
        <f t="shared" si="40"/>
        <v>U5-DQ4</v>
      </c>
      <c r="D332" t="str">
        <f t="shared" si="41"/>
        <v>U5-E3</v>
      </c>
      <c r="E332" t="s">
        <v>528</v>
      </c>
      <c r="F332" t="s">
        <v>742</v>
      </c>
      <c r="G332" t="s">
        <v>608</v>
      </c>
      <c r="N332" s="97"/>
      <c r="AT332" t="str">
        <f t="shared" si="42"/>
        <v>DQ4</v>
      </c>
      <c r="AU332" t="str">
        <f t="shared" si="43"/>
        <v>--</v>
      </c>
    </row>
    <row r="333" spans="1:47" x14ac:dyDescent="0.25">
      <c r="A333" t="str">
        <f t="shared" si="38"/>
        <v>U5-E5</v>
      </c>
      <c r="B333" t="str">
        <f t="shared" si="39"/>
        <v>DQM0</v>
      </c>
      <c r="C333" t="str">
        <f t="shared" si="40"/>
        <v>U5-DQM0</v>
      </c>
      <c r="D333" t="str">
        <f t="shared" si="41"/>
        <v>U5-E5</v>
      </c>
      <c r="E333" t="s">
        <v>528</v>
      </c>
      <c r="F333" t="s">
        <v>745</v>
      </c>
      <c r="G333" t="s">
        <v>619</v>
      </c>
      <c r="N333" s="97"/>
      <c r="AT333" t="str">
        <f t="shared" si="42"/>
        <v>DQM0</v>
      </c>
      <c r="AU333" t="str">
        <f t="shared" si="43"/>
        <v>--</v>
      </c>
    </row>
    <row r="334" spans="1:47" x14ac:dyDescent="0.25">
      <c r="A334" t="str">
        <f t="shared" si="38"/>
        <v>U5-F1</v>
      </c>
      <c r="B334" t="str">
        <f t="shared" si="39"/>
        <v>DQ0</v>
      </c>
      <c r="C334" t="str">
        <f t="shared" si="40"/>
        <v>U5-DQ0</v>
      </c>
      <c r="D334" t="str">
        <f t="shared" si="41"/>
        <v>U5-F1</v>
      </c>
      <c r="E334" t="s">
        <v>528</v>
      </c>
      <c r="F334" t="s">
        <v>747</v>
      </c>
      <c r="G334" t="s">
        <v>595</v>
      </c>
      <c r="N334" s="97"/>
      <c r="AT334" t="str">
        <f t="shared" si="42"/>
        <v>DQ0</v>
      </c>
      <c r="AU334" t="str">
        <f t="shared" si="43"/>
        <v>--</v>
      </c>
    </row>
    <row r="335" spans="1:47" x14ac:dyDescent="0.25">
      <c r="A335" t="str">
        <f t="shared" si="38"/>
        <v>U5-F2</v>
      </c>
      <c r="B335" t="str">
        <f t="shared" si="39"/>
        <v>3.3V</v>
      </c>
      <c r="C335" t="str">
        <f t="shared" si="40"/>
        <v>U5-3.3V</v>
      </c>
      <c r="D335" t="str">
        <f t="shared" si="41"/>
        <v>U5-F2</v>
      </c>
      <c r="E335" t="s">
        <v>528</v>
      </c>
      <c r="F335" t="s">
        <v>748</v>
      </c>
      <c r="G335" t="s">
        <v>291</v>
      </c>
      <c r="N335" s="97"/>
      <c r="AT335" t="str">
        <f t="shared" si="42"/>
        <v>3.3V</v>
      </c>
      <c r="AU335" t="str">
        <f t="shared" si="43"/>
        <v>--</v>
      </c>
    </row>
    <row r="336" spans="1:47" x14ac:dyDescent="0.25">
      <c r="A336" t="str">
        <f t="shared" si="38"/>
        <v>U5-F3</v>
      </c>
      <c r="B336" t="str">
        <f t="shared" si="39"/>
        <v>DQ6</v>
      </c>
      <c r="C336" t="str">
        <f t="shared" si="40"/>
        <v>U5-DQ6</v>
      </c>
      <c r="D336" t="str">
        <f t="shared" si="41"/>
        <v>U5-F3</v>
      </c>
      <c r="E336" t="s">
        <v>528</v>
      </c>
      <c r="F336" t="s">
        <v>749</v>
      </c>
      <c r="G336" t="s">
        <v>610</v>
      </c>
      <c r="N336" s="97"/>
      <c r="AT336" t="str">
        <f t="shared" si="42"/>
        <v>DQ6</v>
      </c>
      <c r="AU336" t="str">
        <f t="shared" si="43"/>
        <v>--</v>
      </c>
    </row>
    <row r="337" spans="1:47" x14ac:dyDescent="0.25">
      <c r="A337" t="str">
        <f t="shared" si="38"/>
        <v>U5-F4</v>
      </c>
      <c r="B337" t="str">
        <f t="shared" si="39"/>
        <v>DQ7</v>
      </c>
      <c r="C337" t="str">
        <f t="shared" si="40"/>
        <v>U5-DQ7</v>
      </c>
      <c r="D337" t="str">
        <f t="shared" si="41"/>
        <v>U5-F4</v>
      </c>
      <c r="E337" t="s">
        <v>528</v>
      </c>
      <c r="F337" t="s">
        <v>750</v>
      </c>
      <c r="G337" t="s">
        <v>613</v>
      </c>
      <c r="N337" s="97"/>
      <c r="AT337" t="str">
        <f t="shared" si="42"/>
        <v>DQ7</v>
      </c>
      <c r="AU337" t="str">
        <f t="shared" si="43"/>
        <v>--</v>
      </c>
    </row>
    <row r="338" spans="1:47" x14ac:dyDescent="0.25">
      <c r="A338" t="str">
        <f t="shared" si="38"/>
        <v>U5-F5</v>
      </c>
      <c r="B338" t="str">
        <f t="shared" si="39"/>
        <v>DQ14</v>
      </c>
      <c r="C338" t="str">
        <f t="shared" si="40"/>
        <v>U5-DQ14</v>
      </c>
      <c r="D338" t="str">
        <f t="shared" si="41"/>
        <v>U5-F5</v>
      </c>
      <c r="E338" t="s">
        <v>528</v>
      </c>
      <c r="F338" t="s">
        <v>751</v>
      </c>
      <c r="G338" t="s">
        <v>604</v>
      </c>
      <c r="N338" s="97"/>
      <c r="AT338" t="str">
        <f t="shared" si="42"/>
        <v>DQ14</v>
      </c>
      <c r="AU338" t="str">
        <f t="shared" si="43"/>
        <v>--</v>
      </c>
    </row>
    <row r="339" spans="1:47" x14ac:dyDescent="0.25">
      <c r="A339" t="str">
        <f t="shared" si="38"/>
        <v>U5-F6</v>
      </c>
      <c r="B339" t="str">
        <f t="shared" si="39"/>
        <v>DQ10</v>
      </c>
      <c r="C339" t="str">
        <f t="shared" si="40"/>
        <v>U5-DQ10</v>
      </c>
      <c r="D339" t="str">
        <f t="shared" si="41"/>
        <v>U5-F6</v>
      </c>
      <c r="E339" t="s">
        <v>528</v>
      </c>
      <c r="F339" t="s">
        <v>752</v>
      </c>
      <c r="G339" t="s">
        <v>599</v>
      </c>
      <c r="N339" s="97"/>
      <c r="AT339" t="str">
        <f t="shared" si="42"/>
        <v>DQ10</v>
      </c>
      <c r="AU339" t="str">
        <f t="shared" si="43"/>
        <v>--</v>
      </c>
    </row>
    <row r="340" spans="1:47" x14ac:dyDescent="0.25">
      <c r="A340" t="str">
        <f t="shared" si="38"/>
        <v>U5-F7</v>
      </c>
      <c r="B340" t="str">
        <f t="shared" si="39"/>
        <v>DQM1</v>
      </c>
      <c r="C340" t="str">
        <f t="shared" si="40"/>
        <v>U5-DQM1</v>
      </c>
      <c r="D340" t="str">
        <f t="shared" si="41"/>
        <v>U5-F7</v>
      </c>
      <c r="E340" t="s">
        <v>528</v>
      </c>
      <c r="F340" t="s">
        <v>753</v>
      </c>
      <c r="G340" t="s">
        <v>621</v>
      </c>
      <c r="N340" s="97"/>
      <c r="AT340" t="str">
        <f t="shared" si="42"/>
        <v>DQM1</v>
      </c>
      <c r="AU340" t="str">
        <f t="shared" si="43"/>
        <v>--</v>
      </c>
    </row>
    <row r="341" spans="1:47" x14ac:dyDescent="0.25">
      <c r="A341" t="str">
        <f t="shared" si="38"/>
        <v>U5-G1</v>
      </c>
      <c r="B341" t="str">
        <f t="shared" si="39"/>
        <v>DQ1</v>
      </c>
      <c r="C341" t="str">
        <f t="shared" si="40"/>
        <v>U5-DQ1</v>
      </c>
      <c r="D341" t="str">
        <f t="shared" si="41"/>
        <v>U5-G1</v>
      </c>
      <c r="E341" t="s">
        <v>528</v>
      </c>
      <c r="F341" t="s">
        <v>754</v>
      </c>
      <c r="G341" t="s">
        <v>597</v>
      </c>
      <c r="N341" s="97"/>
      <c r="AT341" t="str">
        <f t="shared" si="42"/>
        <v>DQ1</v>
      </c>
      <c r="AU341" t="str">
        <f t="shared" si="43"/>
        <v>--</v>
      </c>
    </row>
    <row r="342" spans="1:47" x14ac:dyDescent="0.25">
      <c r="A342" t="str">
        <f t="shared" si="38"/>
        <v>U5-G2</v>
      </c>
      <c r="B342" t="str">
        <f t="shared" si="39"/>
        <v>DQ3</v>
      </c>
      <c r="C342" t="str">
        <f t="shared" si="40"/>
        <v>U5-DQ3</v>
      </c>
      <c r="D342" t="str">
        <f t="shared" si="41"/>
        <v>U5-G2</v>
      </c>
      <c r="E342" t="s">
        <v>528</v>
      </c>
      <c r="F342" t="s">
        <v>755</v>
      </c>
      <c r="G342" t="s">
        <v>607</v>
      </c>
      <c r="N342" s="97"/>
      <c r="AT342" t="str">
        <f t="shared" si="42"/>
        <v>DQ3</v>
      </c>
      <c r="AU342" t="str">
        <f t="shared" si="43"/>
        <v>--</v>
      </c>
    </row>
    <row r="343" spans="1:47" x14ac:dyDescent="0.25">
      <c r="A343" t="str">
        <f t="shared" si="38"/>
        <v>U5-G3</v>
      </c>
      <c r="B343" t="str">
        <f t="shared" si="39"/>
        <v>DQ5</v>
      </c>
      <c r="C343" t="str">
        <f t="shared" si="40"/>
        <v>U5-DQ5</v>
      </c>
      <c r="D343" t="str">
        <f t="shared" si="41"/>
        <v>U5-G3</v>
      </c>
      <c r="E343" t="s">
        <v>528</v>
      </c>
      <c r="F343" t="s">
        <v>756</v>
      </c>
      <c r="G343" t="s">
        <v>609</v>
      </c>
      <c r="N343" s="97"/>
      <c r="AT343" t="str">
        <f t="shared" si="42"/>
        <v>DQ5</v>
      </c>
      <c r="AU343" t="str">
        <f t="shared" si="43"/>
        <v>--</v>
      </c>
    </row>
    <row r="344" spans="1:47" x14ac:dyDescent="0.25">
      <c r="A344" t="str">
        <f t="shared" si="38"/>
        <v>U5-G4</v>
      </c>
      <c r="B344" t="str">
        <f t="shared" si="39"/>
        <v>DQ15</v>
      </c>
      <c r="C344" t="str">
        <f t="shared" si="40"/>
        <v>U5-DQ15</v>
      </c>
      <c r="D344" t="str">
        <f t="shared" si="41"/>
        <v>U5-G4</v>
      </c>
      <c r="E344" t="s">
        <v>528</v>
      </c>
      <c r="F344" t="s">
        <v>757</v>
      </c>
      <c r="G344" t="s">
        <v>605</v>
      </c>
      <c r="N344" s="97"/>
      <c r="AT344" t="str">
        <f t="shared" si="42"/>
        <v>DQ15</v>
      </c>
      <c r="AU344" t="str">
        <f t="shared" si="43"/>
        <v>--</v>
      </c>
    </row>
    <row r="345" spans="1:47" x14ac:dyDescent="0.25">
      <c r="A345" t="str">
        <f t="shared" si="38"/>
        <v>U5-G5</v>
      </c>
      <c r="B345" t="str">
        <f t="shared" si="39"/>
        <v>3.3V</v>
      </c>
      <c r="C345" t="str">
        <f t="shared" si="40"/>
        <v>U5-3.3V</v>
      </c>
      <c r="D345" t="str">
        <f t="shared" si="41"/>
        <v>U5-G5</v>
      </c>
      <c r="E345" t="s">
        <v>528</v>
      </c>
      <c r="F345" t="s">
        <v>653</v>
      </c>
      <c r="G345" t="s">
        <v>291</v>
      </c>
      <c r="N345" s="97"/>
      <c r="AT345" t="str">
        <f t="shared" si="42"/>
        <v>3.3V</v>
      </c>
      <c r="AU345" t="str">
        <f t="shared" si="43"/>
        <v>--</v>
      </c>
    </row>
    <row r="346" spans="1:47" x14ac:dyDescent="0.25">
      <c r="A346" t="str">
        <f t="shared" si="38"/>
        <v>U5-G6</v>
      </c>
      <c r="B346" t="str">
        <f t="shared" si="39"/>
        <v>DQ9</v>
      </c>
      <c r="C346" t="str">
        <f t="shared" si="40"/>
        <v>U5-DQ9</v>
      </c>
      <c r="D346" t="str">
        <f t="shared" si="41"/>
        <v>U5-G6</v>
      </c>
      <c r="E346" t="s">
        <v>528</v>
      </c>
      <c r="F346" t="s">
        <v>758</v>
      </c>
      <c r="G346" t="s">
        <v>617</v>
      </c>
      <c r="N346" s="97"/>
      <c r="AT346" t="str">
        <f t="shared" si="42"/>
        <v>DQ9</v>
      </c>
      <c r="AU346" t="str">
        <f t="shared" si="43"/>
        <v>--</v>
      </c>
    </row>
    <row r="347" spans="1:47" x14ac:dyDescent="0.25">
      <c r="A347" t="str">
        <f t="shared" si="38"/>
        <v>U5-H1</v>
      </c>
      <c r="B347" t="str">
        <f t="shared" si="39"/>
        <v>NetU5_H1</v>
      </c>
      <c r="C347" t="str">
        <f t="shared" si="40"/>
        <v>U5-NetU5_H1</v>
      </c>
      <c r="D347" t="str">
        <f t="shared" si="41"/>
        <v>U5-H1</v>
      </c>
      <c r="E347" t="s">
        <v>528</v>
      </c>
      <c r="F347" t="s">
        <v>478</v>
      </c>
      <c r="G347" t="s">
        <v>1266</v>
      </c>
      <c r="N347" s="97"/>
      <c r="AT347" t="str">
        <f t="shared" si="42"/>
        <v>NetU5_H1</v>
      </c>
      <c r="AU347" t="str">
        <f t="shared" si="43"/>
        <v>--</v>
      </c>
    </row>
    <row r="348" spans="1:47" x14ac:dyDescent="0.25">
      <c r="A348" t="str">
        <f t="shared" si="38"/>
        <v>U5-H2</v>
      </c>
      <c r="B348" t="str">
        <f t="shared" si="39"/>
        <v>NetU5_H2</v>
      </c>
      <c r="C348" t="str">
        <f t="shared" si="40"/>
        <v>U5-NetU5_H2</v>
      </c>
      <c r="D348" t="str">
        <f t="shared" si="41"/>
        <v>U5-H2</v>
      </c>
      <c r="E348" t="s">
        <v>528</v>
      </c>
      <c r="F348" t="s">
        <v>480</v>
      </c>
      <c r="G348" t="s">
        <v>1267</v>
      </c>
      <c r="N348" s="97"/>
      <c r="AT348" t="str">
        <f t="shared" si="42"/>
        <v>NetU5_H2</v>
      </c>
      <c r="AU348" t="str">
        <f t="shared" si="43"/>
        <v>--</v>
      </c>
    </row>
    <row r="349" spans="1:47" x14ac:dyDescent="0.25">
      <c r="A349" t="str">
        <f t="shared" si="38"/>
        <v>U5-H4</v>
      </c>
      <c r="B349" t="str">
        <f t="shared" si="39"/>
        <v>DQ13</v>
      </c>
      <c r="C349" t="str">
        <f t="shared" si="40"/>
        <v>U5-DQ13</v>
      </c>
      <c r="D349" t="str">
        <f t="shared" si="41"/>
        <v>U5-H4</v>
      </c>
      <c r="E349" t="s">
        <v>528</v>
      </c>
      <c r="F349" t="s">
        <v>484</v>
      </c>
      <c r="G349" t="s">
        <v>603</v>
      </c>
      <c r="N349" s="97"/>
      <c r="AT349" t="str">
        <f t="shared" si="42"/>
        <v>DQ13</v>
      </c>
      <c r="AU349" t="str">
        <f t="shared" si="43"/>
        <v>--</v>
      </c>
    </row>
    <row r="350" spans="1:47" x14ac:dyDescent="0.25">
      <c r="A350" t="str">
        <f t="shared" si="38"/>
        <v>U5-H5</v>
      </c>
      <c r="B350" t="str">
        <f t="shared" si="39"/>
        <v>DQ11</v>
      </c>
      <c r="C350" t="str">
        <f t="shared" si="40"/>
        <v>U5-DQ11</v>
      </c>
      <c r="D350" t="str">
        <f t="shared" si="41"/>
        <v>U5-H5</v>
      </c>
      <c r="E350" t="s">
        <v>528</v>
      </c>
      <c r="F350" t="s">
        <v>660</v>
      </c>
      <c r="G350" t="s">
        <v>600</v>
      </c>
      <c r="N350" s="97"/>
      <c r="AT350" t="str">
        <f t="shared" si="42"/>
        <v>DQ11</v>
      </c>
      <c r="AU350" t="str">
        <f t="shared" si="43"/>
        <v>--</v>
      </c>
    </row>
    <row r="351" spans="1:47" x14ac:dyDescent="0.25">
      <c r="A351" t="str">
        <f t="shared" si="38"/>
        <v>U5-H6</v>
      </c>
      <c r="B351" t="str">
        <f t="shared" si="39"/>
        <v>DQ12</v>
      </c>
      <c r="C351" t="str">
        <f t="shared" si="40"/>
        <v>U5-DQ12</v>
      </c>
      <c r="D351" t="str">
        <f t="shared" si="41"/>
        <v>U5-H6</v>
      </c>
      <c r="E351" t="s">
        <v>528</v>
      </c>
      <c r="F351" t="s">
        <v>662</v>
      </c>
      <c r="G351" t="s">
        <v>601</v>
      </c>
      <c r="N351" s="97"/>
      <c r="AT351" t="str">
        <f t="shared" si="42"/>
        <v>DQ12</v>
      </c>
      <c r="AU351" t="str">
        <f t="shared" si="43"/>
        <v>--</v>
      </c>
    </row>
    <row r="352" spans="1:47" x14ac:dyDescent="0.25">
      <c r="A352" t="str">
        <f t="shared" si="38"/>
        <v>U5-J1</v>
      </c>
      <c r="B352" t="str">
        <f t="shared" si="39"/>
        <v>UPD</v>
      </c>
      <c r="C352" t="str">
        <f t="shared" si="40"/>
        <v>U5-UPD</v>
      </c>
      <c r="D352" t="str">
        <f t="shared" si="41"/>
        <v>U5-J1</v>
      </c>
      <c r="E352" t="s">
        <v>528</v>
      </c>
      <c r="F352" t="s">
        <v>168</v>
      </c>
      <c r="G352" t="s">
        <v>1153</v>
      </c>
      <c r="N352" s="97"/>
      <c r="AT352" t="str">
        <f t="shared" si="42"/>
        <v>UPD</v>
      </c>
      <c r="AU352" t="str">
        <f t="shared" si="43"/>
        <v>--</v>
      </c>
    </row>
    <row r="353" spans="1:47" x14ac:dyDescent="0.25">
      <c r="A353" t="str">
        <f t="shared" si="38"/>
        <v>U5-J2</v>
      </c>
      <c r="B353" t="str">
        <f t="shared" si="39"/>
        <v>NetU5_J2</v>
      </c>
      <c r="C353" t="str">
        <f t="shared" si="40"/>
        <v>U5-NetU5_J2</v>
      </c>
      <c r="D353" t="str">
        <f t="shared" si="41"/>
        <v>U5-J2</v>
      </c>
      <c r="E353" t="s">
        <v>528</v>
      </c>
      <c r="F353" t="s">
        <v>184</v>
      </c>
      <c r="G353" t="s">
        <v>1268</v>
      </c>
      <c r="N353" s="97"/>
      <c r="AT353" t="str">
        <f t="shared" si="42"/>
        <v>NetU5_J2</v>
      </c>
      <c r="AU353" t="str">
        <f t="shared" si="43"/>
        <v>--</v>
      </c>
    </row>
    <row r="354" spans="1:47" x14ac:dyDescent="0.25">
      <c r="A354" t="str">
        <f t="shared" si="38"/>
        <v>U5-J3</v>
      </c>
      <c r="B354" t="str">
        <f t="shared" si="39"/>
        <v>NetU5_J3</v>
      </c>
      <c r="C354" t="str">
        <f t="shared" si="40"/>
        <v>U5-NetU5_J3</v>
      </c>
      <c r="D354" t="str">
        <f t="shared" si="41"/>
        <v>U5-J3</v>
      </c>
      <c r="E354" t="s">
        <v>528</v>
      </c>
      <c r="F354" t="s">
        <v>185</v>
      </c>
      <c r="G354" t="s">
        <v>1269</v>
      </c>
      <c r="N354" s="97"/>
      <c r="AT354" t="str">
        <f t="shared" si="42"/>
        <v>NetU5_J3</v>
      </c>
      <c r="AU354" t="str">
        <f t="shared" si="43"/>
        <v>--</v>
      </c>
    </row>
    <row r="355" spans="1:47" x14ac:dyDescent="0.25">
      <c r="A355" t="str">
        <f t="shared" si="38"/>
        <v>U5-J4</v>
      </c>
      <c r="B355" t="str">
        <f t="shared" si="39"/>
        <v>NetU5_J4</v>
      </c>
      <c r="C355" t="str">
        <f t="shared" si="40"/>
        <v>U5-NetU5_J4</v>
      </c>
      <c r="D355" t="str">
        <f t="shared" si="41"/>
        <v>U5-J4</v>
      </c>
      <c r="E355" t="s">
        <v>528</v>
      </c>
      <c r="F355" t="s">
        <v>186</v>
      </c>
      <c r="G355" t="s">
        <v>1270</v>
      </c>
      <c r="N355" s="97"/>
      <c r="AT355" t="str">
        <f t="shared" si="42"/>
        <v>NetU5_J4</v>
      </c>
      <c r="AU355" t="str">
        <f t="shared" si="43"/>
        <v>--</v>
      </c>
    </row>
    <row r="356" spans="1:47" x14ac:dyDescent="0.25">
      <c r="A356" t="str">
        <f t="shared" si="38"/>
        <v>U5-J5</v>
      </c>
      <c r="B356" t="str">
        <f t="shared" si="39"/>
        <v>NetU5_J5</v>
      </c>
      <c r="C356" t="str">
        <f t="shared" si="40"/>
        <v>U5-NetU5_J5</v>
      </c>
      <c r="D356" t="str">
        <f t="shared" si="41"/>
        <v>U5-J5</v>
      </c>
      <c r="E356" t="s">
        <v>528</v>
      </c>
      <c r="F356" t="s">
        <v>670</v>
      </c>
      <c r="G356" t="s">
        <v>1271</v>
      </c>
      <c r="N356" s="97"/>
      <c r="AT356" t="str">
        <f t="shared" si="42"/>
        <v>NetU5_J5</v>
      </c>
      <c r="AU356" t="str">
        <f t="shared" si="43"/>
        <v>--</v>
      </c>
    </row>
    <row r="357" spans="1:47" x14ac:dyDescent="0.25">
      <c r="A357" t="str">
        <f t="shared" si="38"/>
        <v>U5-J6</v>
      </c>
      <c r="B357" t="str">
        <f t="shared" si="39"/>
        <v>NetU5_J6</v>
      </c>
      <c r="C357" t="str">
        <f t="shared" si="40"/>
        <v>U5-NetU5_J6</v>
      </c>
      <c r="D357" t="str">
        <f t="shared" si="41"/>
        <v>U5-J6</v>
      </c>
      <c r="E357" t="s">
        <v>528</v>
      </c>
      <c r="F357" t="s">
        <v>187</v>
      </c>
      <c r="G357" t="s">
        <v>1272</v>
      </c>
      <c r="N357" s="97"/>
      <c r="AT357" t="str">
        <f t="shared" si="42"/>
        <v>NetU5_J6</v>
      </c>
      <c r="AU357" t="str">
        <f t="shared" si="43"/>
        <v>--</v>
      </c>
    </row>
    <row r="358" spans="1:47" x14ac:dyDescent="0.25">
      <c r="A358" t="str">
        <f t="shared" si="38"/>
        <v>U5-J7</v>
      </c>
      <c r="B358" t="str">
        <f t="shared" si="39"/>
        <v>DQ8</v>
      </c>
      <c r="C358" t="str">
        <f t="shared" si="40"/>
        <v>U5-DQ8</v>
      </c>
      <c r="D358" t="str">
        <f t="shared" si="41"/>
        <v>U5-J7</v>
      </c>
      <c r="E358" t="s">
        <v>528</v>
      </c>
      <c r="F358" t="s">
        <v>673</v>
      </c>
      <c r="G358" t="s">
        <v>615</v>
      </c>
      <c r="N358" s="97"/>
      <c r="AT358" t="str">
        <f t="shared" si="42"/>
        <v>DQ8</v>
      </c>
      <c r="AU358" t="str">
        <f t="shared" si="43"/>
        <v>--</v>
      </c>
    </row>
    <row r="359" spans="1:47" x14ac:dyDescent="0.25">
      <c r="A359" t="str">
        <f t="shared" si="38"/>
        <v>U5-J8</v>
      </c>
      <c r="B359" t="str">
        <f t="shared" si="39"/>
        <v>3.3V</v>
      </c>
      <c r="C359" t="str">
        <f t="shared" si="40"/>
        <v>U5-3.3V</v>
      </c>
      <c r="D359" t="str">
        <f t="shared" si="41"/>
        <v>U5-J8</v>
      </c>
      <c r="E359" t="s">
        <v>528</v>
      </c>
      <c r="F359" t="s">
        <v>676</v>
      </c>
      <c r="G359" t="s">
        <v>291</v>
      </c>
      <c r="N359" s="97"/>
      <c r="AT359" t="str">
        <f t="shared" si="42"/>
        <v>3.3V</v>
      </c>
      <c r="AU359" t="str">
        <f t="shared" si="43"/>
        <v>--</v>
      </c>
    </row>
    <row r="360" spans="1:47" x14ac:dyDescent="0.25">
      <c r="A360" t="str">
        <f t="shared" si="38"/>
        <v>U5-K1</v>
      </c>
      <c r="B360" t="str">
        <f t="shared" si="39"/>
        <v>NetU5_K1</v>
      </c>
      <c r="C360" t="str">
        <f t="shared" si="40"/>
        <v>U5-NetU5_K1</v>
      </c>
      <c r="D360" t="str">
        <f t="shared" si="41"/>
        <v>U5-K1</v>
      </c>
      <c r="E360" t="s">
        <v>528</v>
      </c>
      <c r="F360" t="s">
        <v>685</v>
      </c>
      <c r="G360" t="s">
        <v>1273</v>
      </c>
      <c r="N360" s="97"/>
      <c r="AT360" t="str">
        <f t="shared" si="42"/>
        <v>NetU5_K1</v>
      </c>
      <c r="AU360" t="str">
        <f t="shared" si="43"/>
        <v>--</v>
      </c>
    </row>
    <row r="361" spans="1:47" x14ac:dyDescent="0.25">
      <c r="A361" t="str">
        <f t="shared" si="38"/>
        <v>U5-K2</v>
      </c>
      <c r="B361" t="str">
        <f t="shared" si="39"/>
        <v>NetU5_K2</v>
      </c>
      <c r="C361" t="str">
        <f t="shared" si="40"/>
        <v>U5-NetU5_K2</v>
      </c>
      <c r="D361" t="str">
        <f t="shared" si="41"/>
        <v>U5-K2</v>
      </c>
      <c r="E361" t="s">
        <v>528</v>
      </c>
      <c r="F361" t="s">
        <v>686</v>
      </c>
      <c r="G361" t="s">
        <v>1274</v>
      </c>
      <c r="N361" s="97"/>
      <c r="AT361" t="str">
        <f t="shared" si="42"/>
        <v>NetU5_K2</v>
      </c>
      <c r="AU361" t="str">
        <f t="shared" si="43"/>
        <v>--</v>
      </c>
    </row>
    <row r="362" spans="1:47" x14ac:dyDescent="0.25">
      <c r="A362" t="str">
        <f t="shared" si="38"/>
        <v>U5-K3</v>
      </c>
      <c r="B362" t="str">
        <f t="shared" si="39"/>
        <v>NetU5_K3</v>
      </c>
      <c r="C362" t="str">
        <f t="shared" si="40"/>
        <v>U5-NetU5_K3</v>
      </c>
      <c r="D362" t="str">
        <f t="shared" si="41"/>
        <v>U5-K3</v>
      </c>
      <c r="E362" t="s">
        <v>528</v>
      </c>
      <c r="F362" t="s">
        <v>687</v>
      </c>
      <c r="G362" t="s">
        <v>1275</v>
      </c>
      <c r="N362" s="97"/>
      <c r="AT362" t="str">
        <f t="shared" si="42"/>
        <v>NetU5_K3</v>
      </c>
      <c r="AU362" t="str">
        <f t="shared" si="43"/>
        <v>--</v>
      </c>
    </row>
    <row r="363" spans="1:47" x14ac:dyDescent="0.25">
      <c r="A363" t="str">
        <f t="shared" si="38"/>
        <v>U5-K4</v>
      </c>
      <c r="B363" t="str">
        <f t="shared" si="39"/>
        <v>UPD</v>
      </c>
      <c r="C363" t="str">
        <f t="shared" si="40"/>
        <v>U5-UPD</v>
      </c>
      <c r="D363" t="str">
        <f t="shared" si="41"/>
        <v>U5-K4</v>
      </c>
      <c r="E363" t="s">
        <v>528</v>
      </c>
      <c r="F363" t="s">
        <v>764</v>
      </c>
      <c r="G363" t="s">
        <v>1153</v>
      </c>
      <c r="N363" s="97"/>
      <c r="AT363" t="str">
        <f t="shared" si="42"/>
        <v>UPD</v>
      </c>
      <c r="AU363" t="str">
        <f t="shared" si="43"/>
        <v>--</v>
      </c>
    </row>
    <row r="364" spans="1:47" x14ac:dyDescent="0.25">
      <c r="A364" t="str">
        <f t="shared" si="38"/>
        <v>U5-K5</v>
      </c>
      <c r="B364" t="str">
        <f t="shared" si="39"/>
        <v>NetU5_K5</v>
      </c>
      <c r="C364" t="str">
        <f t="shared" si="40"/>
        <v>U5-NetU5_K5</v>
      </c>
      <c r="D364" t="str">
        <f t="shared" si="41"/>
        <v>U5-K5</v>
      </c>
      <c r="E364" t="s">
        <v>528</v>
      </c>
      <c r="F364" t="s">
        <v>688</v>
      </c>
      <c r="G364" t="s">
        <v>1276</v>
      </c>
      <c r="N364" s="97"/>
      <c r="AT364" t="str">
        <f t="shared" si="42"/>
        <v>NetU5_K5</v>
      </c>
      <c r="AU364" t="str">
        <f t="shared" si="43"/>
        <v>--</v>
      </c>
    </row>
    <row r="365" spans="1:47" x14ac:dyDescent="0.25">
      <c r="A365" t="str">
        <f t="shared" si="38"/>
        <v>U5-K6</v>
      </c>
      <c r="B365" t="str">
        <f t="shared" si="39"/>
        <v>NetU5_K6</v>
      </c>
      <c r="C365" t="str">
        <f t="shared" si="40"/>
        <v>U5-NetU5_K6</v>
      </c>
      <c r="D365" t="str">
        <f t="shared" si="41"/>
        <v>U5-K6</v>
      </c>
      <c r="E365" t="s">
        <v>528</v>
      </c>
      <c r="F365" t="s">
        <v>689</v>
      </c>
      <c r="G365" t="s">
        <v>1277</v>
      </c>
      <c r="N365" s="97"/>
      <c r="AT365" t="str">
        <f t="shared" si="42"/>
        <v>NetU5_K6</v>
      </c>
      <c r="AU365" t="str">
        <f t="shared" si="43"/>
        <v>--</v>
      </c>
    </row>
    <row r="366" spans="1:47" x14ac:dyDescent="0.25">
      <c r="A366" t="str">
        <f t="shared" si="38"/>
        <v>U5-K7</v>
      </c>
      <c r="B366" t="str">
        <f t="shared" si="39"/>
        <v>NetU5_K7</v>
      </c>
      <c r="C366" t="str">
        <f t="shared" si="40"/>
        <v>U5-NetU5_K7</v>
      </c>
      <c r="D366" t="str">
        <f t="shared" si="41"/>
        <v>U5-K7</v>
      </c>
      <c r="E366" t="s">
        <v>528</v>
      </c>
      <c r="F366" t="s">
        <v>690</v>
      </c>
      <c r="G366" t="s">
        <v>1278</v>
      </c>
      <c r="N366" s="97"/>
      <c r="AT366" t="str">
        <f t="shared" si="42"/>
        <v>NetU5_K7</v>
      </c>
      <c r="AU366" t="str">
        <f t="shared" si="43"/>
        <v>--</v>
      </c>
    </row>
    <row r="367" spans="1:47" x14ac:dyDescent="0.25">
      <c r="A367" t="str">
        <f t="shared" si="38"/>
        <v>U5-L1</v>
      </c>
      <c r="B367" t="str">
        <f t="shared" si="39"/>
        <v>NetU5_L1</v>
      </c>
      <c r="C367" t="str">
        <f t="shared" si="40"/>
        <v>U5-NetU5_L1</v>
      </c>
      <c r="D367" t="str">
        <f t="shared" si="41"/>
        <v>U5-L1</v>
      </c>
      <c r="E367" t="s">
        <v>528</v>
      </c>
      <c r="F367" t="s">
        <v>486</v>
      </c>
      <c r="G367" t="s">
        <v>1279</v>
      </c>
      <c r="N367" s="97"/>
      <c r="AT367" t="str">
        <f t="shared" si="42"/>
        <v>NetU5_L1</v>
      </c>
      <c r="AU367" t="str">
        <f t="shared" si="43"/>
        <v>--</v>
      </c>
    </row>
    <row r="368" spans="1:47" x14ac:dyDescent="0.25">
      <c r="A368" t="str">
        <f t="shared" si="38"/>
        <v>U5-L3</v>
      </c>
      <c r="B368" t="str">
        <f t="shared" si="39"/>
        <v>NetU5_L3</v>
      </c>
      <c r="C368" t="str">
        <f t="shared" si="40"/>
        <v>U5-NetU5_L3</v>
      </c>
      <c r="D368" t="str">
        <f t="shared" si="41"/>
        <v>U5-L3</v>
      </c>
      <c r="E368" t="s">
        <v>528</v>
      </c>
      <c r="F368" t="s">
        <v>701</v>
      </c>
      <c r="G368" t="s">
        <v>1280</v>
      </c>
      <c r="N368" s="97"/>
      <c r="AT368" t="str">
        <f t="shared" si="42"/>
        <v>NetU5_L3</v>
      </c>
      <c r="AU368" t="str">
        <f t="shared" si="43"/>
        <v>--</v>
      </c>
    </row>
    <row r="369" spans="1:47" x14ac:dyDescent="0.25">
      <c r="A369" t="str">
        <f t="shared" si="38"/>
        <v>U5-L4</v>
      </c>
      <c r="B369" t="str">
        <f t="shared" si="39"/>
        <v>NetU5_L4</v>
      </c>
      <c r="C369" t="str">
        <f t="shared" si="40"/>
        <v>U5-NetU5_L4</v>
      </c>
      <c r="D369" t="str">
        <f t="shared" si="41"/>
        <v>U5-L4</v>
      </c>
      <c r="E369" t="s">
        <v>528</v>
      </c>
      <c r="F369" t="s">
        <v>702</v>
      </c>
      <c r="G369" t="s">
        <v>1281</v>
      </c>
      <c r="N369" s="97"/>
      <c r="AT369" t="str">
        <f t="shared" si="42"/>
        <v>NetU5_L4</v>
      </c>
      <c r="AU369" t="str">
        <f t="shared" si="43"/>
        <v>--</v>
      </c>
    </row>
    <row r="370" spans="1:47" x14ac:dyDescent="0.25">
      <c r="A370" t="str">
        <f t="shared" si="38"/>
        <v>U5-L5</v>
      </c>
      <c r="B370" t="str">
        <f t="shared" si="39"/>
        <v>NetU5_L5</v>
      </c>
      <c r="C370" t="str">
        <f t="shared" si="40"/>
        <v>U5-NetU5_L5</v>
      </c>
      <c r="D370" t="str">
        <f t="shared" si="41"/>
        <v>U5-L5</v>
      </c>
      <c r="E370" t="s">
        <v>528</v>
      </c>
      <c r="F370" t="s">
        <v>703</v>
      </c>
      <c r="G370" t="s">
        <v>1282</v>
      </c>
      <c r="N370" s="97"/>
      <c r="AT370" t="str">
        <f t="shared" si="42"/>
        <v>NetU5_L5</v>
      </c>
      <c r="AU370" t="str">
        <f t="shared" si="43"/>
        <v>--</v>
      </c>
    </row>
    <row r="371" spans="1:47" x14ac:dyDescent="0.25">
      <c r="A371" t="str">
        <f t="shared" si="38"/>
        <v>U5-L6</v>
      </c>
      <c r="B371" t="str">
        <f t="shared" si="39"/>
        <v>NetU5_L6</v>
      </c>
      <c r="C371" t="str">
        <f t="shared" si="40"/>
        <v>U5-NetU5_L6</v>
      </c>
      <c r="D371" t="str">
        <f t="shared" si="41"/>
        <v>U5-L6</v>
      </c>
      <c r="E371" t="s">
        <v>528</v>
      </c>
      <c r="F371" t="s">
        <v>704</v>
      </c>
      <c r="G371" t="s">
        <v>1283</v>
      </c>
      <c r="N371" s="97"/>
      <c r="AT371" t="str">
        <f t="shared" si="42"/>
        <v>NetU5_L6</v>
      </c>
      <c r="AU371" t="str">
        <f t="shared" si="43"/>
        <v>--</v>
      </c>
    </row>
    <row r="372" spans="1:47" x14ac:dyDescent="0.25">
      <c r="A372" t="str">
        <f t="shared" si="38"/>
        <v>U5-L7</v>
      </c>
      <c r="B372" t="str">
        <f t="shared" si="39"/>
        <v>NetU5_L7</v>
      </c>
      <c r="C372" t="str">
        <f t="shared" si="40"/>
        <v>U5-NetU5_L7</v>
      </c>
      <c r="D372" t="str">
        <f t="shared" si="41"/>
        <v>U5-L7</v>
      </c>
      <c r="E372" t="s">
        <v>528</v>
      </c>
      <c r="F372" t="s">
        <v>705</v>
      </c>
      <c r="G372" t="s">
        <v>1284</v>
      </c>
      <c r="N372" s="97"/>
      <c r="AT372" t="str">
        <f t="shared" si="42"/>
        <v>NetU5_L7</v>
      </c>
      <c r="AU372" t="str">
        <f t="shared" si="43"/>
        <v>--</v>
      </c>
    </row>
    <row r="373" spans="1:47" x14ac:dyDescent="0.25">
      <c r="A373" t="str">
        <f t="shared" si="38"/>
        <v>U5-L8</v>
      </c>
      <c r="B373" t="str">
        <f t="shared" si="39"/>
        <v>UPD</v>
      </c>
      <c r="C373" t="str">
        <f t="shared" si="40"/>
        <v>U5-UPD</v>
      </c>
      <c r="D373" t="str">
        <f t="shared" si="41"/>
        <v>U5-L8</v>
      </c>
      <c r="E373" t="s">
        <v>528</v>
      </c>
      <c r="F373" t="s">
        <v>706</v>
      </c>
      <c r="G373" t="s">
        <v>1153</v>
      </c>
      <c r="N373" s="97"/>
      <c r="AT373" t="str">
        <f t="shared" si="42"/>
        <v>UPD</v>
      </c>
      <c r="AU373" t="str">
        <f t="shared" si="43"/>
        <v>--</v>
      </c>
    </row>
    <row r="374" spans="1:47" x14ac:dyDescent="0.25">
      <c r="A374" t="str">
        <f t="shared" si="38"/>
        <v>U5-M1</v>
      </c>
      <c r="B374" t="str">
        <f t="shared" si="39"/>
        <v>NetU5_M1</v>
      </c>
      <c r="C374" t="str">
        <f t="shared" si="40"/>
        <v>U5-NetU5_M1</v>
      </c>
      <c r="D374" t="str">
        <f t="shared" si="41"/>
        <v>U5-M1</v>
      </c>
      <c r="E374" t="s">
        <v>528</v>
      </c>
      <c r="F374" t="s">
        <v>712</v>
      </c>
      <c r="G374" t="s">
        <v>1285</v>
      </c>
      <c r="N374" s="97"/>
      <c r="AT374" t="str">
        <f t="shared" si="42"/>
        <v>NetU5_M1</v>
      </c>
      <c r="AU374" t="str">
        <f t="shared" si="43"/>
        <v>--</v>
      </c>
    </row>
    <row r="375" spans="1:47" x14ac:dyDescent="0.25">
      <c r="A375" t="str">
        <f t="shared" si="38"/>
        <v>U5-M2</v>
      </c>
      <c r="B375" t="str">
        <f t="shared" si="39"/>
        <v>NetU5_M2</v>
      </c>
      <c r="C375" t="str">
        <f t="shared" si="40"/>
        <v>U5-NetU5_M2</v>
      </c>
      <c r="D375" t="str">
        <f t="shared" si="41"/>
        <v>U5-M2</v>
      </c>
      <c r="E375" t="s">
        <v>528</v>
      </c>
      <c r="F375" t="s">
        <v>713</v>
      </c>
      <c r="G375" t="s">
        <v>1286</v>
      </c>
      <c r="N375" s="97"/>
      <c r="AT375" t="str">
        <f t="shared" si="42"/>
        <v>NetU5_M2</v>
      </c>
      <c r="AU375" t="str">
        <f t="shared" si="43"/>
        <v>--</v>
      </c>
    </row>
    <row r="376" spans="1:47" x14ac:dyDescent="0.25">
      <c r="A376" t="str">
        <f t="shared" si="38"/>
        <v>U5-M3</v>
      </c>
      <c r="B376" t="str">
        <f t="shared" si="39"/>
        <v>NetU5_M3</v>
      </c>
      <c r="C376" t="str">
        <f t="shared" si="40"/>
        <v>U5-NetU5_M3</v>
      </c>
      <c r="D376" t="str">
        <f t="shared" si="41"/>
        <v>U5-M3</v>
      </c>
      <c r="E376" t="s">
        <v>528</v>
      </c>
      <c r="F376" t="s">
        <v>714</v>
      </c>
      <c r="G376" t="s">
        <v>1287</v>
      </c>
      <c r="N376" s="97"/>
      <c r="AT376" t="str">
        <f t="shared" si="42"/>
        <v>NetU5_M3</v>
      </c>
      <c r="AU376" t="str">
        <f t="shared" si="43"/>
        <v>--</v>
      </c>
    </row>
    <row r="377" spans="1:47" x14ac:dyDescent="0.25">
      <c r="A377" t="str">
        <f t="shared" si="38"/>
        <v>U5-M4</v>
      </c>
      <c r="B377" t="str">
        <f t="shared" si="39"/>
        <v>NetU5_M4</v>
      </c>
      <c r="C377" t="str">
        <f t="shared" si="40"/>
        <v>U5-NetU5_M4</v>
      </c>
      <c r="D377" t="str">
        <f t="shared" si="41"/>
        <v>U5-M4</v>
      </c>
      <c r="E377" t="s">
        <v>528</v>
      </c>
      <c r="F377" t="s">
        <v>715</v>
      </c>
      <c r="G377" t="s">
        <v>1288</v>
      </c>
      <c r="N377" s="97"/>
      <c r="AT377" t="str">
        <f t="shared" si="42"/>
        <v>NetU5_M4</v>
      </c>
      <c r="AU377" t="str">
        <f t="shared" si="43"/>
        <v>--</v>
      </c>
    </row>
    <row r="378" spans="1:47" x14ac:dyDescent="0.25">
      <c r="A378" t="str">
        <f t="shared" si="38"/>
        <v>U5-M6</v>
      </c>
      <c r="B378" t="str">
        <f t="shared" si="39"/>
        <v>NetU5_M6</v>
      </c>
      <c r="C378" t="str">
        <f t="shared" si="40"/>
        <v>U5-NetU5_M6</v>
      </c>
      <c r="D378" t="str">
        <f t="shared" si="41"/>
        <v>U5-M6</v>
      </c>
      <c r="E378" t="s">
        <v>528</v>
      </c>
      <c r="F378" t="s">
        <v>767</v>
      </c>
      <c r="G378" t="s">
        <v>1289</v>
      </c>
      <c r="N378" s="97"/>
      <c r="AT378" t="str">
        <f t="shared" si="42"/>
        <v>NetU5_M6</v>
      </c>
      <c r="AU378" t="str">
        <f t="shared" si="43"/>
        <v>--</v>
      </c>
    </row>
    <row r="379" spans="1:47" x14ac:dyDescent="0.25">
      <c r="A379" t="str">
        <f t="shared" si="38"/>
        <v>U5-M7</v>
      </c>
      <c r="B379" t="str">
        <f t="shared" si="39"/>
        <v>NetU5_M7</v>
      </c>
      <c r="C379" t="str">
        <f t="shared" si="40"/>
        <v>U5-NetU5_M7</v>
      </c>
      <c r="D379" t="str">
        <f t="shared" si="41"/>
        <v>U5-M7</v>
      </c>
      <c r="E379" t="s">
        <v>528</v>
      </c>
      <c r="F379" t="s">
        <v>717</v>
      </c>
      <c r="G379" t="s">
        <v>1290</v>
      </c>
      <c r="N379" s="97"/>
      <c r="AT379" t="str">
        <f t="shared" si="42"/>
        <v>NetU5_M7</v>
      </c>
      <c r="AU379" t="str">
        <f t="shared" si="43"/>
        <v>--</v>
      </c>
    </row>
    <row r="380" spans="1:47" x14ac:dyDescent="0.25">
      <c r="A380" t="str">
        <f t="shared" si="38"/>
        <v>U5-N1</v>
      </c>
      <c r="B380" t="str">
        <f t="shared" si="39"/>
        <v>NetU5_N1</v>
      </c>
      <c r="C380" t="str">
        <f t="shared" si="40"/>
        <v>U5-NetU5_N1</v>
      </c>
      <c r="D380" t="str">
        <f t="shared" si="41"/>
        <v>U5-N1</v>
      </c>
      <c r="E380" t="s">
        <v>528</v>
      </c>
      <c r="F380" t="s">
        <v>768</v>
      </c>
      <c r="G380" t="s">
        <v>1291</v>
      </c>
      <c r="N380" s="97"/>
      <c r="AT380" t="str">
        <f t="shared" si="42"/>
        <v>NetU5_N1</v>
      </c>
      <c r="AU380" t="str">
        <f t="shared" si="43"/>
        <v>--</v>
      </c>
    </row>
    <row r="381" spans="1:47" x14ac:dyDescent="0.25">
      <c r="A381" t="str">
        <f t="shared" si="38"/>
        <v>U5-N2</v>
      </c>
      <c r="B381" t="str">
        <f t="shared" si="39"/>
        <v>NetU5_N2</v>
      </c>
      <c r="C381" t="str">
        <f t="shared" si="40"/>
        <v>U5-NetU5_N2</v>
      </c>
      <c r="D381" t="str">
        <f t="shared" si="41"/>
        <v>U5-N2</v>
      </c>
      <c r="E381" t="s">
        <v>528</v>
      </c>
      <c r="F381" t="s">
        <v>724</v>
      </c>
      <c r="G381" t="s">
        <v>1292</v>
      </c>
      <c r="N381" s="97"/>
      <c r="AT381" t="str">
        <f t="shared" si="42"/>
        <v>NetU5_N2</v>
      </c>
      <c r="AU381" t="str">
        <f t="shared" si="43"/>
        <v>--</v>
      </c>
    </row>
    <row r="382" spans="1:47" x14ac:dyDescent="0.25">
      <c r="A382" t="str">
        <f t="shared" si="38"/>
        <v>U5-N3</v>
      </c>
      <c r="B382" t="str">
        <f t="shared" si="39"/>
        <v>UPD</v>
      </c>
      <c r="C382" t="str">
        <f t="shared" si="40"/>
        <v>U5-UPD</v>
      </c>
      <c r="D382" t="str">
        <f t="shared" si="41"/>
        <v>U5-N3</v>
      </c>
      <c r="E382" t="s">
        <v>528</v>
      </c>
      <c r="F382" t="s">
        <v>725</v>
      </c>
      <c r="G382" t="s">
        <v>1153</v>
      </c>
      <c r="N382" s="97"/>
      <c r="AT382" t="str">
        <f t="shared" si="42"/>
        <v>UPD</v>
      </c>
      <c r="AU382" t="str">
        <f t="shared" si="43"/>
        <v>--</v>
      </c>
    </row>
    <row r="383" spans="1:47" x14ac:dyDescent="0.25">
      <c r="A383" t="str">
        <f t="shared" si="38"/>
        <v>U5-N4</v>
      </c>
      <c r="B383" t="str">
        <f t="shared" si="39"/>
        <v>NetU5_N4</v>
      </c>
      <c r="C383" t="str">
        <f t="shared" si="40"/>
        <v>U5-NetU5_N4</v>
      </c>
      <c r="D383" t="str">
        <f t="shared" si="41"/>
        <v>U5-N4</v>
      </c>
      <c r="E383" t="s">
        <v>528</v>
      </c>
      <c r="F383" t="s">
        <v>726</v>
      </c>
      <c r="G383" t="s">
        <v>1293</v>
      </c>
      <c r="N383" s="97"/>
      <c r="AT383" t="str">
        <f t="shared" si="42"/>
        <v>NetU5_N4</v>
      </c>
      <c r="AU383" t="str">
        <f t="shared" si="43"/>
        <v>--</v>
      </c>
    </row>
    <row r="384" spans="1:47" x14ac:dyDescent="0.25">
      <c r="A384" t="str">
        <f t="shared" si="38"/>
        <v>U5-P2</v>
      </c>
      <c r="B384" t="str">
        <f t="shared" si="39"/>
        <v>NetU5_P2</v>
      </c>
      <c r="C384" t="str">
        <f t="shared" si="40"/>
        <v>U5-NetU5_P2</v>
      </c>
      <c r="D384" t="str">
        <f t="shared" si="41"/>
        <v>U5-P2</v>
      </c>
      <c r="E384" t="s">
        <v>528</v>
      </c>
      <c r="F384" t="s">
        <v>891</v>
      </c>
      <c r="G384" t="s">
        <v>1294</v>
      </c>
      <c r="N384" s="97"/>
      <c r="AT384" t="str">
        <f t="shared" si="42"/>
        <v>NetU5_P2</v>
      </c>
      <c r="AU384" t="str">
        <f t="shared" si="43"/>
        <v>--</v>
      </c>
    </row>
    <row r="385" spans="1:47" x14ac:dyDescent="0.25">
      <c r="A385" t="str">
        <f t="shared" si="38"/>
        <v>U5-P3</v>
      </c>
      <c r="B385" t="str">
        <f t="shared" si="39"/>
        <v>NetU5_P3</v>
      </c>
      <c r="C385" t="str">
        <f t="shared" si="40"/>
        <v>U5-NetU5_P3</v>
      </c>
      <c r="D385" t="str">
        <f t="shared" si="41"/>
        <v>U5-P3</v>
      </c>
      <c r="E385" t="s">
        <v>528</v>
      </c>
      <c r="F385" t="s">
        <v>892</v>
      </c>
      <c r="G385" t="s">
        <v>1295</v>
      </c>
      <c r="N385" s="97"/>
      <c r="AT385" t="str">
        <f t="shared" si="42"/>
        <v>NetU5_P3</v>
      </c>
      <c r="AU385" t="str">
        <f t="shared" si="43"/>
        <v>--</v>
      </c>
    </row>
    <row r="386" spans="1:47" x14ac:dyDescent="0.25">
      <c r="A386" t="str">
        <f t="shared" si="38"/>
        <v>U5-R1</v>
      </c>
      <c r="B386" t="str">
        <f t="shared" si="39"/>
        <v>NetU5_R1</v>
      </c>
      <c r="C386" t="str">
        <f t="shared" si="40"/>
        <v>U5-NetU5_R1</v>
      </c>
      <c r="D386" t="str">
        <f t="shared" si="41"/>
        <v>U5-R1</v>
      </c>
      <c r="E386" t="s">
        <v>528</v>
      </c>
      <c r="F386" t="s">
        <v>488</v>
      </c>
      <c r="G386" t="s">
        <v>1296</v>
      </c>
      <c r="N386" s="97"/>
      <c r="AT386" t="str">
        <f t="shared" si="42"/>
        <v>NetU5_R1</v>
      </c>
      <c r="AU386" t="str">
        <f t="shared" si="43"/>
        <v>--</v>
      </c>
    </row>
    <row r="387" spans="1:47" x14ac:dyDescent="0.25">
      <c r="A387" t="str">
        <f t="shared" si="38"/>
        <v>U5-R2</v>
      </c>
      <c r="B387" t="str">
        <f t="shared" si="39"/>
        <v>NetU5_R2</v>
      </c>
      <c r="C387" t="str">
        <f t="shared" si="40"/>
        <v>U5-NetU5_R2</v>
      </c>
      <c r="D387" t="str">
        <f t="shared" si="41"/>
        <v>U5-R2</v>
      </c>
      <c r="E387" t="s">
        <v>528</v>
      </c>
      <c r="F387" t="s">
        <v>489</v>
      </c>
      <c r="G387" t="s">
        <v>1297</v>
      </c>
      <c r="N387" s="97"/>
      <c r="AT387" t="str">
        <f t="shared" si="42"/>
        <v>NetU5_R2</v>
      </c>
      <c r="AU387" t="str">
        <f t="shared" si="43"/>
        <v>--</v>
      </c>
    </row>
    <row r="388" spans="1:47" x14ac:dyDescent="0.25">
      <c r="A388" t="str">
        <f t="shared" si="38"/>
        <v>U5-R3</v>
      </c>
      <c r="B388" t="str">
        <f t="shared" si="39"/>
        <v>UPD</v>
      </c>
      <c r="C388" t="str">
        <f t="shared" si="40"/>
        <v>U5-UPD</v>
      </c>
      <c r="D388" t="str">
        <f t="shared" si="41"/>
        <v>U5-R3</v>
      </c>
      <c r="E388" t="s">
        <v>528</v>
      </c>
      <c r="F388" t="s">
        <v>490</v>
      </c>
      <c r="G388" t="s">
        <v>1153</v>
      </c>
      <c r="N388" s="97"/>
      <c r="AT388" t="str">
        <f t="shared" si="42"/>
        <v>UPD</v>
      </c>
      <c r="AU388" t="str">
        <f t="shared" si="43"/>
        <v>--</v>
      </c>
    </row>
    <row r="389" spans="1:47" x14ac:dyDescent="0.25">
      <c r="A389" t="str">
        <f t="shared" si="38"/>
        <v>U5-R12</v>
      </c>
      <c r="B389" t="str">
        <f t="shared" si="39"/>
        <v>WE</v>
      </c>
      <c r="C389" t="str">
        <f t="shared" si="40"/>
        <v>U5-WE</v>
      </c>
      <c r="D389" t="str">
        <f t="shared" si="41"/>
        <v>U5-R12</v>
      </c>
      <c r="E389" t="s">
        <v>528</v>
      </c>
      <c r="F389" t="s">
        <v>499</v>
      </c>
      <c r="G389" t="s">
        <v>691</v>
      </c>
      <c r="N389" s="97"/>
      <c r="AT389" t="str">
        <f t="shared" si="42"/>
        <v>WE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U5-R13</v>
      </c>
      <c r="B390" t="str">
        <f t="shared" ref="B390:B453" si="45">IF(OR(E390=$A$2,E390=$B$2,E390=$C$2,E390=$D$2),"--",G390)</f>
        <v>CS</v>
      </c>
      <c r="C390" t="str">
        <f t="shared" ref="C390:C453" si="46">$E390&amp;"-"&amp;$G390</f>
        <v>U5-CS</v>
      </c>
      <c r="D390" t="str">
        <f t="shared" ref="D390:D453" si="47">A390</f>
        <v>U5-R13</v>
      </c>
      <c r="E390" t="s">
        <v>528</v>
      </c>
      <c r="F390" t="s">
        <v>500</v>
      </c>
      <c r="G390" t="s">
        <v>592</v>
      </c>
      <c r="N390" s="97"/>
      <c r="AT390" t="str">
        <f t="shared" ref="AT390:AT453" si="48">IF(IF(COUNTIF($AO$6:$AQ$150,B390)&gt;0,"---","--")="---",VLOOKUP(B390,$AO$6:$AQ$150,3,0),B390)</f>
        <v>CS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U5-T12</v>
      </c>
      <c r="B391" t="str">
        <f t="shared" si="45"/>
        <v>3.3V</v>
      </c>
      <c r="C391" t="str">
        <f t="shared" si="46"/>
        <v>U5-3.3V</v>
      </c>
      <c r="D391" t="str">
        <f t="shared" si="47"/>
        <v>U5-T12</v>
      </c>
      <c r="E391" t="s">
        <v>528</v>
      </c>
      <c r="F391" t="s">
        <v>921</v>
      </c>
      <c r="G391" t="s">
        <v>291</v>
      </c>
      <c r="N391" s="97"/>
      <c r="AT391" t="str">
        <f t="shared" si="48"/>
        <v>3.3V</v>
      </c>
      <c r="AU391" t="str">
        <f t="shared" si="49"/>
        <v>--</v>
      </c>
    </row>
    <row r="392" spans="1:47" x14ac:dyDescent="0.25">
      <c r="A392" t="str">
        <f t="shared" si="44"/>
        <v>U5-T13</v>
      </c>
      <c r="B392" t="str">
        <f t="shared" si="45"/>
        <v>A10</v>
      </c>
      <c r="C392" t="str">
        <f t="shared" si="46"/>
        <v>U5-A10</v>
      </c>
      <c r="D392" t="str">
        <f t="shared" si="47"/>
        <v>U5-T13</v>
      </c>
      <c r="E392" t="s">
        <v>528</v>
      </c>
      <c r="F392" t="s">
        <v>922</v>
      </c>
      <c r="G392" t="s">
        <v>574</v>
      </c>
      <c r="N392" s="97"/>
      <c r="AT392" t="str">
        <f t="shared" si="48"/>
        <v>A10</v>
      </c>
      <c r="AU392" t="str">
        <f t="shared" si="49"/>
        <v>--</v>
      </c>
    </row>
    <row r="393" spans="1:47" x14ac:dyDescent="0.25">
      <c r="A393" t="str">
        <f t="shared" si="44"/>
        <v>U5-T14</v>
      </c>
      <c r="B393" t="str">
        <f t="shared" si="45"/>
        <v>CLK</v>
      </c>
      <c r="C393" t="str">
        <f t="shared" si="46"/>
        <v>U5-CLK</v>
      </c>
      <c r="D393" t="str">
        <f t="shared" si="47"/>
        <v>U5-T14</v>
      </c>
      <c r="E393" t="s">
        <v>528</v>
      </c>
      <c r="F393" t="s">
        <v>923</v>
      </c>
      <c r="G393" t="s">
        <v>591</v>
      </c>
      <c r="N393" s="97"/>
      <c r="AT393" t="str">
        <f t="shared" si="48"/>
        <v>CLK</v>
      </c>
      <c r="AU393" t="str">
        <f t="shared" si="49"/>
        <v>--</v>
      </c>
    </row>
    <row r="394" spans="1:47" x14ac:dyDescent="0.25">
      <c r="A394" t="str">
        <f t="shared" si="44"/>
        <v>U5-T15</v>
      </c>
      <c r="B394" t="str">
        <f t="shared" si="45"/>
        <v>A8</v>
      </c>
      <c r="C394" t="str">
        <f t="shared" si="46"/>
        <v>U5-A8</v>
      </c>
      <c r="D394" t="str">
        <f t="shared" si="47"/>
        <v>U5-T15</v>
      </c>
      <c r="E394" t="s">
        <v>528</v>
      </c>
      <c r="F394" t="s">
        <v>924</v>
      </c>
      <c r="G394" t="s">
        <v>584</v>
      </c>
      <c r="N394" s="97"/>
      <c r="AT394" t="str">
        <f t="shared" si="48"/>
        <v>A8</v>
      </c>
      <c r="AU394" t="str">
        <f t="shared" si="49"/>
        <v>--</v>
      </c>
    </row>
    <row r="395" spans="1:47" x14ac:dyDescent="0.25">
      <c r="A395" t="str">
        <f t="shared" si="44"/>
        <v>U5-U11</v>
      </c>
      <c r="B395" t="str">
        <f t="shared" si="45"/>
        <v>A0</v>
      </c>
      <c r="C395" t="str">
        <f t="shared" si="46"/>
        <v>U5-A0</v>
      </c>
      <c r="D395" t="str">
        <f t="shared" si="47"/>
        <v>U5-U11</v>
      </c>
      <c r="E395" t="s">
        <v>528</v>
      </c>
      <c r="F395" t="s">
        <v>930</v>
      </c>
      <c r="G395" t="s">
        <v>572</v>
      </c>
      <c r="N395" s="97"/>
      <c r="AT395" t="str">
        <f t="shared" si="48"/>
        <v>A0</v>
      </c>
      <c r="AU395" t="str">
        <f t="shared" si="49"/>
        <v>--</v>
      </c>
    </row>
    <row r="396" spans="1:47" x14ac:dyDescent="0.25">
      <c r="A396" t="str">
        <f t="shared" si="44"/>
        <v>U5-U12</v>
      </c>
      <c r="B396" t="str">
        <f t="shared" si="45"/>
        <v>A1</v>
      </c>
      <c r="C396" t="str">
        <f t="shared" si="46"/>
        <v>U5-A1</v>
      </c>
      <c r="D396" t="str">
        <f t="shared" si="47"/>
        <v>U5-U12</v>
      </c>
      <c r="E396" t="s">
        <v>528</v>
      </c>
      <c r="F396" t="s">
        <v>1016</v>
      </c>
      <c r="G396" t="s">
        <v>573</v>
      </c>
      <c r="N396" s="97"/>
      <c r="AT396" t="str">
        <f t="shared" si="48"/>
        <v>A1</v>
      </c>
      <c r="AU396" t="str">
        <f t="shared" si="49"/>
        <v>--</v>
      </c>
    </row>
    <row r="397" spans="1:47" x14ac:dyDescent="0.25">
      <c r="A397" t="str">
        <f t="shared" si="44"/>
        <v>U5-U13</v>
      </c>
      <c r="B397" t="str">
        <f t="shared" si="45"/>
        <v>RAS</v>
      </c>
      <c r="C397" t="str">
        <f t="shared" si="46"/>
        <v>U5-RAS</v>
      </c>
      <c r="D397" t="str">
        <f t="shared" si="47"/>
        <v>U5-U13</v>
      </c>
      <c r="E397" t="s">
        <v>528</v>
      </c>
      <c r="F397" t="s">
        <v>1017</v>
      </c>
      <c r="G397" t="s">
        <v>675</v>
      </c>
      <c r="N397" s="97"/>
      <c r="AT397" t="str">
        <f t="shared" si="48"/>
        <v>RAS</v>
      </c>
      <c r="AU397" t="str">
        <f t="shared" si="49"/>
        <v>--</v>
      </c>
    </row>
    <row r="398" spans="1:47" x14ac:dyDescent="0.25">
      <c r="A398" t="str">
        <f t="shared" si="44"/>
        <v>U5-U14</v>
      </c>
      <c r="B398" t="str">
        <f t="shared" si="45"/>
        <v>A5</v>
      </c>
      <c r="C398" t="str">
        <f t="shared" si="46"/>
        <v>U5-A5</v>
      </c>
      <c r="D398" t="str">
        <f t="shared" si="47"/>
        <v>U5-U14</v>
      </c>
      <c r="E398" t="s">
        <v>528</v>
      </c>
      <c r="F398" t="s">
        <v>1018</v>
      </c>
      <c r="G398" t="s">
        <v>581</v>
      </c>
      <c r="N398" s="97"/>
      <c r="AT398" t="str">
        <f t="shared" si="48"/>
        <v>A5</v>
      </c>
      <c r="AU398" t="str">
        <f t="shared" si="49"/>
        <v>--</v>
      </c>
    </row>
    <row r="399" spans="1:47" x14ac:dyDescent="0.25">
      <c r="A399" t="str">
        <f t="shared" si="44"/>
        <v>U5-U15</v>
      </c>
      <c r="B399" t="str">
        <f t="shared" si="45"/>
        <v>3.3V</v>
      </c>
      <c r="C399" t="str">
        <f t="shared" si="46"/>
        <v>U5-3.3V</v>
      </c>
      <c r="D399" t="str">
        <f t="shared" si="47"/>
        <v>U5-U15</v>
      </c>
      <c r="E399" t="s">
        <v>528</v>
      </c>
      <c r="F399" t="s">
        <v>1298</v>
      </c>
      <c r="G399" t="s">
        <v>291</v>
      </c>
      <c r="N399" s="97"/>
      <c r="AT399" t="str">
        <f t="shared" si="48"/>
        <v>3.3V</v>
      </c>
      <c r="AU399" t="str">
        <f t="shared" si="49"/>
        <v>--</v>
      </c>
    </row>
    <row r="400" spans="1:47" x14ac:dyDescent="0.25">
      <c r="A400" t="str">
        <f t="shared" si="44"/>
        <v>U5-V11</v>
      </c>
      <c r="B400" t="str">
        <f t="shared" si="45"/>
        <v>A2</v>
      </c>
      <c r="C400" t="str">
        <f t="shared" si="46"/>
        <v>U5-A2</v>
      </c>
      <c r="D400" t="str">
        <f t="shared" si="47"/>
        <v>U5-V11</v>
      </c>
      <c r="E400" t="s">
        <v>528</v>
      </c>
      <c r="F400" t="s">
        <v>1299</v>
      </c>
      <c r="G400" t="s">
        <v>578</v>
      </c>
      <c r="N400" s="97"/>
      <c r="AT400" t="str">
        <f t="shared" si="48"/>
        <v>A2</v>
      </c>
      <c r="AU400" t="str">
        <f t="shared" si="49"/>
        <v>--</v>
      </c>
    </row>
    <row r="401" spans="1:47" x14ac:dyDescent="0.25">
      <c r="A401" t="str">
        <f t="shared" si="44"/>
        <v>U5-V12</v>
      </c>
      <c r="B401" t="str">
        <f t="shared" si="45"/>
        <v>BA1</v>
      </c>
      <c r="C401" t="str">
        <f t="shared" si="46"/>
        <v>U5-BA1</v>
      </c>
      <c r="D401" t="str">
        <f t="shared" si="47"/>
        <v>U5-V12</v>
      </c>
      <c r="E401" t="s">
        <v>528</v>
      </c>
      <c r="F401" t="s">
        <v>1300</v>
      </c>
      <c r="G401" t="s">
        <v>587</v>
      </c>
      <c r="N401" s="97"/>
      <c r="AT401" t="str">
        <f t="shared" si="48"/>
        <v>BA1</v>
      </c>
      <c r="AU401" t="str">
        <f t="shared" si="49"/>
        <v>--</v>
      </c>
    </row>
    <row r="402" spans="1:47" x14ac:dyDescent="0.25">
      <c r="A402" t="str">
        <f t="shared" si="44"/>
        <v>U5-V14</v>
      </c>
      <c r="B402" t="str">
        <f t="shared" si="45"/>
        <v>A11</v>
      </c>
      <c r="C402" t="str">
        <f t="shared" si="46"/>
        <v>U5-A11</v>
      </c>
      <c r="D402" t="str">
        <f t="shared" si="47"/>
        <v>U5-V14</v>
      </c>
      <c r="E402" t="s">
        <v>528</v>
      </c>
      <c r="F402" t="s">
        <v>1301</v>
      </c>
      <c r="G402" t="s">
        <v>575</v>
      </c>
      <c r="N402" s="97"/>
      <c r="AT402" t="str">
        <f t="shared" si="48"/>
        <v>A11</v>
      </c>
      <c r="AU402" t="str">
        <f t="shared" si="49"/>
        <v>--</v>
      </c>
    </row>
    <row r="403" spans="1:47" x14ac:dyDescent="0.25">
      <c r="A403" t="str">
        <f t="shared" si="44"/>
        <v>U5-V15</v>
      </c>
      <c r="B403" t="str">
        <f t="shared" si="45"/>
        <v>A12</v>
      </c>
      <c r="C403" t="str">
        <f t="shared" si="46"/>
        <v>U5-A12</v>
      </c>
      <c r="D403" t="str">
        <f t="shared" si="47"/>
        <v>U5-V15</v>
      </c>
      <c r="E403" t="s">
        <v>528</v>
      </c>
      <c r="F403" t="s">
        <v>1302</v>
      </c>
      <c r="G403" t="s">
        <v>576</v>
      </c>
      <c r="N403" s="97"/>
      <c r="AT403" t="str">
        <f t="shared" si="48"/>
        <v>A12</v>
      </c>
      <c r="AU403" t="str">
        <f t="shared" si="49"/>
        <v>--</v>
      </c>
    </row>
    <row r="404" spans="1:47" x14ac:dyDescent="0.25">
      <c r="A404" t="str">
        <f t="shared" si="44"/>
        <v>U5-W10</v>
      </c>
      <c r="B404" t="str">
        <f t="shared" si="45"/>
        <v>BA0</v>
      </c>
      <c r="C404" t="str">
        <f t="shared" si="46"/>
        <v>U5-BA0</v>
      </c>
      <c r="D404" t="str">
        <f t="shared" si="47"/>
        <v>U5-W10</v>
      </c>
      <c r="E404" t="s">
        <v>528</v>
      </c>
      <c r="F404" t="s">
        <v>1303</v>
      </c>
      <c r="G404" t="s">
        <v>586</v>
      </c>
      <c r="N404" s="97"/>
      <c r="AT404" t="str">
        <f t="shared" si="48"/>
        <v>BA0</v>
      </c>
      <c r="AU404" t="str">
        <f t="shared" si="49"/>
        <v>--</v>
      </c>
    </row>
    <row r="405" spans="1:47" x14ac:dyDescent="0.25">
      <c r="A405" t="str">
        <f t="shared" si="44"/>
        <v>U5-W11</v>
      </c>
      <c r="B405" t="str">
        <f t="shared" si="45"/>
        <v>3.3V</v>
      </c>
      <c r="C405" t="str">
        <f t="shared" si="46"/>
        <v>U5-3.3V</v>
      </c>
      <c r="D405" t="str">
        <f t="shared" si="47"/>
        <v>U5-W11</v>
      </c>
      <c r="E405" t="s">
        <v>528</v>
      </c>
      <c r="F405" t="s">
        <v>1304</v>
      </c>
      <c r="G405" t="s">
        <v>291</v>
      </c>
      <c r="N405" s="97"/>
      <c r="AT405" t="str">
        <f t="shared" si="48"/>
        <v>3.3V</v>
      </c>
      <c r="AU405" t="str">
        <f t="shared" si="49"/>
        <v>--</v>
      </c>
    </row>
    <row r="406" spans="1:47" x14ac:dyDescent="0.25">
      <c r="A406" t="str">
        <f t="shared" si="44"/>
        <v>U5-W12</v>
      </c>
      <c r="B406" t="str">
        <f t="shared" si="45"/>
        <v>PROBE_B</v>
      </c>
      <c r="C406" t="str">
        <f t="shared" si="46"/>
        <v>U5-PROBE_B</v>
      </c>
      <c r="D406" t="str">
        <f t="shared" si="47"/>
        <v>U5-W12</v>
      </c>
      <c r="E406" t="s">
        <v>528</v>
      </c>
      <c r="F406" t="s">
        <v>1305</v>
      </c>
      <c r="G406" t="s">
        <v>1142</v>
      </c>
      <c r="N406" s="97"/>
      <c r="AT406" t="str">
        <f t="shared" si="48"/>
        <v>PROBE_B</v>
      </c>
      <c r="AU406" t="str">
        <f t="shared" si="49"/>
        <v>--</v>
      </c>
    </row>
    <row r="407" spans="1:47" x14ac:dyDescent="0.25">
      <c r="A407" t="str">
        <f t="shared" si="44"/>
        <v>U5-W13</v>
      </c>
      <c r="B407" t="str">
        <f t="shared" si="45"/>
        <v>A9</v>
      </c>
      <c r="C407" t="str">
        <f t="shared" si="46"/>
        <v>U5-A9</v>
      </c>
      <c r="D407" t="str">
        <f t="shared" si="47"/>
        <v>U5-W13</v>
      </c>
      <c r="E407" t="s">
        <v>528</v>
      </c>
      <c r="F407" t="s">
        <v>1306</v>
      </c>
      <c r="G407" t="s">
        <v>585</v>
      </c>
      <c r="N407" s="97"/>
      <c r="AT407" t="str">
        <f t="shared" si="48"/>
        <v>A9</v>
      </c>
      <c r="AU407" t="str">
        <f t="shared" si="49"/>
        <v>--</v>
      </c>
    </row>
    <row r="408" spans="1:47" x14ac:dyDescent="0.25">
      <c r="A408" t="str">
        <f t="shared" si="44"/>
        <v>U5-W14</v>
      </c>
      <c r="B408" t="str">
        <f t="shared" si="45"/>
        <v>A7</v>
      </c>
      <c r="C408" t="str">
        <f t="shared" si="46"/>
        <v>U5-A7</v>
      </c>
      <c r="D408" t="str">
        <f t="shared" si="47"/>
        <v>U5-W14</v>
      </c>
      <c r="E408" t="s">
        <v>528</v>
      </c>
      <c r="F408" t="s">
        <v>1307</v>
      </c>
      <c r="G408" t="s">
        <v>583</v>
      </c>
      <c r="N408" s="97"/>
      <c r="AT408" t="str">
        <f t="shared" si="48"/>
        <v>A7</v>
      </c>
      <c r="AU408" t="str">
        <f t="shared" si="49"/>
        <v>--</v>
      </c>
    </row>
    <row r="409" spans="1:47" x14ac:dyDescent="0.25">
      <c r="A409" t="str">
        <f t="shared" si="44"/>
        <v>U5-W15</v>
      </c>
      <c r="B409" t="str">
        <f t="shared" si="45"/>
        <v>A4</v>
      </c>
      <c r="C409" t="str">
        <f t="shared" si="46"/>
        <v>U5-A4</v>
      </c>
      <c r="D409" t="str">
        <f t="shared" si="47"/>
        <v>U5-W15</v>
      </c>
      <c r="E409" t="s">
        <v>528</v>
      </c>
      <c r="F409" t="s">
        <v>1308</v>
      </c>
      <c r="G409" t="s">
        <v>580</v>
      </c>
      <c r="N409" s="97"/>
      <c r="AT409" t="str">
        <f t="shared" si="48"/>
        <v>A4</v>
      </c>
      <c r="AU409" t="str">
        <f t="shared" si="49"/>
        <v>--</v>
      </c>
    </row>
    <row r="410" spans="1:47" x14ac:dyDescent="0.25">
      <c r="A410" t="str">
        <f t="shared" si="44"/>
        <v>U5-Y10</v>
      </c>
      <c r="B410" t="str">
        <f t="shared" si="45"/>
        <v>A3</v>
      </c>
      <c r="C410" t="str">
        <f t="shared" si="46"/>
        <v>U5-A3</v>
      </c>
      <c r="D410" t="str">
        <f t="shared" si="47"/>
        <v>U5-Y10</v>
      </c>
      <c r="E410" t="s">
        <v>528</v>
      </c>
      <c r="F410" t="s">
        <v>1309</v>
      </c>
      <c r="G410" t="s">
        <v>579</v>
      </c>
      <c r="N410" s="97"/>
      <c r="AT410" t="str">
        <f t="shared" si="48"/>
        <v>A3</v>
      </c>
      <c r="AU410" t="str">
        <f t="shared" si="49"/>
        <v>--</v>
      </c>
    </row>
    <row r="411" spans="1:47" x14ac:dyDescent="0.25">
      <c r="A411" t="str">
        <f t="shared" si="44"/>
        <v>U5-Y11</v>
      </c>
      <c r="B411" t="str">
        <f t="shared" si="45"/>
        <v>PROBE_A</v>
      </c>
      <c r="C411" t="str">
        <f t="shared" si="46"/>
        <v>U5-PROBE_A</v>
      </c>
      <c r="D411" t="str">
        <f t="shared" si="47"/>
        <v>U5-Y11</v>
      </c>
      <c r="E411" t="s">
        <v>528</v>
      </c>
      <c r="F411" t="s">
        <v>1310</v>
      </c>
      <c r="G411" t="s">
        <v>1141</v>
      </c>
      <c r="N411" s="97"/>
      <c r="AT411" t="str">
        <f t="shared" si="48"/>
        <v>PROBE_A</v>
      </c>
      <c r="AU411" t="str">
        <f t="shared" si="49"/>
        <v>--</v>
      </c>
    </row>
    <row r="412" spans="1:47" x14ac:dyDescent="0.25">
      <c r="A412" t="str">
        <f t="shared" si="44"/>
        <v>U5-Y12</v>
      </c>
      <c r="B412" t="str">
        <f t="shared" si="45"/>
        <v>CAS</v>
      </c>
      <c r="C412" t="str">
        <f t="shared" si="46"/>
        <v>U5-CAS</v>
      </c>
      <c r="D412" t="str">
        <f t="shared" si="47"/>
        <v>U5-Y12</v>
      </c>
      <c r="E412" t="s">
        <v>528</v>
      </c>
      <c r="F412" t="s">
        <v>1311</v>
      </c>
      <c r="G412" t="s">
        <v>589</v>
      </c>
      <c r="N412" s="97"/>
      <c r="AT412" t="str">
        <f t="shared" si="48"/>
        <v>CAS</v>
      </c>
      <c r="AU412" t="str">
        <f t="shared" si="49"/>
        <v>--</v>
      </c>
    </row>
    <row r="413" spans="1:47" x14ac:dyDescent="0.25">
      <c r="A413" t="str">
        <f t="shared" si="44"/>
        <v>U5-Y13</v>
      </c>
      <c r="B413" t="str">
        <f t="shared" si="45"/>
        <v>CKE</v>
      </c>
      <c r="C413" t="str">
        <f t="shared" si="46"/>
        <v>U5-CKE</v>
      </c>
      <c r="D413" t="str">
        <f t="shared" si="47"/>
        <v>U5-Y13</v>
      </c>
      <c r="E413" t="s">
        <v>528</v>
      </c>
      <c r="F413" t="s">
        <v>1312</v>
      </c>
      <c r="G413" t="s">
        <v>590</v>
      </c>
      <c r="N413" s="97"/>
      <c r="AT413" t="str">
        <f t="shared" si="48"/>
        <v>CKE</v>
      </c>
      <c r="AU413" t="str">
        <f t="shared" si="49"/>
        <v>--</v>
      </c>
    </row>
    <row r="414" spans="1:47" x14ac:dyDescent="0.25">
      <c r="A414" t="str">
        <f t="shared" si="44"/>
        <v>U5-Y14</v>
      </c>
      <c r="B414" t="str">
        <f t="shared" si="45"/>
        <v>3.3V</v>
      </c>
      <c r="C414" t="str">
        <f t="shared" si="46"/>
        <v>U5-3.3V</v>
      </c>
      <c r="D414" t="str">
        <f t="shared" si="47"/>
        <v>U5-Y14</v>
      </c>
      <c r="E414" t="s">
        <v>528</v>
      </c>
      <c r="F414" t="s">
        <v>1313</v>
      </c>
      <c r="G414" t="s">
        <v>291</v>
      </c>
      <c r="N414" s="97"/>
      <c r="AT414" t="str">
        <f t="shared" si="48"/>
        <v>3.3V</v>
      </c>
      <c r="AU414" t="str">
        <f t="shared" si="49"/>
        <v>--</v>
      </c>
    </row>
    <row r="415" spans="1:47" x14ac:dyDescent="0.25">
      <c r="A415" t="str">
        <f t="shared" si="44"/>
        <v>U5-Y15</v>
      </c>
      <c r="B415" t="str">
        <f t="shared" si="45"/>
        <v>A6</v>
      </c>
      <c r="C415" t="str">
        <f t="shared" si="46"/>
        <v>U5-A6</v>
      </c>
      <c r="D415" t="str">
        <f t="shared" si="47"/>
        <v>U5-Y15</v>
      </c>
      <c r="E415" t="s">
        <v>528</v>
      </c>
      <c r="F415" t="s">
        <v>1314</v>
      </c>
      <c r="G415" t="s">
        <v>582</v>
      </c>
      <c r="N415" s="97"/>
      <c r="AT415" t="str">
        <f t="shared" si="48"/>
        <v>A6</v>
      </c>
      <c r="AU415" t="str">
        <f t="shared" si="49"/>
        <v>--</v>
      </c>
    </row>
    <row r="416" spans="1:47" x14ac:dyDescent="0.25">
      <c r="A416" t="str">
        <f t="shared" si="44"/>
        <v>U5-Y16</v>
      </c>
      <c r="B416" t="str">
        <f t="shared" si="45"/>
        <v>A13</v>
      </c>
      <c r="C416" t="str">
        <f t="shared" si="46"/>
        <v>U5-A13</v>
      </c>
      <c r="D416" t="str">
        <f t="shared" si="47"/>
        <v>U5-Y16</v>
      </c>
      <c r="E416" t="s">
        <v>528</v>
      </c>
      <c r="F416" t="s">
        <v>1315</v>
      </c>
      <c r="G416" t="s">
        <v>577</v>
      </c>
      <c r="N416" s="97"/>
      <c r="AT416" t="str">
        <f t="shared" si="48"/>
        <v>A13</v>
      </c>
      <c r="AU416" t="str">
        <f t="shared" si="49"/>
        <v>--</v>
      </c>
    </row>
    <row r="417" spans="1:47" x14ac:dyDescent="0.25">
      <c r="A417" t="str">
        <f t="shared" si="44"/>
        <v>U5-A2</v>
      </c>
      <c r="B417" t="str">
        <f t="shared" si="45"/>
        <v>GND</v>
      </c>
      <c r="C417" t="str">
        <f t="shared" si="46"/>
        <v>U5-GND</v>
      </c>
      <c r="D417" t="str">
        <f t="shared" si="47"/>
        <v>U5-A2</v>
      </c>
      <c r="E417" t="s">
        <v>528</v>
      </c>
      <c r="F417" t="s">
        <v>578</v>
      </c>
      <c r="G417" t="s">
        <v>324</v>
      </c>
      <c r="N417" s="97"/>
      <c r="AT417" t="str">
        <f t="shared" si="48"/>
        <v>GND</v>
      </c>
      <c r="AU417" t="str">
        <f t="shared" si="49"/>
        <v>--</v>
      </c>
    </row>
    <row r="418" spans="1:47" x14ac:dyDescent="0.25">
      <c r="A418" t="str">
        <f t="shared" si="44"/>
        <v>U5-A12</v>
      </c>
      <c r="B418" t="str">
        <f t="shared" si="45"/>
        <v>GND</v>
      </c>
      <c r="C418" t="str">
        <f t="shared" si="46"/>
        <v>U5-GND</v>
      </c>
      <c r="D418" t="str">
        <f t="shared" si="47"/>
        <v>U5-A12</v>
      </c>
      <c r="E418" t="s">
        <v>528</v>
      </c>
      <c r="F418" t="s">
        <v>576</v>
      </c>
      <c r="G418" t="s">
        <v>324</v>
      </c>
      <c r="N418" s="97"/>
      <c r="AT418" t="str">
        <f t="shared" si="48"/>
        <v>GND</v>
      </c>
      <c r="AU418" t="str">
        <f t="shared" si="49"/>
        <v>--</v>
      </c>
    </row>
    <row r="419" spans="1:47" x14ac:dyDescent="0.25">
      <c r="A419" t="str">
        <f t="shared" si="44"/>
        <v>U5-B2</v>
      </c>
      <c r="B419" t="str">
        <f t="shared" si="45"/>
        <v>NetU5_B2</v>
      </c>
      <c r="C419" t="str">
        <f t="shared" si="46"/>
        <v>U5-NetU5_B2</v>
      </c>
      <c r="D419" t="str">
        <f t="shared" si="47"/>
        <v>U5-B2</v>
      </c>
      <c r="E419" t="s">
        <v>528</v>
      </c>
      <c r="F419" t="s">
        <v>611</v>
      </c>
      <c r="G419" t="s">
        <v>1101</v>
      </c>
      <c r="N419" s="97"/>
      <c r="AT419" t="str">
        <f t="shared" si="48"/>
        <v>NetU5_B2</v>
      </c>
      <c r="AU419" t="str">
        <f t="shared" si="49"/>
        <v>--</v>
      </c>
    </row>
    <row r="420" spans="1:47" x14ac:dyDescent="0.25">
      <c r="A420" t="str">
        <f t="shared" si="44"/>
        <v>U5-B5</v>
      </c>
      <c r="B420" t="str">
        <f t="shared" si="45"/>
        <v>GND</v>
      </c>
      <c r="C420" t="str">
        <f t="shared" si="46"/>
        <v>U5-GND</v>
      </c>
      <c r="D420" t="str">
        <f t="shared" si="47"/>
        <v>U5-B5</v>
      </c>
      <c r="E420" t="s">
        <v>528</v>
      </c>
      <c r="F420" t="s">
        <v>618</v>
      </c>
      <c r="G420" t="s">
        <v>324</v>
      </c>
      <c r="N420" s="97"/>
      <c r="AT420" t="str">
        <f t="shared" si="48"/>
        <v>GND</v>
      </c>
      <c r="AU420" t="str">
        <f t="shared" si="49"/>
        <v>--</v>
      </c>
    </row>
    <row r="421" spans="1:47" x14ac:dyDescent="0.25">
      <c r="A421" t="str">
        <f t="shared" si="44"/>
        <v>U5-B15</v>
      </c>
      <c r="B421" t="str">
        <f t="shared" si="45"/>
        <v>GND</v>
      </c>
      <c r="C421" t="str">
        <f t="shared" si="46"/>
        <v>U5-GND</v>
      </c>
      <c r="D421" t="str">
        <f t="shared" si="47"/>
        <v>U5-B15</v>
      </c>
      <c r="E421" t="s">
        <v>528</v>
      </c>
      <c r="F421" t="s">
        <v>828</v>
      </c>
      <c r="G421" t="s">
        <v>324</v>
      </c>
      <c r="N421" s="97"/>
      <c r="AT421" t="str">
        <f t="shared" si="48"/>
        <v>GND</v>
      </c>
      <c r="AU421" t="str">
        <f t="shared" si="49"/>
        <v>--</v>
      </c>
    </row>
    <row r="422" spans="1:47" x14ac:dyDescent="0.25">
      <c r="A422" t="str">
        <f t="shared" si="44"/>
        <v>U5-C8</v>
      </c>
      <c r="B422" t="str">
        <f t="shared" si="45"/>
        <v>GND</v>
      </c>
      <c r="C422" t="str">
        <f t="shared" si="46"/>
        <v>U5-GND</v>
      </c>
      <c r="D422" t="str">
        <f t="shared" si="47"/>
        <v>U5-C8</v>
      </c>
      <c r="E422" t="s">
        <v>528</v>
      </c>
      <c r="F422" t="s">
        <v>451</v>
      </c>
      <c r="G422" t="s">
        <v>324</v>
      </c>
      <c r="N422" s="97"/>
      <c r="AT422" t="str">
        <f t="shared" si="48"/>
        <v>GND</v>
      </c>
      <c r="AU422" t="str">
        <f t="shared" si="49"/>
        <v>--</v>
      </c>
    </row>
    <row r="423" spans="1:47" x14ac:dyDescent="0.25">
      <c r="A423" t="str">
        <f t="shared" si="44"/>
        <v>U5-C18</v>
      </c>
      <c r="B423" t="str">
        <f t="shared" si="45"/>
        <v>GND</v>
      </c>
      <c r="C423" t="str">
        <f t="shared" si="46"/>
        <v>U5-GND</v>
      </c>
      <c r="D423" t="str">
        <f t="shared" si="47"/>
        <v>U5-C18</v>
      </c>
      <c r="E423" t="s">
        <v>528</v>
      </c>
      <c r="F423" t="s">
        <v>461</v>
      </c>
      <c r="G423" t="s">
        <v>324</v>
      </c>
      <c r="N423" s="97"/>
      <c r="AT423" t="str">
        <f t="shared" si="48"/>
        <v>GND</v>
      </c>
      <c r="AU423" t="str">
        <f t="shared" si="49"/>
        <v>--</v>
      </c>
    </row>
    <row r="424" spans="1:47" x14ac:dyDescent="0.25">
      <c r="A424" t="str">
        <f t="shared" si="44"/>
        <v>U5-D1</v>
      </c>
      <c r="B424" t="str">
        <f t="shared" si="45"/>
        <v>GND</v>
      </c>
      <c r="C424" t="str">
        <f t="shared" si="46"/>
        <v>U5-GND</v>
      </c>
      <c r="D424" t="str">
        <f t="shared" si="47"/>
        <v>U5-D1</v>
      </c>
      <c r="E424" t="s">
        <v>528</v>
      </c>
      <c r="F424" t="s">
        <v>300</v>
      </c>
      <c r="G424" t="s">
        <v>324</v>
      </c>
      <c r="N424" s="97"/>
      <c r="AT424" t="str">
        <f t="shared" si="48"/>
        <v>GND</v>
      </c>
      <c r="AU424" t="str">
        <f t="shared" si="49"/>
        <v>--</v>
      </c>
    </row>
    <row r="425" spans="1:47" x14ac:dyDescent="0.25">
      <c r="A425" t="str">
        <f t="shared" si="44"/>
        <v>U5-D11</v>
      </c>
      <c r="B425" t="str">
        <f t="shared" si="45"/>
        <v>GND</v>
      </c>
      <c r="C425" t="str">
        <f t="shared" si="46"/>
        <v>U5-GND</v>
      </c>
      <c r="D425" t="str">
        <f t="shared" si="47"/>
        <v>U5-D11</v>
      </c>
      <c r="E425" t="s">
        <v>528</v>
      </c>
      <c r="F425" t="s">
        <v>318</v>
      </c>
      <c r="G425" t="s">
        <v>324</v>
      </c>
      <c r="N425" s="97"/>
      <c r="AT425" t="str">
        <f t="shared" si="48"/>
        <v>GND</v>
      </c>
      <c r="AU425" t="str">
        <f t="shared" si="49"/>
        <v>--</v>
      </c>
    </row>
    <row r="426" spans="1:47" x14ac:dyDescent="0.25">
      <c r="A426" t="str">
        <f t="shared" si="44"/>
        <v>U5-E4</v>
      </c>
      <c r="B426" t="str">
        <f t="shared" si="45"/>
        <v>GND</v>
      </c>
      <c r="C426" t="str">
        <f t="shared" si="46"/>
        <v>U5-GND</v>
      </c>
      <c r="D426" t="str">
        <f t="shared" si="47"/>
        <v>U5-E4</v>
      </c>
      <c r="E426" t="s">
        <v>528</v>
      </c>
      <c r="F426" t="s">
        <v>743</v>
      </c>
      <c r="G426" t="s">
        <v>324</v>
      </c>
      <c r="N426" s="97"/>
      <c r="AT426" t="str">
        <f t="shared" si="48"/>
        <v>GND</v>
      </c>
      <c r="AU426" t="str">
        <f t="shared" si="49"/>
        <v>--</v>
      </c>
    </row>
    <row r="427" spans="1:47" x14ac:dyDescent="0.25">
      <c r="A427" t="str">
        <f t="shared" si="44"/>
        <v>U5-E14</v>
      </c>
      <c r="B427" t="str">
        <f t="shared" si="45"/>
        <v>GND</v>
      </c>
      <c r="C427" t="str">
        <f t="shared" si="46"/>
        <v>U5-GND</v>
      </c>
      <c r="D427" t="str">
        <f t="shared" si="47"/>
        <v>U5-E14</v>
      </c>
      <c r="E427" t="s">
        <v>528</v>
      </c>
      <c r="F427" t="s">
        <v>834</v>
      </c>
      <c r="G427" t="s">
        <v>324</v>
      </c>
      <c r="N427" s="97"/>
      <c r="AT427" t="str">
        <f t="shared" si="48"/>
        <v>GND</v>
      </c>
      <c r="AU427" t="str">
        <f t="shared" si="49"/>
        <v>--</v>
      </c>
    </row>
    <row r="428" spans="1:47" x14ac:dyDescent="0.25">
      <c r="A428" t="str">
        <f t="shared" si="44"/>
        <v>U5-E20</v>
      </c>
      <c r="B428" t="str">
        <f t="shared" si="45"/>
        <v>NetU5_E20</v>
      </c>
      <c r="C428" t="str">
        <f t="shared" si="46"/>
        <v>U5-NetU5_E20</v>
      </c>
      <c r="D428" t="str">
        <f t="shared" si="47"/>
        <v>U5-E20</v>
      </c>
      <c r="E428" t="s">
        <v>528</v>
      </c>
      <c r="F428" t="s">
        <v>1316</v>
      </c>
      <c r="G428" t="s">
        <v>1317</v>
      </c>
      <c r="N428" s="97"/>
      <c r="AT428" t="str">
        <f t="shared" si="48"/>
        <v>NetU5_E20</v>
      </c>
      <c r="AU428" t="str">
        <f t="shared" si="49"/>
        <v>--</v>
      </c>
    </row>
    <row r="429" spans="1:47" x14ac:dyDescent="0.25">
      <c r="A429" t="str">
        <f t="shared" si="44"/>
        <v>U5-F10</v>
      </c>
      <c r="B429" t="str">
        <f t="shared" si="45"/>
        <v>NetU5_F10</v>
      </c>
      <c r="C429" t="str">
        <f t="shared" si="46"/>
        <v>U5-NetU5_F10</v>
      </c>
      <c r="D429" t="str">
        <f t="shared" si="47"/>
        <v>U5-F10</v>
      </c>
      <c r="E429" t="s">
        <v>528</v>
      </c>
      <c r="F429" t="s">
        <v>649</v>
      </c>
      <c r="G429" t="s">
        <v>1318</v>
      </c>
      <c r="N429" s="97"/>
      <c r="AT429" t="str">
        <f t="shared" si="48"/>
        <v>NetU5_F10</v>
      </c>
      <c r="AU429" t="str">
        <f t="shared" si="49"/>
        <v>--</v>
      </c>
    </row>
    <row r="430" spans="1:47" x14ac:dyDescent="0.25">
      <c r="A430" t="str">
        <f t="shared" si="44"/>
        <v>U5-F12</v>
      </c>
      <c r="B430" t="str">
        <f t="shared" si="45"/>
        <v>NetU5_F12</v>
      </c>
      <c r="C430" t="str">
        <f t="shared" si="46"/>
        <v>U5-NetU5_F12</v>
      </c>
      <c r="D430" t="str">
        <f t="shared" si="47"/>
        <v>U5-F12</v>
      </c>
      <c r="E430" t="s">
        <v>528</v>
      </c>
      <c r="F430" t="s">
        <v>651</v>
      </c>
      <c r="G430" t="s">
        <v>1319</v>
      </c>
      <c r="N430" s="97"/>
      <c r="AT430" t="str">
        <f t="shared" si="48"/>
        <v>NetU5_F12</v>
      </c>
      <c r="AU430" t="str">
        <f t="shared" si="49"/>
        <v>--</v>
      </c>
    </row>
    <row r="431" spans="1:47" x14ac:dyDescent="0.25">
      <c r="A431" t="str">
        <f t="shared" si="44"/>
        <v>U5-F14</v>
      </c>
      <c r="B431" t="str">
        <f t="shared" si="45"/>
        <v>NetU5_F14</v>
      </c>
      <c r="C431" t="str">
        <f t="shared" si="46"/>
        <v>U5-NetU5_F14</v>
      </c>
      <c r="D431" t="str">
        <f t="shared" si="47"/>
        <v>U5-F14</v>
      </c>
      <c r="E431" t="s">
        <v>528</v>
      </c>
      <c r="F431" t="s">
        <v>840</v>
      </c>
      <c r="G431" t="s">
        <v>1320</v>
      </c>
      <c r="N431" s="97"/>
      <c r="AT431" t="str">
        <f t="shared" si="48"/>
        <v>NetU5_F14</v>
      </c>
      <c r="AU431" t="str">
        <f t="shared" si="49"/>
        <v>--</v>
      </c>
    </row>
    <row r="432" spans="1:47" x14ac:dyDescent="0.25">
      <c r="A432" t="str">
        <f t="shared" si="44"/>
        <v>U5-F17</v>
      </c>
      <c r="B432" t="str">
        <f t="shared" si="45"/>
        <v>GND</v>
      </c>
      <c r="C432" t="str">
        <f t="shared" si="46"/>
        <v>U5-GND</v>
      </c>
      <c r="D432" t="str">
        <f t="shared" si="47"/>
        <v>U5-F17</v>
      </c>
      <c r="E432" t="s">
        <v>528</v>
      </c>
      <c r="F432" t="s">
        <v>1321</v>
      </c>
      <c r="G432" t="s">
        <v>324</v>
      </c>
      <c r="N432" s="97"/>
      <c r="AT432" t="str">
        <f t="shared" si="48"/>
        <v>GND</v>
      </c>
      <c r="AU432" t="str">
        <f t="shared" si="49"/>
        <v>--</v>
      </c>
    </row>
    <row r="433" spans="1:47" x14ac:dyDescent="0.25">
      <c r="A433" t="str">
        <f t="shared" si="44"/>
        <v>U5-F19</v>
      </c>
      <c r="B433" t="str">
        <f t="shared" si="45"/>
        <v>NetU5_F19</v>
      </c>
      <c r="C433" t="str">
        <f t="shared" si="46"/>
        <v>U5-NetU5_F19</v>
      </c>
      <c r="D433" t="str">
        <f t="shared" si="47"/>
        <v>U5-F19</v>
      </c>
      <c r="E433" t="s">
        <v>528</v>
      </c>
      <c r="F433" t="s">
        <v>1322</v>
      </c>
      <c r="G433" t="s">
        <v>1323</v>
      </c>
      <c r="N433" s="97"/>
      <c r="AT433" t="str">
        <f t="shared" si="48"/>
        <v>NetU5_F19</v>
      </c>
      <c r="AU433" t="str">
        <f t="shared" si="49"/>
        <v>--</v>
      </c>
    </row>
    <row r="434" spans="1:47" x14ac:dyDescent="0.25">
      <c r="A434" t="str">
        <f t="shared" si="44"/>
        <v>U5-G7</v>
      </c>
      <c r="B434" t="str">
        <f t="shared" si="45"/>
        <v>NetU5_G7</v>
      </c>
      <c r="C434" t="str">
        <f t="shared" si="46"/>
        <v>U5-NetU5_G7</v>
      </c>
      <c r="D434" t="str">
        <f t="shared" si="47"/>
        <v>U5-G7</v>
      </c>
      <c r="E434" t="s">
        <v>528</v>
      </c>
      <c r="F434" t="s">
        <v>759</v>
      </c>
      <c r="G434" t="s">
        <v>1324</v>
      </c>
      <c r="N434" s="97"/>
      <c r="AT434" t="str">
        <f t="shared" si="48"/>
        <v>NetU5_G7</v>
      </c>
      <c r="AU434" t="str">
        <f t="shared" si="49"/>
        <v>--</v>
      </c>
    </row>
    <row r="435" spans="1:47" x14ac:dyDescent="0.25">
      <c r="A435" t="str">
        <f t="shared" si="44"/>
        <v>U5-G9</v>
      </c>
      <c r="B435" t="str">
        <f t="shared" si="45"/>
        <v>GND</v>
      </c>
      <c r="C435" t="str">
        <f t="shared" si="46"/>
        <v>U5-GND</v>
      </c>
      <c r="D435" t="str">
        <f t="shared" si="47"/>
        <v>U5-G9</v>
      </c>
      <c r="E435" t="s">
        <v>528</v>
      </c>
      <c r="F435" t="s">
        <v>655</v>
      </c>
      <c r="G435" t="s">
        <v>324</v>
      </c>
      <c r="N435" s="97"/>
      <c r="AT435" t="str">
        <f t="shared" si="48"/>
        <v>GND</v>
      </c>
      <c r="AU435" t="str">
        <f t="shared" si="49"/>
        <v>--</v>
      </c>
    </row>
    <row r="436" spans="1:47" x14ac:dyDescent="0.25">
      <c r="A436" t="str">
        <f t="shared" si="44"/>
        <v>U5-G11</v>
      </c>
      <c r="B436" t="str">
        <f t="shared" si="45"/>
        <v>GND</v>
      </c>
      <c r="C436" t="str">
        <f t="shared" si="46"/>
        <v>U5-GND</v>
      </c>
      <c r="D436" t="str">
        <f t="shared" si="47"/>
        <v>U5-G11</v>
      </c>
      <c r="E436" t="s">
        <v>528</v>
      </c>
      <c r="F436" t="s">
        <v>657</v>
      </c>
      <c r="G436" t="s">
        <v>324</v>
      </c>
      <c r="N436" s="97"/>
      <c r="AT436" t="str">
        <f t="shared" si="48"/>
        <v>GND</v>
      </c>
      <c r="AU436" t="str">
        <f t="shared" si="49"/>
        <v>--</v>
      </c>
    </row>
    <row r="437" spans="1:47" x14ac:dyDescent="0.25">
      <c r="A437" t="str">
        <f t="shared" si="44"/>
        <v>U5-G13</v>
      </c>
      <c r="B437" t="str">
        <f t="shared" si="45"/>
        <v>NetC10_2</v>
      </c>
      <c r="C437" t="str">
        <f t="shared" si="46"/>
        <v>U5-NetC10_2</v>
      </c>
      <c r="D437" t="str">
        <f t="shared" si="47"/>
        <v>U5-G13</v>
      </c>
      <c r="E437" t="s">
        <v>528</v>
      </c>
      <c r="F437" t="s">
        <v>659</v>
      </c>
      <c r="G437" t="s">
        <v>1148</v>
      </c>
      <c r="N437" s="97"/>
      <c r="AT437" t="str">
        <f t="shared" si="48"/>
        <v>NetC10_1</v>
      </c>
      <c r="AU437" t="str">
        <f t="shared" si="49"/>
        <v>C10</v>
      </c>
    </row>
    <row r="438" spans="1:47" x14ac:dyDescent="0.25">
      <c r="A438" t="str">
        <f t="shared" si="44"/>
        <v>U5-G14</v>
      </c>
      <c r="B438" t="str">
        <f t="shared" si="45"/>
        <v>NetU5_G14</v>
      </c>
      <c r="C438" t="str">
        <f t="shared" si="46"/>
        <v>U5-NetU5_G14</v>
      </c>
      <c r="D438" t="str">
        <f t="shared" si="47"/>
        <v>U5-G14</v>
      </c>
      <c r="E438" t="s">
        <v>528</v>
      </c>
      <c r="F438" t="s">
        <v>843</v>
      </c>
      <c r="G438" t="s">
        <v>1325</v>
      </c>
      <c r="N438" s="97"/>
      <c r="AT438" t="str">
        <f t="shared" si="48"/>
        <v>NetU5_G14</v>
      </c>
      <c r="AU438" t="str">
        <f t="shared" si="49"/>
        <v>--</v>
      </c>
    </row>
    <row r="439" spans="1:47" x14ac:dyDescent="0.25">
      <c r="A439" t="str">
        <f t="shared" si="44"/>
        <v>U5-G20</v>
      </c>
      <c r="B439" t="str">
        <f t="shared" si="45"/>
        <v>GND</v>
      </c>
      <c r="C439" t="str">
        <f t="shared" si="46"/>
        <v>U5-GND</v>
      </c>
      <c r="D439" t="str">
        <f t="shared" si="47"/>
        <v>U5-G20</v>
      </c>
      <c r="E439" t="s">
        <v>528</v>
      </c>
      <c r="F439" t="s">
        <v>1326</v>
      </c>
      <c r="G439" t="s">
        <v>324</v>
      </c>
      <c r="N439" s="97"/>
      <c r="AT439" t="str">
        <f t="shared" si="48"/>
        <v>GND</v>
      </c>
      <c r="AU439" t="str">
        <f t="shared" si="49"/>
        <v>--</v>
      </c>
    </row>
    <row r="440" spans="1:47" x14ac:dyDescent="0.25">
      <c r="A440" t="str">
        <f t="shared" si="44"/>
        <v>U5-H3</v>
      </c>
      <c r="B440" t="str">
        <f t="shared" si="45"/>
        <v>GND</v>
      </c>
      <c r="C440" t="str">
        <f t="shared" si="46"/>
        <v>U5-GND</v>
      </c>
      <c r="D440" t="str">
        <f t="shared" si="47"/>
        <v>U5-H3</v>
      </c>
      <c r="E440" t="s">
        <v>528</v>
      </c>
      <c r="F440" t="s">
        <v>482</v>
      </c>
      <c r="G440" t="s">
        <v>324</v>
      </c>
      <c r="N440" s="97"/>
      <c r="AT440" t="str">
        <f t="shared" si="48"/>
        <v>GND</v>
      </c>
      <c r="AU440" t="str">
        <f t="shared" si="49"/>
        <v>--</v>
      </c>
    </row>
    <row r="441" spans="1:47" x14ac:dyDescent="0.25">
      <c r="A441" t="str">
        <f t="shared" si="44"/>
        <v>U5-H7</v>
      </c>
      <c r="B441" t="str">
        <f t="shared" si="45"/>
        <v>NetU5_H7</v>
      </c>
      <c r="C441" t="str">
        <f t="shared" si="46"/>
        <v>U5-NetU5_H7</v>
      </c>
      <c r="D441" t="str">
        <f t="shared" si="47"/>
        <v>U5-H7</v>
      </c>
      <c r="E441" t="s">
        <v>528</v>
      </c>
      <c r="F441" t="s">
        <v>762</v>
      </c>
      <c r="G441" t="s">
        <v>1327</v>
      </c>
      <c r="N441" s="97"/>
      <c r="AT441" t="str">
        <f t="shared" si="48"/>
        <v>NetU5_H7</v>
      </c>
      <c r="AU441" t="str">
        <f t="shared" si="49"/>
        <v>--</v>
      </c>
    </row>
    <row r="442" spans="1:47" x14ac:dyDescent="0.25">
      <c r="A442" t="str">
        <f t="shared" si="44"/>
        <v>U5-H8</v>
      </c>
      <c r="B442" t="str">
        <f t="shared" si="45"/>
        <v>GND</v>
      </c>
      <c r="C442" t="str">
        <f t="shared" si="46"/>
        <v>U5-GND</v>
      </c>
      <c r="D442" t="str">
        <f t="shared" si="47"/>
        <v>U5-H8</v>
      </c>
      <c r="E442" t="s">
        <v>528</v>
      </c>
      <c r="F442" t="s">
        <v>663</v>
      </c>
      <c r="G442" t="s">
        <v>324</v>
      </c>
      <c r="N442" s="97"/>
      <c r="AT442" t="str">
        <f t="shared" si="48"/>
        <v>GND</v>
      </c>
      <c r="AU442" t="str">
        <f t="shared" si="49"/>
        <v>--</v>
      </c>
    </row>
    <row r="443" spans="1:47" x14ac:dyDescent="0.25">
      <c r="A443" t="str">
        <f t="shared" si="44"/>
        <v>U5-H9</v>
      </c>
      <c r="B443" t="str">
        <f t="shared" si="45"/>
        <v>VCCINT</v>
      </c>
      <c r="C443" t="str">
        <f t="shared" si="46"/>
        <v>U5-VCCINT</v>
      </c>
      <c r="D443" t="str">
        <f t="shared" si="47"/>
        <v>U5-H9</v>
      </c>
      <c r="E443" t="s">
        <v>528</v>
      </c>
      <c r="F443" t="s">
        <v>665</v>
      </c>
      <c r="G443" t="s">
        <v>839</v>
      </c>
      <c r="N443" s="97"/>
      <c r="AT443" t="str">
        <f t="shared" si="48"/>
        <v>VCCINT</v>
      </c>
      <c r="AU443" t="str">
        <f t="shared" si="49"/>
        <v>--</v>
      </c>
    </row>
    <row r="444" spans="1:47" x14ac:dyDescent="0.25">
      <c r="A444" t="str">
        <f t="shared" si="44"/>
        <v>U5-H10</v>
      </c>
      <c r="B444" t="str">
        <f t="shared" si="45"/>
        <v>GND</v>
      </c>
      <c r="C444" t="str">
        <f t="shared" si="46"/>
        <v>U5-GND</v>
      </c>
      <c r="D444" t="str">
        <f t="shared" si="47"/>
        <v>U5-H10</v>
      </c>
      <c r="E444" t="s">
        <v>528</v>
      </c>
      <c r="F444" t="s">
        <v>667</v>
      </c>
      <c r="G444" t="s">
        <v>324</v>
      </c>
      <c r="N444" s="97"/>
      <c r="AT444" t="str">
        <f t="shared" si="48"/>
        <v>GND</v>
      </c>
      <c r="AU444" t="str">
        <f t="shared" si="49"/>
        <v>--</v>
      </c>
    </row>
    <row r="445" spans="1:47" x14ac:dyDescent="0.25">
      <c r="A445" t="str">
        <f t="shared" si="44"/>
        <v>U5-H11</v>
      </c>
      <c r="B445" t="str">
        <f t="shared" si="45"/>
        <v>VCCINT</v>
      </c>
      <c r="C445" t="str">
        <f t="shared" si="46"/>
        <v>U5-VCCINT</v>
      </c>
      <c r="D445" t="str">
        <f t="shared" si="47"/>
        <v>U5-H11</v>
      </c>
      <c r="E445" t="s">
        <v>528</v>
      </c>
      <c r="F445" t="s">
        <v>668</v>
      </c>
      <c r="G445" t="s">
        <v>839</v>
      </c>
      <c r="N445" s="97"/>
      <c r="AT445" t="str">
        <f t="shared" si="48"/>
        <v>VCCINT</v>
      </c>
      <c r="AU445" t="str">
        <f t="shared" si="49"/>
        <v>--</v>
      </c>
    </row>
    <row r="446" spans="1:47" x14ac:dyDescent="0.25">
      <c r="A446" t="str">
        <f t="shared" si="44"/>
        <v>U5-H12</v>
      </c>
      <c r="B446" t="str">
        <f t="shared" si="45"/>
        <v>GND</v>
      </c>
      <c r="C446" t="str">
        <f t="shared" si="46"/>
        <v>U5-GND</v>
      </c>
      <c r="D446" t="str">
        <f t="shared" si="47"/>
        <v>U5-H12</v>
      </c>
      <c r="E446" t="s">
        <v>528</v>
      </c>
      <c r="F446" t="s">
        <v>763</v>
      </c>
      <c r="G446" t="s">
        <v>324</v>
      </c>
      <c r="N446" s="97"/>
      <c r="AT446" t="str">
        <f t="shared" si="48"/>
        <v>GND</v>
      </c>
      <c r="AU446" t="str">
        <f t="shared" si="49"/>
        <v>--</v>
      </c>
    </row>
    <row r="447" spans="1:47" x14ac:dyDescent="0.25">
      <c r="A447" t="str">
        <f t="shared" si="44"/>
        <v>U5-H13</v>
      </c>
      <c r="B447" t="str">
        <f t="shared" si="45"/>
        <v>GND</v>
      </c>
      <c r="C447" t="str">
        <f t="shared" si="46"/>
        <v>U5-GND</v>
      </c>
      <c r="D447" t="str">
        <f t="shared" si="47"/>
        <v>U5-H13</v>
      </c>
      <c r="E447" t="s">
        <v>528</v>
      </c>
      <c r="F447" t="s">
        <v>669</v>
      </c>
      <c r="G447" t="s">
        <v>324</v>
      </c>
      <c r="N447" s="97"/>
      <c r="AT447" t="str">
        <f t="shared" si="48"/>
        <v>GND</v>
      </c>
      <c r="AU447" t="str">
        <f t="shared" si="49"/>
        <v>--</v>
      </c>
    </row>
    <row r="448" spans="1:47" x14ac:dyDescent="0.25">
      <c r="A448" t="str">
        <f t="shared" si="44"/>
        <v>U5-H14</v>
      </c>
      <c r="B448" t="str">
        <f t="shared" si="45"/>
        <v>NetC10_1</v>
      </c>
      <c r="C448" t="str">
        <f t="shared" si="46"/>
        <v>U5-NetC10_1</v>
      </c>
      <c r="D448" t="str">
        <f t="shared" si="47"/>
        <v>U5-H14</v>
      </c>
      <c r="E448" t="s">
        <v>528</v>
      </c>
      <c r="F448" t="s">
        <v>849</v>
      </c>
      <c r="G448" t="s">
        <v>1147</v>
      </c>
      <c r="N448" s="97"/>
      <c r="AT448" t="str">
        <f t="shared" si="48"/>
        <v>NetC10_2</v>
      </c>
      <c r="AU448" t="str">
        <f t="shared" si="49"/>
        <v>C10</v>
      </c>
    </row>
    <row r="449" spans="1:47" x14ac:dyDescent="0.25">
      <c r="A449" t="str">
        <f t="shared" si="44"/>
        <v>U5-H15</v>
      </c>
      <c r="B449" t="str">
        <f t="shared" si="45"/>
        <v>NetU5_H15</v>
      </c>
      <c r="C449" t="str">
        <f t="shared" si="46"/>
        <v>U5-NetU5_H15</v>
      </c>
      <c r="D449" t="str">
        <f t="shared" si="47"/>
        <v>U5-H15</v>
      </c>
      <c r="E449" t="s">
        <v>528</v>
      </c>
      <c r="F449" t="s">
        <v>850</v>
      </c>
      <c r="G449" t="s">
        <v>1328</v>
      </c>
      <c r="N449" s="97"/>
      <c r="AT449" t="str">
        <f t="shared" si="48"/>
        <v>NetU5_H15</v>
      </c>
      <c r="AU449" t="str">
        <f t="shared" si="49"/>
        <v>--</v>
      </c>
    </row>
    <row r="450" spans="1:47" x14ac:dyDescent="0.25">
      <c r="A450" t="str">
        <f t="shared" si="44"/>
        <v>U5-H20</v>
      </c>
      <c r="B450" t="str">
        <f t="shared" si="45"/>
        <v>NetU5_H20</v>
      </c>
      <c r="C450" t="str">
        <f t="shared" si="46"/>
        <v>U5-NetU5_H20</v>
      </c>
      <c r="D450" t="str">
        <f t="shared" si="47"/>
        <v>U5-H20</v>
      </c>
      <c r="E450" t="s">
        <v>528</v>
      </c>
      <c r="F450" t="s">
        <v>1329</v>
      </c>
      <c r="G450" t="s">
        <v>1330</v>
      </c>
      <c r="N450" s="97"/>
      <c r="AT450" t="str">
        <f t="shared" si="48"/>
        <v>NetU5_H20</v>
      </c>
      <c r="AU450" t="str">
        <f t="shared" si="49"/>
        <v>--</v>
      </c>
    </row>
    <row r="451" spans="1:47" x14ac:dyDescent="0.25">
      <c r="A451" t="str">
        <f t="shared" si="44"/>
        <v>U5-J9</v>
      </c>
      <c r="B451" t="str">
        <f t="shared" si="45"/>
        <v>GND</v>
      </c>
      <c r="C451" t="str">
        <f t="shared" si="46"/>
        <v>U5-GND</v>
      </c>
      <c r="D451" t="str">
        <f t="shared" si="47"/>
        <v>U5-J9</v>
      </c>
      <c r="E451" t="s">
        <v>528</v>
      </c>
      <c r="F451" t="s">
        <v>188</v>
      </c>
      <c r="G451" t="s">
        <v>324</v>
      </c>
      <c r="N451" s="97"/>
      <c r="AT451" t="str">
        <f t="shared" si="48"/>
        <v>GND</v>
      </c>
      <c r="AU451" t="str">
        <f t="shared" si="49"/>
        <v>--</v>
      </c>
    </row>
    <row r="452" spans="1:47" x14ac:dyDescent="0.25">
      <c r="A452" t="str">
        <f t="shared" si="44"/>
        <v>U5-J10</v>
      </c>
      <c r="B452" t="str">
        <f t="shared" si="45"/>
        <v>VCCINT</v>
      </c>
      <c r="C452" t="str">
        <f t="shared" si="46"/>
        <v>U5-VCCINT</v>
      </c>
      <c r="D452" t="str">
        <f t="shared" si="47"/>
        <v>U5-J10</v>
      </c>
      <c r="E452" t="s">
        <v>528</v>
      </c>
      <c r="F452" t="s">
        <v>679</v>
      </c>
      <c r="G452" t="s">
        <v>839</v>
      </c>
      <c r="N452" s="97"/>
      <c r="AT452" t="str">
        <f t="shared" si="48"/>
        <v>VCCINT</v>
      </c>
      <c r="AU452" t="str">
        <f t="shared" si="49"/>
        <v>--</v>
      </c>
    </row>
    <row r="453" spans="1:47" x14ac:dyDescent="0.25">
      <c r="A453" t="str">
        <f t="shared" si="44"/>
        <v>U5-J11</v>
      </c>
      <c r="B453" t="str">
        <f t="shared" si="45"/>
        <v>GND</v>
      </c>
      <c r="C453" t="str">
        <f t="shared" si="46"/>
        <v>U5-GND</v>
      </c>
      <c r="D453" t="str">
        <f t="shared" si="47"/>
        <v>U5-J11</v>
      </c>
      <c r="E453" t="s">
        <v>528</v>
      </c>
      <c r="F453" t="s">
        <v>680</v>
      </c>
      <c r="G453" t="s">
        <v>324</v>
      </c>
      <c r="N453" s="97"/>
      <c r="AT453" t="str">
        <f t="shared" si="48"/>
        <v>GND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U5-J12</v>
      </c>
      <c r="B454" t="str">
        <f t="shared" ref="B454:B517" si="51">IF(OR(E454=$A$2,E454=$B$2,E454=$C$2,E454=$D$2),"--",G454)</f>
        <v>VCCINT</v>
      </c>
      <c r="C454" t="str">
        <f t="shared" ref="C454:C517" si="52">$E454&amp;"-"&amp;$G454</f>
        <v>U5-VCCINT</v>
      </c>
      <c r="D454" t="str">
        <f t="shared" ref="D454:D517" si="53">A454</f>
        <v>U5-J12</v>
      </c>
      <c r="E454" t="s">
        <v>528</v>
      </c>
      <c r="F454" t="s">
        <v>682</v>
      </c>
      <c r="G454" t="s">
        <v>839</v>
      </c>
      <c r="N454" s="97"/>
      <c r="AT454" t="str">
        <f t="shared" ref="AT454:AT517" si="54">IF(IF(COUNTIF($AO$6:$AQ$150,B454)&gt;0,"---","--")="---",VLOOKUP(B454,$AO$6:$AQ$150,3,0),B454)</f>
        <v>VCCINT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U5-J13</v>
      </c>
      <c r="B455" t="str">
        <f t="shared" si="51"/>
        <v>GND</v>
      </c>
      <c r="C455" t="str">
        <f t="shared" si="52"/>
        <v>U5-GND</v>
      </c>
      <c r="D455" t="str">
        <f t="shared" si="53"/>
        <v>U5-J13</v>
      </c>
      <c r="E455" t="s">
        <v>528</v>
      </c>
      <c r="F455" t="s">
        <v>683</v>
      </c>
      <c r="G455" t="s">
        <v>324</v>
      </c>
      <c r="N455" s="97"/>
      <c r="AT455" t="str">
        <f t="shared" si="54"/>
        <v>GND</v>
      </c>
      <c r="AU455" t="str">
        <f t="shared" si="55"/>
        <v>--</v>
      </c>
    </row>
    <row r="456" spans="1:47" x14ac:dyDescent="0.25">
      <c r="A456" t="str">
        <f t="shared" si="50"/>
        <v>U5-J14</v>
      </c>
      <c r="B456" t="str">
        <f t="shared" si="51"/>
        <v>3.3V</v>
      </c>
      <c r="C456" t="str">
        <f t="shared" si="52"/>
        <v>U5-3.3V</v>
      </c>
      <c r="D456" t="str">
        <f t="shared" si="53"/>
        <v>U5-J14</v>
      </c>
      <c r="E456" t="s">
        <v>528</v>
      </c>
      <c r="F456" t="s">
        <v>864</v>
      </c>
      <c r="G456" t="s">
        <v>291</v>
      </c>
      <c r="N456" s="97"/>
      <c r="AT456" t="str">
        <f t="shared" si="54"/>
        <v>3.3V</v>
      </c>
      <c r="AU456" t="str">
        <f t="shared" si="55"/>
        <v>--</v>
      </c>
    </row>
    <row r="457" spans="1:47" x14ac:dyDescent="0.25">
      <c r="A457" t="str">
        <f t="shared" si="50"/>
        <v>U5-J15</v>
      </c>
      <c r="B457" t="str">
        <f t="shared" si="51"/>
        <v>NetU5_J15</v>
      </c>
      <c r="C457" t="str">
        <f t="shared" si="52"/>
        <v>U5-NetU5_J15</v>
      </c>
      <c r="D457" t="str">
        <f t="shared" si="53"/>
        <v>U5-J15</v>
      </c>
      <c r="E457" t="s">
        <v>528</v>
      </c>
      <c r="F457" t="s">
        <v>865</v>
      </c>
      <c r="G457" t="s">
        <v>1331</v>
      </c>
      <c r="N457" s="97"/>
      <c r="AT457" t="str">
        <f t="shared" si="54"/>
        <v>NetU5_J15</v>
      </c>
      <c r="AU457" t="str">
        <f t="shared" si="55"/>
        <v>--</v>
      </c>
    </row>
    <row r="458" spans="1:47" x14ac:dyDescent="0.25">
      <c r="A458" t="str">
        <f t="shared" si="50"/>
        <v>U5-J16</v>
      </c>
      <c r="B458" t="str">
        <f t="shared" si="51"/>
        <v>GND</v>
      </c>
      <c r="C458" t="str">
        <f t="shared" si="52"/>
        <v>U5-GND</v>
      </c>
      <c r="D458" t="str">
        <f t="shared" si="53"/>
        <v>U5-J16</v>
      </c>
      <c r="E458" t="s">
        <v>528</v>
      </c>
      <c r="F458" t="s">
        <v>866</v>
      </c>
      <c r="G458" t="s">
        <v>324</v>
      </c>
      <c r="N458" s="97"/>
      <c r="AT458" t="str">
        <f t="shared" si="54"/>
        <v>GND</v>
      </c>
      <c r="AU458" t="str">
        <f t="shared" si="55"/>
        <v>--</v>
      </c>
    </row>
    <row r="459" spans="1:47" x14ac:dyDescent="0.25">
      <c r="A459" t="str">
        <f t="shared" si="50"/>
        <v>U5-J19</v>
      </c>
      <c r="B459" t="str">
        <f t="shared" si="51"/>
        <v>NetU5_J19</v>
      </c>
      <c r="C459" t="str">
        <f t="shared" si="52"/>
        <v>U5-NetU5_J19</v>
      </c>
      <c r="D459" t="str">
        <f t="shared" si="53"/>
        <v>U5-J19</v>
      </c>
      <c r="E459" t="s">
        <v>528</v>
      </c>
      <c r="F459" t="s">
        <v>1332</v>
      </c>
      <c r="G459" t="s">
        <v>1333</v>
      </c>
      <c r="N459" s="97"/>
      <c r="AT459" t="str">
        <f t="shared" si="54"/>
        <v>NetU5_J19</v>
      </c>
      <c r="AU459" t="str">
        <f t="shared" si="55"/>
        <v>--</v>
      </c>
    </row>
    <row r="460" spans="1:47" x14ac:dyDescent="0.25">
      <c r="A460" t="str">
        <f t="shared" si="50"/>
        <v>U5-K8</v>
      </c>
      <c r="B460" t="str">
        <f t="shared" si="51"/>
        <v>GND</v>
      </c>
      <c r="C460" t="str">
        <f t="shared" si="52"/>
        <v>U5-GND</v>
      </c>
      <c r="D460" t="str">
        <f t="shared" si="53"/>
        <v>U5-K8</v>
      </c>
      <c r="E460" t="s">
        <v>528</v>
      </c>
      <c r="F460" t="s">
        <v>692</v>
      </c>
      <c r="G460" t="s">
        <v>324</v>
      </c>
      <c r="N460" s="97"/>
      <c r="AT460" t="str">
        <f t="shared" si="54"/>
        <v>GND</v>
      </c>
      <c r="AU460" t="str">
        <f t="shared" si="55"/>
        <v>--</v>
      </c>
    </row>
    <row r="461" spans="1:47" x14ac:dyDescent="0.25">
      <c r="A461" t="str">
        <f t="shared" si="50"/>
        <v>U5-K9</v>
      </c>
      <c r="B461" t="str">
        <f t="shared" si="51"/>
        <v>VCCINT</v>
      </c>
      <c r="C461" t="str">
        <f t="shared" si="52"/>
        <v>U5-VCCINT</v>
      </c>
      <c r="D461" t="str">
        <f t="shared" si="53"/>
        <v>U5-K9</v>
      </c>
      <c r="E461" t="s">
        <v>528</v>
      </c>
      <c r="F461" t="s">
        <v>765</v>
      </c>
      <c r="G461" t="s">
        <v>839</v>
      </c>
      <c r="N461" s="97"/>
      <c r="AT461" t="str">
        <f t="shared" si="54"/>
        <v>VCCINT</v>
      </c>
      <c r="AU461" t="str">
        <f t="shared" si="55"/>
        <v>--</v>
      </c>
    </row>
    <row r="462" spans="1:47" x14ac:dyDescent="0.25">
      <c r="A462" t="str">
        <f t="shared" si="50"/>
        <v>U5-K10</v>
      </c>
      <c r="B462" t="str">
        <f t="shared" si="51"/>
        <v>GND</v>
      </c>
      <c r="C462" t="str">
        <f t="shared" si="52"/>
        <v>U5-GND</v>
      </c>
      <c r="D462" t="str">
        <f t="shared" si="53"/>
        <v>U5-K10</v>
      </c>
      <c r="E462" t="s">
        <v>528</v>
      </c>
      <c r="F462" t="s">
        <v>693</v>
      </c>
      <c r="G462" t="s">
        <v>324</v>
      </c>
      <c r="N462" s="97"/>
      <c r="AT462" t="str">
        <f t="shared" si="54"/>
        <v>GND</v>
      </c>
      <c r="AU462" t="str">
        <f t="shared" si="55"/>
        <v>--</v>
      </c>
    </row>
    <row r="463" spans="1:47" x14ac:dyDescent="0.25">
      <c r="A463" t="str">
        <f t="shared" si="50"/>
        <v>U5-K11</v>
      </c>
      <c r="B463" t="str">
        <f t="shared" si="51"/>
        <v>VCCINT</v>
      </c>
      <c r="C463" t="str">
        <f t="shared" si="52"/>
        <v>U5-VCCINT</v>
      </c>
      <c r="D463" t="str">
        <f t="shared" si="53"/>
        <v>U5-K11</v>
      </c>
      <c r="E463" t="s">
        <v>528</v>
      </c>
      <c r="F463" t="s">
        <v>694</v>
      </c>
      <c r="G463" t="s">
        <v>839</v>
      </c>
      <c r="N463" s="97"/>
      <c r="AT463" t="str">
        <f t="shared" si="54"/>
        <v>VCCINT</v>
      </c>
      <c r="AU463" t="str">
        <f t="shared" si="55"/>
        <v>--</v>
      </c>
    </row>
    <row r="464" spans="1:47" x14ac:dyDescent="0.25">
      <c r="A464" t="str">
        <f t="shared" si="50"/>
        <v>U5-K12</v>
      </c>
      <c r="B464" t="str">
        <f t="shared" si="51"/>
        <v>GND</v>
      </c>
      <c r="C464" t="str">
        <f t="shared" si="52"/>
        <v>U5-GND</v>
      </c>
      <c r="D464" t="str">
        <f t="shared" si="53"/>
        <v>U5-K12</v>
      </c>
      <c r="E464" t="s">
        <v>528</v>
      </c>
      <c r="F464" t="s">
        <v>695</v>
      </c>
      <c r="G464" t="s">
        <v>324</v>
      </c>
      <c r="N464" s="97"/>
      <c r="AT464" t="str">
        <f t="shared" si="54"/>
        <v>GND</v>
      </c>
      <c r="AU464" t="str">
        <f t="shared" si="55"/>
        <v>--</v>
      </c>
    </row>
    <row r="465" spans="1:47" x14ac:dyDescent="0.25">
      <c r="A465" t="str">
        <f t="shared" si="50"/>
        <v>U5-K13</v>
      </c>
      <c r="B465" t="str">
        <f t="shared" si="51"/>
        <v>VCCINT</v>
      </c>
      <c r="C465" t="str">
        <f t="shared" si="52"/>
        <v>U5-VCCINT</v>
      </c>
      <c r="D465" t="str">
        <f t="shared" si="53"/>
        <v>U5-K13</v>
      </c>
      <c r="E465" t="s">
        <v>528</v>
      </c>
      <c r="F465" t="s">
        <v>696</v>
      </c>
      <c r="G465" t="s">
        <v>839</v>
      </c>
      <c r="N465" s="97"/>
      <c r="AT465" t="str">
        <f t="shared" si="54"/>
        <v>VCCINT</v>
      </c>
      <c r="AU465" t="str">
        <f t="shared" si="55"/>
        <v>--</v>
      </c>
    </row>
    <row r="466" spans="1:47" x14ac:dyDescent="0.25">
      <c r="A466" t="str">
        <f t="shared" si="50"/>
        <v>U5-K14</v>
      </c>
      <c r="B466" t="str">
        <f t="shared" si="51"/>
        <v>GND</v>
      </c>
      <c r="C466" t="str">
        <f t="shared" si="52"/>
        <v>U5-GND</v>
      </c>
      <c r="D466" t="str">
        <f t="shared" si="53"/>
        <v>U5-K14</v>
      </c>
      <c r="E466" t="s">
        <v>528</v>
      </c>
      <c r="F466" t="s">
        <v>868</v>
      </c>
      <c r="G466" t="s">
        <v>324</v>
      </c>
      <c r="N466" s="97"/>
      <c r="AT466" t="str">
        <f t="shared" si="54"/>
        <v>GND</v>
      </c>
      <c r="AU466" t="str">
        <f t="shared" si="55"/>
        <v>--</v>
      </c>
    </row>
    <row r="467" spans="1:47" x14ac:dyDescent="0.25">
      <c r="A467" t="str">
        <f t="shared" si="50"/>
        <v>U5-K17</v>
      </c>
      <c r="B467" t="str">
        <f t="shared" si="51"/>
        <v>NetU5_K17</v>
      </c>
      <c r="C467" t="str">
        <f t="shared" si="52"/>
        <v>U5-NetU5_K17</v>
      </c>
      <c r="D467" t="str">
        <f t="shared" si="53"/>
        <v>U5-K17</v>
      </c>
      <c r="E467" t="s">
        <v>528</v>
      </c>
      <c r="F467" t="s">
        <v>1334</v>
      </c>
      <c r="G467" t="s">
        <v>1335</v>
      </c>
      <c r="N467" s="97"/>
      <c r="AT467" t="str">
        <f t="shared" si="54"/>
        <v>NetU5_K17</v>
      </c>
      <c r="AU467" t="str">
        <f t="shared" si="55"/>
        <v>--</v>
      </c>
    </row>
    <row r="468" spans="1:47" x14ac:dyDescent="0.25">
      <c r="A468" t="str">
        <f t="shared" si="50"/>
        <v>U5-K18</v>
      </c>
      <c r="B468" t="str">
        <f t="shared" si="51"/>
        <v>NetU5_K18</v>
      </c>
      <c r="C468" t="str">
        <f t="shared" si="52"/>
        <v>U5-NetU5_K18</v>
      </c>
      <c r="D468" t="str">
        <f t="shared" si="53"/>
        <v>U5-K18</v>
      </c>
      <c r="E468" t="s">
        <v>528</v>
      </c>
      <c r="F468" t="s">
        <v>1336</v>
      </c>
      <c r="G468" t="s">
        <v>1337</v>
      </c>
      <c r="N468" s="97"/>
      <c r="AT468" t="str">
        <f t="shared" si="54"/>
        <v>NetU5_K18</v>
      </c>
      <c r="AU468" t="str">
        <f t="shared" si="55"/>
        <v>--</v>
      </c>
    </row>
    <row r="469" spans="1:47" x14ac:dyDescent="0.25">
      <c r="A469" t="str">
        <f t="shared" si="50"/>
        <v>U5-K19</v>
      </c>
      <c r="B469" t="str">
        <f t="shared" si="51"/>
        <v>GND</v>
      </c>
      <c r="C469" t="str">
        <f t="shared" si="52"/>
        <v>U5-GND</v>
      </c>
      <c r="D469" t="str">
        <f t="shared" si="53"/>
        <v>U5-K19</v>
      </c>
      <c r="E469" t="s">
        <v>528</v>
      </c>
      <c r="F469" t="s">
        <v>1338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U5-L2</v>
      </c>
      <c r="B470" t="str">
        <f t="shared" si="51"/>
        <v>GND</v>
      </c>
      <c r="C470" t="str">
        <f t="shared" si="52"/>
        <v>U5-GND</v>
      </c>
      <c r="D470" t="str">
        <f t="shared" si="53"/>
        <v>U5-L2</v>
      </c>
      <c r="E470" t="s">
        <v>528</v>
      </c>
      <c r="F470" t="s">
        <v>487</v>
      </c>
      <c r="G470" t="s">
        <v>324</v>
      </c>
      <c r="N470" s="97"/>
      <c r="AT470" t="str">
        <f t="shared" si="54"/>
        <v>GND</v>
      </c>
      <c r="AU470" t="str">
        <f t="shared" si="55"/>
        <v>--</v>
      </c>
    </row>
    <row r="471" spans="1:47" x14ac:dyDescent="0.25">
      <c r="A471" t="str">
        <f t="shared" si="50"/>
        <v>U5-L9</v>
      </c>
      <c r="B471" t="str">
        <f t="shared" si="51"/>
        <v>GND</v>
      </c>
      <c r="C471" t="str">
        <f t="shared" si="52"/>
        <v>U5-GND</v>
      </c>
      <c r="D471" t="str">
        <f t="shared" si="53"/>
        <v>U5-L9</v>
      </c>
      <c r="E471" t="s">
        <v>528</v>
      </c>
      <c r="F471" t="s">
        <v>766</v>
      </c>
      <c r="G471" t="s">
        <v>324</v>
      </c>
      <c r="N471" s="97"/>
      <c r="AT471" t="str">
        <f t="shared" si="54"/>
        <v>GND</v>
      </c>
      <c r="AU471" t="str">
        <f t="shared" si="55"/>
        <v>--</v>
      </c>
    </row>
    <row r="472" spans="1:47" x14ac:dyDescent="0.25">
      <c r="A472" t="str">
        <f t="shared" si="50"/>
        <v>U5-L10</v>
      </c>
      <c r="B472" t="str">
        <f t="shared" si="51"/>
        <v>VCCINT</v>
      </c>
      <c r="C472" t="str">
        <f t="shared" si="52"/>
        <v>U5-VCCINT</v>
      </c>
      <c r="D472" t="str">
        <f t="shared" si="53"/>
        <v>U5-L10</v>
      </c>
      <c r="E472" t="s">
        <v>528</v>
      </c>
      <c r="F472" t="s">
        <v>707</v>
      </c>
      <c r="G472" t="s">
        <v>839</v>
      </c>
      <c r="N472" s="97"/>
      <c r="AT472" t="str">
        <f t="shared" si="54"/>
        <v>VCCINT</v>
      </c>
      <c r="AU472" t="str">
        <f t="shared" si="55"/>
        <v>--</v>
      </c>
    </row>
    <row r="473" spans="1:47" x14ac:dyDescent="0.25">
      <c r="A473" t="str">
        <f t="shared" si="50"/>
        <v>U5-L11</v>
      </c>
      <c r="B473" t="str">
        <f t="shared" si="51"/>
        <v>GND</v>
      </c>
      <c r="C473" t="str">
        <f t="shared" si="52"/>
        <v>U5-GND</v>
      </c>
      <c r="D473" t="str">
        <f t="shared" si="53"/>
        <v>U5-L11</v>
      </c>
      <c r="E473" t="s">
        <v>528</v>
      </c>
      <c r="F473" t="s">
        <v>708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U5-L12</v>
      </c>
      <c r="B474" t="str">
        <f t="shared" si="51"/>
        <v>VCCINT</v>
      </c>
      <c r="C474" t="str">
        <f t="shared" si="52"/>
        <v>U5-VCCINT</v>
      </c>
      <c r="D474" t="str">
        <f t="shared" si="53"/>
        <v>U5-L12</v>
      </c>
      <c r="E474" t="s">
        <v>528</v>
      </c>
      <c r="F474" t="s">
        <v>709</v>
      </c>
      <c r="G474" t="s">
        <v>839</v>
      </c>
      <c r="N474" s="97"/>
      <c r="AT474" t="str">
        <f t="shared" si="54"/>
        <v>VCCINT</v>
      </c>
      <c r="AU474" t="str">
        <f t="shared" si="55"/>
        <v>--</v>
      </c>
    </row>
    <row r="475" spans="1:47" x14ac:dyDescent="0.25">
      <c r="A475" t="str">
        <f t="shared" si="50"/>
        <v>U5-L13</v>
      </c>
      <c r="B475" t="str">
        <f t="shared" si="51"/>
        <v>GND</v>
      </c>
      <c r="C475" t="str">
        <f t="shared" si="52"/>
        <v>U5-GND</v>
      </c>
      <c r="D475" t="str">
        <f t="shared" si="53"/>
        <v>U5-L13</v>
      </c>
      <c r="E475" t="s">
        <v>528</v>
      </c>
      <c r="F475" t="s">
        <v>710</v>
      </c>
      <c r="G475" t="s">
        <v>324</v>
      </c>
      <c r="N475" s="97"/>
      <c r="AT475" t="str">
        <f t="shared" si="54"/>
        <v>GND</v>
      </c>
      <c r="AU475" t="str">
        <f t="shared" si="55"/>
        <v>--</v>
      </c>
    </row>
    <row r="476" spans="1:47" x14ac:dyDescent="0.25">
      <c r="A476" t="str">
        <f t="shared" si="50"/>
        <v>U5-L14</v>
      </c>
      <c r="B476" t="str">
        <f t="shared" si="51"/>
        <v>3.3V</v>
      </c>
      <c r="C476" t="str">
        <f t="shared" si="52"/>
        <v>U5-3.3V</v>
      </c>
      <c r="D476" t="str">
        <f t="shared" si="53"/>
        <v>U5-L14</v>
      </c>
      <c r="E476" t="s">
        <v>528</v>
      </c>
      <c r="F476" t="s">
        <v>875</v>
      </c>
      <c r="G476" t="s">
        <v>291</v>
      </c>
      <c r="N476" s="97"/>
      <c r="AT476" t="str">
        <f t="shared" si="54"/>
        <v>3.3V</v>
      </c>
      <c r="AU476" t="str">
        <f t="shared" si="55"/>
        <v>--</v>
      </c>
    </row>
    <row r="477" spans="1:47" x14ac:dyDescent="0.25">
      <c r="A477" t="str">
        <f t="shared" si="50"/>
        <v>U5-M5</v>
      </c>
      <c r="B477" t="str">
        <f t="shared" si="51"/>
        <v>GND</v>
      </c>
      <c r="C477" t="str">
        <f t="shared" si="52"/>
        <v>U5-GND</v>
      </c>
      <c r="D477" t="str">
        <f t="shared" si="53"/>
        <v>U5-M5</v>
      </c>
      <c r="E477" t="s">
        <v>528</v>
      </c>
      <c r="F477" t="s">
        <v>716</v>
      </c>
      <c r="G477" t="s">
        <v>324</v>
      </c>
      <c r="N477" s="97"/>
      <c r="AT477" t="str">
        <f t="shared" si="54"/>
        <v>GND</v>
      </c>
      <c r="AU477" t="str">
        <f t="shared" si="55"/>
        <v>--</v>
      </c>
    </row>
    <row r="478" spans="1:47" x14ac:dyDescent="0.25">
      <c r="A478" t="str">
        <f t="shared" si="50"/>
        <v>U5-M8</v>
      </c>
      <c r="B478" t="str">
        <f t="shared" si="51"/>
        <v>GND</v>
      </c>
      <c r="C478" t="str">
        <f t="shared" si="52"/>
        <v>U5-GND</v>
      </c>
      <c r="D478" t="str">
        <f t="shared" si="53"/>
        <v>U5-M8</v>
      </c>
      <c r="E478" t="s">
        <v>528</v>
      </c>
      <c r="F478" t="s">
        <v>718</v>
      </c>
      <c r="G478" t="s">
        <v>324</v>
      </c>
      <c r="N478" s="97"/>
      <c r="AT478" t="str">
        <f t="shared" si="54"/>
        <v>GND</v>
      </c>
      <c r="AU478" t="str">
        <f t="shared" si="55"/>
        <v>--</v>
      </c>
    </row>
    <row r="479" spans="1:47" x14ac:dyDescent="0.25">
      <c r="A479" t="str">
        <f t="shared" si="50"/>
        <v>U5-M9</v>
      </c>
      <c r="B479" t="str">
        <f t="shared" si="51"/>
        <v>VCCINT</v>
      </c>
      <c r="C479" t="str">
        <f t="shared" si="52"/>
        <v>U5-VCCINT</v>
      </c>
      <c r="D479" t="str">
        <f t="shared" si="53"/>
        <v>U5-M9</v>
      </c>
      <c r="E479" t="s">
        <v>528</v>
      </c>
      <c r="F479" t="s">
        <v>719</v>
      </c>
      <c r="G479" t="s">
        <v>839</v>
      </c>
      <c r="N479" s="97"/>
      <c r="AT479" t="str">
        <f t="shared" si="54"/>
        <v>VCCINT</v>
      </c>
      <c r="AU479" t="str">
        <f t="shared" si="55"/>
        <v>--</v>
      </c>
    </row>
    <row r="480" spans="1:47" x14ac:dyDescent="0.25">
      <c r="A480" t="str">
        <f t="shared" si="50"/>
        <v>U5-M10</v>
      </c>
      <c r="B480" t="str">
        <f t="shared" si="51"/>
        <v>GND</v>
      </c>
      <c r="C480" t="str">
        <f t="shared" si="52"/>
        <v>U5-GND</v>
      </c>
      <c r="D480" t="str">
        <f t="shared" si="53"/>
        <v>U5-M10</v>
      </c>
      <c r="E480" t="s">
        <v>528</v>
      </c>
      <c r="F480" t="s">
        <v>720</v>
      </c>
      <c r="G480" t="s">
        <v>324</v>
      </c>
      <c r="N480" s="97"/>
      <c r="AT480" t="str">
        <f t="shared" si="54"/>
        <v>GND</v>
      </c>
      <c r="AU480" t="str">
        <f t="shared" si="55"/>
        <v>--</v>
      </c>
    </row>
    <row r="481" spans="1:47" x14ac:dyDescent="0.25">
      <c r="A481" t="str">
        <f t="shared" si="50"/>
        <v>U5-M11</v>
      </c>
      <c r="B481" t="str">
        <f t="shared" si="51"/>
        <v>VCCINT</v>
      </c>
      <c r="C481" t="str">
        <f t="shared" si="52"/>
        <v>U5-VCCINT</v>
      </c>
      <c r="D481" t="str">
        <f t="shared" si="53"/>
        <v>U5-M11</v>
      </c>
      <c r="E481" t="s">
        <v>528</v>
      </c>
      <c r="F481" t="s">
        <v>721</v>
      </c>
      <c r="G481" t="s">
        <v>839</v>
      </c>
      <c r="N481" s="97"/>
      <c r="AT481" t="str">
        <f t="shared" si="54"/>
        <v>VCCINT</v>
      </c>
      <c r="AU481" t="str">
        <f t="shared" si="55"/>
        <v>--</v>
      </c>
    </row>
    <row r="482" spans="1:47" x14ac:dyDescent="0.25">
      <c r="A482" t="str">
        <f t="shared" si="50"/>
        <v>U5-M12</v>
      </c>
      <c r="B482" t="str">
        <f t="shared" si="51"/>
        <v>GND</v>
      </c>
      <c r="C482" t="str">
        <f t="shared" si="52"/>
        <v>U5-GND</v>
      </c>
      <c r="D482" t="str">
        <f t="shared" si="53"/>
        <v>U5-M12</v>
      </c>
      <c r="E482" t="s">
        <v>528</v>
      </c>
      <c r="F482" t="s">
        <v>722</v>
      </c>
      <c r="G482" t="s">
        <v>324</v>
      </c>
      <c r="N482" s="97"/>
      <c r="AT482" t="str">
        <f t="shared" si="54"/>
        <v>GND</v>
      </c>
      <c r="AU482" t="str">
        <f t="shared" si="55"/>
        <v>--</v>
      </c>
    </row>
    <row r="483" spans="1:47" x14ac:dyDescent="0.25">
      <c r="A483" t="str">
        <f t="shared" si="50"/>
        <v>U5-M13</v>
      </c>
      <c r="B483" t="str">
        <f t="shared" si="51"/>
        <v>VCCINT</v>
      </c>
      <c r="C483" t="str">
        <f t="shared" si="52"/>
        <v>U5-VCCINT</v>
      </c>
      <c r="D483" t="str">
        <f t="shared" si="53"/>
        <v>U5-M13</v>
      </c>
      <c r="E483" t="s">
        <v>528</v>
      </c>
      <c r="F483" t="s">
        <v>723</v>
      </c>
      <c r="G483" t="s">
        <v>839</v>
      </c>
      <c r="N483" s="97"/>
      <c r="AT483" t="str">
        <f t="shared" si="54"/>
        <v>VCCINT</v>
      </c>
      <c r="AU483" t="str">
        <f t="shared" si="55"/>
        <v>--</v>
      </c>
    </row>
    <row r="484" spans="1:47" x14ac:dyDescent="0.25">
      <c r="A484" t="str">
        <f t="shared" si="50"/>
        <v>U5-M14</v>
      </c>
      <c r="B484" t="str">
        <f t="shared" si="51"/>
        <v>GND</v>
      </c>
      <c r="C484" t="str">
        <f t="shared" si="52"/>
        <v>U5-GND</v>
      </c>
      <c r="D484" t="str">
        <f t="shared" si="53"/>
        <v>U5-M14</v>
      </c>
      <c r="E484" t="s">
        <v>528</v>
      </c>
      <c r="F484" t="s">
        <v>880</v>
      </c>
      <c r="G484" t="s">
        <v>324</v>
      </c>
      <c r="N484" s="97"/>
      <c r="AT484" t="str">
        <f t="shared" si="54"/>
        <v>GND</v>
      </c>
      <c r="AU484" t="str">
        <f t="shared" si="55"/>
        <v>--</v>
      </c>
    </row>
    <row r="485" spans="1:47" x14ac:dyDescent="0.25">
      <c r="A485" t="str">
        <f t="shared" si="50"/>
        <v>U5-M15</v>
      </c>
      <c r="B485" t="str">
        <f t="shared" si="51"/>
        <v>NetU5_M15</v>
      </c>
      <c r="C485" t="str">
        <f t="shared" si="52"/>
        <v>U5-NetU5_M15</v>
      </c>
      <c r="D485" t="str">
        <f t="shared" si="53"/>
        <v>U5-M15</v>
      </c>
      <c r="E485" t="s">
        <v>528</v>
      </c>
      <c r="F485" t="s">
        <v>881</v>
      </c>
      <c r="G485" t="s">
        <v>1339</v>
      </c>
      <c r="N485" s="97"/>
      <c r="AT485" t="str">
        <f t="shared" si="54"/>
        <v>NetU5_M15</v>
      </c>
      <c r="AU485" t="str">
        <f t="shared" si="55"/>
        <v>--</v>
      </c>
    </row>
    <row r="486" spans="1:47" x14ac:dyDescent="0.25">
      <c r="A486" t="str">
        <f t="shared" si="50"/>
        <v>U5-M16</v>
      </c>
      <c r="B486" t="str">
        <f t="shared" si="51"/>
        <v>NetU5_M16</v>
      </c>
      <c r="C486" t="str">
        <f t="shared" si="52"/>
        <v>U5-NetU5_M16</v>
      </c>
      <c r="D486" t="str">
        <f t="shared" si="53"/>
        <v>U5-M16</v>
      </c>
      <c r="E486" t="s">
        <v>528</v>
      </c>
      <c r="F486" t="s">
        <v>882</v>
      </c>
      <c r="G486" t="s">
        <v>1340</v>
      </c>
      <c r="N486" s="97"/>
      <c r="AT486" t="str">
        <f t="shared" si="54"/>
        <v>NetU5_M16</v>
      </c>
      <c r="AU486" t="str">
        <f t="shared" si="55"/>
        <v>--</v>
      </c>
    </row>
    <row r="487" spans="1:47" x14ac:dyDescent="0.25">
      <c r="A487" t="str">
        <f t="shared" si="50"/>
        <v>U5-N5</v>
      </c>
      <c r="B487" t="str">
        <f t="shared" si="51"/>
        <v>NetU5_N5</v>
      </c>
      <c r="C487" t="str">
        <f t="shared" si="52"/>
        <v>U5-NetU5_N5</v>
      </c>
      <c r="D487" t="str">
        <f t="shared" si="53"/>
        <v>U5-N5</v>
      </c>
      <c r="E487" t="s">
        <v>528</v>
      </c>
      <c r="F487" t="s">
        <v>727</v>
      </c>
      <c r="G487" t="s">
        <v>1341</v>
      </c>
      <c r="N487" s="97"/>
      <c r="AT487" t="str">
        <f t="shared" si="54"/>
        <v>NetU5_N5</v>
      </c>
      <c r="AU487" t="str">
        <f t="shared" si="55"/>
        <v>--</v>
      </c>
    </row>
    <row r="488" spans="1:47" x14ac:dyDescent="0.25">
      <c r="A488" t="str">
        <f t="shared" si="50"/>
        <v>U5-N6</v>
      </c>
      <c r="B488" t="str">
        <f t="shared" si="51"/>
        <v>VCCINT</v>
      </c>
      <c r="C488" t="str">
        <f t="shared" si="52"/>
        <v>U5-VCCINT</v>
      </c>
      <c r="D488" t="str">
        <f t="shared" si="53"/>
        <v>U5-N6</v>
      </c>
      <c r="E488" t="s">
        <v>528</v>
      </c>
      <c r="F488" t="s">
        <v>728</v>
      </c>
      <c r="G488" t="s">
        <v>839</v>
      </c>
      <c r="N488" s="97"/>
      <c r="AT488" t="str">
        <f t="shared" si="54"/>
        <v>VCCINT</v>
      </c>
      <c r="AU488" t="str">
        <f t="shared" si="55"/>
        <v>--</v>
      </c>
    </row>
    <row r="489" spans="1:47" x14ac:dyDescent="0.25">
      <c r="A489" t="str">
        <f t="shared" si="50"/>
        <v>U5-N7</v>
      </c>
      <c r="B489" t="str">
        <f t="shared" si="51"/>
        <v>GND</v>
      </c>
      <c r="C489" t="str">
        <f t="shared" si="52"/>
        <v>U5-GND</v>
      </c>
      <c r="D489" t="str">
        <f t="shared" si="53"/>
        <v>U5-N7</v>
      </c>
      <c r="E489" t="s">
        <v>528</v>
      </c>
      <c r="F489" t="s">
        <v>729</v>
      </c>
      <c r="G489" t="s">
        <v>324</v>
      </c>
      <c r="N489" s="97"/>
      <c r="AT489" t="str">
        <f t="shared" si="54"/>
        <v>GND</v>
      </c>
      <c r="AU489" t="str">
        <f t="shared" si="55"/>
        <v>--</v>
      </c>
    </row>
    <row r="490" spans="1:47" x14ac:dyDescent="0.25">
      <c r="A490" t="str">
        <f t="shared" si="50"/>
        <v>U5-N8</v>
      </c>
      <c r="B490" t="str">
        <f t="shared" si="51"/>
        <v>VCCINT</v>
      </c>
      <c r="C490" t="str">
        <f t="shared" si="52"/>
        <v>U5-VCCINT</v>
      </c>
      <c r="D490" t="str">
        <f t="shared" si="53"/>
        <v>U5-N8</v>
      </c>
      <c r="E490" t="s">
        <v>528</v>
      </c>
      <c r="F490" t="s">
        <v>730</v>
      </c>
      <c r="G490" t="s">
        <v>839</v>
      </c>
      <c r="N490" s="97"/>
      <c r="AT490" t="str">
        <f t="shared" si="54"/>
        <v>VCCINT</v>
      </c>
      <c r="AU490" t="str">
        <f t="shared" si="55"/>
        <v>--</v>
      </c>
    </row>
    <row r="491" spans="1:47" x14ac:dyDescent="0.25">
      <c r="A491" t="str">
        <f t="shared" si="50"/>
        <v>U5-N9</v>
      </c>
      <c r="B491" t="str">
        <f t="shared" si="51"/>
        <v>GND</v>
      </c>
      <c r="C491" t="str">
        <f t="shared" si="52"/>
        <v>U5-GND</v>
      </c>
      <c r="D491" t="str">
        <f t="shared" si="53"/>
        <v>U5-N9</v>
      </c>
      <c r="E491" t="s">
        <v>528</v>
      </c>
      <c r="F491" t="s">
        <v>731</v>
      </c>
      <c r="G491" t="s">
        <v>324</v>
      </c>
      <c r="N491" s="97"/>
      <c r="AT491" t="str">
        <f t="shared" si="54"/>
        <v>GND</v>
      </c>
      <c r="AU491" t="str">
        <f t="shared" si="55"/>
        <v>--</v>
      </c>
    </row>
    <row r="492" spans="1:47" x14ac:dyDescent="0.25">
      <c r="A492" t="str">
        <f t="shared" si="50"/>
        <v>U5-N10</v>
      </c>
      <c r="B492" t="str">
        <f t="shared" si="51"/>
        <v>VCCINT</v>
      </c>
      <c r="C492" t="str">
        <f t="shared" si="52"/>
        <v>U5-VCCINT</v>
      </c>
      <c r="D492" t="str">
        <f t="shared" si="53"/>
        <v>U5-N10</v>
      </c>
      <c r="E492" t="s">
        <v>528</v>
      </c>
      <c r="F492" t="s">
        <v>732</v>
      </c>
      <c r="G492" t="s">
        <v>839</v>
      </c>
      <c r="N492" s="97"/>
      <c r="AT492" t="str">
        <f t="shared" si="54"/>
        <v>VCCINT</v>
      </c>
      <c r="AU492" t="str">
        <f t="shared" si="55"/>
        <v>--</v>
      </c>
    </row>
    <row r="493" spans="1:47" x14ac:dyDescent="0.25">
      <c r="A493" t="str">
        <f t="shared" si="50"/>
        <v>U5-N11</v>
      </c>
      <c r="B493" t="str">
        <f t="shared" si="51"/>
        <v>GND</v>
      </c>
      <c r="C493" t="str">
        <f t="shared" si="52"/>
        <v>U5-GND</v>
      </c>
      <c r="D493" t="str">
        <f t="shared" si="53"/>
        <v>U5-N11</v>
      </c>
      <c r="E493" t="s">
        <v>528</v>
      </c>
      <c r="F493" t="s">
        <v>733</v>
      </c>
      <c r="G493" t="s">
        <v>324</v>
      </c>
      <c r="N493" s="97"/>
      <c r="AT493" t="str">
        <f t="shared" si="54"/>
        <v>GND</v>
      </c>
      <c r="AU493" t="str">
        <f t="shared" si="55"/>
        <v>--</v>
      </c>
    </row>
    <row r="494" spans="1:47" x14ac:dyDescent="0.25">
      <c r="A494" t="str">
        <f t="shared" si="50"/>
        <v>U5-N12</v>
      </c>
      <c r="B494" t="str">
        <f t="shared" si="51"/>
        <v>VCCINT</v>
      </c>
      <c r="C494" t="str">
        <f t="shared" si="52"/>
        <v>U5-VCCINT</v>
      </c>
      <c r="D494" t="str">
        <f t="shared" si="53"/>
        <v>U5-N12</v>
      </c>
      <c r="E494" t="s">
        <v>528</v>
      </c>
      <c r="F494" t="s">
        <v>735</v>
      </c>
      <c r="G494" t="s">
        <v>839</v>
      </c>
      <c r="N494" s="97"/>
      <c r="AT494" t="str">
        <f t="shared" si="54"/>
        <v>VCCINT</v>
      </c>
      <c r="AU494" t="str">
        <f t="shared" si="55"/>
        <v>--</v>
      </c>
    </row>
    <row r="495" spans="1:47" x14ac:dyDescent="0.25">
      <c r="A495" t="str">
        <f t="shared" si="50"/>
        <v>U5-N13</v>
      </c>
      <c r="B495" t="str">
        <f t="shared" si="51"/>
        <v>GND</v>
      </c>
      <c r="C495" t="str">
        <f t="shared" si="52"/>
        <v>U5-GND</v>
      </c>
      <c r="D495" t="str">
        <f t="shared" si="53"/>
        <v>U5-N13</v>
      </c>
      <c r="E495" t="s">
        <v>528</v>
      </c>
      <c r="F495" t="s">
        <v>769</v>
      </c>
      <c r="G495" t="s">
        <v>324</v>
      </c>
      <c r="N495" s="97"/>
      <c r="AT495" t="str">
        <f t="shared" si="54"/>
        <v>GND</v>
      </c>
      <c r="AU495" t="str">
        <f t="shared" si="55"/>
        <v>--</v>
      </c>
    </row>
    <row r="496" spans="1:47" x14ac:dyDescent="0.25">
      <c r="A496" t="str">
        <f t="shared" si="50"/>
        <v>U5-N18</v>
      </c>
      <c r="B496" t="str">
        <f t="shared" si="51"/>
        <v>GND</v>
      </c>
      <c r="C496" t="str">
        <f t="shared" si="52"/>
        <v>U5-GND</v>
      </c>
      <c r="D496" t="str">
        <f t="shared" si="53"/>
        <v>U5-N18</v>
      </c>
      <c r="E496" t="s">
        <v>528</v>
      </c>
      <c r="F496" t="s">
        <v>1342</v>
      </c>
      <c r="G496" t="s">
        <v>324</v>
      </c>
      <c r="N496" s="97"/>
      <c r="AT496" t="str">
        <f t="shared" si="54"/>
        <v>GND</v>
      </c>
      <c r="AU496" t="str">
        <f t="shared" si="55"/>
        <v>--</v>
      </c>
    </row>
    <row r="497" spans="1:47" x14ac:dyDescent="0.25">
      <c r="A497" t="str">
        <f t="shared" si="50"/>
        <v>U5-P1</v>
      </c>
      <c r="B497" t="str">
        <f t="shared" si="51"/>
        <v>GND</v>
      </c>
      <c r="C497" t="str">
        <f t="shared" si="52"/>
        <v>U5-GND</v>
      </c>
      <c r="D497" t="str">
        <f t="shared" si="53"/>
        <v>U5-P1</v>
      </c>
      <c r="E497" t="s">
        <v>528</v>
      </c>
      <c r="F497" t="s">
        <v>890</v>
      </c>
      <c r="G497" t="s">
        <v>324</v>
      </c>
      <c r="N497" s="97"/>
      <c r="AT497" t="str">
        <f t="shared" si="54"/>
        <v>GND</v>
      </c>
      <c r="AU497" t="str">
        <f t="shared" si="55"/>
        <v>--</v>
      </c>
    </row>
    <row r="498" spans="1:47" x14ac:dyDescent="0.25">
      <c r="A498" t="str">
        <f t="shared" si="50"/>
        <v>U5-P4</v>
      </c>
      <c r="B498" t="str">
        <f t="shared" si="51"/>
        <v>GND</v>
      </c>
      <c r="C498" t="str">
        <f t="shared" si="52"/>
        <v>U5-GND</v>
      </c>
      <c r="D498" t="str">
        <f t="shared" si="53"/>
        <v>U5-P4</v>
      </c>
      <c r="E498" t="s">
        <v>528</v>
      </c>
      <c r="F498" t="s">
        <v>894</v>
      </c>
      <c r="G498" t="s">
        <v>324</v>
      </c>
      <c r="N498" s="97"/>
      <c r="AT498" t="str">
        <f t="shared" si="54"/>
        <v>GND</v>
      </c>
      <c r="AU498" t="str">
        <f t="shared" si="55"/>
        <v>--</v>
      </c>
    </row>
    <row r="499" spans="1:47" x14ac:dyDescent="0.25">
      <c r="A499" t="str">
        <f t="shared" si="50"/>
        <v>U5-P5</v>
      </c>
      <c r="B499" t="str">
        <f t="shared" si="51"/>
        <v>3.3V</v>
      </c>
      <c r="C499" t="str">
        <f t="shared" si="52"/>
        <v>U5-3.3V</v>
      </c>
      <c r="D499" t="str">
        <f t="shared" si="53"/>
        <v>U5-P5</v>
      </c>
      <c r="E499" t="s">
        <v>528</v>
      </c>
      <c r="F499" t="s">
        <v>855</v>
      </c>
      <c r="G499" t="s">
        <v>291</v>
      </c>
      <c r="N499" s="97"/>
      <c r="AT499" t="str">
        <f t="shared" si="54"/>
        <v>3.3V</v>
      </c>
      <c r="AU499" t="str">
        <f t="shared" si="55"/>
        <v>--</v>
      </c>
    </row>
    <row r="500" spans="1:47" x14ac:dyDescent="0.25">
      <c r="A500" t="str">
        <f t="shared" si="50"/>
        <v>U5-P6</v>
      </c>
      <c r="B500" t="str">
        <f t="shared" si="51"/>
        <v>NetU5_P6</v>
      </c>
      <c r="C500" t="str">
        <f t="shared" si="52"/>
        <v>U5-NetU5_P6</v>
      </c>
      <c r="D500" t="str">
        <f t="shared" si="53"/>
        <v>U5-P6</v>
      </c>
      <c r="E500" t="s">
        <v>528</v>
      </c>
      <c r="F500" t="s">
        <v>895</v>
      </c>
      <c r="G500" t="s">
        <v>1343</v>
      </c>
      <c r="N500" s="97"/>
      <c r="AT500" t="str">
        <f t="shared" si="54"/>
        <v>NetU5_P6</v>
      </c>
      <c r="AU500" t="str">
        <f t="shared" si="55"/>
        <v>--</v>
      </c>
    </row>
    <row r="501" spans="1:47" x14ac:dyDescent="0.25">
      <c r="A501" t="str">
        <f t="shared" si="50"/>
        <v>U5-P7</v>
      </c>
      <c r="B501" t="str">
        <f t="shared" si="51"/>
        <v>VCCINT</v>
      </c>
      <c r="C501" t="str">
        <f t="shared" si="52"/>
        <v>U5-VCCINT</v>
      </c>
      <c r="D501" t="str">
        <f t="shared" si="53"/>
        <v>U5-P7</v>
      </c>
      <c r="E501" t="s">
        <v>528</v>
      </c>
      <c r="F501" t="s">
        <v>896</v>
      </c>
      <c r="G501" t="s">
        <v>839</v>
      </c>
      <c r="N501" s="97"/>
      <c r="AT501" t="str">
        <f t="shared" si="54"/>
        <v>VCCINT</v>
      </c>
      <c r="AU501" t="str">
        <f t="shared" si="55"/>
        <v>--</v>
      </c>
    </row>
    <row r="502" spans="1:47" x14ac:dyDescent="0.25">
      <c r="A502" t="str">
        <f t="shared" si="50"/>
        <v>U5-P8</v>
      </c>
      <c r="B502" t="str">
        <f t="shared" si="51"/>
        <v>GND</v>
      </c>
      <c r="C502" t="str">
        <f t="shared" si="52"/>
        <v>U5-GND</v>
      </c>
      <c r="D502" t="str">
        <f t="shared" si="53"/>
        <v>U5-P8</v>
      </c>
      <c r="E502" t="s">
        <v>528</v>
      </c>
      <c r="F502" t="s">
        <v>897</v>
      </c>
      <c r="G502" t="s">
        <v>324</v>
      </c>
      <c r="N502" s="97"/>
      <c r="AT502" t="str">
        <f t="shared" si="54"/>
        <v>GND</v>
      </c>
      <c r="AU502" t="str">
        <f t="shared" si="55"/>
        <v>--</v>
      </c>
    </row>
    <row r="503" spans="1:47" x14ac:dyDescent="0.25">
      <c r="A503" t="str">
        <f t="shared" si="50"/>
        <v>U5-P9</v>
      </c>
      <c r="B503" t="str">
        <f t="shared" si="51"/>
        <v>VCCINT</v>
      </c>
      <c r="C503" t="str">
        <f t="shared" si="52"/>
        <v>U5-VCCINT</v>
      </c>
      <c r="D503" t="str">
        <f t="shared" si="53"/>
        <v>U5-P9</v>
      </c>
      <c r="E503" t="s">
        <v>528</v>
      </c>
      <c r="F503" t="s">
        <v>899</v>
      </c>
      <c r="G503" t="s">
        <v>839</v>
      </c>
      <c r="N503" s="97"/>
      <c r="AT503" t="str">
        <f t="shared" si="54"/>
        <v>VCCINT</v>
      </c>
      <c r="AU503" t="str">
        <f t="shared" si="55"/>
        <v>--</v>
      </c>
    </row>
    <row r="504" spans="1:47" x14ac:dyDescent="0.25">
      <c r="A504" t="str">
        <f t="shared" si="50"/>
        <v>U5-P10</v>
      </c>
      <c r="B504" t="str">
        <f t="shared" si="51"/>
        <v>GND</v>
      </c>
      <c r="C504" t="str">
        <f t="shared" si="52"/>
        <v>U5-GND</v>
      </c>
      <c r="D504" t="str">
        <f t="shared" si="53"/>
        <v>U5-P10</v>
      </c>
      <c r="E504" t="s">
        <v>528</v>
      </c>
      <c r="F504" t="s">
        <v>901</v>
      </c>
      <c r="G504" t="s">
        <v>324</v>
      </c>
      <c r="N504" s="97"/>
      <c r="AT504" t="str">
        <f t="shared" si="54"/>
        <v>GND</v>
      </c>
      <c r="AU504" t="str">
        <f t="shared" si="55"/>
        <v>--</v>
      </c>
    </row>
    <row r="505" spans="1:47" x14ac:dyDescent="0.25">
      <c r="A505" t="str">
        <f t="shared" si="50"/>
        <v>U5-P11</v>
      </c>
      <c r="B505" t="str">
        <f t="shared" si="51"/>
        <v>VCCINT</v>
      </c>
      <c r="C505" t="str">
        <f t="shared" si="52"/>
        <v>U5-VCCINT</v>
      </c>
      <c r="D505" t="str">
        <f t="shared" si="53"/>
        <v>U5-P11</v>
      </c>
      <c r="E505" t="s">
        <v>528</v>
      </c>
      <c r="F505" t="s">
        <v>902</v>
      </c>
      <c r="G505" t="s">
        <v>839</v>
      </c>
      <c r="N505" s="97"/>
      <c r="AT505" t="str">
        <f t="shared" si="54"/>
        <v>VCCINT</v>
      </c>
      <c r="AU505" t="str">
        <f t="shared" si="55"/>
        <v>--</v>
      </c>
    </row>
    <row r="506" spans="1:47" x14ac:dyDescent="0.25">
      <c r="A506" t="str">
        <f t="shared" si="50"/>
        <v>U5-P12</v>
      </c>
      <c r="B506" t="str">
        <f t="shared" si="51"/>
        <v>GND</v>
      </c>
      <c r="C506" t="str">
        <f t="shared" si="52"/>
        <v>U5-GND</v>
      </c>
      <c r="D506" t="str">
        <f t="shared" si="53"/>
        <v>U5-P12</v>
      </c>
      <c r="E506" t="s">
        <v>528</v>
      </c>
      <c r="F506" t="s">
        <v>856</v>
      </c>
      <c r="G506" t="s">
        <v>324</v>
      </c>
      <c r="N506" s="97"/>
      <c r="AT506" t="str">
        <f t="shared" si="54"/>
        <v>GND</v>
      </c>
      <c r="AU506" t="str">
        <f t="shared" si="55"/>
        <v>--</v>
      </c>
    </row>
    <row r="507" spans="1:47" x14ac:dyDescent="0.25">
      <c r="A507" t="str">
        <f t="shared" si="50"/>
        <v>U5-P13</v>
      </c>
      <c r="B507" t="str">
        <f t="shared" si="51"/>
        <v>NetU5_P13</v>
      </c>
      <c r="C507" t="str">
        <f t="shared" si="52"/>
        <v>U5-NetU5_P13</v>
      </c>
      <c r="D507" t="str">
        <f t="shared" si="53"/>
        <v>U5-P13</v>
      </c>
      <c r="E507" t="s">
        <v>528</v>
      </c>
      <c r="F507" t="s">
        <v>903</v>
      </c>
      <c r="G507" t="s">
        <v>1344</v>
      </c>
      <c r="N507" s="97"/>
      <c r="AT507" t="str">
        <f t="shared" si="54"/>
        <v>NetU5_P13</v>
      </c>
      <c r="AU507" t="str">
        <f t="shared" si="55"/>
        <v>--</v>
      </c>
    </row>
    <row r="508" spans="1:47" x14ac:dyDescent="0.25">
      <c r="A508" t="str">
        <f t="shared" si="50"/>
        <v>U5-P14</v>
      </c>
      <c r="B508" t="str">
        <f t="shared" si="51"/>
        <v>3.3V</v>
      </c>
      <c r="C508" t="str">
        <f t="shared" si="52"/>
        <v>U5-3.3V</v>
      </c>
      <c r="D508" t="str">
        <f t="shared" si="53"/>
        <v>U5-P14</v>
      </c>
      <c r="E508" t="s">
        <v>528</v>
      </c>
      <c r="F508" t="s">
        <v>904</v>
      </c>
      <c r="G508" t="s">
        <v>291</v>
      </c>
      <c r="N508" s="97"/>
      <c r="AT508" t="str">
        <f t="shared" si="54"/>
        <v>3.3V</v>
      </c>
      <c r="AU508" t="str">
        <f t="shared" si="55"/>
        <v>--</v>
      </c>
    </row>
    <row r="509" spans="1:47" x14ac:dyDescent="0.25">
      <c r="A509" t="str">
        <f t="shared" si="50"/>
        <v>U5-R4</v>
      </c>
      <c r="B509" t="str">
        <f t="shared" si="51"/>
        <v>NetU5_R4</v>
      </c>
      <c r="C509" t="str">
        <f t="shared" si="52"/>
        <v>U5-NetU5_R4</v>
      </c>
      <c r="D509" t="str">
        <f t="shared" si="53"/>
        <v>U5-R4</v>
      </c>
      <c r="E509" t="s">
        <v>528</v>
      </c>
      <c r="F509" t="s">
        <v>491</v>
      </c>
      <c r="G509" t="s">
        <v>1345</v>
      </c>
      <c r="N509" s="97"/>
      <c r="AT509" t="str">
        <f t="shared" si="54"/>
        <v>NetU5_R4</v>
      </c>
      <c r="AU509" t="str">
        <f t="shared" si="55"/>
        <v>--</v>
      </c>
    </row>
    <row r="510" spans="1:47" x14ac:dyDescent="0.25">
      <c r="A510" t="str">
        <f t="shared" si="50"/>
        <v>U5-R5</v>
      </c>
      <c r="B510" t="str">
        <f t="shared" si="51"/>
        <v>NetU5_R5</v>
      </c>
      <c r="C510" t="str">
        <f t="shared" si="52"/>
        <v>U5-NetU5_R5</v>
      </c>
      <c r="D510" t="str">
        <f t="shared" si="53"/>
        <v>U5-R5</v>
      </c>
      <c r="E510" t="s">
        <v>528</v>
      </c>
      <c r="F510" t="s">
        <v>492</v>
      </c>
      <c r="G510" t="s">
        <v>1346</v>
      </c>
      <c r="N510" s="97"/>
      <c r="AT510" t="str">
        <f t="shared" si="54"/>
        <v>NetU5_R5</v>
      </c>
      <c r="AU510" t="str">
        <f t="shared" si="55"/>
        <v>--</v>
      </c>
    </row>
    <row r="511" spans="1:47" x14ac:dyDescent="0.25">
      <c r="A511" t="str">
        <f t="shared" si="50"/>
        <v>U5-R6</v>
      </c>
      <c r="B511" t="str">
        <f t="shared" si="51"/>
        <v>GND</v>
      </c>
      <c r="C511" t="str">
        <f t="shared" si="52"/>
        <v>U5-GND</v>
      </c>
      <c r="D511" t="str">
        <f t="shared" si="53"/>
        <v>U5-R6</v>
      </c>
      <c r="E511" t="s">
        <v>528</v>
      </c>
      <c r="F511" t="s">
        <v>493</v>
      </c>
      <c r="G511" t="s">
        <v>324</v>
      </c>
      <c r="N511" s="97"/>
      <c r="AT511" t="str">
        <f t="shared" si="54"/>
        <v>GND</v>
      </c>
      <c r="AU511" t="str">
        <f t="shared" si="55"/>
        <v>--</v>
      </c>
    </row>
    <row r="512" spans="1:47" x14ac:dyDescent="0.25">
      <c r="A512" t="str">
        <f t="shared" si="50"/>
        <v>U5-R7</v>
      </c>
      <c r="B512" t="str">
        <f t="shared" si="51"/>
        <v>VCCINT</v>
      </c>
      <c r="C512" t="str">
        <f t="shared" si="52"/>
        <v>U5-VCCINT</v>
      </c>
      <c r="D512" t="str">
        <f t="shared" si="53"/>
        <v>U5-R7</v>
      </c>
      <c r="E512" t="s">
        <v>528</v>
      </c>
      <c r="F512" t="s">
        <v>494</v>
      </c>
      <c r="G512" t="s">
        <v>839</v>
      </c>
      <c r="N512" s="97"/>
      <c r="AT512" t="str">
        <f t="shared" si="54"/>
        <v>VCCINT</v>
      </c>
      <c r="AU512" t="str">
        <f t="shared" si="55"/>
        <v>--</v>
      </c>
    </row>
    <row r="513" spans="1:47" x14ac:dyDescent="0.25">
      <c r="A513" t="str">
        <f t="shared" si="50"/>
        <v>U5-R8</v>
      </c>
      <c r="B513" t="str">
        <f t="shared" si="51"/>
        <v>VCCINT</v>
      </c>
      <c r="C513" t="str">
        <f t="shared" si="52"/>
        <v>U5-VCCINT</v>
      </c>
      <c r="D513" t="str">
        <f t="shared" si="53"/>
        <v>U5-R8</v>
      </c>
      <c r="E513" t="s">
        <v>528</v>
      </c>
      <c r="F513" t="s">
        <v>495</v>
      </c>
      <c r="G513" t="s">
        <v>839</v>
      </c>
      <c r="N513" s="97"/>
      <c r="AT513" t="str">
        <f t="shared" si="54"/>
        <v>VCCINT</v>
      </c>
      <c r="AU513" t="str">
        <f t="shared" si="55"/>
        <v>--</v>
      </c>
    </row>
    <row r="514" spans="1:47" x14ac:dyDescent="0.25">
      <c r="A514" t="str">
        <f t="shared" si="50"/>
        <v>U5-R9</v>
      </c>
      <c r="B514" t="str">
        <f t="shared" si="51"/>
        <v>GND</v>
      </c>
      <c r="C514" t="str">
        <f t="shared" si="52"/>
        <v>U5-GND</v>
      </c>
      <c r="D514" t="str">
        <f t="shared" si="53"/>
        <v>U5-R9</v>
      </c>
      <c r="E514" t="s">
        <v>528</v>
      </c>
      <c r="F514" t="s">
        <v>496</v>
      </c>
      <c r="G514" t="s">
        <v>324</v>
      </c>
      <c r="N514" s="97"/>
      <c r="AT514" t="str">
        <f t="shared" si="54"/>
        <v>GND</v>
      </c>
      <c r="AU514" t="str">
        <f t="shared" si="55"/>
        <v>--</v>
      </c>
    </row>
    <row r="515" spans="1:47" x14ac:dyDescent="0.25">
      <c r="A515" t="str">
        <f t="shared" si="50"/>
        <v>U5-R10</v>
      </c>
      <c r="B515" t="str">
        <f t="shared" si="51"/>
        <v>VCCINT</v>
      </c>
      <c r="C515" t="str">
        <f t="shared" si="52"/>
        <v>U5-VCCINT</v>
      </c>
      <c r="D515" t="str">
        <f t="shared" si="53"/>
        <v>U5-R10</v>
      </c>
      <c r="E515" t="s">
        <v>528</v>
      </c>
      <c r="F515" t="s">
        <v>497</v>
      </c>
      <c r="G515" t="s">
        <v>839</v>
      </c>
      <c r="N515" s="97"/>
      <c r="AT515" t="str">
        <f t="shared" si="54"/>
        <v>VCCINT</v>
      </c>
      <c r="AU515" t="str">
        <f t="shared" si="55"/>
        <v>--</v>
      </c>
    </row>
    <row r="516" spans="1:47" x14ac:dyDescent="0.25">
      <c r="A516" t="str">
        <f t="shared" si="50"/>
        <v>U5-R11</v>
      </c>
      <c r="B516" t="str">
        <f t="shared" si="51"/>
        <v>NetU5_R11</v>
      </c>
      <c r="C516" t="str">
        <f t="shared" si="52"/>
        <v>U5-NetU5_R11</v>
      </c>
      <c r="D516" t="str">
        <f t="shared" si="53"/>
        <v>U5-R11</v>
      </c>
      <c r="E516" t="s">
        <v>528</v>
      </c>
      <c r="F516" t="s">
        <v>498</v>
      </c>
      <c r="G516" t="s">
        <v>1347</v>
      </c>
      <c r="N516" s="97"/>
      <c r="AT516" t="str">
        <f t="shared" si="54"/>
        <v>NetU5_R11</v>
      </c>
      <c r="AU516" t="str">
        <f t="shared" si="55"/>
        <v>--</v>
      </c>
    </row>
    <row r="517" spans="1:47" x14ac:dyDescent="0.25">
      <c r="A517" t="str">
        <f t="shared" si="50"/>
        <v>U5-R14</v>
      </c>
      <c r="B517" t="str">
        <f t="shared" si="51"/>
        <v>3.3V</v>
      </c>
      <c r="C517" t="str">
        <f t="shared" si="52"/>
        <v>U5-3.3V</v>
      </c>
      <c r="D517" t="str">
        <f t="shared" si="53"/>
        <v>U5-R14</v>
      </c>
      <c r="E517" t="s">
        <v>528</v>
      </c>
      <c r="F517" t="s">
        <v>501</v>
      </c>
      <c r="G517" t="s">
        <v>291</v>
      </c>
      <c r="N517" s="97"/>
      <c r="AT517" t="str">
        <f t="shared" si="54"/>
        <v>3.3V</v>
      </c>
      <c r="AU517" t="str">
        <f t="shared" si="55"/>
        <v>--</v>
      </c>
    </row>
    <row r="518" spans="1:47" x14ac:dyDescent="0.25">
      <c r="A518" t="str">
        <f t="shared" ref="A518:A581" si="56">$E518&amp;"-"&amp;$F518</f>
        <v>U5-T1</v>
      </c>
      <c r="B518" t="str">
        <f t="shared" ref="B518:B581" si="57">IF(OR(E518=$A$2,E518=$B$2,E518=$C$2,E518=$D$2),"--",G518)</f>
        <v>GND</v>
      </c>
      <c r="C518" t="str">
        <f t="shared" ref="C518:C581" si="58">$E518&amp;"-"&amp;$G518</f>
        <v>U5-GND</v>
      </c>
      <c r="D518" t="str">
        <f t="shared" ref="D518:D581" si="59">A518</f>
        <v>U5-T1</v>
      </c>
      <c r="E518" t="s">
        <v>528</v>
      </c>
      <c r="F518" t="s">
        <v>517</v>
      </c>
      <c r="G518" t="s">
        <v>324</v>
      </c>
      <c r="N518" s="97"/>
      <c r="AT518" t="str">
        <f t="shared" ref="AT518:AT581" si="60">IF(IF(COUNTIF($AO$6:$AQ$150,B518)&gt;0,"---","--")="---",VLOOKUP(B518,$AO$6:$AQ$150,3,0),B518)</f>
        <v>GND</v>
      </c>
      <c r="AU518" t="str">
        <f t="shared" ref="AU518:AU581" si="61">IF(IF(COUNTIF($AO$6:$AQ$150,B518)&gt;0,"---","--")="---",VLOOKUP(B518,$AO$6:$AQ$150,2,0),"--")</f>
        <v>--</v>
      </c>
    </row>
    <row r="519" spans="1:47" x14ac:dyDescent="0.25">
      <c r="A519" t="str">
        <f t="shared" si="56"/>
        <v>U5-T2</v>
      </c>
      <c r="B519" t="str">
        <f t="shared" si="57"/>
        <v>GND</v>
      </c>
      <c r="C519" t="str">
        <f t="shared" si="58"/>
        <v>U5-GND</v>
      </c>
      <c r="D519" t="str">
        <f t="shared" si="59"/>
        <v>U5-T2</v>
      </c>
      <c r="E519" t="s">
        <v>528</v>
      </c>
      <c r="F519" t="s">
        <v>518</v>
      </c>
      <c r="G519" t="s">
        <v>324</v>
      </c>
      <c r="N519" s="97"/>
      <c r="AT519" t="str">
        <f t="shared" si="60"/>
        <v>GND</v>
      </c>
      <c r="AU519" t="str">
        <f t="shared" si="61"/>
        <v>--</v>
      </c>
    </row>
    <row r="520" spans="1:47" x14ac:dyDescent="0.25">
      <c r="A520" t="str">
        <f t="shared" si="56"/>
        <v>U5-T3</v>
      </c>
      <c r="B520" t="str">
        <f t="shared" si="57"/>
        <v>GND</v>
      </c>
      <c r="C520" t="str">
        <f t="shared" si="58"/>
        <v>U5-GND</v>
      </c>
      <c r="D520" t="str">
        <f t="shared" si="59"/>
        <v>U5-T3</v>
      </c>
      <c r="E520" t="s">
        <v>528</v>
      </c>
      <c r="F520" t="s">
        <v>519</v>
      </c>
      <c r="G520" t="s">
        <v>324</v>
      </c>
      <c r="N520" s="97"/>
      <c r="AT520" t="str">
        <f t="shared" si="60"/>
        <v>GND</v>
      </c>
      <c r="AU520" t="str">
        <f t="shared" si="61"/>
        <v>--</v>
      </c>
    </row>
    <row r="521" spans="1:47" x14ac:dyDescent="0.25">
      <c r="A521" t="str">
        <f t="shared" si="56"/>
        <v>U5-T4</v>
      </c>
      <c r="B521" t="str">
        <f t="shared" si="57"/>
        <v>GND</v>
      </c>
      <c r="C521" t="str">
        <f t="shared" si="58"/>
        <v>U5-GND</v>
      </c>
      <c r="D521" t="str">
        <f t="shared" si="59"/>
        <v>U5-T4</v>
      </c>
      <c r="E521" t="s">
        <v>528</v>
      </c>
      <c r="F521" t="s">
        <v>911</v>
      </c>
      <c r="G521" t="s">
        <v>324</v>
      </c>
      <c r="N521" s="97"/>
      <c r="AT521" t="str">
        <f t="shared" si="60"/>
        <v>GND</v>
      </c>
      <c r="AU521" t="str">
        <f t="shared" si="61"/>
        <v>--</v>
      </c>
    </row>
    <row r="522" spans="1:47" x14ac:dyDescent="0.25">
      <c r="A522" t="str">
        <f t="shared" si="56"/>
        <v>U5-T5</v>
      </c>
      <c r="B522" t="str">
        <f t="shared" si="57"/>
        <v>GND</v>
      </c>
      <c r="C522" t="str">
        <f t="shared" si="58"/>
        <v>U5-GND</v>
      </c>
      <c r="D522" t="str">
        <f t="shared" si="59"/>
        <v>U5-T5</v>
      </c>
      <c r="E522" t="s">
        <v>528</v>
      </c>
      <c r="F522" t="s">
        <v>912</v>
      </c>
      <c r="G522" t="s">
        <v>324</v>
      </c>
      <c r="N522" s="97"/>
      <c r="AT522" t="str">
        <f t="shared" si="60"/>
        <v>GND</v>
      </c>
      <c r="AU522" t="str">
        <f t="shared" si="61"/>
        <v>--</v>
      </c>
    </row>
    <row r="523" spans="1:47" x14ac:dyDescent="0.25">
      <c r="A523" t="str">
        <f t="shared" si="56"/>
        <v>U5-T6</v>
      </c>
      <c r="B523" t="str">
        <f t="shared" si="57"/>
        <v>GND</v>
      </c>
      <c r="C523" t="str">
        <f t="shared" si="58"/>
        <v>U5-GND</v>
      </c>
      <c r="D523" t="str">
        <f t="shared" si="59"/>
        <v>U5-T6</v>
      </c>
      <c r="E523" t="s">
        <v>528</v>
      </c>
      <c r="F523" t="s">
        <v>913</v>
      </c>
      <c r="G523" t="s">
        <v>324</v>
      </c>
      <c r="N523" s="97"/>
      <c r="AT523" t="str">
        <f t="shared" si="60"/>
        <v>GND</v>
      </c>
      <c r="AU523" t="str">
        <f t="shared" si="61"/>
        <v>--</v>
      </c>
    </row>
    <row r="524" spans="1:47" x14ac:dyDescent="0.25">
      <c r="A524" t="str">
        <f t="shared" si="56"/>
        <v>U5-T7</v>
      </c>
      <c r="B524" t="str">
        <f t="shared" si="57"/>
        <v>GND</v>
      </c>
      <c r="C524" t="str">
        <f t="shared" si="58"/>
        <v>U5-GND</v>
      </c>
      <c r="D524" t="str">
        <f t="shared" si="59"/>
        <v>U5-T7</v>
      </c>
      <c r="E524" t="s">
        <v>528</v>
      </c>
      <c r="F524" t="s">
        <v>914</v>
      </c>
      <c r="G524" t="s">
        <v>324</v>
      </c>
      <c r="N524" s="97"/>
      <c r="AT524" t="str">
        <f t="shared" si="60"/>
        <v>GND</v>
      </c>
      <c r="AU524" t="str">
        <f t="shared" si="61"/>
        <v>--</v>
      </c>
    </row>
    <row r="525" spans="1:47" x14ac:dyDescent="0.25">
      <c r="A525" t="str">
        <f t="shared" si="56"/>
        <v>U5-T8</v>
      </c>
      <c r="B525" t="str">
        <f t="shared" si="57"/>
        <v>VCCINT</v>
      </c>
      <c r="C525" t="str">
        <f t="shared" si="58"/>
        <v>U5-VCCINT</v>
      </c>
      <c r="D525" t="str">
        <f t="shared" si="59"/>
        <v>U5-T8</v>
      </c>
      <c r="E525" t="s">
        <v>528</v>
      </c>
      <c r="F525" t="s">
        <v>915</v>
      </c>
      <c r="G525" t="s">
        <v>839</v>
      </c>
      <c r="N525" s="97"/>
      <c r="AT525" t="str">
        <f t="shared" si="60"/>
        <v>VCCINT</v>
      </c>
      <c r="AU525" t="str">
        <f t="shared" si="61"/>
        <v>--</v>
      </c>
    </row>
    <row r="526" spans="1:47" x14ac:dyDescent="0.25">
      <c r="A526" t="str">
        <f t="shared" si="56"/>
        <v>U5-T9</v>
      </c>
      <c r="B526" t="str">
        <f t="shared" si="57"/>
        <v>GND</v>
      </c>
      <c r="C526" t="str">
        <f t="shared" si="58"/>
        <v>U5-GND</v>
      </c>
      <c r="D526" t="str">
        <f t="shared" si="59"/>
        <v>U5-T9</v>
      </c>
      <c r="E526" t="s">
        <v>528</v>
      </c>
      <c r="F526" t="s">
        <v>916</v>
      </c>
      <c r="G526" t="s">
        <v>324</v>
      </c>
      <c r="N526" s="97"/>
      <c r="AT526" t="str">
        <f t="shared" si="60"/>
        <v>GND</v>
      </c>
      <c r="AU526" t="str">
        <f t="shared" si="61"/>
        <v>--</v>
      </c>
    </row>
    <row r="527" spans="1:47" x14ac:dyDescent="0.25">
      <c r="A527" t="str">
        <f t="shared" si="56"/>
        <v>U5-T10</v>
      </c>
      <c r="B527" t="str">
        <f t="shared" si="57"/>
        <v>GND</v>
      </c>
      <c r="C527" t="str">
        <f t="shared" si="58"/>
        <v>U5-GND</v>
      </c>
      <c r="D527" t="str">
        <f t="shared" si="59"/>
        <v>U5-T10</v>
      </c>
      <c r="E527" t="s">
        <v>528</v>
      </c>
      <c r="F527" t="s">
        <v>917</v>
      </c>
      <c r="G527" t="s">
        <v>324</v>
      </c>
      <c r="N527" s="97"/>
      <c r="AT527" t="str">
        <f t="shared" si="60"/>
        <v>GND</v>
      </c>
      <c r="AU527" t="str">
        <f t="shared" si="61"/>
        <v>--</v>
      </c>
    </row>
    <row r="528" spans="1:47" x14ac:dyDescent="0.25">
      <c r="A528" t="str">
        <f t="shared" si="56"/>
        <v>U5-T11</v>
      </c>
      <c r="B528" t="str">
        <f t="shared" si="57"/>
        <v>3.3V</v>
      </c>
      <c r="C528" t="str">
        <f t="shared" si="58"/>
        <v>U5-3.3V</v>
      </c>
      <c r="D528" t="str">
        <f t="shared" si="59"/>
        <v>U5-T11</v>
      </c>
      <c r="E528" t="s">
        <v>528</v>
      </c>
      <c r="F528" t="s">
        <v>919</v>
      </c>
      <c r="G528" t="s">
        <v>291</v>
      </c>
      <c r="N528" s="97"/>
      <c r="AT528" t="str">
        <f t="shared" si="60"/>
        <v>3.3V</v>
      </c>
      <c r="AU528" t="str">
        <f t="shared" si="61"/>
        <v>--</v>
      </c>
    </row>
    <row r="529" spans="1:47" x14ac:dyDescent="0.25">
      <c r="A529" t="str">
        <f t="shared" si="56"/>
        <v>U5-T16</v>
      </c>
      <c r="B529" t="str">
        <f t="shared" si="57"/>
        <v>GND</v>
      </c>
      <c r="C529" t="str">
        <f t="shared" si="58"/>
        <v>U5-GND</v>
      </c>
      <c r="D529" t="str">
        <f t="shared" si="59"/>
        <v>U5-T16</v>
      </c>
      <c r="E529" t="s">
        <v>528</v>
      </c>
      <c r="F529" t="s">
        <v>925</v>
      </c>
      <c r="G529" t="s">
        <v>324</v>
      </c>
      <c r="N529" s="97"/>
      <c r="AT529" t="str">
        <f t="shared" si="60"/>
        <v>GND</v>
      </c>
      <c r="AU529" t="str">
        <f t="shared" si="61"/>
        <v>--</v>
      </c>
    </row>
    <row r="530" spans="1:47" x14ac:dyDescent="0.25">
      <c r="A530" t="str">
        <f t="shared" si="56"/>
        <v>U5-T17</v>
      </c>
      <c r="B530" t="str">
        <f t="shared" si="57"/>
        <v>GND</v>
      </c>
      <c r="C530" t="str">
        <f t="shared" si="58"/>
        <v>U5-GND</v>
      </c>
      <c r="D530" t="str">
        <f t="shared" si="59"/>
        <v>U5-T17</v>
      </c>
      <c r="E530" t="s">
        <v>528</v>
      </c>
      <c r="F530" t="s">
        <v>1348</v>
      </c>
      <c r="G530" t="s">
        <v>324</v>
      </c>
      <c r="N530" s="97"/>
      <c r="AT530" t="str">
        <f t="shared" si="60"/>
        <v>GND</v>
      </c>
      <c r="AU530" t="str">
        <f t="shared" si="61"/>
        <v>--</v>
      </c>
    </row>
    <row r="531" spans="1:47" x14ac:dyDescent="0.25">
      <c r="A531" t="str">
        <f t="shared" si="56"/>
        <v>U5-U1</v>
      </c>
      <c r="B531" t="str">
        <f t="shared" si="57"/>
        <v>GND</v>
      </c>
      <c r="C531" t="str">
        <f t="shared" si="58"/>
        <v>U5-GND</v>
      </c>
      <c r="D531" t="str">
        <f t="shared" si="59"/>
        <v>U5-U1</v>
      </c>
      <c r="E531" t="s">
        <v>528</v>
      </c>
      <c r="F531" t="s">
        <v>367</v>
      </c>
      <c r="G531" t="s">
        <v>324</v>
      </c>
      <c r="N531" s="97"/>
      <c r="AT531" t="str">
        <f t="shared" si="60"/>
        <v>GND</v>
      </c>
      <c r="AU531" t="str">
        <f t="shared" si="61"/>
        <v>--</v>
      </c>
    </row>
    <row r="532" spans="1:47" x14ac:dyDescent="0.25">
      <c r="A532" t="str">
        <f t="shared" si="56"/>
        <v>U5-U2</v>
      </c>
      <c r="B532" t="str">
        <f t="shared" si="57"/>
        <v>GND</v>
      </c>
      <c r="C532" t="str">
        <f t="shared" si="58"/>
        <v>U5-GND</v>
      </c>
      <c r="D532" t="str">
        <f t="shared" si="59"/>
        <v>U5-U2</v>
      </c>
      <c r="E532" t="s">
        <v>528</v>
      </c>
      <c r="F532" t="s">
        <v>403</v>
      </c>
      <c r="G532" t="s">
        <v>324</v>
      </c>
      <c r="N532" s="97"/>
      <c r="AT532" t="str">
        <f t="shared" si="60"/>
        <v>GND</v>
      </c>
      <c r="AU532" t="str">
        <f t="shared" si="61"/>
        <v>--</v>
      </c>
    </row>
    <row r="533" spans="1:47" x14ac:dyDescent="0.25">
      <c r="A533" t="str">
        <f t="shared" si="56"/>
        <v>U5-U3</v>
      </c>
      <c r="B533" t="str">
        <f t="shared" si="57"/>
        <v>GND</v>
      </c>
      <c r="C533" t="str">
        <f t="shared" si="58"/>
        <v>U5-GND</v>
      </c>
      <c r="D533" t="str">
        <f t="shared" si="59"/>
        <v>U5-U3</v>
      </c>
      <c r="E533" t="s">
        <v>528</v>
      </c>
      <c r="F533" t="s">
        <v>404</v>
      </c>
      <c r="G533" t="s">
        <v>324</v>
      </c>
      <c r="N533" s="97"/>
      <c r="AT533" t="str">
        <f t="shared" si="60"/>
        <v>GND</v>
      </c>
      <c r="AU533" t="str">
        <f t="shared" si="61"/>
        <v>--</v>
      </c>
    </row>
    <row r="534" spans="1:47" x14ac:dyDescent="0.25">
      <c r="A534" t="str">
        <f t="shared" si="56"/>
        <v>U5-U4</v>
      </c>
      <c r="B534" t="str">
        <f t="shared" si="57"/>
        <v>GND</v>
      </c>
      <c r="C534" t="str">
        <f t="shared" si="58"/>
        <v>U5-GND</v>
      </c>
      <c r="D534" t="str">
        <f t="shared" si="59"/>
        <v>U5-U4</v>
      </c>
      <c r="E534" t="s">
        <v>528</v>
      </c>
      <c r="F534" t="s">
        <v>430</v>
      </c>
      <c r="G534" t="s">
        <v>324</v>
      </c>
      <c r="N534" s="97"/>
      <c r="AT534" t="str">
        <f t="shared" si="60"/>
        <v>GND</v>
      </c>
      <c r="AU534" t="str">
        <f t="shared" si="61"/>
        <v>--</v>
      </c>
    </row>
    <row r="535" spans="1:47" x14ac:dyDescent="0.25">
      <c r="A535" t="str">
        <f t="shared" si="56"/>
        <v>U5-U5</v>
      </c>
      <c r="B535" t="str">
        <f t="shared" si="57"/>
        <v>VCCINT</v>
      </c>
      <c r="C535" t="str">
        <f t="shared" si="58"/>
        <v>U5-VCCINT</v>
      </c>
      <c r="D535" t="str">
        <f t="shared" si="59"/>
        <v>U5-U5</v>
      </c>
      <c r="E535" t="s">
        <v>528</v>
      </c>
      <c r="F535" t="s">
        <v>528</v>
      </c>
      <c r="G535" t="s">
        <v>839</v>
      </c>
      <c r="N535" s="97"/>
      <c r="AT535" t="str">
        <f t="shared" si="60"/>
        <v>VCCINT</v>
      </c>
      <c r="AU535" t="str">
        <f t="shared" si="61"/>
        <v>--</v>
      </c>
    </row>
    <row r="536" spans="1:47" x14ac:dyDescent="0.25">
      <c r="A536" t="str">
        <f t="shared" si="56"/>
        <v>U5-U6</v>
      </c>
      <c r="B536" t="str">
        <f t="shared" si="57"/>
        <v>GND</v>
      </c>
      <c r="C536" t="str">
        <f t="shared" si="58"/>
        <v>U5-GND</v>
      </c>
      <c r="D536" t="str">
        <f t="shared" si="59"/>
        <v>U5-U6</v>
      </c>
      <c r="E536" t="s">
        <v>528</v>
      </c>
      <c r="F536" t="s">
        <v>435</v>
      </c>
      <c r="G536" t="s">
        <v>324</v>
      </c>
      <c r="N536" s="97"/>
      <c r="AT536" t="str">
        <f t="shared" si="60"/>
        <v>GND</v>
      </c>
      <c r="AU536" t="str">
        <f t="shared" si="61"/>
        <v>--</v>
      </c>
    </row>
    <row r="537" spans="1:47" x14ac:dyDescent="0.25">
      <c r="A537" t="str">
        <f t="shared" si="56"/>
        <v>U5-U7</v>
      </c>
      <c r="B537" t="str">
        <f t="shared" si="57"/>
        <v>GND</v>
      </c>
      <c r="C537" t="str">
        <f t="shared" si="58"/>
        <v>U5-GND</v>
      </c>
      <c r="D537" t="str">
        <f t="shared" si="59"/>
        <v>U5-U7</v>
      </c>
      <c r="E537" t="s">
        <v>528</v>
      </c>
      <c r="F537" t="s">
        <v>436</v>
      </c>
      <c r="G537" t="s">
        <v>324</v>
      </c>
      <c r="N537" s="97"/>
      <c r="AT537" t="str">
        <f t="shared" si="60"/>
        <v>GND</v>
      </c>
      <c r="AU537" t="str">
        <f t="shared" si="61"/>
        <v>--</v>
      </c>
    </row>
    <row r="538" spans="1:47" x14ac:dyDescent="0.25">
      <c r="A538" t="str">
        <f t="shared" si="56"/>
        <v>U5-U8</v>
      </c>
      <c r="B538" t="str">
        <f t="shared" si="57"/>
        <v>GND</v>
      </c>
      <c r="C538" t="str">
        <f t="shared" si="58"/>
        <v>U5-GND</v>
      </c>
      <c r="D538" t="str">
        <f t="shared" si="59"/>
        <v>U5-U8</v>
      </c>
      <c r="E538" t="s">
        <v>528</v>
      </c>
      <c r="F538" t="s">
        <v>437</v>
      </c>
      <c r="G538" t="s">
        <v>324</v>
      </c>
      <c r="N538" s="97"/>
      <c r="AT538" t="str">
        <f t="shared" si="60"/>
        <v>GND</v>
      </c>
      <c r="AU538" t="str">
        <f t="shared" si="61"/>
        <v>--</v>
      </c>
    </row>
    <row r="539" spans="1:47" x14ac:dyDescent="0.25">
      <c r="A539" t="str">
        <f t="shared" si="56"/>
        <v>U5-U9</v>
      </c>
      <c r="B539" t="str">
        <f t="shared" si="57"/>
        <v>GND</v>
      </c>
      <c r="C539" t="str">
        <f t="shared" si="58"/>
        <v>U5-GND</v>
      </c>
      <c r="D539" t="str">
        <f t="shared" si="59"/>
        <v>U5-U9</v>
      </c>
      <c r="E539" t="s">
        <v>528</v>
      </c>
      <c r="F539" t="s">
        <v>442</v>
      </c>
      <c r="G539" t="s">
        <v>324</v>
      </c>
      <c r="N539" s="97"/>
      <c r="AT539" t="str">
        <f t="shared" si="60"/>
        <v>GND</v>
      </c>
      <c r="AU539" t="str">
        <f t="shared" si="61"/>
        <v>--</v>
      </c>
    </row>
    <row r="540" spans="1:47" x14ac:dyDescent="0.25">
      <c r="A540" t="str">
        <f t="shared" si="56"/>
        <v>U5-U10</v>
      </c>
      <c r="B540" t="str">
        <f t="shared" si="57"/>
        <v>GND</v>
      </c>
      <c r="C540" t="str">
        <f t="shared" si="58"/>
        <v>U5-GND</v>
      </c>
      <c r="D540" t="str">
        <f t="shared" si="59"/>
        <v>U5-U10</v>
      </c>
      <c r="E540" t="s">
        <v>528</v>
      </c>
      <c r="F540" t="s">
        <v>926</v>
      </c>
      <c r="G540" t="s">
        <v>324</v>
      </c>
      <c r="N540" s="97"/>
      <c r="AT540" t="str">
        <f t="shared" si="60"/>
        <v>GND</v>
      </c>
      <c r="AU540" t="str">
        <f t="shared" si="61"/>
        <v>--</v>
      </c>
    </row>
    <row r="541" spans="1:47" x14ac:dyDescent="0.25">
      <c r="A541" t="str">
        <f t="shared" si="56"/>
        <v>U5-U16</v>
      </c>
      <c r="B541" t="str">
        <f t="shared" si="57"/>
        <v>JTAGSEL</v>
      </c>
      <c r="C541" t="str">
        <f t="shared" si="58"/>
        <v>U5-JTAGSEL</v>
      </c>
      <c r="D541" t="str">
        <f t="shared" si="59"/>
        <v>U5-U16</v>
      </c>
      <c r="E541" t="s">
        <v>528</v>
      </c>
      <c r="F541" t="s">
        <v>1349</v>
      </c>
      <c r="G541" t="s">
        <v>1143</v>
      </c>
      <c r="N541" s="97"/>
      <c r="AT541" t="str">
        <f t="shared" si="60"/>
        <v>JTAGSEL</v>
      </c>
      <c r="AU541" t="str">
        <f t="shared" si="61"/>
        <v>--</v>
      </c>
    </row>
    <row r="542" spans="1:47" x14ac:dyDescent="0.25">
      <c r="A542" t="str">
        <f t="shared" si="56"/>
        <v>U5-U17</v>
      </c>
      <c r="B542" t="str">
        <f t="shared" si="57"/>
        <v>DEVRSTn</v>
      </c>
      <c r="C542" t="str">
        <f t="shared" si="58"/>
        <v>U5-DEVRSTn</v>
      </c>
      <c r="D542" t="str">
        <f t="shared" si="59"/>
        <v>U5-U17</v>
      </c>
      <c r="E542" t="s">
        <v>528</v>
      </c>
      <c r="F542" t="s">
        <v>1350</v>
      </c>
      <c r="G542" t="s">
        <v>1351</v>
      </c>
      <c r="N542" s="97"/>
      <c r="AT542" t="str">
        <f t="shared" si="60"/>
        <v>RESET</v>
      </c>
      <c r="AU542" t="str">
        <f t="shared" si="61"/>
        <v>R22</v>
      </c>
    </row>
    <row r="543" spans="1:47" x14ac:dyDescent="0.25">
      <c r="A543" t="str">
        <f t="shared" si="56"/>
        <v>U5-U20</v>
      </c>
      <c r="B543" t="str">
        <f t="shared" si="57"/>
        <v>GND</v>
      </c>
      <c r="C543" t="str">
        <f t="shared" si="58"/>
        <v>U5-GND</v>
      </c>
      <c r="D543" t="str">
        <f t="shared" si="59"/>
        <v>U5-U20</v>
      </c>
      <c r="E543" t="s">
        <v>528</v>
      </c>
      <c r="F543" t="s">
        <v>1352</v>
      </c>
      <c r="G543" t="s">
        <v>324</v>
      </c>
      <c r="N543" s="97"/>
      <c r="AT543" t="str">
        <f t="shared" si="60"/>
        <v>GND</v>
      </c>
      <c r="AU543" t="str">
        <f t="shared" si="61"/>
        <v>--</v>
      </c>
    </row>
    <row r="544" spans="1:47" x14ac:dyDescent="0.25">
      <c r="A544" t="str">
        <f t="shared" si="56"/>
        <v>U5-V1</v>
      </c>
      <c r="B544" t="str">
        <f t="shared" si="57"/>
        <v>GND</v>
      </c>
      <c r="C544" t="str">
        <f t="shared" si="58"/>
        <v>U5-GND</v>
      </c>
      <c r="D544" t="str">
        <f t="shared" si="59"/>
        <v>U5-V1</v>
      </c>
      <c r="E544" t="s">
        <v>528</v>
      </c>
      <c r="F544" t="s">
        <v>1353</v>
      </c>
      <c r="G544" t="s">
        <v>324</v>
      </c>
      <c r="N544" s="97"/>
      <c r="AT544" t="str">
        <f t="shared" si="60"/>
        <v>GND</v>
      </c>
      <c r="AU544" t="str">
        <f t="shared" si="61"/>
        <v>--</v>
      </c>
    </row>
    <row r="545" spans="1:47" x14ac:dyDescent="0.25">
      <c r="A545" t="str">
        <f t="shared" si="56"/>
        <v>U5-V2</v>
      </c>
      <c r="B545" t="str">
        <f t="shared" si="57"/>
        <v>GND</v>
      </c>
      <c r="C545" t="str">
        <f t="shared" si="58"/>
        <v>U5-GND</v>
      </c>
      <c r="D545" t="str">
        <f t="shared" si="59"/>
        <v>U5-V2</v>
      </c>
      <c r="E545" t="s">
        <v>528</v>
      </c>
      <c r="F545" t="s">
        <v>1354</v>
      </c>
      <c r="G545" t="s">
        <v>324</v>
      </c>
      <c r="N545" s="97"/>
      <c r="AT545" t="str">
        <f t="shared" si="60"/>
        <v>GND</v>
      </c>
      <c r="AU545" t="str">
        <f t="shared" si="61"/>
        <v>--</v>
      </c>
    </row>
    <row r="546" spans="1:47" x14ac:dyDescent="0.25">
      <c r="A546" t="str">
        <f t="shared" si="56"/>
        <v>U5-V3</v>
      </c>
      <c r="B546" t="str">
        <f t="shared" si="57"/>
        <v>GND</v>
      </c>
      <c r="C546" t="str">
        <f t="shared" si="58"/>
        <v>U5-GND</v>
      </c>
      <c r="D546" t="str">
        <f t="shared" si="59"/>
        <v>U5-V3</v>
      </c>
      <c r="E546" t="s">
        <v>528</v>
      </c>
      <c r="F546" t="s">
        <v>1355</v>
      </c>
      <c r="G546" t="s">
        <v>324</v>
      </c>
      <c r="N546" s="97"/>
      <c r="AT546" t="str">
        <f t="shared" si="60"/>
        <v>GND</v>
      </c>
      <c r="AU546" t="str">
        <f t="shared" si="61"/>
        <v>--</v>
      </c>
    </row>
    <row r="547" spans="1:47" x14ac:dyDescent="0.25">
      <c r="A547" t="str">
        <f t="shared" si="56"/>
        <v>U5-V4</v>
      </c>
      <c r="B547" t="str">
        <f t="shared" si="57"/>
        <v>GND</v>
      </c>
      <c r="C547" t="str">
        <f t="shared" si="58"/>
        <v>U5-GND</v>
      </c>
      <c r="D547" t="str">
        <f t="shared" si="59"/>
        <v>U5-V4</v>
      </c>
      <c r="E547" t="s">
        <v>528</v>
      </c>
      <c r="F547" t="s">
        <v>1356</v>
      </c>
      <c r="G547" t="s">
        <v>324</v>
      </c>
      <c r="N547" s="97"/>
      <c r="AT547" t="str">
        <f t="shared" si="60"/>
        <v>GND</v>
      </c>
      <c r="AU547" t="str">
        <f t="shared" si="61"/>
        <v>--</v>
      </c>
    </row>
    <row r="548" spans="1:47" x14ac:dyDescent="0.25">
      <c r="A548" t="str">
        <f t="shared" si="56"/>
        <v>U5-V5</v>
      </c>
      <c r="B548" t="str">
        <f t="shared" si="57"/>
        <v>GND</v>
      </c>
      <c r="C548" t="str">
        <f t="shared" si="58"/>
        <v>U5-GND</v>
      </c>
      <c r="D548" t="str">
        <f t="shared" si="59"/>
        <v>U5-V5</v>
      </c>
      <c r="E548" t="s">
        <v>528</v>
      </c>
      <c r="F548" t="s">
        <v>1357</v>
      </c>
      <c r="G548" t="s">
        <v>324</v>
      </c>
      <c r="N548" s="97"/>
      <c r="AT548" t="str">
        <f t="shared" si="60"/>
        <v>GND</v>
      </c>
      <c r="AU548" t="str">
        <f t="shared" si="61"/>
        <v>--</v>
      </c>
    </row>
    <row r="549" spans="1:47" x14ac:dyDescent="0.25">
      <c r="A549" t="str">
        <f t="shared" si="56"/>
        <v>U5-V6</v>
      </c>
      <c r="B549" t="str">
        <f t="shared" si="57"/>
        <v>GND</v>
      </c>
      <c r="C549" t="str">
        <f t="shared" si="58"/>
        <v>U5-GND</v>
      </c>
      <c r="D549" t="str">
        <f t="shared" si="59"/>
        <v>U5-V6</v>
      </c>
      <c r="E549" t="s">
        <v>528</v>
      </c>
      <c r="F549" t="s">
        <v>1358</v>
      </c>
      <c r="G549" t="s">
        <v>324</v>
      </c>
      <c r="N549" s="97"/>
      <c r="AT549" t="str">
        <f t="shared" si="60"/>
        <v>GND</v>
      </c>
      <c r="AU549" t="str">
        <f t="shared" si="61"/>
        <v>--</v>
      </c>
    </row>
    <row r="550" spans="1:47" x14ac:dyDescent="0.25">
      <c r="A550" t="str">
        <f t="shared" si="56"/>
        <v>U5-V7</v>
      </c>
      <c r="B550" t="str">
        <f t="shared" si="57"/>
        <v>GND</v>
      </c>
      <c r="C550" t="str">
        <f t="shared" si="58"/>
        <v>U5-GND</v>
      </c>
      <c r="D550" t="str">
        <f t="shared" si="59"/>
        <v>U5-V7</v>
      </c>
      <c r="E550" t="s">
        <v>528</v>
      </c>
      <c r="F550" t="s">
        <v>1359</v>
      </c>
      <c r="G550" t="s">
        <v>324</v>
      </c>
      <c r="N550" s="97"/>
      <c r="AT550" t="str">
        <f t="shared" si="60"/>
        <v>GND</v>
      </c>
      <c r="AU550" t="str">
        <f t="shared" si="61"/>
        <v>--</v>
      </c>
    </row>
    <row r="551" spans="1:47" x14ac:dyDescent="0.25">
      <c r="A551" t="str">
        <f t="shared" si="56"/>
        <v>U5-V8</v>
      </c>
      <c r="B551" t="str">
        <f t="shared" si="57"/>
        <v>GND</v>
      </c>
      <c r="C551" t="str">
        <f t="shared" si="58"/>
        <v>U5-GND</v>
      </c>
      <c r="D551" t="str">
        <f t="shared" si="59"/>
        <v>U5-V8</v>
      </c>
      <c r="E551" t="s">
        <v>528</v>
      </c>
      <c r="F551" t="s">
        <v>1360</v>
      </c>
      <c r="G551" t="s">
        <v>324</v>
      </c>
      <c r="N551" s="97"/>
      <c r="AT551" t="str">
        <f t="shared" si="60"/>
        <v>GND</v>
      </c>
      <c r="AU551" t="str">
        <f t="shared" si="61"/>
        <v>--</v>
      </c>
    </row>
    <row r="552" spans="1:47" x14ac:dyDescent="0.25">
      <c r="A552" t="str">
        <f t="shared" si="56"/>
        <v>U5-V9</v>
      </c>
      <c r="B552" t="str">
        <f t="shared" si="57"/>
        <v>GND</v>
      </c>
      <c r="C552" t="str">
        <f t="shared" si="58"/>
        <v>U5-GND</v>
      </c>
      <c r="D552" t="str">
        <f t="shared" si="59"/>
        <v>U5-V9</v>
      </c>
      <c r="E552" t="s">
        <v>528</v>
      </c>
      <c r="F552" t="s">
        <v>1361</v>
      </c>
      <c r="G552" t="s">
        <v>324</v>
      </c>
      <c r="N552" s="97"/>
      <c r="AT552" t="str">
        <f t="shared" si="60"/>
        <v>GND</v>
      </c>
      <c r="AU552" t="str">
        <f t="shared" si="61"/>
        <v>--</v>
      </c>
    </row>
    <row r="553" spans="1:47" x14ac:dyDescent="0.25">
      <c r="A553" t="str">
        <f t="shared" si="56"/>
        <v>U5-V10</v>
      </c>
      <c r="B553" t="str">
        <f t="shared" si="57"/>
        <v>GND</v>
      </c>
      <c r="C553" t="str">
        <f t="shared" si="58"/>
        <v>U5-GND</v>
      </c>
      <c r="D553" t="str">
        <f t="shared" si="59"/>
        <v>U5-V10</v>
      </c>
      <c r="E553" t="s">
        <v>528</v>
      </c>
      <c r="F553" t="s">
        <v>1362</v>
      </c>
      <c r="G553" t="s">
        <v>324</v>
      </c>
      <c r="N553" s="97"/>
      <c r="AT553" t="str">
        <f t="shared" si="60"/>
        <v>GND</v>
      </c>
      <c r="AU553" t="str">
        <f t="shared" si="61"/>
        <v>--</v>
      </c>
    </row>
    <row r="554" spans="1:47" x14ac:dyDescent="0.25">
      <c r="A554" t="str">
        <f t="shared" si="56"/>
        <v>U5-V13</v>
      </c>
      <c r="B554" t="str">
        <f t="shared" si="57"/>
        <v>GND</v>
      </c>
      <c r="C554" t="str">
        <f t="shared" si="58"/>
        <v>U5-GND</v>
      </c>
      <c r="D554" t="str">
        <f t="shared" si="59"/>
        <v>U5-V13</v>
      </c>
      <c r="E554" t="s">
        <v>528</v>
      </c>
      <c r="F554" t="s">
        <v>1363</v>
      </c>
      <c r="G554" t="s">
        <v>324</v>
      </c>
      <c r="N554" s="97"/>
      <c r="AT554" t="str">
        <f t="shared" si="60"/>
        <v>GND</v>
      </c>
      <c r="AU554" t="str">
        <f t="shared" si="61"/>
        <v>--</v>
      </c>
    </row>
    <row r="555" spans="1:47" x14ac:dyDescent="0.25">
      <c r="A555" t="str">
        <f t="shared" si="56"/>
        <v>U5-V16</v>
      </c>
      <c r="B555" t="str">
        <f t="shared" si="57"/>
        <v>TDI</v>
      </c>
      <c r="C555" t="str">
        <f t="shared" si="58"/>
        <v>U5-TDI</v>
      </c>
      <c r="D555" t="str">
        <f t="shared" si="59"/>
        <v>U5-V16</v>
      </c>
      <c r="E555" t="s">
        <v>528</v>
      </c>
      <c r="F555" t="s">
        <v>1364</v>
      </c>
      <c r="G555" t="s">
        <v>331</v>
      </c>
      <c r="N555" s="97"/>
      <c r="AT555" t="str">
        <f t="shared" si="60"/>
        <v>TDI</v>
      </c>
      <c r="AU555" t="str">
        <f t="shared" si="61"/>
        <v>--</v>
      </c>
    </row>
    <row r="556" spans="1:47" x14ac:dyDescent="0.25">
      <c r="A556" t="str">
        <f t="shared" si="56"/>
        <v>U5-V17</v>
      </c>
      <c r="B556" t="str">
        <f t="shared" si="57"/>
        <v>TMS</v>
      </c>
      <c r="C556" t="str">
        <f t="shared" si="58"/>
        <v>U5-TMS</v>
      </c>
      <c r="D556" t="str">
        <f t="shared" si="59"/>
        <v>U5-V17</v>
      </c>
      <c r="E556" t="s">
        <v>528</v>
      </c>
      <c r="F556" t="s">
        <v>1365</v>
      </c>
      <c r="G556" t="s">
        <v>332</v>
      </c>
      <c r="N556" s="97"/>
      <c r="AT556" t="str">
        <f t="shared" si="60"/>
        <v>TMS</v>
      </c>
      <c r="AU556" t="str">
        <f t="shared" si="61"/>
        <v>--</v>
      </c>
    </row>
    <row r="557" spans="1:47" x14ac:dyDescent="0.25">
      <c r="A557" t="str">
        <f t="shared" si="56"/>
        <v>U5-W1</v>
      </c>
      <c r="B557" t="str">
        <f t="shared" si="57"/>
        <v>GND</v>
      </c>
      <c r="C557" t="str">
        <f t="shared" si="58"/>
        <v>U5-GND</v>
      </c>
      <c r="D557" t="str">
        <f t="shared" si="59"/>
        <v>U5-W1</v>
      </c>
      <c r="E557" t="s">
        <v>528</v>
      </c>
      <c r="F557" t="s">
        <v>1366</v>
      </c>
      <c r="G557" t="s">
        <v>324</v>
      </c>
      <c r="N557" s="97"/>
      <c r="AT557" t="str">
        <f t="shared" si="60"/>
        <v>GND</v>
      </c>
      <c r="AU557" t="str">
        <f t="shared" si="61"/>
        <v>--</v>
      </c>
    </row>
    <row r="558" spans="1:47" x14ac:dyDescent="0.25">
      <c r="A558" t="str">
        <f t="shared" si="56"/>
        <v>U5-W2</v>
      </c>
      <c r="B558" t="str">
        <f t="shared" si="57"/>
        <v>NetU5_W2</v>
      </c>
      <c r="C558" t="str">
        <f t="shared" si="58"/>
        <v>U5-NetU5_W2</v>
      </c>
      <c r="D558" t="str">
        <f t="shared" si="59"/>
        <v>U5-W2</v>
      </c>
      <c r="E558" t="s">
        <v>528</v>
      </c>
      <c r="F558" t="s">
        <v>1367</v>
      </c>
      <c r="G558" t="s">
        <v>1368</v>
      </c>
      <c r="N558" s="97"/>
      <c r="AT558" t="str">
        <f t="shared" si="60"/>
        <v>NetU5_W2</v>
      </c>
      <c r="AU558" t="str">
        <f t="shared" si="61"/>
        <v>--</v>
      </c>
    </row>
    <row r="559" spans="1:47" x14ac:dyDescent="0.25">
      <c r="A559" t="str">
        <f t="shared" si="56"/>
        <v>U5-W3</v>
      </c>
      <c r="B559" t="str">
        <f t="shared" si="57"/>
        <v>GND</v>
      </c>
      <c r="C559" t="str">
        <f t="shared" si="58"/>
        <v>U5-GND</v>
      </c>
      <c r="D559" t="str">
        <f t="shared" si="59"/>
        <v>U5-W3</v>
      </c>
      <c r="E559" t="s">
        <v>528</v>
      </c>
      <c r="F559" t="s">
        <v>1369</v>
      </c>
      <c r="G559" t="s">
        <v>324</v>
      </c>
      <c r="N559" s="97"/>
      <c r="AT559" t="str">
        <f t="shared" si="60"/>
        <v>GND</v>
      </c>
      <c r="AU559" t="str">
        <f t="shared" si="61"/>
        <v>--</v>
      </c>
    </row>
    <row r="560" spans="1:47" x14ac:dyDescent="0.25">
      <c r="A560" t="str">
        <f t="shared" si="56"/>
        <v>U5-W4</v>
      </c>
      <c r="B560" t="str">
        <f t="shared" si="57"/>
        <v>NetU5_W4</v>
      </c>
      <c r="C560" t="str">
        <f t="shared" si="58"/>
        <v>U5-NetU5_W4</v>
      </c>
      <c r="D560" t="str">
        <f t="shared" si="59"/>
        <v>U5-W4</v>
      </c>
      <c r="E560" t="s">
        <v>528</v>
      </c>
      <c r="F560" t="s">
        <v>1370</v>
      </c>
      <c r="G560" t="s">
        <v>1371</v>
      </c>
      <c r="N560" s="97"/>
      <c r="AT560" t="str">
        <f t="shared" si="60"/>
        <v>NetU5_W4</v>
      </c>
      <c r="AU560" t="str">
        <f t="shared" si="61"/>
        <v>--</v>
      </c>
    </row>
    <row r="561" spans="1:47" x14ac:dyDescent="0.25">
      <c r="A561" t="str">
        <f t="shared" si="56"/>
        <v>U5-W5</v>
      </c>
      <c r="B561" t="str">
        <f t="shared" si="57"/>
        <v>GND</v>
      </c>
      <c r="C561" t="str">
        <f t="shared" si="58"/>
        <v>U5-GND</v>
      </c>
      <c r="D561" t="str">
        <f t="shared" si="59"/>
        <v>U5-W5</v>
      </c>
      <c r="E561" t="s">
        <v>528</v>
      </c>
      <c r="F561" t="s">
        <v>1372</v>
      </c>
      <c r="G561" t="s">
        <v>324</v>
      </c>
      <c r="N561" s="97"/>
      <c r="AT561" t="str">
        <f t="shared" si="60"/>
        <v>GND</v>
      </c>
      <c r="AU561" t="str">
        <f t="shared" si="61"/>
        <v>--</v>
      </c>
    </row>
    <row r="562" spans="1:47" x14ac:dyDescent="0.25">
      <c r="A562" t="str">
        <f t="shared" si="56"/>
        <v>U5-W6</v>
      </c>
      <c r="B562" t="str">
        <f t="shared" si="57"/>
        <v>NetU5_W6</v>
      </c>
      <c r="C562" t="str">
        <f t="shared" si="58"/>
        <v>U5-NetU5_W6</v>
      </c>
      <c r="D562" t="str">
        <f t="shared" si="59"/>
        <v>U5-W6</v>
      </c>
      <c r="E562" t="s">
        <v>528</v>
      </c>
      <c r="F562" t="s">
        <v>1373</v>
      </c>
      <c r="G562" t="s">
        <v>1374</v>
      </c>
      <c r="N562" s="97"/>
      <c r="AT562" t="str">
        <f t="shared" si="60"/>
        <v>NetU5_W6</v>
      </c>
      <c r="AU562" t="str">
        <f t="shared" si="61"/>
        <v>--</v>
      </c>
    </row>
    <row r="563" spans="1:47" x14ac:dyDescent="0.25">
      <c r="A563" t="str">
        <f t="shared" si="56"/>
        <v>U5-W7</v>
      </c>
      <c r="B563" t="str">
        <f t="shared" si="57"/>
        <v>GND</v>
      </c>
      <c r="C563" t="str">
        <f t="shared" si="58"/>
        <v>U5-GND</v>
      </c>
      <c r="D563" t="str">
        <f t="shared" si="59"/>
        <v>U5-W7</v>
      </c>
      <c r="E563" t="s">
        <v>528</v>
      </c>
      <c r="F563" t="s">
        <v>1375</v>
      </c>
      <c r="G563" t="s">
        <v>324</v>
      </c>
      <c r="N563" s="97"/>
      <c r="AT563" t="str">
        <f t="shared" si="60"/>
        <v>GND</v>
      </c>
      <c r="AU563" t="str">
        <f t="shared" si="61"/>
        <v>--</v>
      </c>
    </row>
    <row r="564" spans="1:47" x14ac:dyDescent="0.25">
      <c r="A564" t="str">
        <f t="shared" si="56"/>
        <v>U5-W8</v>
      </c>
      <c r="B564" t="str">
        <f t="shared" si="57"/>
        <v>NetU5_W8</v>
      </c>
      <c r="C564" t="str">
        <f t="shared" si="58"/>
        <v>U5-NetU5_W8</v>
      </c>
      <c r="D564" t="str">
        <f t="shared" si="59"/>
        <v>U5-W8</v>
      </c>
      <c r="E564" t="s">
        <v>528</v>
      </c>
      <c r="F564" t="s">
        <v>1376</v>
      </c>
      <c r="G564" t="s">
        <v>1377</v>
      </c>
      <c r="N564" s="97"/>
      <c r="AT564" t="str">
        <f t="shared" si="60"/>
        <v>NetU5_W8</v>
      </c>
      <c r="AU564" t="str">
        <f t="shared" si="61"/>
        <v>--</v>
      </c>
    </row>
    <row r="565" spans="1:47" x14ac:dyDescent="0.25">
      <c r="A565" t="str">
        <f t="shared" si="56"/>
        <v>U5-W9</v>
      </c>
      <c r="B565" t="str">
        <f t="shared" si="57"/>
        <v>GND</v>
      </c>
      <c r="C565" t="str">
        <f t="shared" si="58"/>
        <v>U5-GND</v>
      </c>
      <c r="D565" t="str">
        <f t="shared" si="59"/>
        <v>U5-W9</v>
      </c>
      <c r="E565" t="s">
        <v>528</v>
      </c>
      <c r="F565" t="s">
        <v>1378</v>
      </c>
      <c r="G565" t="s">
        <v>324</v>
      </c>
      <c r="N565" s="97"/>
      <c r="AT565" t="str">
        <f t="shared" si="60"/>
        <v>GND</v>
      </c>
      <c r="AU565" t="str">
        <f t="shared" si="61"/>
        <v>--</v>
      </c>
    </row>
    <row r="566" spans="1:47" x14ac:dyDescent="0.25">
      <c r="A566" t="str">
        <f t="shared" si="56"/>
        <v>U5-W16</v>
      </c>
      <c r="B566" t="str">
        <f t="shared" si="57"/>
        <v>GND</v>
      </c>
      <c r="C566" t="str">
        <f t="shared" si="58"/>
        <v>U5-GND</v>
      </c>
      <c r="D566" t="str">
        <f t="shared" si="59"/>
        <v>U5-W16</v>
      </c>
      <c r="E566" t="s">
        <v>528</v>
      </c>
      <c r="F566" t="s">
        <v>1379</v>
      </c>
      <c r="G566" t="s">
        <v>324</v>
      </c>
      <c r="N566" s="97"/>
      <c r="AT566" t="str">
        <f t="shared" si="60"/>
        <v>GND</v>
      </c>
      <c r="AU566" t="str">
        <f t="shared" si="61"/>
        <v>--</v>
      </c>
    </row>
    <row r="567" spans="1:47" x14ac:dyDescent="0.25">
      <c r="A567" t="str">
        <f t="shared" si="56"/>
        <v>U5-W17</v>
      </c>
      <c r="B567" t="str">
        <f t="shared" si="57"/>
        <v>NetC3_1</v>
      </c>
      <c r="C567" t="str">
        <f t="shared" si="58"/>
        <v>U5-NetC3_1</v>
      </c>
      <c r="D567" t="str">
        <f t="shared" si="59"/>
        <v>U5-W17</v>
      </c>
      <c r="E567" t="s">
        <v>528</v>
      </c>
      <c r="F567" t="s">
        <v>1380</v>
      </c>
      <c r="G567" t="s">
        <v>1030</v>
      </c>
      <c r="N567" s="97"/>
      <c r="AT567" t="str">
        <f t="shared" si="60"/>
        <v>NetC3_1</v>
      </c>
      <c r="AU567" t="str">
        <f t="shared" si="61"/>
        <v>--</v>
      </c>
    </row>
    <row r="568" spans="1:47" x14ac:dyDescent="0.25">
      <c r="A568" t="str">
        <f t="shared" si="56"/>
        <v>U5-W18</v>
      </c>
      <c r="B568" t="str">
        <f t="shared" si="57"/>
        <v>NetC25_1</v>
      </c>
      <c r="C568" t="str">
        <f t="shared" si="58"/>
        <v>U5-NetC25_1</v>
      </c>
      <c r="D568" t="str">
        <f t="shared" si="59"/>
        <v>U5-W18</v>
      </c>
      <c r="E568" t="s">
        <v>528</v>
      </c>
      <c r="F568" t="s">
        <v>1381</v>
      </c>
      <c r="G568" t="s">
        <v>1150</v>
      </c>
      <c r="N568" s="97"/>
      <c r="AT568" t="str">
        <f t="shared" si="60"/>
        <v>NetC25_1</v>
      </c>
      <c r="AU568" t="str">
        <f t="shared" si="61"/>
        <v>--</v>
      </c>
    </row>
    <row r="569" spans="1:47" x14ac:dyDescent="0.25">
      <c r="A569" t="str">
        <f t="shared" si="56"/>
        <v>U5-W19</v>
      </c>
      <c r="B569" t="str">
        <f t="shared" si="57"/>
        <v>TCK</v>
      </c>
      <c r="C569" t="str">
        <f t="shared" si="58"/>
        <v>U5-TCK</v>
      </c>
      <c r="D569" t="str">
        <f t="shared" si="59"/>
        <v>U5-W19</v>
      </c>
      <c r="E569" t="s">
        <v>528</v>
      </c>
      <c r="F569" t="s">
        <v>1382</v>
      </c>
      <c r="G569" t="s">
        <v>329</v>
      </c>
      <c r="N569" s="97"/>
      <c r="AT569" t="str">
        <f t="shared" si="60"/>
        <v>TCK</v>
      </c>
      <c r="AU569" t="str">
        <f t="shared" si="61"/>
        <v>--</v>
      </c>
    </row>
    <row r="570" spans="1:47" x14ac:dyDescent="0.25">
      <c r="A570" t="str">
        <f t="shared" si="56"/>
        <v>U5-W20</v>
      </c>
      <c r="B570" t="str">
        <f t="shared" si="57"/>
        <v>3.3V</v>
      </c>
      <c r="C570" t="str">
        <f t="shared" si="58"/>
        <v>U5-3.3V</v>
      </c>
      <c r="D570" t="str">
        <f t="shared" si="59"/>
        <v>U5-W20</v>
      </c>
      <c r="E570" t="s">
        <v>528</v>
      </c>
      <c r="F570" t="s">
        <v>1383</v>
      </c>
      <c r="G570" t="s">
        <v>291</v>
      </c>
      <c r="N570" s="97"/>
      <c r="AT570" t="str">
        <f t="shared" si="60"/>
        <v>3.3V</v>
      </c>
      <c r="AU570" t="str">
        <f t="shared" si="61"/>
        <v>--</v>
      </c>
    </row>
    <row r="571" spans="1:47" x14ac:dyDescent="0.25">
      <c r="A571" t="str">
        <f t="shared" si="56"/>
        <v>U5-Y1</v>
      </c>
      <c r="B571" t="str">
        <f t="shared" si="57"/>
        <v>GND</v>
      </c>
      <c r="C571" t="str">
        <f t="shared" si="58"/>
        <v>U5-GND</v>
      </c>
      <c r="D571" t="str">
        <f t="shared" si="59"/>
        <v>U5-Y1</v>
      </c>
      <c r="E571" t="s">
        <v>528</v>
      </c>
      <c r="F571" t="s">
        <v>1384</v>
      </c>
      <c r="G571" t="s">
        <v>324</v>
      </c>
      <c r="N571" s="97"/>
      <c r="AT571" t="str">
        <f t="shared" si="60"/>
        <v>GND</v>
      </c>
      <c r="AU571" t="str">
        <f t="shared" si="61"/>
        <v>--</v>
      </c>
    </row>
    <row r="572" spans="1:47" x14ac:dyDescent="0.25">
      <c r="A572" t="str">
        <f t="shared" si="56"/>
        <v>U5-Y2</v>
      </c>
      <c r="B572" t="str">
        <f t="shared" si="57"/>
        <v>NetU5_Y2</v>
      </c>
      <c r="C572" t="str">
        <f t="shared" si="58"/>
        <v>U5-NetU5_Y2</v>
      </c>
      <c r="D572" t="str">
        <f t="shared" si="59"/>
        <v>U5-Y2</v>
      </c>
      <c r="E572" t="s">
        <v>528</v>
      </c>
      <c r="F572" t="s">
        <v>1385</v>
      </c>
      <c r="G572" t="s">
        <v>1386</v>
      </c>
      <c r="N572" s="97"/>
      <c r="AT572" t="str">
        <f t="shared" si="60"/>
        <v>NetU5_Y2</v>
      </c>
      <c r="AU572" t="str">
        <f t="shared" si="61"/>
        <v>--</v>
      </c>
    </row>
    <row r="573" spans="1:47" x14ac:dyDescent="0.25">
      <c r="A573" t="str">
        <f t="shared" si="56"/>
        <v>U5-Y3</v>
      </c>
      <c r="B573" t="str">
        <f t="shared" si="57"/>
        <v>GND</v>
      </c>
      <c r="C573" t="str">
        <f t="shared" si="58"/>
        <v>U5-GND</v>
      </c>
      <c r="D573" t="str">
        <f t="shared" si="59"/>
        <v>U5-Y3</v>
      </c>
      <c r="E573" t="s">
        <v>528</v>
      </c>
      <c r="F573" t="s">
        <v>1387</v>
      </c>
      <c r="G573" t="s">
        <v>324</v>
      </c>
      <c r="N573" s="97"/>
      <c r="AT573" t="str">
        <f t="shared" si="60"/>
        <v>GND</v>
      </c>
      <c r="AU573" t="str">
        <f t="shared" si="61"/>
        <v>--</v>
      </c>
    </row>
    <row r="574" spans="1:47" x14ac:dyDescent="0.25">
      <c r="A574" t="str">
        <f t="shared" si="56"/>
        <v>U5-Y4</v>
      </c>
      <c r="B574" t="str">
        <f t="shared" si="57"/>
        <v>NetU5_Y4</v>
      </c>
      <c r="C574" t="str">
        <f t="shared" si="58"/>
        <v>U5-NetU5_Y4</v>
      </c>
      <c r="D574" t="str">
        <f t="shared" si="59"/>
        <v>U5-Y4</v>
      </c>
      <c r="E574" t="s">
        <v>528</v>
      </c>
      <c r="F574" t="s">
        <v>1388</v>
      </c>
      <c r="G574" t="s">
        <v>1389</v>
      </c>
      <c r="N574" s="97"/>
      <c r="AT574" t="str">
        <f t="shared" si="60"/>
        <v>NetU5_Y4</v>
      </c>
      <c r="AU574" t="str">
        <f t="shared" si="61"/>
        <v>--</v>
      </c>
    </row>
    <row r="575" spans="1:47" x14ac:dyDescent="0.25">
      <c r="A575" t="str">
        <f t="shared" si="56"/>
        <v>U5-Y5</v>
      </c>
      <c r="B575" t="str">
        <f t="shared" si="57"/>
        <v>GND</v>
      </c>
      <c r="C575" t="str">
        <f t="shared" si="58"/>
        <v>U5-GND</v>
      </c>
      <c r="D575" t="str">
        <f t="shared" si="59"/>
        <v>U5-Y5</v>
      </c>
      <c r="E575" t="s">
        <v>528</v>
      </c>
      <c r="F575" t="s">
        <v>1390</v>
      </c>
      <c r="G575" t="s">
        <v>324</v>
      </c>
      <c r="N575" s="97"/>
      <c r="AT575" t="str">
        <f t="shared" si="60"/>
        <v>GND</v>
      </c>
      <c r="AU575" t="str">
        <f t="shared" si="61"/>
        <v>--</v>
      </c>
    </row>
    <row r="576" spans="1:47" x14ac:dyDescent="0.25">
      <c r="A576" t="str">
        <f t="shared" si="56"/>
        <v>U5-Y6</v>
      </c>
      <c r="B576" t="str">
        <f t="shared" si="57"/>
        <v>NetU5_Y6</v>
      </c>
      <c r="C576" t="str">
        <f t="shared" si="58"/>
        <v>U5-NetU5_Y6</v>
      </c>
      <c r="D576" t="str">
        <f t="shared" si="59"/>
        <v>U5-Y6</v>
      </c>
      <c r="E576" t="s">
        <v>528</v>
      </c>
      <c r="F576" t="s">
        <v>1391</v>
      </c>
      <c r="G576" t="s">
        <v>1392</v>
      </c>
      <c r="N576" s="97"/>
      <c r="AT576" t="str">
        <f t="shared" si="60"/>
        <v>NetU5_Y6</v>
      </c>
      <c r="AU576" t="str">
        <f t="shared" si="61"/>
        <v>--</v>
      </c>
    </row>
    <row r="577" spans="1:47" x14ac:dyDescent="0.25">
      <c r="A577" t="str">
        <f t="shared" si="56"/>
        <v>U5-Y7</v>
      </c>
      <c r="B577" t="str">
        <f t="shared" si="57"/>
        <v>GND</v>
      </c>
      <c r="C577" t="str">
        <f t="shared" si="58"/>
        <v>U5-GND</v>
      </c>
      <c r="D577" t="str">
        <f t="shared" si="59"/>
        <v>U5-Y7</v>
      </c>
      <c r="E577" t="s">
        <v>528</v>
      </c>
      <c r="F577" t="s">
        <v>1393</v>
      </c>
      <c r="G577" t="s">
        <v>324</v>
      </c>
      <c r="N577" s="97"/>
      <c r="AT577" t="str">
        <f t="shared" si="60"/>
        <v>GND</v>
      </c>
      <c r="AU577" t="str">
        <f t="shared" si="61"/>
        <v>--</v>
      </c>
    </row>
    <row r="578" spans="1:47" x14ac:dyDescent="0.25">
      <c r="A578" t="str">
        <f t="shared" si="56"/>
        <v>U5-Y8</v>
      </c>
      <c r="B578" t="str">
        <f t="shared" si="57"/>
        <v>NetU5_Y8</v>
      </c>
      <c r="C578" t="str">
        <f t="shared" si="58"/>
        <v>U5-NetU5_Y8</v>
      </c>
      <c r="D578" t="str">
        <f t="shared" si="59"/>
        <v>U5-Y8</v>
      </c>
      <c r="E578" t="s">
        <v>528</v>
      </c>
      <c r="F578" t="s">
        <v>1394</v>
      </c>
      <c r="G578" t="s">
        <v>1395</v>
      </c>
      <c r="N578" s="97"/>
      <c r="AT578" t="str">
        <f t="shared" si="60"/>
        <v>NetU5_Y8</v>
      </c>
      <c r="AU578" t="str">
        <f t="shared" si="61"/>
        <v>--</v>
      </c>
    </row>
    <row r="579" spans="1:47" x14ac:dyDescent="0.25">
      <c r="A579" t="str">
        <f t="shared" si="56"/>
        <v>U5-Y9</v>
      </c>
      <c r="B579" t="str">
        <f t="shared" si="57"/>
        <v>GND</v>
      </c>
      <c r="C579" t="str">
        <f t="shared" si="58"/>
        <v>U5-GND</v>
      </c>
      <c r="D579" t="str">
        <f t="shared" si="59"/>
        <v>U5-Y9</v>
      </c>
      <c r="E579" t="s">
        <v>528</v>
      </c>
      <c r="F579" t="s">
        <v>1396</v>
      </c>
      <c r="G579" t="s">
        <v>324</v>
      </c>
      <c r="N579" s="97"/>
      <c r="AT579" t="str">
        <f t="shared" si="60"/>
        <v>GND</v>
      </c>
      <c r="AU579" t="str">
        <f t="shared" si="61"/>
        <v>--</v>
      </c>
    </row>
    <row r="580" spans="1:47" x14ac:dyDescent="0.25">
      <c r="A580" t="str">
        <f t="shared" si="56"/>
        <v>U5-Y17</v>
      </c>
      <c r="B580" t="str">
        <f t="shared" si="57"/>
        <v>NetC4_1</v>
      </c>
      <c r="C580" t="str">
        <f t="shared" si="58"/>
        <v>U5-NetC4_1</v>
      </c>
      <c r="D580" t="str">
        <f t="shared" si="59"/>
        <v>U5-Y17</v>
      </c>
      <c r="E580" t="s">
        <v>528</v>
      </c>
      <c r="F580" t="s">
        <v>1397</v>
      </c>
      <c r="G580" t="s">
        <v>1151</v>
      </c>
      <c r="N580" s="97"/>
      <c r="AT580" t="str">
        <f t="shared" si="60"/>
        <v>NetC4_1</v>
      </c>
      <c r="AU580" t="str">
        <f t="shared" si="61"/>
        <v>--</v>
      </c>
    </row>
    <row r="581" spans="1:47" x14ac:dyDescent="0.25">
      <c r="A581" t="str">
        <f t="shared" si="56"/>
        <v>U5-Y18</v>
      </c>
      <c r="B581" t="str">
        <f t="shared" si="57"/>
        <v>NetC24_1</v>
      </c>
      <c r="C581" t="str">
        <f t="shared" si="58"/>
        <v>U5-NetC24_1</v>
      </c>
      <c r="D581" t="str">
        <f t="shared" si="59"/>
        <v>U5-Y18</v>
      </c>
      <c r="E581" t="s">
        <v>528</v>
      </c>
      <c r="F581" t="s">
        <v>1398</v>
      </c>
      <c r="G581" t="s">
        <v>1149</v>
      </c>
      <c r="N581" s="97"/>
      <c r="AT581" t="str">
        <f t="shared" si="60"/>
        <v>NetC24_1</v>
      </c>
      <c r="AU581" t="str">
        <f t="shared" si="61"/>
        <v>--</v>
      </c>
    </row>
    <row r="582" spans="1:47" x14ac:dyDescent="0.25">
      <c r="A582" t="str">
        <f t="shared" ref="A582:A645" si="62">$E582&amp;"-"&amp;$F582</f>
        <v>U5-Y19</v>
      </c>
      <c r="B582" t="str">
        <f t="shared" ref="B582:B645" si="63">IF(OR(E582=$A$2,E582=$B$2,E582=$C$2,E582=$D$2),"--",G582)</f>
        <v>GND</v>
      </c>
      <c r="C582" t="str">
        <f t="shared" ref="C582:C645" si="64">$E582&amp;"-"&amp;$G582</f>
        <v>U5-GND</v>
      </c>
      <c r="D582" t="str">
        <f t="shared" ref="D582:D645" si="65">A582</f>
        <v>U5-Y19</v>
      </c>
      <c r="E582" t="s">
        <v>528</v>
      </c>
      <c r="F582" t="s">
        <v>1399</v>
      </c>
      <c r="G582" t="s">
        <v>324</v>
      </c>
      <c r="N582" s="97"/>
      <c r="AT582" t="str">
        <f t="shared" ref="AT582:AT645" si="66">IF(IF(COUNTIF($AO$6:$AQ$150,B582)&gt;0,"---","--")="---",VLOOKUP(B582,$AO$6:$AQ$150,3,0),B582)</f>
        <v>GND</v>
      </c>
      <c r="AU582" t="str">
        <f t="shared" ref="AU582:AU645" si="67">IF(IF(COUNTIF($AO$6:$AQ$150,B582)&gt;0,"---","--")="---",VLOOKUP(B582,$AO$6:$AQ$150,2,0),"--")</f>
        <v>--</v>
      </c>
    </row>
    <row r="583" spans="1:47" x14ac:dyDescent="0.25">
      <c r="A583" t="str">
        <f t="shared" si="62"/>
        <v>U5-Y20</v>
      </c>
      <c r="B583" t="str">
        <f t="shared" si="63"/>
        <v>TDO</v>
      </c>
      <c r="C583" t="str">
        <f t="shared" si="64"/>
        <v>U5-TDO</v>
      </c>
      <c r="D583" t="str">
        <f t="shared" si="65"/>
        <v>U5-Y20</v>
      </c>
      <c r="E583" t="s">
        <v>528</v>
      </c>
      <c r="F583" t="s">
        <v>1400</v>
      </c>
      <c r="G583" t="s">
        <v>330</v>
      </c>
      <c r="N583" s="97"/>
      <c r="AT583" t="str">
        <f t="shared" si="66"/>
        <v>TDO</v>
      </c>
      <c r="AU583" t="str">
        <f t="shared" si="67"/>
        <v>--</v>
      </c>
    </row>
    <row r="584" spans="1:47" x14ac:dyDescent="0.25">
      <c r="A584" t="str">
        <f t="shared" si="62"/>
        <v>U7-1</v>
      </c>
      <c r="B584" t="str">
        <f t="shared" si="63"/>
        <v>3.3V</v>
      </c>
      <c r="C584" t="str">
        <f t="shared" si="64"/>
        <v>U7-3.3V</v>
      </c>
      <c r="D584" t="str">
        <f t="shared" si="65"/>
        <v>U7-1</v>
      </c>
      <c r="E584" t="s">
        <v>436</v>
      </c>
      <c r="F584">
        <v>1</v>
      </c>
      <c r="G584" t="s">
        <v>291</v>
      </c>
      <c r="N584" s="97"/>
      <c r="AT584" t="str">
        <f t="shared" si="66"/>
        <v>3.3V</v>
      </c>
      <c r="AU584" t="str">
        <f t="shared" si="67"/>
        <v>--</v>
      </c>
    </row>
    <row r="585" spans="1:47" x14ac:dyDescent="0.25">
      <c r="A585" t="str">
        <f t="shared" si="62"/>
        <v>U7-2</v>
      </c>
      <c r="B585" t="str">
        <f t="shared" si="63"/>
        <v>GND</v>
      </c>
      <c r="C585" t="str">
        <f t="shared" si="64"/>
        <v>U7-GND</v>
      </c>
      <c r="D585" t="str">
        <f t="shared" si="65"/>
        <v>U7-2</v>
      </c>
      <c r="E585" t="s">
        <v>436</v>
      </c>
      <c r="F585">
        <v>2</v>
      </c>
      <c r="G585" t="s">
        <v>324</v>
      </c>
      <c r="N585" s="97"/>
      <c r="AT585" t="str">
        <f t="shared" si="66"/>
        <v>GND</v>
      </c>
      <c r="AU585" t="str">
        <f t="shared" si="67"/>
        <v>--</v>
      </c>
    </row>
    <row r="586" spans="1:47" x14ac:dyDescent="0.25">
      <c r="A586" t="str">
        <f t="shared" si="62"/>
        <v>U7-3</v>
      </c>
      <c r="B586" t="str">
        <f t="shared" si="63"/>
        <v>NetR17_1</v>
      </c>
      <c r="C586" t="str">
        <f t="shared" si="64"/>
        <v>U7-NetR17_1</v>
      </c>
      <c r="D586" t="str">
        <f t="shared" si="65"/>
        <v>U7-3</v>
      </c>
      <c r="E586" t="s">
        <v>436</v>
      </c>
      <c r="F586">
        <v>3</v>
      </c>
      <c r="G586" t="s">
        <v>382</v>
      </c>
      <c r="N586" s="97"/>
      <c r="AT586" t="str">
        <f t="shared" si="66"/>
        <v>CLK12M</v>
      </c>
      <c r="AU586" t="str">
        <f t="shared" si="67"/>
        <v>R17</v>
      </c>
    </row>
    <row r="587" spans="1:47" x14ac:dyDescent="0.25">
      <c r="A587" t="str">
        <f t="shared" si="62"/>
        <v>U7-4</v>
      </c>
      <c r="B587" t="str">
        <f t="shared" si="63"/>
        <v>3.3V</v>
      </c>
      <c r="C587" t="str">
        <f t="shared" si="64"/>
        <v>U7-3.3V</v>
      </c>
      <c r="D587" t="str">
        <f t="shared" si="65"/>
        <v>U7-4</v>
      </c>
      <c r="E587" t="s">
        <v>436</v>
      </c>
      <c r="F587">
        <v>4</v>
      </c>
      <c r="G587" t="s">
        <v>291</v>
      </c>
      <c r="N587" s="97"/>
      <c r="AT587" t="str">
        <f t="shared" si="66"/>
        <v>3.3V</v>
      </c>
      <c r="AU587" t="str">
        <f t="shared" si="67"/>
        <v>--</v>
      </c>
    </row>
    <row r="588" spans="1:47" x14ac:dyDescent="0.25">
      <c r="A588" t="str">
        <f t="shared" si="62"/>
        <v>U8-1</v>
      </c>
      <c r="B588" t="str">
        <f t="shared" si="63"/>
        <v>NetU8_1</v>
      </c>
      <c r="C588" t="str">
        <f t="shared" si="64"/>
        <v>U8-NetU8_1</v>
      </c>
      <c r="D588" t="str">
        <f t="shared" si="65"/>
        <v>U8-1</v>
      </c>
      <c r="E588" t="s">
        <v>437</v>
      </c>
      <c r="F588">
        <v>1</v>
      </c>
      <c r="G588" t="s">
        <v>438</v>
      </c>
      <c r="N588" s="97"/>
      <c r="AT588" t="str">
        <f t="shared" si="66"/>
        <v>NetU8_1</v>
      </c>
      <c r="AU588" t="str">
        <f t="shared" si="67"/>
        <v>--</v>
      </c>
    </row>
    <row r="589" spans="1:47" x14ac:dyDescent="0.25">
      <c r="A589" t="str">
        <f t="shared" si="62"/>
        <v>U8-2</v>
      </c>
      <c r="B589" t="str">
        <f t="shared" si="63"/>
        <v>GND</v>
      </c>
      <c r="C589" t="str">
        <f t="shared" si="64"/>
        <v>U8-GND</v>
      </c>
      <c r="D589" t="str">
        <f t="shared" si="65"/>
        <v>U8-2</v>
      </c>
      <c r="E589" t="s">
        <v>437</v>
      </c>
      <c r="F589">
        <v>2</v>
      </c>
      <c r="G589" t="s">
        <v>324</v>
      </c>
      <c r="N589" s="97"/>
      <c r="AT589" t="str">
        <f t="shared" si="66"/>
        <v>GND</v>
      </c>
      <c r="AU589" t="str">
        <f t="shared" si="67"/>
        <v>--</v>
      </c>
    </row>
    <row r="590" spans="1:47" x14ac:dyDescent="0.25">
      <c r="A590" t="str">
        <f t="shared" si="62"/>
        <v>U8-3</v>
      </c>
      <c r="B590" t="str">
        <f t="shared" si="63"/>
        <v>GND</v>
      </c>
      <c r="C590" t="str">
        <f t="shared" si="64"/>
        <v>U8-GND</v>
      </c>
      <c r="D590" t="str">
        <f t="shared" si="65"/>
        <v>U8-3</v>
      </c>
      <c r="E590" t="s">
        <v>437</v>
      </c>
      <c r="F590">
        <v>3</v>
      </c>
      <c r="G590" t="s">
        <v>324</v>
      </c>
      <c r="N590" s="97"/>
      <c r="AT590" t="str">
        <f t="shared" si="66"/>
        <v>GND</v>
      </c>
      <c r="AU590" t="str">
        <f t="shared" si="67"/>
        <v>--</v>
      </c>
    </row>
    <row r="591" spans="1:47" x14ac:dyDescent="0.25">
      <c r="A591" t="str">
        <f t="shared" si="62"/>
        <v>U8-4</v>
      </c>
      <c r="B591" t="str">
        <f t="shared" si="63"/>
        <v>NetU8_4</v>
      </c>
      <c r="C591" t="str">
        <f t="shared" si="64"/>
        <v>U8-NetU8_4</v>
      </c>
      <c r="D591" t="str">
        <f t="shared" si="65"/>
        <v>U8-4</v>
      </c>
      <c r="E591" t="s">
        <v>437</v>
      </c>
      <c r="F591">
        <v>4</v>
      </c>
      <c r="G591" t="s">
        <v>439</v>
      </c>
      <c r="N591" s="97"/>
      <c r="AT591" t="str">
        <f t="shared" si="66"/>
        <v>NetU8_4</v>
      </c>
      <c r="AU591" t="str">
        <f t="shared" si="67"/>
        <v>--</v>
      </c>
    </row>
    <row r="592" spans="1:47" x14ac:dyDescent="0.25">
      <c r="A592" t="str">
        <f t="shared" si="62"/>
        <v>U8-5</v>
      </c>
      <c r="B592" t="str">
        <f t="shared" si="63"/>
        <v>3.3V</v>
      </c>
      <c r="C592" t="str">
        <f t="shared" si="64"/>
        <v>U8-3.3V</v>
      </c>
      <c r="D592" t="str">
        <f t="shared" si="65"/>
        <v>U8-5</v>
      </c>
      <c r="E592" t="s">
        <v>437</v>
      </c>
      <c r="F592">
        <v>5</v>
      </c>
      <c r="G592" t="s">
        <v>291</v>
      </c>
      <c r="N592" s="97"/>
      <c r="AT592" t="str">
        <f t="shared" si="66"/>
        <v>3.3V</v>
      </c>
      <c r="AU592" t="str">
        <f t="shared" si="67"/>
        <v>--</v>
      </c>
    </row>
    <row r="593" spans="1:47" x14ac:dyDescent="0.25">
      <c r="A593" t="str">
        <f t="shared" si="62"/>
        <v>U8-6</v>
      </c>
      <c r="B593" t="str">
        <f t="shared" si="63"/>
        <v>GND</v>
      </c>
      <c r="C593" t="str">
        <f t="shared" si="64"/>
        <v>U8-GND</v>
      </c>
      <c r="D593" t="str">
        <f t="shared" si="65"/>
        <v>U8-6</v>
      </c>
      <c r="E593" t="s">
        <v>437</v>
      </c>
      <c r="F593">
        <v>6</v>
      </c>
      <c r="G593" t="s">
        <v>324</v>
      </c>
      <c r="N593" s="97"/>
      <c r="AT593" t="str">
        <f t="shared" si="66"/>
        <v>GND</v>
      </c>
      <c r="AU593" t="str">
        <f t="shared" si="67"/>
        <v>--</v>
      </c>
    </row>
    <row r="594" spans="1:47" x14ac:dyDescent="0.25">
      <c r="A594" t="str">
        <f t="shared" si="62"/>
        <v>U8-7</v>
      </c>
      <c r="B594" t="str">
        <f t="shared" si="63"/>
        <v>3.3V</v>
      </c>
      <c r="C594" t="str">
        <f t="shared" si="64"/>
        <v>U8-3.3V</v>
      </c>
      <c r="D594" t="str">
        <f t="shared" si="65"/>
        <v>U8-7</v>
      </c>
      <c r="E594" t="s">
        <v>437</v>
      </c>
      <c r="F594">
        <v>7</v>
      </c>
      <c r="G594" t="s">
        <v>291</v>
      </c>
      <c r="N594" s="97"/>
      <c r="AT594" t="str">
        <f t="shared" si="66"/>
        <v>3.3V</v>
      </c>
      <c r="AU594" t="str">
        <f t="shared" si="67"/>
        <v>--</v>
      </c>
    </row>
    <row r="595" spans="1:47" x14ac:dyDescent="0.25">
      <c r="A595" t="str">
        <f t="shared" si="62"/>
        <v>U8-8</v>
      </c>
      <c r="B595" t="str">
        <f t="shared" si="63"/>
        <v>3.3V</v>
      </c>
      <c r="C595" t="str">
        <f t="shared" si="64"/>
        <v>U8-3.3V</v>
      </c>
      <c r="D595" t="str">
        <f t="shared" si="65"/>
        <v>U8-8</v>
      </c>
      <c r="E595" t="s">
        <v>437</v>
      </c>
      <c r="F595">
        <v>8</v>
      </c>
      <c r="G595" t="s">
        <v>291</v>
      </c>
      <c r="N595" s="97"/>
      <c r="AT595" t="str">
        <f t="shared" si="66"/>
        <v>3.3V</v>
      </c>
      <c r="AU595" t="str">
        <f t="shared" si="67"/>
        <v>--</v>
      </c>
    </row>
    <row r="596" spans="1:47" x14ac:dyDescent="0.25">
      <c r="A596" t="str">
        <f t="shared" si="62"/>
        <v>U8-9</v>
      </c>
      <c r="B596" t="str">
        <f t="shared" si="63"/>
        <v>GND</v>
      </c>
      <c r="C596" t="str">
        <f t="shared" si="64"/>
        <v>U8-GND</v>
      </c>
      <c r="D596" t="str">
        <f t="shared" si="65"/>
        <v>U8-9</v>
      </c>
      <c r="E596" t="s">
        <v>437</v>
      </c>
      <c r="F596">
        <v>9</v>
      </c>
      <c r="G596" t="s">
        <v>324</v>
      </c>
      <c r="N596" s="97"/>
      <c r="AT596" t="str">
        <f t="shared" si="66"/>
        <v>GND</v>
      </c>
      <c r="AU596" t="str">
        <f t="shared" si="67"/>
        <v>--</v>
      </c>
    </row>
    <row r="597" spans="1:47" x14ac:dyDescent="0.25">
      <c r="A597" t="str">
        <f t="shared" si="62"/>
        <v>U8-10</v>
      </c>
      <c r="B597" t="str">
        <f t="shared" si="63"/>
        <v>GND</v>
      </c>
      <c r="C597" t="str">
        <f t="shared" si="64"/>
        <v>U8-GND</v>
      </c>
      <c r="D597" t="str">
        <f t="shared" si="65"/>
        <v>U8-10</v>
      </c>
      <c r="E597" t="s">
        <v>437</v>
      </c>
      <c r="F597">
        <v>10</v>
      </c>
      <c r="G597" t="s">
        <v>324</v>
      </c>
      <c r="N597" s="97"/>
      <c r="AT597" t="str">
        <f t="shared" si="66"/>
        <v>GND</v>
      </c>
      <c r="AU597" t="str">
        <f t="shared" si="67"/>
        <v>--</v>
      </c>
    </row>
    <row r="598" spans="1:47" x14ac:dyDescent="0.25">
      <c r="A598" t="str">
        <f t="shared" si="62"/>
        <v>U8-11</v>
      </c>
      <c r="B598" t="str">
        <f t="shared" si="63"/>
        <v>GND</v>
      </c>
      <c r="C598" t="str">
        <f t="shared" si="64"/>
        <v>U8-GND</v>
      </c>
      <c r="D598" t="str">
        <f t="shared" si="65"/>
        <v>U8-11</v>
      </c>
      <c r="E598" t="s">
        <v>437</v>
      </c>
      <c r="F598">
        <v>11</v>
      </c>
      <c r="G598" t="s">
        <v>324</v>
      </c>
      <c r="N598" s="97"/>
      <c r="AT598" t="str">
        <f t="shared" si="66"/>
        <v>GND</v>
      </c>
      <c r="AU598" t="str">
        <f t="shared" si="67"/>
        <v>--</v>
      </c>
    </row>
    <row r="599" spans="1:47" x14ac:dyDescent="0.25">
      <c r="A599" t="str">
        <f t="shared" si="62"/>
        <v>U8-12</v>
      </c>
      <c r="B599" t="str">
        <f t="shared" si="63"/>
        <v>NetR6_2</v>
      </c>
      <c r="C599" t="str">
        <f t="shared" si="64"/>
        <v>U8-NetR6_2</v>
      </c>
      <c r="D599" t="str">
        <f t="shared" si="65"/>
        <v>U8-12</v>
      </c>
      <c r="E599" t="s">
        <v>437</v>
      </c>
      <c r="F599">
        <v>12</v>
      </c>
      <c r="G599" t="s">
        <v>393</v>
      </c>
      <c r="N599" s="97"/>
      <c r="AT599" t="str">
        <f t="shared" si="66"/>
        <v>NetR6_2</v>
      </c>
      <c r="AU599" t="str">
        <f t="shared" si="67"/>
        <v>--</v>
      </c>
    </row>
    <row r="600" spans="1:47" x14ac:dyDescent="0.25">
      <c r="A600" t="str">
        <f t="shared" si="62"/>
        <v>U8-13</v>
      </c>
      <c r="B600" t="str">
        <f t="shared" si="63"/>
        <v>NetR6_2</v>
      </c>
      <c r="C600" t="str">
        <f t="shared" si="64"/>
        <v>U8-NetR6_2</v>
      </c>
      <c r="D600" t="str">
        <f t="shared" si="65"/>
        <v>U8-13</v>
      </c>
      <c r="E600" t="s">
        <v>437</v>
      </c>
      <c r="F600">
        <v>13</v>
      </c>
      <c r="G600" t="s">
        <v>393</v>
      </c>
      <c r="N600" s="97"/>
      <c r="AT600" t="str">
        <f t="shared" si="66"/>
        <v>NetR6_2</v>
      </c>
      <c r="AU600" t="str">
        <f t="shared" si="67"/>
        <v>--</v>
      </c>
    </row>
    <row r="601" spans="1:47" x14ac:dyDescent="0.25">
      <c r="A601" t="str">
        <f t="shared" si="62"/>
        <v>U8-14</v>
      </c>
      <c r="B601" t="str">
        <f t="shared" si="63"/>
        <v>5V</v>
      </c>
      <c r="C601" t="str">
        <f t="shared" si="64"/>
        <v>U8-5V</v>
      </c>
      <c r="D601" t="str">
        <f t="shared" si="65"/>
        <v>U8-14</v>
      </c>
      <c r="E601" t="s">
        <v>437</v>
      </c>
      <c r="F601">
        <v>14</v>
      </c>
      <c r="G601" t="s">
        <v>293</v>
      </c>
      <c r="N601" s="97"/>
      <c r="AT601" t="str">
        <f t="shared" si="66"/>
        <v>5V</v>
      </c>
      <c r="AU601" t="str">
        <f t="shared" si="67"/>
        <v>--</v>
      </c>
    </row>
    <row r="602" spans="1:47" x14ac:dyDescent="0.25">
      <c r="A602" t="str">
        <f t="shared" si="62"/>
        <v>U8-15</v>
      </c>
      <c r="B602" t="str">
        <f t="shared" si="63"/>
        <v>NetU8_15</v>
      </c>
      <c r="C602" t="str">
        <f t="shared" si="64"/>
        <v>U8-NetU8_15</v>
      </c>
      <c r="D602" t="str">
        <f t="shared" si="65"/>
        <v>U8-15</v>
      </c>
      <c r="E602" t="s">
        <v>437</v>
      </c>
      <c r="F602">
        <v>15</v>
      </c>
      <c r="G602" t="s">
        <v>440</v>
      </c>
      <c r="N602" s="97"/>
      <c r="AT602" t="str">
        <f t="shared" si="66"/>
        <v>NetU8_15</v>
      </c>
      <c r="AU602" t="str">
        <f t="shared" si="67"/>
        <v>--</v>
      </c>
    </row>
    <row r="603" spans="1:47" x14ac:dyDescent="0.25">
      <c r="A603" t="str">
        <f t="shared" si="62"/>
        <v>U8-16</v>
      </c>
      <c r="B603" t="str">
        <f t="shared" si="63"/>
        <v>NetU8_16</v>
      </c>
      <c r="C603" t="str">
        <f t="shared" si="64"/>
        <v>U8-NetU8_16</v>
      </c>
      <c r="D603" t="str">
        <f t="shared" si="65"/>
        <v>U8-16</v>
      </c>
      <c r="E603" t="s">
        <v>437</v>
      </c>
      <c r="F603">
        <v>16</v>
      </c>
      <c r="G603" t="s">
        <v>441</v>
      </c>
      <c r="N603" s="97"/>
      <c r="AT603" t="str">
        <f t="shared" si="66"/>
        <v>NetU8_16</v>
      </c>
      <c r="AU603" t="str">
        <f t="shared" si="67"/>
        <v>--</v>
      </c>
    </row>
    <row r="604" spans="1:47" x14ac:dyDescent="0.25">
      <c r="A604" t="str">
        <f t="shared" si="62"/>
        <v>U9-1</v>
      </c>
      <c r="B604" t="str">
        <f t="shared" si="63"/>
        <v>EECS</v>
      </c>
      <c r="C604" t="str">
        <f t="shared" si="64"/>
        <v>U9-EECS</v>
      </c>
      <c r="D604" t="str">
        <f t="shared" si="65"/>
        <v>U9-1</v>
      </c>
      <c r="E604" t="s">
        <v>442</v>
      </c>
      <c r="F604">
        <v>1</v>
      </c>
      <c r="G604" t="s">
        <v>341</v>
      </c>
      <c r="N604" s="97"/>
      <c r="AT604" t="str">
        <f t="shared" si="66"/>
        <v>EECS</v>
      </c>
      <c r="AU604" t="str">
        <f t="shared" si="67"/>
        <v>--</v>
      </c>
    </row>
    <row r="605" spans="1:47" x14ac:dyDescent="0.25">
      <c r="A605" t="str">
        <f t="shared" si="62"/>
        <v>U9-2</v>
      </c>
      <c r="B605" t="str">
        <f t="shared" si="63"/>
        <v>EECLK</v>
      </c>
      <c r="C605" t="str">
        <f t="shared" si="64"/>
        <v>U9-EECLK</v>
      </c>
      <c r="D605" t="str">
        <f t="shared" si="65"/>
        <v>U9-2</v>
      </c>
      <c r="E605" t="s">
        <v>442</v>
      </c>
      <c r="F605">
        <v>2</v>
      </c>
      <c r="G605" t="s">
        <v>339</v>
      </c>
      <c r="N605" s="97"/>
      <c r="AT605" t="str">
        <f t="shared" si="66"/>
        <v>EECLK</v>
      </c>
      <c r="AU605" t="str">
        <f t="shared" si="67"/>
        <v>--</v>
      </c>
    </row>
    <row r="606" spans="1:47" x14ac:dyDescent="0.25">
      <c r="A606" t="str">
        <f t="shared" si="62"/>
        <v>U9-3</v>
      </c>
      <c r="B606" t="str">
        <f t="shared" si="63"/>
        <v>EEDATA</v>
      </c>
      <c r="C606" t="str">
        <f t="shared" si="64"/>
        <v>U9-EEDATA</v>
      </c>
      <c r="D606" t="str">
        <f t="shared" si="65"/>
        <v>U9-3</v>
      </c>
      <c r="E606" t="s">
        <v>442</v>
      </c>
      <c r="F606">
        <v>3</v>
      </c>
      <c r="G606" t="s">
        <v>343</v>
      </c>
      <c r="N606" s="97"/>
      <c r="AT606" t="str">
        <f t="shared" si="66"/>
        <v>NetR4_1</v>
      </c>
      <c r="AU606" t="str">
        <f t="shared" si="67"/>
        <v>R7</v>
      </c>
    </row>
    <row r="607" spans="1:47" x14ac:dyDescent="0.25">
      <c r="A607" t="str">
        <f t="shared" si="62"/>
        <v>U9-4</v>
      </c>
      <c r="B607" t="str">
        <f t="shared" si="63"/>
        <v>NetR4_1</v>
      </c>
      <c r="C607" t="str">
        <f t="shared" si="64"/>
        <v>U9-NetR4_1</v>
      </c>
      <c r="D607" t="str">
        <f t="shared" si="65"/>
        <v>U9-4</v>
      </c>
      <c r="E607" t="s">
        <v>442</v>
      </c>
      <c r="F607">
        <v>4</v>
      </c>
      <c r="G607" t="s">
        <v>392</v>
      </c>
      <c r="N607" s="97"/>
      <c r="AT607" t="str">
        <f t="shared" si="66"/>
        <v>EEDATA</v>
      </c>
      <c r="AU607" t="str">
        <f t="shared" si="67"/>
        <v>R7</v>
      </c>
    </row>
    <row r="608" spans="1:47" x14ac:dyDescent="0.25">
      <c r="A608" t="str">
        <f t="shared" si="62"/>
        <v>U9-5</v>
      </c>
      <c r="B608" t="str">
        <f t="shared" si="63"/>
        <v>GND</v>
      </c>
      <c r="C608" t="str">
        <f t="shared" si="64"/>
        <v>U9-GND</v>
      </c>
      <c r="D608" t="str">
        <f t="shared" si="65"/>
        <v>U9-5</v>
      </c>
      <c r="E608" t="s">
        <v>442</v>
      </c>
      <c r="F608">
        <v>5</v>
      </c>
      <c r="G608" t="s">
        <v>324</v>
      </c>
      <c r="N608" s="97"/>
      <c r="AT608" t="str">
        <f t="shared" si="66"/>
        <v>GND</v>
      </c>
      <c r="AU608" t="str">
        <f t="shared" si="67"/>
        <v>--</v>
      </c>
    </row>
    <row r="609" spans="1:47" x14ac:dyDescent="0.25">
      <c r="A609" t="str">
        <f t="shared" si="62"/>
        <v>U9-6</v>
      </c>
      <c r="B609" t="str">
        <f t="shared" si="63"/>
        <v>3.3V</v>
      </c>
      <c r="C609" t="str">
        <f t="shared" si="64"/>
        <v>U9-3.3V</v>
      </c>
      <c r="D609" t="str">
        <f t="shared" si="65"/>
        <v>U9-6</v>
      </c>
      <c r="E609" t="s">
        <v>442</v>
      </c>
      <c r="F609">
        <v>6</v>
      </c>
      <c r="G609" t="s">
        <v>291</v>
      </c>
      <c r="N609" s="97"/>
      <c r="AT609" t="str">
        <f t="shared" si="66"/>
        <v>3.3V</v>
      </c>
      <c r="AU609" t="str">
        <f t="shared" si="67"/>
        <v>--</v>
      </c>
    </row>
    <row r="610" spans="1:47" x14ac:dyDescent="0.25">
      <c r="A610" t="str">
        <f t="shared" si="62"/>
        <v>U9-7</v>
      </c>
      <c r="B610" t="str">
        <f t="shared" si="63"/>
        <v>NetU9_7</v>
      </c>
      <c r="C610" t="str">
        <f t="shared" si="64"/>
        <v>U9-NetU9_7</v>
      </c>
      <c r="D610" t="str">
        <f t="shared" si="65"/>
        <v>U9-7</v>
      </c>
      <c r="E610" t="s">
        <v>442</v>
      </c>
      <c r="F610">
        <v>7</v>
      </c>
      <c r="G610" t="s">
        <v>443</v>
      </c>
      <c r="N610" s="97"/>
      <c r="AT610" t="str">
        <f t="shared" si="66"/>
        <v>NetU9_7</v>
      </c>
      <c r="AU610" t="str">
        <f t="shared" si="67"/>
        <v>--</v>
      </c>
    </row>
    <row r="611" spans="1:47" x14ac:dyDescent="0.25">
      <c r="A611" t="str">
        <f t="shared" si="62"/>
        <v>U9-8</v>
      </c>
      <c r="B611" t="str">
        <f t="shared" si="63"/>
        <v>3.3V</v>
      </c>
      <c r="C611" t="str">
        <f t="shared" si="64"/>
        <v>U9-3.3V</v>
      </c>
      <c r="D611" t="str">
        <f t="shared" si="65"/>
        <v>U9-8</v>
      </c>
      <c r="E611" t="s">
        <v>442</v>
      </c>
      <c r="F611">
        <v>8</v>
      </c>
      <c r="G611" t="s">
        <v>291</v>
      </c>
      <c r="N611" s="97"/>
      <c r="AT611" t="str">
        <f t="shared" si="66"/>
        <v>3.3V</v>
      </c>
      <c r="AU611" t="str">
        <f t="shared" si="67"/>
        <v>--</v>
      </c>
    </row>
    <row r="612" spans="1:47" x14ac:dyDescent="0.25">
      <c r="A612" t="str">
        <f t="shared" si="62"/>
        <v>U9-9</v>
      </c>
      <c r="B612" t="str">
        <f t="shared" si="63"/>
        <v>NetU9_9</v>
      </c>
      <c r="C612" t="str">
        <f t="shared" si="64"/>
        <v>U9-NetU9_9</v>
      </c>
      <c r="D612" t="str">
        <f t="shared" si="65"/>
        <v>U9-9</v>
      </c>
      <c r="E612" t="s">
        <v>442</v>
      </c>
      <c r="F612">
        <v>9</v>
      </c>
      <c r="G612" t="s">
        <v>799</v>
      </c>
      <c r="N612" s="97"/>
      <c r="AT612" t="str">
        <f t="shared" si="66"/>
        <v>NetU9_9</v>
      </c>
      <c r="AU612" t="str">
        <f t="shared" si="67"/>
        <v>--</v>
      </c>
    </row>
    <row r="613" spans="1:47" x14ac:dyDescent="0.25">
      <c r="A613" t="str">
        <f t="shared" si="62"/>
        <v>U10-1</v>
      </c>
      <c r="B613" t="str">
        <f t="shared" si="63"/>
        <v>NetU10_1</v>
      </c>
      <c r="C613" t="str">
        <f t="shared" si="64"/>
        <v>U10-NetU10_1</v>
      </c>
      <c r="D613" t="str">
        <f t="shared" si="65"/>
        <v>U10-1</v>
      </c>
      <c r="E613" t="s">
        <v>926</v>
      </c>
      <c r="F613">
        <v>1</v>
      </c>
      <c r="G613" t="s">
        <v>927</v>
      </c>
      <c r="N613" s="97"/>
      <c r="AT613" t="str">
        <f t="shared" si="66"/>
        <v>NetU10_1</v>
      </c>
      <c r="AU613" t="str">
        <f t="shared" si="67"/>
        <v>--</v>
      </c>
    </row>
    <row r="614" spans="1:47" x14ac:dyDescent="0.25">
      <c r="A614" t="str">
        <f t="shared" si="62"/>
        <v>U10-2</v>
      </c>
      <c r="B614" t="str">
        <f t="shared" si="63"/>
        <v>GND</v>
      </c>
      <c r="C614" t="str">
        <f t="shared" si="64"/>
        <v>U10-GND</v>
      </c>
      <c r="D614" t="str">
        <f t="shared" si="65"/>
        <v>U10-2</v>
      </c>
      <c r="E614" t="s">
        <v>926</v>
      </c>
      <c r="F614">
        <v>2</v>
      </c>
      <c r="G614" t="s">
        <v>324</v>
      </c>
      <c r="N614" s="97"/>
      <c r="AT614" t="str">
        <f t="shared" si="66"/>
        <v>GND</v>
      </c>
      <c r="AU614" t="str">
        <f t="shared" si="67"/>
        <v>--</v>
      </c>
    </row>
    <row r="615" spans="1:47" x14ac:dyDescent="0.25">
      <c r="A615" t="str">
        <f t="shared" si="62"/>
        <v>U10-3</v>
      </c>
      <c r="B615" t="str">
        <f t="shared" si="63"/>
        <v>GND</v>
      </c>
      <c r="C615" t="str">
        <f t="shared" si="64"/>
        <v>U10-GND</v>
      </c>
      <c r="D615" t="str">
        <f t="shared" si="65"/>
        <v>U10-3</v>
      </c>
      <c r="E615" t="s">
        <v>926</v>
      </c>
      <c r="F615">
        <v>3</v>
      </c>
      <c r="G615" t="s">
        <v>324</v>
      </c>
      <c r="N615" s="97"/>
      <c r="AT615" t="str">
        <f t="shared" si="66"/>
        <v>GND</v>
      </c>
      <c r="AU615" t="str">
        <f t="shared" si="67"/>
        <v>--</v>
      </c>
    </row>
    <row r="616" spans="1:47" x14ac:dyDescent="0.25">
      <c r="A616" t="str">
        <f t="shared" si="62"/>
        <v>U10-4</v>
      </c>
      <c r="B616" t="str">
        <f t="shared" si="63"/>
        <v>NetU10_4</v>
      </c>
      <c r="C616" t="str">
        <f t="shared" si="64"/>
        <v>U10-NetU10_4</v>
      </c>
      <c r="D616" t="str">
        <f t="shared" si="65"/>
        <v>U10-4</v>
      </c>
      <c r="E616" t="s">
        <v>926</v>
      </c>
      <c r="F616">
        <v>4</v>
      </c>
      <c r="G616" t="s">
        <v>1401</v>
      </c>
      <c r="N616" s="97"/>
      <c r="AT616" t="str">
        <f t="shared" si="66"/>
        <v>NetU10_4</v>
      </c>
      <c r="AU616" t="str">
        <f t="shared" si="67"/>
        <v>--</v>
      </c>
    </row>
    <row r="617" spans="1:47" x14ac:dyDescent="0.25">
      <c r="A617" t="str">
        <f t="shared" si="62"/>
        <v>U10-5</v>
      </c>
      <c r="B617" t="str">
        <f t="shared" si="63"/>
        <v>VCCINT</v>
      </c>
      <c r="C617" t="str">
        <f t="shared" si="64"/>
        <v>U10-VCCINT</v>
      </c>
      <c r="D617" t="str">
        <f t="shared" si="65"/>
        <v>U10-5</v>
      </c>
      <c r="E617" t="s">
        <v>926</v>
      </c>
      <c r="F617">
        <v>5</v>
      </c>
      <c r="G617" t="s">
        <v>839</v>
      </c>
      <c r="N617" s="97"/>
      <c r="AT617" t="str">
        <f t="shared" si="66"/>
        <v>VCCINT</v>
      </c>
      <c r="AU617" t="str">
        <f t="shared" si="67"/>
        <v>--</v>
      </c>
    </row>
    <row r="618" spans="1:47" x14ac:dyDescent="0.25">
      <c r="A618" t="str">
        <f t="shared" si="62"/>
        <v>U10-6</v>
      </c>
      <c r="B618" t="str">
        <f t="shared" si="63"/>
        <v>GND</v>
      </c>
      <c r="C618" t="str">
        <f t="shared" si="64"/>
        <v>U10-GND</v>
      </c>
      <c r="D618" t="str">
        <f t="shared" si="65"/>
        <v>U10-6</v>
      </c>
      <c r="E618" t="s">
        <v>926</v>
      </c>
      <c r="F618">
        <v>6</v>
      </c>
      <c r="G618" t="s">
        <v>324</v>
      </c>
      <c r="N618" s="97"/>
      <c r="AT618" t="str">
        <f t="shared" si="66"/>
        <v>GND</v>
      </c>
      <c r="AU618" t="str">
        <f t="shared" si="67"/>
        <v>--</v>
      </c>
    </row>
    <row r="619" spans="1:47" x14ac:dyDescent="0.25">
      <c r="A619" t="str">
        <f t="shared" si="62"/>
        <v>U10-7</v>
      </c>
      <c r="B619" t="str">
        <f t="shared" si="63"/>
        <v>VCCINT</v>
      </c>
      <c r="C619" t="str">
        <f t="shared" si="64"/>
        <v>U10-VCCINT</v>
      </c>
      <c r="D619" t="str">
        <f t="shared" si="65"/>
        <v>U10-7</v>
      </c>
      <c r="E619" t="s">
        <v>926</v>
      </c>
      <c r="F619">
        <v>7</v>
      </c>
      <c r="G619" t="s">
        <v>839</v>
      </c>
      <c r="N619" s="97"/>
      <c r="AT619" t="str">
        <f t="shared" si="66"/>
        <v>VCCINT</v>
      </c>
      <c r="AU619" t="str">
        <f t="shared" si="67"/>
        <v>--</v>
      </c>
    </row>
    <row r="620" spans="1:47" x14ac:dyDescent="0.25">
      <c r="A620" t="str">
        <f t="shared" si="62"/>
        <v>U10-8</v>
      </c>
      <c r="B620" t="str">
        <f t="shared" si="63"/>
        <v>VCCINT</v>
      </c>
      <c r="C620" t="str">
        <f t="shared" si="64"/>
        <v>U10-VCCINT</v>
      </c>
      <c r="D620" t="str">
        <f t="shared" si="65"/>
        <v>U10-8</v>
      </c>
      <c r="E620" t="s">
        <v>926</v>
      </c>
      <c r="F620">
        <v>8</v>
      </c>
      <c r="G620" t="s">
        <v>839</v>
      </c>
      <c r="N620" s="97"/>
      <c r="AT620" t="str">
        <f t="shared" si="66"/>
        <v>VCCINT</v>
      </c>
      <c r="AU620" t="str">
        <f t="shared" si="67"/>
        <v>--</v>
      </c>
    </row>
    <row r="621" spans="1:47" x14ac:dyDescent="0.25">
      <c r="A621" t="str">
        <f t="shared" si="62"/>
        <v>U10-9</v>
      </c>
      <c r="B621" t="str">
        <f t="shared" si="63"/>
        <v>GND</v>
      </c>
      <c r="C621" t="str">
        <f t="shared" si="64"/>
        <v>U10-GND</v>
      </c>
      <c r="D621" t="str">
        <f t="shared" si="65"/>
        <v>U10-9</v>
      </c>
      <c r="E621" t="s">
        <v>926</v>
      </c>
      <c r="F621">
        <v>9</v>
      </c>
      <c r="G621" t="s">
        <v>324</v>
      </c>
      <c r="N621" s="97"/>
      <c r="AT621" t="str">
        <f t="shared" si="66"/>
        <v>GND</v>
      </c>
      <c r="AU621" t="str">
        <f t="shared" si="67"/>
        <v>--</v>
      </c>
    </row>
    <row r="622" spans="1:47" x14ac:dyDescent="0.25">
      <c r="A622" t="str">
        <f t="shared" si="62"/>
        <v>U10-10</v>
      </c>
      <c r="B622" t="str">
        <f t="shared" si="63"/>
        <v>5V</v>
      </c>
      <c r="C622" t="str">
        <f t="shared" si="64"/>
        <v>U10-5V</v>
      </c>
      <c r="D622" t="str">
        <f t="shared" si="65"/>
        <v>U10-10</v>
      </c>
      <c r="E622" t="s">
        <v>926</v>
      </c>
      <c r="F622">
        <v>10</v>
      </c>
      <c r="G622" t="s">
        <v>293</v>
      </c>
      <c r="N622" s="97"/>
      <c r="AT622" t="str">
        <f t="shared" si="66"/>
        <v>5V</v>
      </c>
      <c r="AU622" t="str">
        <f t="shared" si="67"/>
        <v>--</v>
      </c>
    </row>
    <row r="623" spans="1:47" x14ac:dyDescent="0.25">
      <c r="A623" t="str">
        <f t="shared" si="62"/>
        <v>U10-11</v>
      </c>
      <c r="B623" t="str">
        <f t="shared" si="63"/>
        <v>GND</v>
      </c>
      <c r="C623" t="str">
        <f t="shared" si="64"/>
        <v>U10-GND</v>
      </c>
      <c r="D623" t="str">
        <f t="shared" si="65"/>
        <v>U10-11</v>
      </c>
      <c r="E623" t="s">
        <v>926</v>
      </c>
      <c r="F623">
        <v>11</v>
      </c>
      <c r="G623" t="s">
        <v>324</v>
      </c>
      <c r="N623" s="97"/>
      <c r="AT623" t="str">
        <f t="shared" si="66"/>
        <v>GND</v>
      </c>
      <c r="AU623" t="str">
        <f t="shared" si="67"/>
        <v>--</v>
      </c>
    </row>
    <row r="624" spans="1:47" x14ac:dyDescent="0.25">
      <c r="A624" t="str">
        <f t="shared" si="62"/>
        <v>U10-12</v>
      </c>
      <c r="B624" t="str">
        <f t="shared" si="63"/>
        <v>NetR41_2</v>
      </c>
      <c r="C624" t="str">
        <f t="shared" si="64"/>
        <v>U10-NetR41_2</v>
      </c>
      <c r="D624" t="str">
        <f t="shared" si="65"/>
        <v>U10-12</v>
      </c>
      <c r="E624" t="s">
        <v>926</v>
      </c>
      <c r="F624">
        <v>12</v>
      </c>
      <c r="G624" t="s">
        <v>853</v>
      </c>
      <c r="N624" s="97"/>
      <c r="AT624" t="str">
        <f t="shared" si="66"/>
        <v>NetR41_2</v>
      </c>
      <c r="AU624" t="str">
        <f t="shared" si="67"/>
        <v>--</v>
      </c>
    </row>
    <row r="625" spans="1:47" x14ac:dyDescent="0.25">
      <c r="A625" t="str">
        <f t="shared" si="62"/>
        <v>U10-13</v>
      </c>
      <c r="B625" t="str">
        <f t="shared" si="63"/>
        <v>NetR41_2</v>
      </c>
      <c r="C625" t="str">
        <f t="shared" si="64"/>
        <v>U10-NetR41_2</v>
      </c>
      <c r="D625" t="str">
        <f t="shared" si="65"/>
        <v>U10-13</v>
      </c>
      <c r="E625" t="s">
        <v>926</v>
      </c>
      <c r="F625">
        <v>13</v>
      </c>
      <c r="G625" t="s">
        <v>853</v>
      </c>
      <c r="N625" s="97"/>
      <c r="AT625" t="str">
        <f t="shared" si="66"/>
        <v>NetR41_2</v>
      </c>
      <c r="AU625" t="str">
        <f t="shared" si="67"/>
        <v>--</v>
      </c>
    </row>
    <row r="626" spans="1:47" x14ac:dyDescent="0.25">
      <c r="A626" t="str">
        <f t="shared" si="62"/>
        <v>U10-14</v>
      </c>
      <c r="B626" t="str">
        <f t="shared" si="63"/>
        <v>5V</v>
      </c>
      <c r="C626" t="str">
        <f t="shared" si="64"/>
        <v>U10-5V</v>
      </c>
      <c r="D626" t="str">
        <f t="shared" si="65"/>
        <v>U10-14</v>
      </c>
      <c r="E626" t="s">
        <v>926</v>
      </c>
      <c r="F626">
        <v>14</v>
      </c>
      <c r="G626" t="s">
        <v>293</v>
      </c>
      <c r="N626" s="97"/>
      <c r="AT626" t="str">
        <f t="shared" si="66"/>
        <v>5V</v>
      </c>
      <c r="AU626" t="str">
        <f t="shared" si="67"/>
        <v>--</v>
      </c>
    </row>
    <row r="627" spans="1:47" x14ac:dyDescent="0.25">
      <c r="A627" t="str">
        <f t="shared" si="62"/>
        <v>U10-15</v>
      </c>
      <c r="B627" t="str">
        <f t="shared" si="63"/>
        <v>NetU10_15</v>
      </c>
      <c r="C627" t="str">
        <f t="shared" si="64"/>
        <v>U10-NetU10_15</v>
      </c>
      <c r="D627" t="str">
        <f t="shared" si="65"/>
        <v>U10-15</v>
      </c>
      <c r="E627" t="s">
        <v>926</v>
      </c>
      <c r="F627">
        <v>15</v>
      </c>
      <c r="G627" t="s">
        <v>928</v>
      </c>
      <c r="N627" s="97"/>
      <c r="AT627" t="str">
        <f t="shared" si="66"/>
        <v>NetU10_15</v>
      </c>
      <c r="AU627" t="str">
        <f t="shared" si="67"/>
        <v>--</v>
      </c>
    </row>
    <row r="628" spans="1:47" x14ac:dyDescent="0.25">
      <c r="A628" t="str">
        <f t="shared" si="62"/>
        <v>U10-16</v>
      </c>
      <c r="B628" t="str">
        <f t="shared" si="63"/>
        <v>NetU10_16</v>
      </c>
      <c r="C628" t="str">
        <f t="shared" si="64"/>
        <v>U10-NetU10_16</v>
      </c>
      <c r="D628" t="str">
        <f t="shared" si="65"/>
        <v>U10-16</v>
      </c>
      <c r="E628" t="s">
        <v>926</v>
      </c>
      <c r="F628">
        <v>16</v>
      </c>
      <c r="G628" t="s">
        <v>929</v>
      </c>
      <c r="N628" s="97"/>
      <c r="AT628" t="str">
        <f t="shared" si="66"/>
        <v>NetU10_16</v>
      </c>
      <c r="AU628" t="str">
        <f t="shared" si="67"/>
        <v>--</v>
      </c>
    </row>
    <row r="629" spans="1:47" x14ac:dyDescent="0.25">
      <c r="A629" t="str">
        <f t="shared" si="62"/>
        <v>C1-1</v>
      </c>
      <c r="B629" t="str">
        <f t="shared" si="63"/>
        <v>NetC1_1</v>
      </c>
      <c r="C629" t="str">
        <f t="shared" si="64"/>
        <v>C1-NetC1_1</v>
      </c>
      <c r="D629" t="str">
        <f t="shared" si="65"/>
        <v>C1-1</v>
      </c>
      <c r="E629" t="s">
        <v>444</v>
      </c>
      <c r="F629">
        <v>1</v>
      </c>
      <c r="G629" t="s">
        <v>370</v>
      </c>
      <c r="N629" s="97"/>
      <c r="AT629" t="str">
        <f t="shared" si="66"/>
        <v>NetC1_1</v>
      </c>
      <c r="AU629" t="str">
        <f t="shared" si="67"/>
        <v>--</v>
      </c>
    </row>
    <row r="630" spans="1:47" x14ac:dyDescent="0.25">
      <c r="A630" t="str">
        <f t="shared" si="62"/>
        <v>C1-2</v>
      </c>
      <c r="B630" t="str">
        <f t="shared" si="63"/>
        <v>GND</v>
      </c>
      <c r="C630" t="str">
        <f t="shared" si="64"/>
        <v>C1-GND</v>
      </c>
      <c r="D630" t="str">
        <f t="shared" si="65"/>
        <v>C1-2</v>
      </c>
      <c r="E630" t="s">
        <v>444</v>
      </c>
      <c r="F630">
        <v>2</v>
      </c>
      <c r="G630" t="s">
        <v>324</v>
      </c>
      <c r="N630" s="97"/>
      <c r="AT630" t="str">
        <f t="shared" si="66"/>
        <v>GND</v>
      </c>
      <c r="AU630" t="str">
        <f t="shared" si="67"/>
        <v>--</v>
      </c>
    </row>
    <row r="631" spans="1:47" x14ac:dyDescent="0.25">
      <c r="A631" t="str">
        <f t="shared" si="62"/>
        <v>C2-1</v>
      </c>
      <c r="B631" t="str">
        <f t="shared" si="63"/>
        <v>DEVRSTn</v>
      </c>
      <c r="C631" t="str">
        <f t="shared" si="64"/>
        <v>C2-DEVRSTn</v>
      </c>
      <c r="D631" t="str">
        <f t="shared" si="65"/>
        <v>C2-1</v>
      </c>
      <c r="E631" t="s">
        <v>445</v>
      </c>
      <c r="F631">
        <v>1</v>
      </c>
      <c r="G631" t="s">
        <v>1351</v>
      </c>
      <c r="N631" s="97"/>
      <c r="AT631" t="str">
        <f t="shared" si="66"/>
        <v>RESET</v>
      </c>
      <c r="AU631" t="str">
        <f t="shared" si="67"/>
        <v>R22</v>
      </c>
    </row>
    <row r="632" spans="1:47" x14ac:dyDescent="0.25">
      <c r="A632" t="str">
        <f t="shared" si="62"/>
        <v>C2-2</v>
      </c>
      <c r="B632" t="str">
        <f t="shared" si="63"/>
        <v>GND</v>
      </c>
      <c r="C632" t="str">
        <f t="shared" si="64"/>
        <v>C2-GND</v>
      </c>
      <c r="D632" t="str">
        <f t="shared" si="65"/>
        <v>C2-2</v>
      </c>
      <c r="E632" t="s">
        <v>445</v>
      </c>
      <c r="F632">
        <v>2</v>
      </c>
      <c r="G632" t="s">
        <v>324</v>
      </c>
      <c r="N632" s="97"/>
      <c r="AT632" t="str">
        <f t="shared" si="66"/>
        <v>GND</v>
      </c>
      <c r="AU632" t="str">
        <f t="shared" si="67"/>
        <v>--</v>
      </c>
    </row>
    <row r="633" spans="1:47" x14ac:dyDescent="0.25">
      <c r="A633" t="str">
        <f t="shared" si="62"/>
        <v>C3-1</v>
      </c>
      <c r="B633" t="str">
        <f t="shared" si="63"/>
        <v>NetC3_1</v>
      </c>
      <c r="C633" t="str">
        <f t="shared" si="64"/>
        <v>C3-NetC3_1</v>
      </c>
      <c r="D633" t="str">
        <f t="shared" si="65"/>
        <v>C3-1</v>
      </c>
      <c r="E633" t="s">
        <v>446</v>
      </c>
      <c r="F633">
        <v>1</v>
      </c>
      <c r="G633" t="s">
        <v>1030</v>
      </c>
      <c r="N633" s="97"/>
      <c r="AT633" t="str">
        <f t="shared" si="66"/>
        <v>NetC3_1</v>
      </c>
      <c r="AU633" t="str">
        <f t="shared" si="67"/>
        <v>--</v>
      </c>
    </row>
    <row r="634" spans="1:47" x14ac:dyDescent="0.25">
      <c r="A634" t="str">
        <f t="shared" si="62"/>
        <v>C3-2</v>
      </c>
      <c r="B634" t="str">
        <f t="shared" si="63"/>
        <v>GND</v>
      </c>
      <c r="C634" t="str">
        <f t="shared" si="64"/>
        <v>C3-GND</v>
      </c>
      <c r="D634" t="str">
        <f t="shared" si="65"/>
        <v>C3-2</v>
      </c>
      <c r="E634" t="s">
        <v>446</v>
      </c>
      <c r="F634">
        <v>2</v>
      </c>
      <c r="G634" t="s">
        <v>324</v>
      </c>
      <c r="N634" s="97"/>
      <c r="AT634" t="str">
        <f t="shared" si="66"/>
        <v>GND</v>
      </c>
      <c r="AU634" t="str">
        <f t="shared" si="67"/>
        <v>--</v>
      </c>
    </row>
    <row r="635" spans="1:47" x14ac:dyDescent="0.25">
      <c r="A635" t="str">
        <f t="shared" si="62"/>
        <v>C4-1</v>
      </c>
      <c r="B635" t="str">
        <f t="shared" si="63"/>
        <v>NetC4_1</v>
      </c>
      <c r="C635" t="str">
        <f t="shared" si="64"/>
        <v>C4-NetC4_1</v>
      </c>
      <c r="D635" t="str">
        <f t="shared" si="65"/>
        <v>C4-1</v>
      </c>
      <c r="E635" t="s">
        <v>447</v>
      </c>
      <c r="F635">
        <v>1</v>
      </c>
      <c r="G635" t="s">
        <v>1151</v>
      </c>
      <c r="N635" s="97"/>
      <c r="AT635" t="str">
        <f t="shared" si="66"/>
        <v>NetC4_1</v>
      </c>
      <c r="AU635" t="str">
        <f t="shared" si="67"/>
        <v>--</v>
      </c>
    </row>
    <row r="636" spans="1:47" x14ac:dyDescent="0.25">
      <c r="A636" t="str">
        <f t="shared" si="62"/>
        <v>C4-2</v>
      </c>
      <c r="B636" t="str">
        <f t="shared" si="63"/>
        <v>GND</v>
      </c>
      <c r="C636" t="str">
        <f t="shared" si="64"/>
        <v>C4-GND</v>
      </c>
      <c r="D636" t="str">
        <f t="shared" si="65"/>
        <v>C4-2</v>
      </c>
      <c r="E636" t="s">
        <v>447</v>
      </c>
      <c r="F636">
        <v>2</v>
      </c>
      <c r="G636" t="s">
        <v>324</v>
      </c>
      <c r="N636" s="97"/>
      <c r="AT636" t="str">
        <f t="shared" si="66"/>
        <v>GND</v>
      </c>
      <c r="AU636" t="str">
        <f t="shared" si="67"/>
        <v>--</v>
      </c>
    </row>
    <row r="637" spans="1:47" x14ac:dyDescent="0.25">
      <c r="A637" t="str">
        <f t="shared" si="62"/>
        <v>C5-1</v>
      </c>
      <c r="B637" t="str">
        <f t="shared" si="63"/>
        <v>VCORE</v>
      </c>
      <c r="C637" t="str">
        <f t="shared" si="64"/>
        <v>C5-VCORE</v>
      </c>
      <c r="D637" t="str">
        <f t="shared" si="65"/>
        <v>C5-1</v>
      </c>
      <c r="E637" t="s">
        <v>448</v>
      </c>
      <c r="F637">
        <v>1</v>
      </c>
      <c r="G637" t="s">
        <v>395</v>
      </c>
      <c r="N637" s="97"/>
      <c r="AT637" t="str">
        <f t="shared" si="66"/>
        <v>VCORE</v>
      </c>
      <c r="AU637" t="str">
        <f t="shared" si="67"/>
        <v>--</v>
      </c>
    </row>
    <row r="638" spans="1:47" x14ac:dyDescent="0.25">
      <c r="A638" t="str">
        <f t="shared" si="62"/>
        <v>C5-2</v>
      </c>
      <c r="B638" t="str">
        <f t="shared" si="63"/>
        <v>GND</v>
      </c>
      <c r="C638" t="str">
        <f t="shared" si="64"/>
        <v>C5-GND</v>
      </c>
      <c r="D638" t="str">
        <f t="shared" si="65"/>
        <v>C5-2</v>
      </c>
      <c r="E638" t="s">
        <v>448</v>
      </c>
      <c r="F638">
        <v>2</v>
      </c>
      <c r="G638" t="s">
        <v>324</v>
      </c>
      <c r="N638" s="97"/>
      <c r="AT638" t="str">
        <f t="shared" si="66"/>
        <v>GND</v>
      </c>
      <c r="AU638" t="str">
        <f t="shared" si="67"/>
        <v>--</v>
      </c>
    </row>
    <row r="639" spans="1:47" x14ac:dyDescent="0.25">
      <c r="A639" t="str">
        <f t="shared" si="62"/>
        <v>C6-1</v>
      </c>
      <c r="B639" t="str">
        <f t="shared" si="63"/>
        <v>VCORE</v>
      </c>
      <c r="C639" t="str">
        <f t="shared" si="64"/>
        <v>C6-VCORE</v>
      </c>
      <c r="D639" t="str">
        <f t="shared" si="65"/>
        <v>C6-1</v>
      </c>
      <c r="E639" t="s">
        <v>449</v>
      </c>
      <c r="F639">
        <v>1</v>
      </c>
      <c r="G639" t="s">
        <v>395</v>
      </c>
      <c r="N639" s="97"/>
      <c r="AT639" t="str">
        <f t="shared" si="66"/>
        <v>VCORE</v>
      </c>
      <c r="AU639" t="str">
        <f t="shared" si="67"/>
        <v>--</v>
      </c>
    </row>
    <row r="640" spans="1:47" x14ac:dyDescent="0.25">
      <c r="A640" t="str">
        <f t="shared" si="62"/>
        <v>C6-2</v>
      </c>
      <c r="B640" t="str">
        <f t="shared" si="63"/>
        <v>GND</v>
      </c>
      <c r="C640" t="str">
        <f t="shared" si="64"/>
        <v>C6-GND</v>
      </c>
      <c r="D640" t="str">
        <f t="shared" si="65"/>
        <v>C6-2</v>
      </c>
      <c r="E640" t="s">
        <v>449</v>
      </c>
      <c r="F640">
        <v>2</v>
      </c>
      <c r="G640" t="s">
        <v>324</v>
      </c>
      <c r="N640" s="97"/>
      <c r="AT640" t="str">
        <f t="shared" si="66"/>
        <v>GND</v>
      </c>
      <c r="AU640" t="str">
        <f t="shared" si="67"/>
        <v>--</v>
      </c>
    </row>
    <row r="641" spans="1:47" x14ac:dyDescent="0.25">
      <c r="A641" t="str">
        <f t="shared" si="62"/>
        <v>C7-1</v>
      </c>
      <c r="B641" t="str">
        <f t="shared" si="63"/>
        <v>GND</v>
      </c>
      <c r="C641" t="str">
        <f t="shared" si="64"/>
        <v>C7-GND</v>
      </c>
      <c r="D641" t="str">
        <f t="shared" si="65"/>
        <v>C7-1</v>
      </c>
      <c r="E641" t="s">
        <v>450</v>
      </c>
      <c r="F641">
        <v>1</v>
      </c>
      <c r="G641" t="s">
        <v>324</v>
      </c>
      <c r="N641" s="97"/>
      <c r="AT641" t="str">
        <f t="shared" si="66"/>
        <v>GND</v>
      </c>
      <c r="AU641" t="str">
        <f t="shared" si="67"/>
        <v>--</v>
      </c>
    </row>
    <row r="642" spans="1:47" x14ac:dyDescent="0.25">
      <c r="A642" t="str">
        <f t="shared" si="62"/>
        <v>C7-2</v>
      </c>
      <c r="B642" t="str">
        <f t="shared" si="63"/>
        <v>NetC7_2</v>
      </c>
      <c r="C642" t="str">
        <f t="shared" si="64"/>
        <v>C7-NetC7_2</v>
      </c>
      <c r="D642" t="str">
        <f t="shared" si="65"/>
        <v>C7-2</v>
      </c>
      <c r="E642" t="s">
        <v>450</v>
      </c>
      <c r="F642">
        <v>2</v>
      </c>
      <c r="G642" t="s">
        <v>371</v>
      </c>
      <c r="N642" s="97"/>
      <c r="AT642" t="str">
        <f t="shared" si="66"/>
        <v>NetC7_2</v>
      </c>
      <c r="AU642" t="str">
        <f t="shared" si="67"/>
        <v>--</v>
      </c>
    </row>
    <row r="643" spans="1:47" x14ac:dyDescent="0.25">
      <c r="A643" t="str">
        <f t="shared" si="62"/>
        <v>C8-1</v>
      </c>
      <c r="B643" t="str">
        <f t="shared" si="63"/>
        <v>3.3V</v>
      </c>
      <c r="C643" t="str">
        <f t="shared" si="64"/>
        <v>C8-3.3V</v>
      </c>
      <c r="D643" t="str">
        <f t="shared" si="65"/>
        <v>C8-1</v>
      </c>
      <c r="E643" t="s">
        <v>451</v>
      </c>
      <c r="F643">
        <v>1</v>
      </c>
      <c r="G643" t="s">
        <v>291</v>
      </c>
      <c r="N643" s="97"/>
      <c r="AT643" t="str">
        <f t="shared" si="66"/>
        <v>3.3V</v>
      </c>
      <c r="AU643" t="str">
        <f t="shared" si="67"/>
        <v>--</v>
      </c>
    </row>
    <row r="644" spans="1:47" x14ac:dyDescent="0.25">
      <c r="A644" t="str">
        <f t="shared" si="62"/>
        <v>C8-2</v>
      </c>
      <c r="B644" t="str">
        <f t="shared" si="63"/>
        <v>GND</v>
      </c>
      <c r="C644" t="str">
        <f t="shared" si="64"/>
        <v>C8-GND</v>
      </c>
      <c r="D644" t="str">
        <f t="shared" si="65"/>
        <v>C8-2</v>
      </c>
      <c r="E644" t="s">
        <v>451</v>
      </c>
      <c r="F644">
        <v>2</v>
      </c>
      <c r="G644" t="s">
        <v>324</v>
      </c>
      <c r="N644" s="97"/>
      <c r="AT644" t="str">
        <f t="shared" si="66"/>
        <v>GND</v>
      </c>
      <c r="AU644" t="str">
        <f t="shared" si="67"/>
        <v>--</v>
      </c>
    </row>
    <row r="645" spans="1:47" x14ac:dyDescent="0.25">
      <c r="A645" t="str">
        <f t="shared" si="62"/>
        <v>C9-1</v>
      </c>
      <c r="B645" t="str">
        <f t="shared" si="63"/>
        <v>3.3V</v>
      </c>
      <c r="C645" t="str">
        <f t="shared" si="64"/>
        <v>C9-3.3V</v>
      </c>
      <c r="D645" t="str">
        <f t="shared" si="65"/>
        <v>C9-1</v>
      </c>
      <c r="E645" t="s">
        <v>452</v>
      </c>
      <c r="F645">
        <v>1</v>
      </c>
      <c r="G645" t="s">
        <v>291</v>
      </c>
      <c r="N645" s="97"/>
      <c r="AT645" t="str">
        <f t="shared" si="66"/>
        <v>3.3V</v>
      </c>
      <c r="AU645" t="str">
        <f t="shared" si="67"/>
        <v>--</v>
      </c>
    </row>
    <row r="646" spans="1:47" x14ac:dyDescent="0.25">
      <c r="A646" t="str">
        <f t="shared" ref="A646:A709" si="68">$E646&amp;"-"&amp;$F646</f>
        <v>C9-2</v>
      </c>
      <c r="B646" t="str">
        <f t="shared" ref="B646:B709" si="69">IF(OR(E646=$A$2,E646=$B$2,E646=$C$2,E646=$D$2),"--",G646)</f>
        <v>GND</v>
      </c>
      <c r="C646" t="str">
        <f t="shared" ref="C646:C709" si="70">$E646&amp;"-"&amp;$G646</f>
        <v>C9-GND</v>
      </c>
      <c r="D646" t="str">
        <f t="shared" ref="D646:D709" si="71">A646</f>
        <v>C9-2</v>
      </c>
      <c r="E646" t="s">
        <v>452</v>
      </c>
      <c r="F646">
        <v>2</v>
      </c>
      <c r="G646" t="s">
        <v>324</v>
      </c>
      <c r="N646" s="97"/>
      <c r="AT646" t="str">
        <f t="shared" ref="AT646:AT709" si="72">IF(IF(COUNTIF($AO$6:$AQ$150,B646)&gt;0,"---","--")="---",VLOOKUP(B646,$AO$6:$AQ$150,3,0),B646)</f>
        <v>GND</v>
      </c>
      <c r="AU646" t="str">
        <f t="shared" ref="AU646:AU709" si="73">IF(IF(COUNTIF($AO$6:$AQ$150,B646)&gt;0,"---","--")="---",VLOOKUP(B646,$AO$6:$AQ$150,2,0),"--")</f>
        <v>--</v>
      </c>
    </row>
    <row r="647" spans="1:47" x14ac:dyDescent="0.25">
      <c r="A647" t="str">
        <f t="shared" si="68"/>
        <v>C10-1</v>
      </c>
      <c r="B647" t="str">
        <f t="shared" si="69"/>
        <v>NetC10_1</v>
      </c>
      <c r="C647" t="str">
        <f t="shared" si="70"/>
        <v>C10-NetC10_1</v>
      </c>
      <c r="D647" t="str">
        <f t="shared" si="71"/>
        <v>C10-1</v>
      </c>
      <c r="E647" t="s">
        <v>453</v>
      </c>
      <c r="F647">
        <v>1</v>
      </c>
      <c r="G647" t="s">
        <v>1147</v>
      </c>
      <c r="N647" s="97"/>
      <c r="AT647" t="str">
        <f t="shared" si="72"/>
        <v>NetC10_2</v>
      </c>
      <c r="AU647" t="str">
        <f t="shared" si="73"/>
        <v>C10</v>
      </c>
    </row>
    <row r="648" spans="1:47" x14ac:dyDescent="0.25">
      <c r="A648" t="str">
        <f t="shared" si="68"/>
        <v>C10-2</v>
      </c>
      <c r="B648" t="str">
        <f t="shared" si="69"/>
        <v>NetC10_2</v>
      </c>
      <c r="C648" t="str">
        <f t="shared" si="70"/>
        <v>C10-NetC10_2</v>
      </c>
      <c r="D648" t="str">
        <f t="shared" si="71"/>
        <v>C10-2</v>
      </c>
      <c r="E648" t="s">
        <v>453</v>
      </c>
      <c r="F648">
        <v>2</v>
      </c>
      <c r="G648" t="s">
        <v>1148</v>
      </c>
      <c r="N648" s="97"/>
      <c r="AT648" t="str">
        <f t="shared" si="72"/>
        <v>NetC10_1</v>
      </c>
      <c r="AU648" t="str">
        <f t="shared" si="73"/>
        <v>C10</v>
      </c>
    </row>
    <row r="649" spans="1:47" x14ac:dyDescent="0.25">
      <c r="A649" t="str">
        <f t="shared" si="68"/>
        <v>C11-1</v>
      </c>
      <c r="B649" t="str">
        <f t="shared" si="69"/>
        <v>GND</v>
      </c>
      <c r="C649" t="str">
        <f t="shared" si="70"/>
        <v>C11-GND</v>
      </c>
      <c r="D649" t="str">
        <f t="shared" si="71"/>
        <v>C11-1</v>
      </c>
      <c r="E649" t="s">
        <v>454</v>
      </c>
      <c r="F649">
        <v>1</v>
      </c>
      <c r="G649" t="s">
        <v>324</v>
      </c>
      <c r="N649" s="97"/>
      <c r="AT649" t="str">
        <f t="shared" si="72"/>
        <v>GND</v>
      </c>
      <c r="AU649" t="str">
        <f t="shared" si="73"/>
        <v>--</v>
      </c>
    </row>
    <row r="650" spans="1:47" x14ac:dyDescent="0.25">
      <c r="A650" t="str">
        <f t="shared" si="68"/>
        <v>C11-2</v>
      </c>
      <c r="B650" t="str">
        <f t="shared" si="69"/>
        <v>3.3V</v>
      </c>
      <c r="C650" t="str">
        <f t="shared" si="70"/>
        <v>C11-3.3V</v>
      </c>
      <c r="D650" t="str">
        <f t="shared" si="71"/>
        <v>C11-2</v>
      </c>
      <c r="E650" t="s">
        <v>454</v>
      </c>
      <c r="F650">
        <v>2</v>
      </c>
      <c r="G650" t="s">
        <v>291</v>
      </c>
      <c r="N650" s="97"/>
      <c r="AT650" t="str">
        <f t="shared" si="72"/>
        <v>3.3V</v>
      </c>
      <c r="AU650" t="str">
        <f t="shared" si="73"/>
        <v>--</v>
      </c>
    </row>
    <row r="651" spans="1:47" x14ac:dyDescent="0.25">
      <c r="A651" t="str">
        <f t="shared" si="68"/>
        <v>C12-1</v>
      </c>
      <c r="B651" t="str">
        <f t="shared" si="69"/>
        <v>GND</v>
      </c>
      <c r="C651" t="str">
        <f t="shared" si="70"/>
        <v>C12-GND</v>
      </c>
      <c r="D651" t="str">
        <f t="shared" si="71"/>
        <v>C12-1</v>
      </c>
      <c r="E651" t="s">
        <v>455</v>
      </c>
      <c r="F651">
        <v>1</v>
      </c>
      <c r="G651" t="s">
        <v>324</v>
      </c>
      <c r="N651" s="97"/>
      <c r="AT651" t="str">
        <f t="shared" si="72"/>
        <v>GND</v>
      </c>
      <c r="AU651" t="str">
        <f t="shared" si="73"/>
        <v>--</v>
      </c>
    </row>
    <row r="652" spans="1:47" x14ac:dyDescent="0.25">
      <c r="A652" t="str">
        <f t="shared" si="68"/>
        <v>C12-2</v>
      </c>
      <c r="B652" t="str">
        <f t="shared" si="69"/>
        <v>VCORE</v>
      </c>
      <c r="C652" t="str">
        <f t="shared" si="70"/>
        <v>C12-VCORE</v>
      </c>
      <c r="D652" t="str">
        <f t="shared" si="71"/>
        <v>C12-2</v>
      </c>
      <c r="E652" t="s">
        <v>455</v>
      </c>
      <c r="F652">
        <v>2</v>
      </c>
      <c r="G652" t="s">
        <v>395</v>
      </c>
      <c r="N652" s="97"/>
      <c r="AT652" t="str">
        <f t="shared" si="72"/>
        <v>VCORE</v>
      </c>
      <c r="AU652" t="str">
        <f t="shared" si="73"/>
        <v>--</v>
      </c>
    </row>
    <row r="653" spans="1:47" x14ac:dyDescent="0.25">
      <c r="A653" t="str">
        <f t="shared" si="68"/>
        <v>C13-1</v>
      </c>
      <c r="B653" t="str">
        <f t="shared" si="69"/>
        <v>GND</v>
      </c>
      <c r="C653" t="str">
        <f t="shared" si="70"/>
        <v>C13-GND</v>
      </c>
      <c r="D653" t="str">
        <f t="shared" si="71"/>
        <v>C13-1</v>
      </c>
      <c r="E653" t="s">
        <v>456</v>
      </c>
      <c r="F653">
        <v>1</v>
      </c>
      <c r="G653" t="s">
        <v>324</v>
      </c>
      <c r="N653" s="97"/>
      <c r="AT653" t="str">
        <f t="shared" si="72"/>
        <v>GND</v>
      </c>
      <c r="AU653" t="str">
        <f t="shared" si="73"/>
        <v>--</v>
      </c>
    </row>
    <row r="654" spans="1:47" x14ac:dyDescent="0.25">
      <c r="A654" t="str">
        <f t="shared" si="68"/>
        <v>C13-2</v>
      </c>
      <c r="B654" t="str">
        <f t="shared" si="69"/>
        <v>USB_VBUS</v>
      </c>
      <c r="C654" t="str">
        <f t="shared" si="70"/>
        <v>C13-USB_VBUS</v>
      </c>
      <c r="D654" t="str">
        <f t="shared" si="71"/>
        <v>C13-2</v>
      </c>
      <c r="E654" t="s">
        <v>456</v>
      </c>
      <c r="F654">
        <v>2</v>
      </c>
      <c r="G654" t="s">
        <v>350</v>
      </c>
      <c r="N654" s="97"/>
      <c r="AT654" t="str">
        <f t="shared" si="72"/>
        <v>NetR28_2</v>
      </c>
      <c r="AU654" t="str">
        <f t="shared" si="73"/>
        <v>R28</v>
      </c>
    </row>
    <row r="655" spans="1:47" x14ac:dyDescent="0.25">
      <c r="A655" t="str">
        <f t="shared" si="68"/>
        <v>C14-1</v>
      </c>
      <c r="B655" t="str">
        <f t="shared" si="69"/>
        <v>3.3V</v>
      </c>
      <c r="C655" t="str">
        <f t="shared" si="70"/>
        <v>C14-3.3V</v>
      </c>
      <c r="D655" t="str">
        <f t="shared" si="71"/>
        <v>C14-1</v>
      </c>
      <c r="E655" t="s">
        <v>457</v>
      </c>
      <c r="F655">
        <v>1</v>
      </c>
      <c r="G655" t="s">
        <v>291</v>
      </c>
      <c r="N655" s="97"/>
      <c r="AT655" t="str">
        <f t="shared" si="72"/>
        <v>3.3V</v>
      </c>
      <c r="AU655" t="str">
        <f t="shared" si="73"/>
        <v>--</v>
      </c>
    </row>
    <row r="656" spans="1:47" x14ac:dyDescent="0.25">
      <c r="A656" t="str">
        <f t="shared" si="68"/>
        <v>C14-2</v>
      </c>
      <c r="B656" t="str">
        <f t="shared" si="69"/>
        <v>GND</v>
      </c>
      <c r="C656" t="str">
        <f t="shared" si="70"/>
        <v>C14-GND</v>
      </c>
      <c r="D656" t="str">
        <f t="shared" si="71"/>
        <v>C14-2</v>
      </c>
      <c r="E656" t="s">
        <v>457</v>
      </c>
      <c r="F656">
        <v>2</v>
      </c>
      <c r="G656" t="s">
        <v>324</v>
      </c>
      <c r="N656" s="97"/>
      <c r="AT656" t="str">
        <f t="shared" si="72"/>
        <v>GND</v>
      </c>
      <c r="AU656" t="str">
        <f t="shared" si="73"/>
        <v>--</v>
      </c>
    </row>
    <row r="657" spans="1:47" x14ac:dyDescent="0.25">
      <c r="A657" t="str">
        <f t="shared" si="68"/>
        <v>C15-1</v>
      </c>
      <c r="B657" t="str">
        <f t="shared" si="69"/>
        <v>3.3V</v>
      </c>
      <c r="C657" t="str">
        <f t="shared" si="70"/>
        <v>C15-3.3V</v>
      </c>
      <c r="D657" t="str">
        <f t="shared" si="71"/>
        <v>C15-1</v>
      </c>
      <c r="E657" t="s">
        <v>458</v>
      </c>
      <c r="F657">
        <v>1</v>
      </c>
      <c r="G657" t="s">
        <v>291</v>
      </c>
      <c r="N657" s="97"/>
      <c r="AT657" t="str">
        <f t="shared" si="72"/>
        <v>3.3V</v>
      </c>
      <c r="AU657" t="str">
        <f t="shared" si="73"/>
        <v>--</v>
      </c>
    </row>
    <row r="658" spans="1:47" x14ac:dyDescent="0.25">
      <c r="A658" t="str">
        <f t="shared" si="68"/>
        <v>C15-2</v>
      </c>
      <c r="B658" t="str">
        <f t="shared" si="69"/>
        <v>GND</v>
      </c>
      <c r="C658" t="str">
        <f t="shared" si="70"/>
        <v>C15-GND</v>
      </c>
      <c r="D658" t="str">
        <f t="shared" si="71"/>
        <v>C15-2</v>
      </c>
      <c r="E658" t="s">
        <v>458</v>
      </c>
      <c r="F658">
        <v>2</v>
      </c>
      <c r="G658" t="s">
        <v>324</v>
      </c>
      <c r="N658" s="97"/>
      <c r="AT658" t="str">
        <f t="shared" si="72"/>
        <v>GND</v>
      </c>
      <c r="AU658" t="str">
        <f t="shared" si="73"/>
        <v>--</v>
      </c>
    </row>
    <row r="659" spans="1:47" x14ac:dyDescent="0.25">
      <c r="A659" t="str">
        <f t="shared" si="68"/>
        <v>C16-1</v>
      </c>
      <c r="B659" t="str">
        <f t="shared" si="69"/>
        <v>3.3V</v>
      </c>
      <c r="C659" t="str">
        <f t="shared" si="70"/>
        <v>C16-3.3V</v>
      </c>
      <c r="D659" t="str">
        <f t="shared" si="71"/>
        <v>C16-1</v>
      </c>
      <c r="E659" t="s">
        <v>459</v>
      </c>
      <c r="F659">
        <v>1</v>
      </c>
      <c r="G659" t="s">
        <v>291</v>
      </c>
      <c r="N659" s="97"/>
      <c r="AT659" t="str">
        <f t="shared" si="72"/>
        <v>3.3V</v>
      </c>
      <c r="AU659" t="str">
        <f t="shared" si="73"/>
        <v>--</v>
      </c>
    </row>
    <row r="660" spans="1:47" x14ac:dyDescent="0.25">
      <c r="A660" t="str">
        <f t="shared" si="68"/>
        <v>C16-2</v>
      </c>
      <c r="B660" t="str">
        <f t="shared" si="69"/>
        <v>GND</v>
      </c>
      <c r="C660" t="str">
        <f t="shared" si="70"/>
        <v>C16-GND</v>
      </c>
      <c r="D660" t="str">
        <f t="shared" si="71"/>
        <v>C16-2</v>
      </c>
      <c r="E660" t="s">
        <v>459</v>
      </c>
      <c r="F660">
        <v>2</v>
      </c>
      <c r="G660" t="s">
        <v>324</v>
      </c>
      <c r="N660" s="97"/>
      <c r="AT660" t="str">
        <f t="shared" si="72"/>
        <v>GND</v>
      </c>
      <c r="AU660" t="str">
        <f t="shared" si="73"/>
        <v>--</v>
      </c>
    </row>
    <row r="661" spans="1:47" x14ac:dyDescent="0.25">
      <c r="A661" t="str">
        <f t="shared" si="68"/>
        <v>C17-1</v>
      </c>
      <c r="B661" t="str">
        <f t="shared" si="69"/>
        <v>NetC1_1</v>
      </c>
      <c r="C661" t="str">
        <f t="shared" si="70"/>
        <v>C17-NetC1_1</v>
      </c>
      <c r="D661" t="str">
        <f t="shared" si="71"/>
        <v>C17-1</v>
      </c>
      <c r="E661" t="s">
        <v>460</v>
      </c>
      <c r="F661">
        <v>1</v>
      </c>
      <c r="G661" t="s">
        <v>370</v>
      </c>
      <c r="N661" s="97"/>
      <c r="AT661" t="str">
        <f t="shared" si="72"/>
        <v>NetC1_1</v>
      </c>
      <c r="AU661" t="str">
        <f t="shared" si="73"/>
        <v>--</v>
      </c>
    </row>
    <row r="662" spans="1:47" x14ac:dyDescent="0.25">
      <c r="A662" t="str">
        <f t="shared" si="68"/>
        <v>C17-2</v>
      </c>
      <c r="B662" t="str">
        <f t="shared" si="69"/>
        <v>GND</v>
      </c>
      <c r="C662" t="str">
        <f t="shared" si="70"/>
        <v>C17-GND</v>
      </c>
      <c r="D662" t="str">
        <f t="shared" si="71"/>
        <v>C17-2</v>
      </c>
      <c r="E662" t="s">
        <v>460</v>
      </c>
      <c r="F662">
        <v>2</v>
      </c>
      <c r="G662" t="s">
        <v>324</v>
      </c>
      <c r="N662" s="97"/>
      <c r="AT662" t="str">
        <f t="shared" si="72"/>
        <v>GND</v>
      </c>
      <c r="AU662" t="str">
        <f t="shared" si="73"/>
        <v>--</v>
      </c>
    </row>
    <row r="663" spans="1:47" x14ac:dyDescent="0.25">
      <c r="A663" t="str">
        <f t="shared" si="68"/>
        <v>C18-1</v>
      </c>
      <c r="B663" t="str">
        <f t="shared" si="69"/>
        <v>3.3V</v>
      </c>
      <c r="C663" t="str">
        <f t="shared" si="70"/>
        <v>C18-3.3V</v>
      </c>
      <c r="D663" t="str">
        <f t="shared" si="71"/>
        <v>C18-1</v>
      </c>
      <c r="E663" t="s">
        <v>461</v>
      </c>
      <c r="F663">
        <v>1</v>
      </c>
      <c r="G663" t="s">
        <v>291</v>
      </c>
      <c r="N663" s="97"/>
      <c r="AT663" t="str">
        <f t="shared" si="72"/>
        <v>3.3V</v>
      </c>
      <c r="AU663" t="str">
        <f t="shared" si="73"/>
        <v>--</v>
      </c>
    </row>
    <row r="664" spans="1:47" x14ac:dyDescent="0.25">
      <c r="A664" t="str">
        <f t="shared" si="68"/>
        <v>C18-2</v>
      </c>
      <c r="B664" t="str">
        <f t="shared" si="69"/>
        <v>GND</v>
      </c>
      <c r="C664" t="str">
        <f t="shared" si="70"/>
        <v>C18-GND</v>
      </c>
      <c r="D664" t="str">
        <f t="shared" si="71"/>
        <v>C18-2</v>
      </c>
      <c r="E664" t="s">
        <v>461</v>
      </c>
      <c r="F664">
        <v>2</v>
      </c>
      <c r="G664" t="s">
        <v>324</v>
      </c>
      <c r="N664" s="97"/>
      <c r="AT664" t="str">
        <f t="shared" si="72"/>
        <v>GND</v>
      </c>
      <c r="AU664" t="str">
        <f t="shared" si="73"/>
        <v>--</v>
      </c>
    </row>
    <row r="665" spans="1:47" x14ac:dyDescent="0.25">
      <c r="A665" t="str">
        <f t="shared" si="68"/>
        <v>C19-1</v>
      </c>
      <c r="B665" t="str">
        <f t="shared" si="69"/>
        <v>NetC19_1</v>
      </c>
      <c r="C665" t="str">
        <f t="shared" si="70"/>
        <v>C19-NetC19_1</v>
      </c>
      <c r="D665" t="str">
        <f t="shared" si="71"/>
        <v>C19-1</v>
      </c>
      <c r="E665" t="s">
        <v>462</v>
      </c>
      <c r="F665">
        <v>1</v>
      </c>
      <c r="G665" t="s">
        <v>369</v>
      </c>
      <c r="N665" s="97"/>
      <c r="AT665" t="str">
        <f t="shared" si="72"/>
        <v>NetC19_1</v>
      </c>
      <c r="AU665" t="str">
        <f t="shared" si="73"/>
        <v>--</v>
      </c>
    </row>
    <row r="666" spans="1:47" x14ac:dyDescent="0.25">
      <c r="A666" t="str">
        <f t="shared" si="68"/>
        <v>C19-2</v>
      </c>
      <c r="B666" t="str">
        <f t="shared" si="69"/>
        <v>GND</v>
      </c>
      <c r="C666" t="str">
        <f t="shared" si="70"/>
        <v>C19-GND</v>
      </c>
      <c r="D666" t="str">
        <f t="shared" si="71"/>
        <v>C19-2</v>
      </c>
      <c r="E666" t="s">
        <v>462</v>
      </c>
      <c r="F666">
        <v>2</v>
      </c>
      <c r="G666" t="s">
        <v>324</v>
      </c>
      <c r="N666" s="97"/>
      <c r="AT666" t="str">
        <f t="shared" si="72"/>
        <v>GND</v>
      </c>
      <c r="AU666" t="str">
        <f t="shared" si="73"/>
        <v>--</v>
      </c>
    </row>
    <row r="667" spans="1:47" x14ac:dyDescent="0.25">
      <c r="A667" t="str">
        <f t="shared" si="68"/>
        <v>C20-1</v>
      </c>
      <c r="B667" t="str">
        <f t="shared" si="69"/>
        <v>NetC19_1</v>
      </c>
      <c r="C667" t="str">
        <f t="shared" si="70"/>
        <v>C20-NetC19_1</v>
      </c>
      <c r="D667" t="str">
        <f t="shared" si="71"/>
        <v>C20-1</v>
      </c>
      <c r="E667" t="s">
        <v>463</v>
      </c>
      <c r="F667">
        <v>1</v>
      </c>
      <c r="G667" t="s">
        <v>369</v>
      </c>
      <c r="N667" s="97"/>
      <c r="AT667" t="str">
        <f t="shared" si="72"/>
        <v>NetC19_1</v>
      </c>
      <c r="AU667" t="str">
        <f t="shared" si="73"/>
        <v>--</v>
      </c>
    </row>
    <row r="668" spans="1:47" x14ac:dyDescent="0.25">
      <c r="A668" t="str">
        <f t="shared" si="68"/>
        <v>C20-2</v>
      </c>
      <c r="B668" t="str">
        <f t="shared" si="69"/>
        <v>GND</v>
      </c>
      <c r="C668" t="str">
        <f t="shared" si="70"/>
        <v>C20-GND</v>
      </c>
      <c r="D668" t="str">
        <f t="shared" si="71"/>
        <v>C20-2</v>
      </c>
      <c r="E668" t="s">
        <v>463</v>
      </c>
      <c r="F668">
        <v>2</v>
      </c>
      <c r="G668" t="s">
        <v>324</v>
      </c>
      <c r="N668" s="97"/>
      <c r="AT668" t="str">
        <f t="shared" si="72"/>
        <v>GND</v>
      </c>
      <c r="AU668" t="str">
        <f t="shared" si="73"/>
        <v>--</v>
      </c>
    </row>
    <row r="669" spans="1:47" x14ac:dyDescent="0.25">
      <c r="A669" t="str">
        <f t="shared" si="68"/>
        <v>C21-1</v>
      </c>
      <c r="B669" t="str">
        <f t="shared" si="69"/>
        <v>3.3V</v>
      </c>
      <c r="C669" t="str">
        <f t="shared" si="70"/>
        <v>C21-3.3V</v>
      </c>
      <c r="D669" t="str">
        <f t="shared" si="71"/>
        <v>C21-1</v>
      </c>
      <c r="E669" t="s">
        <v>464</v>
      </c>
      <c r="F669">
        <v>1</v>
      </c>
      <c r="G669" t="s">
        <v>291</v>
      </c>
      <c r="N669" s="97"/>
      <c r="AT669" t="str">
        <f t="shared" si="72"/>
        <v>3.3V</v>
      </c>
      <c r="AU669" t="str">
        <f t="shared" si="73"/>
        <v>--</v>
      </c>
    </row>
    <row r="670" spans="1:47" x14ac:dyDescent="0.25">
      <c r="A670" t="str">
        <f t="shared" si="68"/>
        <v>C21-2</v>
      </c>
      <c r="B670" t="str">
        <f t="shared" si="69"/>
        <v>GND</v>
      </c>
      <c r="C670" t="str">
        <f t="shared" si="70"/>
        <v>C21-GND</v>
      </c>
      <c r="D670" t="str">
        <f t="shared" si="71"/>
        <v>C21-2</v>
      </c>
      <c r="E670" t="s">
        <v>464</v>
      </c>
      <c r="F670">
        <v>2</v>
      </c>
      <c r="G670" t="s">
        <v>324</v>
      </c>
      <c r="N670" s="97"/>
      <c r="AT670" t="str">
        <f t="shared" si="72"/>
        <v>GND</v>
      </c>
      <c r="AU670" t="str">
        <f t="shared" si="73"/>
        <v>--</v>
      </c>
    </row>
    <row r="671" spans="1:47" x14ac:dyDescent="0.25">
      <c r="A671" t="str">
        <f t="shared" si="68"/>
        <v>C22-1</v>
      </c>
      <c r="B671" t="str">
        <f t="shared" si="69"/>
        <v>3.3V</v>
      </c>
      <c r="C671" t="str">
        <f t="shared" si="70"/>
        <v>C22-3.3V</v>
      </c>
      <c r="D671" t="str">
        <f t="shared" si="71"/>
        <v>C22-1</v>
      </c>
      <c r="E671" t="s">
        <v>465</v>
      </c>
      <c r="F671">
        <v>1</v>
      </c>
      <c r="G671" t="s">
        <v>291</v>
      </c>
      <c r="N671" s="97"/>
      <c r="AT671" t="str">
        <f t="shared" si="72"/>
        <v>3.3V</v>
      </c>
      <c r="AU671" t="str">
        <f t="shared" si="73"/>
        <v>--</v>
      </c>
    </row>
    <row r="672" spans="1:47" x14ac:dyDescent="0.25">
      <c r="A672" t="str">
        <f t="shared" si="68"/>
        <v>C22-2</v>
      </c>
      <c r="B672" t="str">
        <f t="shared" si="69"/>
        <v>GND</v>
      </c>
      <c r="C672" t="str">
        <f t="shared" si="70"/>
        <v>C22-GND</v>
      </c>
      <c r="D672" t="str">
        <f t="shared" si="71"/>
        <v>C22-2</v>
      </c>
      <c r="E672" t="s">
        <v>465</v>
      </c>
      <c r="F672">
        <v>2</v>
      </c>
      <c r="G672" t="s">
        <v>324</v>
      </c>
      <c r="N672" s="97"/>
      <c r="AT672" t="str">
        <f t="shared" si="72"/>
        <v>GND</v>
      </c>
      <c r="AU672" t="str">
        <f t="shared" si="73"/>
        <v>--</v>
      </c>
    </row>
    <row r="673" spans="1:47" x14ac:dyDescent="0.25">
      <c r="A673" t="str">
        <f t="shared" si="68"/>
        <v>C23-1</v>
      </c>
      <c r="B673" t="str">
        <f t="shared" si="69"/>
        <v>3.3V</v>
      </c>
      <c r="C673" t="str">
        <f t="shared" si="70"/>
        <v>C23-3.3V</v>
      </c>
      <c r="D673" t="str">
        <f t="shared" si="71"/>
        <v>C23-1</v>
      </c>
      <c r="E673" t="s">
        <v>466</v>
      </c>
      <c r="F673">
        <v>1</v>
      </c>
      <c r="G673" t="s">
        <v>291</v>
      </c>
      <c r="N673" s="97"/>
      <c r="AT673" t="str">
        <f t="shared" si="72"/>
        <v>3.3V</v>
      </c>
      <c r="AU673" t="str">
        <f t="shared" si="73"/>
        <v>--</v>
      </c>
    </row>
    <row r="674" spans="1:47" x14ac:dyDescent="0.25">
      <c r="A674" t="str">
        <f t="shared" si="68"/>
        <v>C23-2</v>
      </c>
      <c r="B674" t="str">
        <f t="shared" si="69"/>
        <v>GND</v>
      </c>
      <c r="C674" t="str">
        <f t="shared" si="70"/>
        <v>C23-GND</v>
      </c>
      <c r="D674" t="str">
        <f t="shared" si="71"/>
        <v>C23-2</v>
      </c>
      <c r="E674" t="s">
        <v>466</v>
      </c>
      <c r="F674">
        <v>2</v>
      </c>
      <c r="G674" t="s">
        <v>324</v>
      </c>
      <c r="N674" s="97"/>
      <c r="AT674" t="str">
        <f t="shared" si="72"/>
        <v>GND</v>
      </c>
      <c r="AU674" t="str">
        <f t="shared" si="73"/>
        <v>--</v>
      </c>
    </row>
    <row r="675" spans="1:47" x14ac:dyDescent="0.25">
      <c r="A675" t="str">
        <f t="shared" si="68"/>
        <v>C24-1</v>
      </c>
      <c r="B675" t="str">
        <f t="shared" si="69"/>
        <v>NetC24_1</v>
      </c>
      <c r="C675" t="str">
        <f t="shared" si="70"/>
        <v>C24-NetC24_1</v>
      </c>
      <c r="D675" t="str">
        <f t="shared" si="71"/>
        <v>C24-1</v>
      </c>
      <c r="E675" t="s">
        <v>467</v>
      </c>
      <c r="F675">
        <v>1</v>
      </c>
      <c r="G675" t="s">
        <v>1149</v>
      </c>
      <c r="N675" s="97"/>
      <c r="AT675" t="str">
        <f t="shared" si="72"/>
        <v>NetC24_1</v>
      </c>
      <c r="AU675" t="str">
        <f t="shared" si="73"/>
        <v>--</v>
      </c>
    </row>
    <row r="676" spans="1:47" x14ac:dyDescent="0.25">
      <c r="A676" t="str">
        <f t="shared" si="68"/>
        <v>C24-2</v>
      </c>
      <c r="B676" t="str">
        <f t="shared" si="69"/>
        <v>GND</v>
      </c>
      <c r="C676" t="str">
        <f t="shared" si="70"/>
        <v>C24-GND</v>
      </c>
      <c r="D676" t="str">
        <f t="shared" si="71"/>
        <v>C24-2</v>
      </c>
      <c r="E676" t="s">
        <v>467</v>
      </c>
      <c r="F676">
        <v>2</v>
      </c>
      <c r="G676" t="s">
        <v>324</v>
      </c>
      <c r="N676" s="97"/>
      <c r="AT676" t="str">
        <f t="shared" si="72"/>
        <v>GND</v>
      </c>
      <c r="AU676" t="str">
        <f t="shared" si="73"/>
        <v>--</v>
      </c>
    </row>
    <row r="677" spans="1:47" x14ac:dyDescent="0.25">
      <c r="A677" t="str">
        <f t="shared" si="68"/>
        <v>C25-1</v>
      </c>
      <c r="B677" t="str">
        <f t="shared" si="69"/>
        <v>NetC25_1</v>
      </c>
      <c r="C677" t="str">
        <f t="shared" si="70"/>
        <v>C25-NetC25_1</v>
      </c>
      <c r="D677" t="str">
        <f t="shared" si="71"/>
        <v>C25-1</v>
      </c>
      <c r="E677" t="s">
        <v>468</v>
      </c>
      <c r="F677">
        <v>1</v>
      </c>
      <c r="G677" t="s">
        <v>1150</v>
      </c>
      <c r="N677" s="97"/>
      <c r="AT677" t="str">
        <f t="shared" si="72"/>
        <v>NetC25_1</v>
      </c>
      <c r="AU677" t="str">
        <f t="shared" si="73"/>
        <v>--</v>
      </c>
    </row>
    <row r="678" spans="1:47" x14ac:dyDescent="0.25">
      <c r="A678" t="str">
        <f t="shared" si="68"/>
        <v>C25-2</v>
      </c>
      <c r="B678" t="str">
        <f t="shared" si="69"/>
        <v>GND</v>
      </c>
      <c r="C678" t="str">
        <f t="shared" si="70"/>
        <v>C25-GND</v>
      </c>
      <c r="D678" t="str">
        <f t="shared" si="71"/>
        <v>C25-2</v>
      </c>
      <c r="E678" t="s">
        <v>468</v>
      </c>
      <c r="F678">
        <v>2</v>
      </c>
      <c r="G678" t="s">
        <v>324</v>
      </c>
      <c r="N678" s="97"/>
      <c r="AT678" t="str">
        <f t="shared" si="72"/>
        <v>GND</v>
      </c>
      <c r="AU678" t="str">
        <f t="shared" si="73"/>
        <v>--</v>
      </c>
    </row>
    <row r="679" spans="1:47" x14ac:dyDescent="0.25">
      <c r="A679" t="str">
        <f t="shared" si="68"/>
        <v>C26-1</v>
      </c>
      <c r="B679" t="str">
        <f t="shared" si="69"/>
        <v>GND</v>
      </c>
      <c r="C679" t="str">
        <f t="shared" si="70"/>
        <v>C26-GND</v>
      </c>
      <c r="D679" t="str">
        <f t="shared" si="71"/>
        <v>C26-1</v>
      </c>
      <c r="E679" t="s">
        <v>469</v>
      </c>
      <c r="F679">
        <v>1</v>
      </c>
      <c r="G679" t="s">
        <v>324</v>
      </c>
      <c r="N679" s="97"/>
      <c r="AT679" t="str">
        <f t="shared" si="72"/>
        <v>GND</v>
      </c>
      <c r="AU679" t="str">
        <f t="shared" si="73"/>
        <v>--</v>
      </c>
    </row>
    <row r="680" spans="1:47" x14ac:dyDescent="0.25">
      <c r="A680" t="str">
        <f t="shared" si="68"/>
        <v>C26-2</v>
      </c>
      <c r="B680" t="str">
        <f t="shared" si="69"/>
        <v>3.3V</v>
      </c>
      <c r="C680" t="str">
        <f t="shared" si="70"/>
        <v>C26-3.3V</v>
      </c>
      <c r="D680" t="str">
        <f t="shared" si="71"/>
        <v>C26-2</v>
      </c>
      <c r="E680" t="s">
        <v>469</v>
      </c>
      <c r="F680">
        <v>2</v>
      </c>
      <c r="G680" t="s">
        <v>291</v>
      </c>
      <c r="N680" s="97"/>
      <c r="AT680" t="str">
        <f t="shared" si="72"/>
        <v>3.3V</v>
      </c>
      <c r="AU680" t="str">
        <f t="shared" si="73"/>
        <v>--</v>
      </c>
    </row>
    <row r="681" spans="1:47" x14ac:dyDescent="0.25">
      <c r="A681" t="str">
        <f t="shared" si="68"/>
        <v>C27-1</v>
      </c>
      <c r="B681" t="str">
        <f t="shared" si="69"/>
        <v>VCCINT</v>
      </c>
      <c r="C681" t="str">
        <f t="shared" si="70"/>
        <v>C27-VCCINT</v>
      </c>
      <c r="D681" t="str">
        <f t="shared" si="71"/>
        <v>C27-1</v>
      </c>
      <c r="E681" t="s">
        <v>470</v>
      </c>
      <c r="F681">
        <v>1</v>
      </c>
      <c r="G681" t="s">
        <v>839</v>
      </c>
      <c r="N681" s="97"/>
      <c r="AT681" t="str">
        <f t="shared" si="72"/>
        <v>VCCINT</v>
      </c>
      <c r="AU681" t="str">
        <f t="shared" si="73"/>
        <v>--</v>
      </c>
    </row>
    <row r="682" spans="1:47" x14ac:dyDescent="0.25">
      <c r="A682" t="str">
        <f t="shared" si="68"/>
        <v>C27-2</v>
      </c>
      <c r="B682" t="str">
        <f t="shared" si="69"/>
        <v>GND</v>
      </c>
      <c r="C682" t="str">
        <f t="shared" si="70"/>
        <v>C27-GND</v>
      </c>
      <c r="D682" t="str">
        <f t="shared" si="71"/>
        <v>C27-2</v>
      </c>
      <c r="E682" t="s">
        <v>470</v>
      </c>
      <c r="F682">
        <v>2</v>
      </c>
      <c r="G682" t="s">
        <v>324</v>
      </c>
      <c r="N682" s="97"/>
      <c r="AT682" t="str">
        <f t="shared" si="72"/>
        <v>GND</v>
      </c>
      <c r="AU682" t="str">
        <f t="shared" si="73"/>
        <v>--</v>
      </c>
    </row>
    <row r="683" spans="1:47" x14ac:dyDescent="0.25">
      <c r="A683" t="str">
        <f t="shared" si="68"/>
        <v>C28-1</v>
      </c>
      <c r="B683" t="str">
        <f t="shared" si="69"/>
        <v>3.3V</v>
      </c>
      <c r="C683" t="str">
        <f t="shared" si="70"/>
        <v>C28-3.3V</v>
      </c>
      <c r="D683" t="str">
        <f t="shared" si="71"/>
        <v>C28-1</v>
      </c>
      <c r="E683" t="s">
        <v>471</v>
      </c>
      <c r="F683">
        <v>1</v>
      </c>
      <c r="G683" t="s">
        <v>291</v>
      </c>
      <c r="N683" s="97"/>
      <c r="AT683" t="str">
        <f t="shared" si="72"/>
        <v>3.3V</v>
      </c>
      <c r="AU683" t="str">
        <f t="shared" si="73"/>
        <v>--</v>
      </c>
    </row>
    <row r="684" spans="1:47" x14ac:dyDescent="0.25">
      <c r="A684" t="str">
        <f t="shared" si="68"/>
        <v>C28-2</v>
      </c>
      <c r="B684" t="str">
        <f t="shared" si="69"/>
        <v>GND</v>
      </c>
      <c r="C684" t="str">
        <f t="shared" si="70"/>
        <v>C28-GND</v>
      </c>
      <c r="D684" t="str">
        <f t="shared" si="71"/>
        <v>C28-2</v>
      </c>
      <c r="E684" t="s">
        <v>471</v>
      </c>
      <c r="F684">
        <v>2</v>
      </c>
      <c r="G684" t="s">
        <v>324</v>
      </c>
      <c r="N684" s="97"/>
      <c r="AT684" t="str">
        <f t="shared" si="72"/>
        <v>GND</v>
      </c>
      <c r="AU684" t="str">
        <f t="shared" si="73"/>
        <v>--</v>
      </c>
    </row>
    <row r="685" spans="1:47" x14ac:dyDescent="0.25">
      <c r="A685" t="str">
        <f t="shared" si="68"/>
        <v>C29-1</v>
      </c>
      <c r="B685" t="str">
        <f t="shared" si="69"/>
        <v>VCCINT</v>
      </c>
      <c r="C685" t="str">
        <f t="shared" si="70"/>
        <v>C29-VCCINT</v>
      </c>
      <c r="D685" t="str">
        <f t="shared" si="71"/>
        <v>C29-1</v>
      </c>
      <c r="E685" t="s">
        <v>472</v>
      </c>
      <c r="F685">
        <v>1</v>
      </c>
      <c r="G685" t="s">
        <v>839</v>
      </c>
      <c r="N685" s="97"/>
      <c r="AT685" t="str">
        <f t="shared" si="72"/>
        <v>VCCINT</v>
      </c>
      <c r="AU685" t="str">
        <f t="shared" si="73"/>
        <v>--</v>
      </c>
    </row>
    <row r="686" spans="1:47" x14ac:dyDescent="0.25">
      <c r="A686" t="str">
        <f t="shared" si="68"/>
        <v>C29-2</v>
      </c>
      <c r="B686" t="str">
        <f t="shared" si="69"/>
        <v>GND</v>
      </c>
      <c r="C686" t="str">
        <f t="shared" si="70"/>
        <v>C29-GND</v>
      </c>
      <c r="D686" t="str">
        <f t="shared" si="71"/>
        <v>C29-2</v>
      </c>
      <c r="E686" t="s">
        <v>472</v>
      </c>
      <c r="F686">
        <v>2</v>
      </c>
      <c r="G686" t="s">
        <v>324</v>
      </c>
      <c r="N686" s="97"/>
      <c r="AT686" t="str">
        <f t="shared" si="72"/>
        <v>GND</v>
      </c>
      <c r="AU686" t="str">
        <f t="shared" si="73"/>
        <v>--</v>
      </c>
    </row>
    <row r="687" spans="1:47" x14ac:dyDescent="0.25">
      <c r="A687" t="str">
        <f t="shared" si="68"/>
        <v>C30-1</v>
      </c>
      <c r="B687" t="str">
        <f t="shared" si="69"/>
        <v>VCCINT</v>
      </c>
      <c r="C687" t="str">
        <f t="shared" si="70"/>
        <v>C30-VCCINT</v>
      </c>
      <c r="D687" t="str">
        <f t="shared" si="71"/>
        <v>C30-1</v>
      </c>
      <c r="E687" t="s">
        <v>473</v>
      </c>
      <c r="F687">
        <v>1</v>
      </c>
      <c r="G687" t="s">
        <v>839</v>
      </c>
      <c r="N687" s="97"/>
      <c r="AT687" t="str">
        <f t="shared" si="72"/>
        <v>VCCINT</v>
      </c>
      <c r="AU687" t="str">
        <f t="shared" si="73"/>
        <v>--</v>
      </c>
    </row>
    <row r="688" spans="1:47" x14ac:dyDescent="0.25">
      <c r="A688" t="str">
        <f t="shared" si="68"/>
        <v>C30-2</v>
      </c>
      <c r="B688" t="str">
        <f t="shared" si="69"/>
        <v>GND</v>
      </c>
      <c r="C688" t="str">
        <f t="shared" si="70"/>
        <v>C30-GND</v>
      </c>
      <c r="D688" t="str">
        <f t="shared" si="71"/>
        <v>C30-2</v>
      </c>
      <c r="E688" t="s">
        <v>473</v>
      </c>
      <c r="F688">
        <v>2</v>
      </c>
      <c r="G688" t="s">
        <v>324</v>
      </c>
      <c r="N688" s="97"/>
      <c r="AT688" t="str">
        <f t="shared" si="72"/>
        <v>GND</v>
      </c>
      <c r="AU688" t="str">
        <f t="shared" si="73"/>
        <v>--</v>
      </c>
    </row>
    <row r="689" spans="1:47" x14ac:dyDescent="0.25">
      <c r="A689" t="str">
        <f t="shared" si="68"/>
        <v>C31-1</v>
      </c>
      <c r="B689" t="str">
        <f t="shared" si="69"/>
        <v>5V</v>
      </c>
      <c r="C689" t="str">
        <f t="shared" si="70"/>
        <v>C31-5V</v>
      </c>
      <c r="D689" t="str">
        <f t="shared" si="71"/>
        <v>C31-1</v>
      </c>
      <c r="E689" t="s">
        <v>474</v>
      </c>
      <c r="F689">
        <v>1</v>
      </c>
      <c r="G689" t="s">
        <v>293</v>
      </c>
      <c r="N689" s="97"/>
      <c r="AT689" t="str">
        <f t="shared" si="72"/>
        <v>5V</v>
      </c>
      <c r="AU689" t="str">
        <f t="shared" si="73"/>
        <v>--</v>
      </c>
    </row>
    <row r="690" spans="1:47" x14ac:dyDescent="0.25">
      <c r="A690" t="str">
        <f t="shared" si="68"/>
        <v>C31-2</v>
      </c>
      <c r="B690" t="str">
        <f t="shared" si="69"/>
        <v>GND</v>
      </c>
      <c r="C690" t="str">
        <f t="shared" si="70"/>
        <v>C31-GND</v>
      </c>
      <c r="D690" t="str">
        <f t="shared" si="71"/>
        <v>C31-2</v>
      </c>
      <c r="E690" t="s">
        <v>474</v>
      </c>
      <c r="F690">
        <v>2</v>
      </c>
      <c r="G690" t="s">
        <v>324</v>
      </c>
      <c r="N690" s="97"/>
      <c r="AT690" t="str">
        <f t="shared" si="72"/>
        <v>GND</v>
      </c>
      <c r="AU690" t="str">
        <f t="shared" si="73"/>
        <v>--</v>
      </c>
    </row>
    <row r="691" spans="1:47" x14ac:dyDescent="0.25">
      <c r="A691" t="str">
        <f t="shared" si="68"/>
        <v>C32-1</v>
      </c>
      <c r="B691" t="str">
        <f t="shared" si="69"/>
        <v>VCCINT</v>
      </c>
      <c r="C691" t="str">
        <f t="shared" si="70"/>
        <v>C32-VCCINT</v>
      </c>
      <c r="D691" t="str">
        <f t="shared" si="71"/>
        <v>C32-1</v>
      </c>
      <c r="E691" t="s">
        <v>773</v>
      </c>
      <c r="F691">
        <v>1</v>
      </c>
      <c r="G691" t="s">
        <v>839</v>
      </c>
      <c r="N691" s="97"/>
      <c r="AT691" t="str">
        <f t="shared" si="72"/>
        <v>VCCINT</v>
      </c>
      <c r="AU691" t="str">
        <f t="shared" si="73"/>
        <v>--</v>
      </c>
    </row>
    <row r="692" spans="1:47" x14ac:dyDescent="0.25">
      <c r="A692" t="str">
        <f t="shared" si="68"/>
        <v>C32-2</v>
      </c>
      <c r="B692" t="str">
        <f t="shared" si="69"/>
        <v>GND</v>
      </c>
      <c r="C692" t="str">
        <f t="shared" si="70"/>
        <v>C32-GND</v>
      </c>
      <c r="D692" t="str">
        <f t="shared" si="71"/>
        <v>C32-2</v>
      </c>
      <c r="E692" t="s">
        <v>773</v>
      </c>
      <c r="F692">
        <v>2</v>
      </c>
      <c r="G692" t="s">
        <v>324</v>
      </c>
      <c r="N692" s="97"/>
      <c r="AT692" t="str">
        <f t="shared" si="72"/>
        <v>GND</v>
      </c>
      <c r="AU692" t="str">
        <f t="shared" si="73"/>
        <v>--</v>
      </c>
    </row>
    <row r="693" spans="1:47" x14ac:dyDescent="0.25">
      <c r="A693" t="str">
        <f t="shared" si="68"/>
        <v>C33-1</v>
      </c>
      <c r="B693" t="str">
        <f t="shared" si="69"/>
        <v>VCCINT</v>
      </c>
      <c r="C693" t="str">
        <f t="shared" si="70"/>
        <v>C33-VCCINT</v>
      </c>
      <c r="D693" t="str">
        <f t="shared" si="71"/>
        <v>C33-1</v>
      </c>
      <c r="E693" t="s">
        <v>932</v>
      </c>
      <c r="F693">
        <v>1</v>
      </c>
      <c r="G693" t="s">
        <v>839</v>
      </c>
      <c r="N693" s="97"/>
      <c r="AT693" t="str">
        <f t="shared" si="72"/>
        <v>VCCINT</v>
      </c>
      <c r="AU693" t="str">
        <f t="shared" si="73"/>
        <v>--</v>
      </c>
    </row>
    <row r="694" spans="1:47" x14ac:dyDescent="0.25">
      <c r="A694" t="str">
        <f t="shared" si="68"/>
        <v>C33-2</v>
      </c>
      <c r="B694" t="str">
        <f t="shared" si="69"/>
        <v>GND</v>
      </c>
      <c r="C694" t="str">
        <f t="shared" si="70"/>
        <v>C33-GND</v>
      </c>
      <c r="D694" t="str">
        <f t="shared" si="71"/>
        <v>C33-2</v>
      </c>
      <c r="E694" t="s">
        <v>932</v>
      </c>
      <c r="F694">
        <v>2</v>
      </c>
      <c r="G694" t="s">
        <v>324</v>
      </c>
      <c r="N694" s="97"/>
      <c r="AT694" t="str">
        <f t="shared" si="72"/>
        <v>GND</v>
      </c>
      <c r="AU694" t="str">
        <f t="shared" si="73"/>
        <v>--</v>
      </c>
    </row>
    <row r="695" spans="1:47" x14ac:dyDescent="0.25">
      <c r="A695" t="str">
        <f t="shared" si="68"/>
        <v>C34-1</v>
      </c>
      <c r="B695" t="str">
        <f t="shared" si="69"/>
        <v>3.3V</v>
      </c>
      <c r="C695" t="str">
        <f t="shared" si="70"/>
        <v>C34-3.3V</v>
      </c>
      <c r="D695" t="str">
        <f t="shared" si="71"/>
        <v>C34-1</v>
      </c>
      <c r="E695" t="s">
        <v>774</v>
      </c>
      <c r="F695">
        <v>1</v>
      </c>
      <c r="G695" t="s">
        <v>291</v>
      </c>
      <c r="N695" s="97"/>
      <c r="AT695" t="str">
        <f t="shared" si="72"/>
        <v>3.3V</v>
      </c>
      <c r="AU695" t="str">
        <f t="shared" si="73"/>
        <v>--</v>
      </c>
    </row>
    <row r="696" spans="1:47" x14ac:dyDescent="0.25">
      <c r="A696" t="str">
        <f t="shared" si="68"/>
        <v>C34-2</v>
      </c>
      <c r="B696" t="str">
        <f t="shared" si="69"/>
        <v>GND</v>
      </c>
      <c r="C696" t="str">
        <f t="shared" si="70"/>
        <v>C34-GND</v>
      </c>
      <c r="D696" t="str">
        <f t="shared" si="71"/>
        <v>C34-2</v>
      </c>
      <c r="E696" t="s">
        <v>774</v>
      </c>
      <c r="F696">
        <v>2</v>
      </c>
      <c r="G696" t="s">
        <v>324</v>
      </c>
      <c r="N696" s="97"/>
      <c r="AT696" t="str">
        <f t="shared" si="72"/>
        <v>GND</v>
      </c>
      <c r="AU696" t="str">
        <f t="shared" si="73"/>
        <v>--</v>
      </c>
    </row>
    <row r="697" spans="1:47" x14ac:dyDescent="0.25">
      <c r="A697" t="str">
        <f t="shared" si="68"/>
        <v>C35-1</v>
      </c>
      <c r="B697" t="str">
        <f t="shared" si="69"/>
        <v>VCCINT</v>
      </c>
      <c r="C697" t="str">
        <f t="shared" si="70"/>
        <v>C35-VCCINT</v>
      </c>
      <c r="D697" t="str">
        <f t="shared" si="71"/>
        <v>C35-1</v>
      </c>
      <c r="E697" t="s">
        <v>933</v>
      </c>
      <c r="F697">
        <v>1</v>
      </c>
      <c r="G697" t="s">
        <v>839</v>
      </c>
      <c r="N697" s="97"/>
      <c r="AT697" t="str">
        <f t="shared" si="72"/>
        <v>VCCINT</v>
      </c>
      <c r="AU697" t="str">
        <f t="shared" si="73"/>
        <v>--</v>
      </c>
    </row>
    <row r="698" spans="1:47" x14ac:dyDescent="0.25">
      <c r="A698" t="str">
        <f t="shared" si="68"/>
        <v>C35-2</v>
      </c>
      <c r="B698" t="str">
        <f t="shared" si="69"/>
        <v>GND</v>
      </c>
      <c r="C698" t="str">
        <f t="shared" si="70"/>
        <v>C35-GND</v>
      </c>
      <c r="D698" t="str">
        <f t="shared" si="71"/>
        <v>C35-2</v>
      </c>
      <c r="E698" t="s">
        <v>933</v>
      </c>
      <c r="F698">
        <v>2</v>
      </c>
      <c r="G698" t="s">
        <v>324</v>
      </c>
      <c r="N698" s="97"/>
      <c r="AT698" t="str">
        <f t="shared" si="72"/>
        <v>GND</v>
      </c>
      <c r="AU698" t="str">
        <f t="shared" si="73"/>
        <v>--</v>
      </c>
    </row>
    <row r="699" spans="1:47" x14ac:dyDescent="0.25">
      <c r="A699" t="str">
        <f t="shared" si="68"/>
        <v>C36-1</v>
      </c>
      <c r="B699" t="str">
        <f t="shared" si="69"/>
        <v>NetC10_1</v>
      </c>
      <c r="C699" t="str">
        <f t="shared" si="70"/>
        <v>C36-NetC10_1</v>
      </c>
      <c r="D699" t="str">
        <f t="shared" si="71"/>
        <v>C36-1</v>
      </c>
      <c r="E699" t="s">
        <v>934</v>
      </c>
      <c r="F699">
        <v>1</v>
      </c>
      <c r="G699" t="s">
        <v>1147</v>
      </c>
      <c r="N699" s="97"/>
      <c r="AT699" t="str">
        <f t="shared" si="72"/>
        <v>NetC10_2</v>
      </c>
      <c r="AU699" t="str">
        <f t="shared" si="73"/>
        <v>C10</v>
      </c>
    </row>
    <row r="700" spans="1:47" x14ac:dyDescent="0.25">
      <c r="A700" t="str">
        <f t="shared" si="68"/>
        <v>C36-2</v>
      </c>
      <c r="B700" t="str">
        <f t="shared" si="69"/>
        <v>NetC10_2</v>
      </c>
      <c r="C700" t="str">
        <f t="shared" si="70"/>
        <v>C36-NetC10_2</v>
      </c>
      <c r="D700" t="str">
        <f t="shared" si="71"/>
        <v>C36-2</v>
      </c>
      <c r="E700" t="s">
        <v>934</v>
      </c>
      <c r="F700">
        <v>2</v>
      </c>
      <c r="G700" t="s">
        <v>1148</v>
      </c>
      <c r="N700" s="97"/>
      <c r="AT700" t="str">
        <f t="shared" si="72"/>
        <v>NetC10_1</v>
      </c>
      <c r="AU700" t="str">
        <f t="shared" si="73"/>
        <v>C10</v>
      </c>
    </row>
    <row r="701" spans="1:47" x14ac:dyDescent="0.25">
      <c r="A701" t="str">
        <f t="shared" si="68"/>
        <v>C37-1</v>
      </c>
      <c r="B701" t="str">
        <f t="shared" si="69"/>
        <v>VCCINT</v>
      </c>
      <c r="C701" t="str">
        <f t="shared" si="70"/>
        <v>C37-VCCINT</v>
      </c>
      <c r="D701" t="str">
        <f t="shared" si="71"/>
        <v>C37-1</v>
      </c>
      <c r="E701" t="s">
        <v>935</v>
      </c>
      <c r="F701">
        <v>1</v>
      </c>
      <c r="G701" t="s">
        <v>839</v>
      </c>
      <c r="N701" s="97"/>
      <c r="AT701" t="str">
        <f t="shared" si="72"/>
        <v>VCCINT</v>
      </c>
      <c r="AU701" t="str">
        <f t="shared" si="73"/>
        <v>--</v>
      </c>
    </row>
    <row r="702" spans="1:47" x14ac:dyDescent="0.25">
      <c r="A702" t="str">
        <f t="shared" si="68"/>
        <v>C37-2</v>
      </c>
      <c r="B702" t="str">
        <f t="shared" si="69"/>
        <v>GND</v>
      </c>
      <c r="C702" t="str">
        <f t="shared" si="70"/>
        <v>C37-GND</v>
      </c>
      <c r="D702" t="str">
        <f t="shared" si="71"/>
        <v>C37-2</v>
      </c>
      <c r="E702" t="s">
        <v>935</v>
      </c>
      <c r="F702">
        <v>2</v>
      </c>
      <c r="G702" t="s">
        <v>324</v>
      </c>
      <c r="N702" s="97"/>
      <c r="AT702" t="str">
        <f t="shared" si="72"/>
        <v>GND</v>
      </c>
      <c r="AU702" t="str">
        <f t="shared" si="73"/>
        <v>--</v>
      </c>
    </row>
    <row r="703" spans="1:47" x14ac:dyDescent="0.25">
      <c r="A703" t="str">
        <f t="shared" si="68"/>
        <v>C38-1</v>
      </c>
      <c r="B703" t="str">
        <f t="shared" si="69"/>
        <v>VCCINT</v>
      </c>
      <c r="C703" t="str">
        <f t="shared" si="70"/>
        <v>C38-VCCINT</v>
      </c>
      <c r="D703" t="str">
        <f t="shared" si="71"/>
        <v>C38-1</v>
      </c>
      <c r="E703" t="s">
        <v>936</v>
      </c>
      <c r="F703">
        <v>1</v>
      </c>
      <c r="G703" t="s">
        <v>839</v>
      </c>
      <c r="N703" s="97"/>
      <c r="AT703" t="str">
        <f t="shared" si="72"/>
        <v>VCCINT</v>
      </c>
      <c r="AU703" t="str">
        <f t="shared" si="73"/>
        <v>--</v>
      </c>
    </row>
    <row r="704" spans="1:47" x14ac:dyDescent="0.25">
      <c r="A704" t="str">
        <f t="shared" si="68"/>
        <v>C38-2</v>
      </c>
      <c r="B704" t="str">
        <f t="shared" si="69"/>
        <v>GND</v>
      </c>
      <c r="C704" t="str">
        <f t="shared" si="70"/>
        <v>C38-GND</v>
      </c>
      <c r="D704" t="str">
        <f t="shared" si="71"/>
        <v>C38-2</v>
      </c>
      <c r="E704" t="s">
        <v>936</v>
      </c>
      <c r="F704">
        <v>2</v>
      </c>
      <c r="G704" t="s">
        <v>324</v>
      </c>
      <c r="N704" s="97"/>
      <c r="AT704" t="str">
        <f t="shared" si="72"/>
        <v>GND</v>
      </c>
      <c r="AU704" t="str">
        <f t="shared" si="73"/>
        <v>--</v>
      </c>
    </row>
    <row r="705" spans="1:47" x14ac:dyDescent="0.25">
      <c r="A705" t="str">
        <f t="shared" si="68"/>
        <v>C39-1</v>
      </c>
      <c r="B705" t="str">
        <f t="shared" si="69"/>
        <v>VCCINT</v>
      </c>
      <c r="C705" t="str">
        <f t="shared" si="70"/>
        <v>C39-VCCINT</v>
      </c>
      <c r="D705" t="str">
        <f t="shared" si="71"/>
        <v>C39-1</v>
      </c>
      <c r="E705" t="s">
        <v>937</v>
      </c>
      <c r="F705">
        <v>1</v>
      </c>
      <c r="G705" t="s">
        <v>839</v>
      </c>
      <c r="N705" s="97"/>
      <c r="AT705" t="str">
        <f t="shared" si="72"/>
        <v>VCCINT</v>
      </c>
      <c r="AU705" t="str">
        <f t="shared" si="73"/>
        <v>--</v>
      </c>
    </row>
    <row r="706" spans="1:47" x14ac:dyDescent="0.25">
      <c r="A706" t="str">
        <f t="shared" si="68"/>
        <v>C39-2</v>
      </c>
      <c r="B706" t="str">
        <f t="shared" si="69"/>
        <v>GND</v>
      </c>
      <c r="C706" t="str">
        <f t="shared" si="70"/>
        <v>C39-GND</v>
      </c>
      <c r="D706" t="str">
        <f t="shared" si="71"/>
        <v>C39-2</v>
      </c>
      <c r="E706" t="s">
        <v>937</v>
      </c>
      <c r="F706">
        <v>2</v>
      </c>
      <c r="G706" t="s">
        <v>324</v>
      </c>
      <c r="N706" s="97"/>
      <c r="AT706" t="str">
        <f t="shared" si="72"/>
        <v>GND</v>
      </c>
      <c r="AU706" t="str">
        <f t="shared" si="73"/>
        <v>--</v>
      </c>
    </row>
    <row r="707" spans="1:47" x14ac:dyDescent="0.25">
      <c r="A707" t="str">
        <f t="shared" si="68"/>
        <v>C40-1</v>
      </c>
      <c r="B707" t="str">
        <f t="shared" si="69"/>
        <v>VCCINT</v>
      </c>
      <c r="C707" t="str">
        <f t="shared" si="70"/>
        <v>C40-VCCINT</v>
      </c>
      <c r="D707" t="str">
        <f t="shared" si="71"/>
        <v>C40-1</v>
      </c>
      <c r="E707" t="s">
        <v>938</v>
      </c>
      <c r="F707">
        <v>1</v>
      </c>
      <c r="G707" t="s">
        <v>839</v>
      </c>
      <c r="N707" s="97"/>
      <c r="AT707" t="str">
        <f t="shared" si="72"/>
        <v>VCCINT</v>
      </c>
      <c r="AU707" t="str">
        <f t="shared" si="73"/>
        <v>--</v>
      </c>
    </row>
    <row r="708" spans="1:47" x14ac:dyDescent="0.25">
      <c r="A708" t="str">
        <f t="shared" si="68"/>
        <v>C40-2</v>
      </c>
      <c r="B708" t="str">
        <f t="shared" si="69"/>
        <v>GND</v>
      </c>
      <c r="C708" t="str">
        <f t="shared" si="70"/>
        <v>C40-GND</v>
      </c>
      <c r="D708" t="str">
        <f t="shared" si="71"/>
        <v>C40-2</v>
      </c>
      <c r="E708" t="s">
        <v>938</v>
      </c>
      <c r="F708">
        <v>2</v>
      </c>
      <c r="G708" t="s">
        <v>324</v>
      </c>
      <c r="N708" s="97"/>
      <c r="AT708" t="str">
        <f t="shared" si="72"/>
        <v>GND</v>
      </c>
      <c r="AU708" t="str">
        <f t="shared" si="73"/>
        <v>--</v>
      </c>
    </row>
    <row r="709" spans="1:47" x14ac:dyDescent="0.25">
      <c r="A709" t="str">
        <f t="shared" si="68"/>
        <v>C41-1</v>
      </c>
      <c r="B709" t="str">
        <f t="shared" si="69"/>
        <v>VCCINT</v>
      </c>
      <c r="C709" t="str">
        <f t="shared" si="70"/>
        <v>C41-VCCINT</v>
      </c>
      <c r="D709" t="str">
        <f t="shared" si="71"/>
        <v>C41-1</v>
      </c>
      <c r="E709" t="s">
        <v>939</v>
      </c>
      <c r="F709">
        <v>1</v>
      </c>
      <c r="G709" t="s">
        <v>839</v>
      </c>
      <c r="N709" s="97"/>
      <c r="AT709" t="str">
        <f t="shared" si="72"/>
        <v>VCCINT</v>
      </c>
      <c r="AU709" t="str">
        <f t="shared" si="73"/>
        <v>--</v>
      </c>
    </row>
    <row r="710" spans="1:47" x14ac:dyDescent="0.25">
      <c r="A710" t="str">
        <f t="shared" ref="A710:A773" si="74">$E710&amp;"-"&amp;$F710</f>
        <v>C41-2</v>
      </c>
      <c r="B710" t="str">
        <f t="shared" ref="B710:B773" si="75">IF(OR(E710=$A$2,E710=$B$2,E710=$C$2,E710=$D$2),"--",G710)</f>
        <v>GND</v>
      </c>
      <c r="C710" t="str">
        <f t="shared" ref="C710:C773" si="76">$E710&amp;"-"&amp;$G710</f>
        <v>C41-GND</v>
      </c>
      <c r="D710" t="str">
        <f t="shared" ref="D710:D773" si="77">A710</f>
        <v>C41-2</v>
      </c>
      <c r="E710" t="s">
        <v>939</v>
      </c>
      <c r="F710">
        <v>2</v>
      </c>
      <c r="G710" t="s">
        <v>324</v>
      </c>
      <c r="N710" s="97"/>
      <c r="AT710" t="str">
        <f t="shared" ref="AT710:AT773" si="78">IF(IF(COUNTIF($AO$6:$AQ$150,B710)&gt;0,"---","--")="---",VLOOKUP(B710,$AO$6:$AQ$150,3,0),B710)</f>
        <v>GND</v>
      </c>
      <c r="AU710" t="str">
        <f t="shared" ref="AU710:AU773" si="79">IF(IF(COUNTIF($AO$6:$AQ$150,B710)&gt;0,"---","--")="---",VLOOKUP(B710,$AO$6:$AQ$150,2,0),"--")</f>
        <v>--</v>
      </c>
    </row>
    <row r="711" spans="1:47" x14ac:dyDescent="0.25">
      <c r="A711" t="str">
        <f t="shared" si="74"/>
        <v>C42-1</v>
      </c>
      <c r="B711" t="str">
        <f t="shared" si="75"/>
        <v>VCCINT</v>
      </c>
      <c r="C711" t="str">
        <f t="shared" si="76"/>
        <v>C42-VCCINT</v>
      </c>
      <c r="D711" t="str">
        <f t="shared" si="77"/>
        <v>C42-1</v>
      </c>
      <c r="E711" t="s">
        <v>940</v>
      </c>
      <c r="F711">
        <v>1</v>
      </c>
      <c r="G711" t="s">
        <v>839</v>
      </c>
      <c r="N711" s="97"/>
      <c r="AT711" t="str">
        <f t="shared" si="78"/>
        <v>VCCINT</v>
      </c>
      <c r="AU711" t="str">
        <f t="shared" si="79"/>
        <v>--</v>
      </c>
    </row>
    <row r="712" spans="1:47" x14ac:dyDescent="0.25">
      <c r="A712" t="str">
        <f t="shared" si="74"/>
        <v>C42-2</v>
      </c>
      <c r="B712" t="str">
        <f t="shared" si="75"/>
        <v>GND</v>
      </c>
      <c r="C712" t="str">
        <f t="shared" si="76"/>
        <v>C42-GND</v>
      </c>
      <c r="D712" t="str">
        <f t="shared" si="77"/>
        <v>C42-2</v>
      </c>
      <c r="E712" t="s">
        <v>940</v>
      </c>
      <c r="F712">
        <v>2</v>
      </c>
      <c r="G712" t="s">
        <v>324</v>
      </c>
      <c r="N712" s="97"/>
      <c r="AT712" t="str">
        <f t="shared" si="78"/>
        <v>GND</v>
      </c>
      <c r="AU712" t="str">
        <f t="shared" si="79"/>
        <v>--</v>
      </c>
    </row>
    <row r="713" spans="1:47" x14ac:dyDescent="0.25">
      <c r="A713" t="str">
        <f t="shared" si="74"/>
        <v>C43-1</v>
      </c>
      <c r="B713" t="str">
        <f t="shared" si="75"/>
        <v>VCCINT</v>
      </c>
      <c r="C713" t="str">
        <f t="shared" si="76"/>
        <v>C43-VCCINT</v>
      </c>
      <c r="D713" t="str">
        <f t="shared" si="77"/>
        <v>C43-1</v>
      </c>
      <c r="E713" t="s">
        <v>941</v>
      </c>
      <c r="F713">
        <v>1</v>
      </c>
      <c r="G713" t="s">
        <v>839</v>
      </c>
      <c r="N713" s="97"/>
      <c r="AT713" t="str">
        <f t="shared" si="78"/>
        <v>VCCINT</v>
      </c>
      <c r="AU713" t="str">
        <f t="shared" si="79"/>
        <v>--</v>
      </c>
    </row>
    <row r="714" spans="1:47" x14ac:dyDescent="0.25">
      <c r="A714" t="str">
        <f t="shared" si="74"/>
        <v>C43-2</v>
      </c>
      <c r="B714" t="str">
        <f t="shared" si="75"/>
        <v>GND</v>
      </c>
      <c r="C714" t="str">
        <f t="shared" si="76"/>
        <v>C43-GND</v>
      </c>
      <c r="D714" t="str">
        <f t="shared" si="77"/>
        <v>C43-2</v>
      </c>
      <c r="E714" t="s">
        <v>941</v>
      </c>
      <c r="F714">
        <v>2</v>
      </c>
      <c r="G714" t="s">
        <v>324</v>
      </c>
      <c r="N714" s="97"/>
      <c r="AT714" t="str">
        <f t="shared" si="78"/>
        <v>GND</v>
      </c>
      <c r="AU714" t="str">
        <f t="shared" si="79"/>
        <v>--</v>
      </c>
    </row>
    <row r="715" spans="1:47" x14ac:dyDescent="0.25">
      <c r="A715" t="str">
        <f t="shared" si="74"/>
        <v>C44-1</v>
      </c>
      <c r="B715" t="str">
        <f t="shared" si="75"/>
        <v>3.3V</v>
      </c>
      <c r="C715" t="str">
        <f t="shared" si="76"/>
        <v>C44-3.3V</v>
      </c>
      <c r="D715" t="str">
        <f t="shared" si="77"/>
        <v>C44-1</v>
      </c>
      <c r="E715" t="s">
        <v>942</v>
      </c>
      <c r="F715">
        <v>1</v>
      </c>
      <c r="G715" t="s">
        <v>291</v>
      </c>
      <c r="N715" s="97"/>
      <c r="AT715" t="str">
        <f t="shared" si="78"/>
        <v>3.3V</v>
      </c>
      <c r="AU715" t="str">
        <f t="shared" si="79"/>
        <v>--</v>
      </c>
    </row>
    <row r="716" spans="1:47" x14ac:dyDescent="0.25">
      <c r="A716" t="str">
        <f t="shared" si="74"/>
        <v>C44-2</v>
      </c>
      <c r="B716" t="str">
        <f t="shared" si="75"/>
        <v>GND</v>
      </c>
      <c r="C716" t="str">
        <f t="shared" si="76"/>
        <v>C44-GND</v>
      </c>
      <c r="D716" t="str">
        <f t="shared" si="77"/>
        <v>C44-2</v>
      </c>
      <c r="E716" t="s">
        <v>942</v>
      </c>
      <c r="F716">
        <v>2</v>
      </c>
      <c r="G716" t="s">
        <v>324</v>
      </c>
      <c r="N716" s="97"/>
      <c r="AT716" t="str">
        <f t="shared" si="78"/>
        <v>GND</v>
      </c>
      <c r="AU716" t="str">
        <f t="shared" si="79"/>
        <v>--</v>
      </c>
    </row>
    <row r="717" spans="1:47" x14ac:dyDescent="0.25">
      <c r="A717" t="str">
        <f t="shared" si="74"/>
        <v>C45-1</v>
      </c>
      <c r="B717" t="str">
        <f t="shared" si="75"/>
        <v>3.3V</v>
      </c>
      <c r="C717" t="str">
        <f t="shared" si="76"/>
        <v>C45-3.3V</v>
      </c>
      <c r="D717" t="str">
        <f t="shared" si="77"/>
        <v>C45-1</v>
      </c>
      <c r="E717" t="s">
        <v>943</v>
      </c>
      <c r="F717">
        <v>1</v>
      </c>
      <c r="G717" t="s">
        <v>291</v>
      </c>
      <c r="N717" s="97"/>
      <c r="AT717" t="str">
        <f t="shared" si="78"/>
        <v>3.3V</v>
      </c>
      <c r="AU717" t="str">
        <f t="shared" si="79"/>
        <v>--</v>
      </c>
    </row>
    <row r="718" spans="1:47" x14ac:dyDescent="0.25">
      <c r="A718" t="str">
        <f t="shared" si="74"/>
        <v>C45-2</v>
      </c>
      <c r="B718" t="str">
        <f t="shared" si="75"/>
        <v>GND</v>
      </c>
      <c r="C718" t="str">
        <f t="shared" si="76"/>
        <v>C45-GND</v>
      </c>
      <c r="D718" t="str">
        <f t="shared" si="77"/>
        <v>C45-2</v>
      </c>
      <c r="E718" t="s">
        <v>943</v>
      </c>
      <c r="F718">
        <v>2</v>
      </c>
      <c r="G718" t="s">
        <v>324</v>
      </c>
      <c r="N718" s="97"/>
      <c r="AT718" t="str">
        <f t="shared" si="78"/>
        <v>GND</v>
      </c>
      <c r="AU718" t="str">
        <f t="shared" si="79"/>
        <v>--</v>
      </c>
    </row>
    <row r="719" spans="1:47" x14ac:dyDescent="0.25">
      <c r="A719" t="str">
        <f t="shared" si="74"/>
        <v>C46-1</v>
      </c>
      <c r="B719" t="str">
        <f t="shared" si="75"/>
        <v>3.3V</v>
      </c>
      <c r="C719" t="str">
        <f t="shared" si="76"/>
        <v>C46-3.3V</v>
      </c>
      <c r="D719" t="str">
        <f t="shared" si="77"/>
        <v>C46-1</v>
      </c>
      <c r="E719" t="s">
        <v>944</v>
      </c>
      <c r="F719">
        <v>1</v>
      </c>
      <c r="G719" t="s">
        <v>291</v>
      </c>
      <c r="N719" s="97"/>
      <c r="AT719" t="str">
        <f t="shared" si="78"/>
        <v>3.3V</v>
      </c>
      <c r="AU719" t="str">
        <f t="shared" si="79"/>
        <v>--</v>
      </c>
    </row>
    <row r="720" spans="1:47" x14ac:dyDescent="0.25">
      <c r="A720" t="str">
        <f t="shared" si="74"/>
        <v>C46-2</v>
      </c>
      <c r="B720" t="str">
        <f t="shared" si="75"/>
        <v>GND</v>
      </c>
      <c r="C720" t="str">
        <f t="shared" si="76"/>
        <v>C46-GND</v>
      </c>
      <c r="D720" t="str">
        <f t="shared" si="77"/>
        <v>C46-2</v>
      </c>
      <c r="E720" t="s">
        <v>944</v>
      </c>
      <c r="F720">
        <v>2</v>
      </c>
      <c r="G720" t="s">
        <v>324</v>
      </c>
      <c r="N720" s="97"/>
      <c r="AT720" t="str">
        <f t="shared" si="78"/>
        <v>GND</v>
      </c>
      <c r="AU720" t="str">
        <f t="shared" si="79"/>
        <v>--</v>
      </c>
    </row>
    <row r="721" spans="1:47" x14ac:dyDescent="0.25">
      <c r="A721" t="str">
        <f t="shared" si="74"/>
        <v>C47-1</v>
      </c>
      <c r="B721" t="str">
        <f t="shared" si="75"/>
        <v>5V</v>
      </c>
      <c r="C721" t="str">
        <f t="shared" si="76"/>
        <v>C47-5V</v>
      </c>
      <c r="D721" t="str">
        <f t="shared" si="77"/>
        <v>C47-1</v>
      </c>
      <c r="E721" t="s">
        <v>775</v>
      </c>
      <c r="F721">
        <v>1</v>
      </c>
      <c r="G721" t="s">
        <v>293</v>
      </c>
      <c r="N721" s="97"/>
      <c r="AT721" t="str">
        <f t="shared" si="78"/>
        <v>5V</v>
      </c>
      <c r="AU721" t="str">
        <f t="shared" si="79"/>
        <v>--</v>
      </c>
    </row>
    <row r="722" spans="1:47" x14ac:dyDescent="0.25">
      <c r="A722" t="str">
        <f t="shared" si="74"/>
        <v>C47-2</v>
      </c>
      <c r="B722" t="str">
        <f t="shared" si="75"/>
        <v>GND</v>
      </c>
      <c r="C722" t="str">
        <f t="shared" si="76"/>
        <v>C47-GND</v>
      </c>
      <c r="D722" t="str">
        <f t="shared" si="77"/>
        <v>C47-2</v>
      </c>
      <c r="E722" t="s">
        <v>775</v>
      </c>
      <c r="F722">
        <v>2</v>
      </c>
      <c r="G722" t="s">
        <v>324</v>
      </c>
      <c r="N722" s="97"/>
      <c r="AT722" t="str">
        <f t="shared" si="78"/>
        <v>GND</v>
      </c>
      <c r="AU722" t="str">
        <f t="shared" si="79"/>
        <v>--</v>
      </c>
    </row>
    <row r="723" spans="1:47" x14ac:dyDescent="0.25">
      <c r="A723" t="str">
        <f t="shared" si="74"/>
        <v>C101-1</v>
      </c>
      <c r="B723" t="str">
        <f t="shared" si="75"/>
        <v>3.3V</v>
      </c>
      <c r="C723" t="str">
        <f t="shared" si="76"/>
        <v>C101-3.3V</v>
      </c>
      <c r="D723" t="str">
        <f t="shared" si="77"/>
        <v>C101-1</v>
      </c>
      <c r="E723" t="s">
        <v>475</v>
      </c>
      <c r="F723">
        <v>1</v>
      </c>
      <c r="G723" t="s">
        <v>291</v>
      </c>
      <c r="N723" s="97"/>
      <c r="AT723" t="str">
        <f t="shared" si="78"/>
        <v>3.3V</v>
      </c>
      <c r="AU723" t="str">
        <f t="shared" si="79"/>
        <v>--</v>
      </c>
    </row>
    <row r="724" spans="1:47" x14ac:dyDescent="0.25">
      <c r="A724" t="str">
        <f t="shared" si="74"/>
        <v>C101-2</v>
      </c>
      <c r="B724" t="str">
        <f t="shared" si="75"/>
        <v>GND</v>
      </c>
      <c r="C724" t="str">
        <f t="shared" si="76"/>
        <v>C101-GND</v>
      </c>
      <c r="D724" t="str">
        <f t="shared" si="77"/>
        <v>C101-2</v>
      </c>
      <c r="E724" t="s">
        <v>475</v>
      </c>
      <c r="F724">
        <v>2</v>
      </c>
      <c r="G724" t="s">
        <v>324</v>
      </c>
      <c r="N724" s="97"/>
      <c r="AT724" t="str">
        <f t="shared" si="78"/>
        <v>GND</v>
      </c>
      <c r="AU724" t="str">
        <f t="shared" si="79"/>
        <v>--</v>
      </c>
    </row>
    <row r="725" spans="1:47" x14ac:dyDescent="0.25">
      <c r="A725" t="str">
        <f t="shared" si="74"/>
        <v>D1-A</v>
      </c>
      <c r="B725" t="str">
        <f t="shared" si="75"/>
        <v>NetD1_A</v>
      </c>
      <c r="C725" t="str">
        <f t="shared" si="76"/>
        <v>D1-NetD1_A</v>
      </c>
      <c r="D725" t="str">
        <f t="shared" si="77"/>
        <v>D1-A</v>
      </c>
      <c r="E725" t="s">
        <v>300</v>
      </c>
      <c r="F725" t="s">
        <v>476</v>
      </c>
      <c r="G725" t="s">
        <v>373</v>
      </c>
      <c r="N725" s="97"/>
      <c r="AT725" t="str">
        <f t="shared" si="78"/>
        <v>NetD1_A</v>
      </c>
      <c r="AU725" t="str">
        <f t="shared" si="79"/>
        <v>--</v>
      </c>
    </row>
    <row r="726" spans="1:47" x14ac:dyDescent="0.25">
      <c r="A726" t="str">
        <f t="shared" si="74"/>
        <v>D1-K</v>
      </c>
      <c r="B726" t="str">
        <f t="shared" si="75"/>
        <v>GND</v>
      </c>
      <c r="C726" t="str">
        <f t="shared" si="76"/>
        <v>D1-GND</v>
      </c>
      <c r="D726" t="str">
        <f t="shared" si="77"/>
        <v>D1-K</v>
      </c>
      <c r="E726" t="s">
        <v>300</v>
      </c>
      <c r="F726" t="s">
        <v>477</v>
      </c>
      <c r="G726" t="s">
        <v>324</v>
      </c>
      <c r="N726" s="97"/>
      <c r="AT726" t="str">
        <f t="shared" si="78"/>
        <v>GND</v>
      </c>
      <c r="AU726" t="str">
        <f t="shared" si="79"/>
        <v>--</v>
      </c>
    </row>
    <row r="727" spans="1:47" x14ac:dyDescent="0.25">
      <c r="A727" t="str">
        <f t="shared" si="74"/>
        <v>D2-A</v>
      </c>
      <c r="B727" t="str">
        <f t="shared" si="75"/>
        <v>NetD2_A</v>
      </c>
      <c r="C727" t="str">
        <f t="shared" si="76"/>
        <v>D2-NetD2_A</v>
      </c>
      <c r="D727" t="str">
        <f t="shared" si="77"/>
        <v>D2-A</v>
      </c>
      <c r="E727" t="s">
        <v>301</v>
      </c>
      <c r="F727" t="s">
        <v>476</v>
      </c>
      <c r="G727" t="s">
        <v>374</v>
      </c>
      <c r="N727" s="97"/>
      <c r="AT727" t="str">
        <f t="shared" si="78"/>
        <v>LED1</v>
      </c>
      <c r="AU727" t="str">
        <f t="shared" si="79"/>
        <v>R9</v>
      </c>
    </row>
    <row r="728" spans="1:47" x14ac:dyDescent="0.25">
      <c r="A728" t="str">
        <f t="shared" si="74"/>
        <v>D2-K</v>
      </c>
      <c r="B728" t="str">
        <f t="shared" si="75"/>
        <v>GND</v>
      </c>
      <c r="C728" t="str">
        <f t="shared" si="76"/>
        <v>D2-GND</v>
      </c>
      <c r="D728" t="str">
        <f t="shared" si="77"/>
        <v>D2-K</v>
      </c>
      <c r="E728" t="s">
        <v>301</v>
      </c>
      <c r="F728" t="s">
        <v>477</v>
      </c>
      <c r="G728" t="s">
        <v>324</v>
      </c>
      <c r="N728" s="97"/>
      <c r="AT728" t="str">
        <f t="shared" si="78"/>
        <v>GND</v>
      </c>
      <c r="AU728" t="str">
        <f t="shared" si="79"/>
        <v>--</v>
      </c>
    </row>
    <row r="729" spans="1:47" x14ac:dyDescent="0.25">
      <c r="A729" t="str">
        <f t="shared" si="74"/>
        <v>D3-A</v>
      </c>
      <c r="B729" t="str">
        <f t="shared" si="75"/>
        <v>NetD3_A</v>
      </c>
      <c r="C729" t="str">
        <f t="shared" si="76"/>
        <v>D3-NetD3_A</v>
      </c>
      <c r="D729" t="str">
        <f t="shared" si="77"/>
        <v>D3-A</v>
      </c>
      <c r="E729" t="s">
        <v>302</v>
      </c>
      <c r="F729" t="s">
        <v>476</v>
      </c>
      <c r="G729" t="s">
        <v>375</v>
      </c>
      <c r="N729" s="97"/>
      <c r="AT729" t="str">
        <f t="shared" si="78"/>
        <v>LED2</v>
      </c>
      <c r="AU729" t="str">
        <f t="shared" si="79"/>
        <v>R10</v>
      </c>
    </row>
    <row r="730" spans="1:47" x14ac:dyDescent="0.25">
      <c r="A730" t="str">
        <f t="shared" si="74"/>
        <v>D3-K</v>
      </c>
      <c r="B730" t="str">
        <f t="shared" si="75"/>
        <v>GND</v>
      </c>
      <c r="C730" t="str">
        <f t="shared" si="76"/>
        <v>D3-GND</v>
      </c>
      <c r="D730" t="str">
        <f t="shared" si="77"/>
        <v>D3-K</v>
      </c>
      <c r="E730" t="s">
        <v>302</v>
      </c>
      <c r="F730" t="s">
        <v>477</v>
      </c>
      <c r="G730" t="s">
        <v>324</v>
      </c>
      <c r="N730" s="97"/>
      <c r="AT730" t="str">
        <f t="shared" si="78"/>
        <v>GND</v>
      </c>
      <c r="AU730" t="str">
        <f t="shared" si="79"/>
        <v>--</v>
      </c>
    </row>
    <row r="731" spans="1:47" x14ac:dyDescent="0.25">
      <c r="A731" t="str">
        <f t="shared" si="74"/>
        <v>D4-A</v>
      </c>
      <c r="B731" t="str">
        <f t="shared" si="75"/>
        <v>NetD4_A</v>
      </c>
      <c r="C731" t="str">
        <f t="shared" si="76"/>
        <v>D4-NetD4_A</v>
      </c>
      <c r="D731" t="str">
        <f t="shared" si="77"/>
        <v>D4-A</v>
      </c>
      <c r="E731" t="s">
        <v>304</v>
      </c>
      <c r="F731" t="s">
        <v>476</v>
      </c>
      <c r="G731" t="s">
        <v>376</v>
      </c>
      <c r="N731" s="97"/>
      <c r="AT731" t="str">
        <f t="shared" si="78"/>
        <v>LED3</v>
      </c>
      <c r="AU731" t="str">
        <f t="shared" si="79"/>
        <v>R11</v>
      </c>
    </row>
    <row r="732" spans="1:47" x14ac:dyDescent="0.25">
      <c r="A732" t="str">
        <f t="shared" si="74"/>
        <v>D4-K</v>
      </c>
      <c r="B732" t="str">
        <f t="shared" si="75"/>
        <v>GND</v>
      </c>
      <c r="C732" t="str">
        <f t="shared" si="76"/>
        <v>D4-GND</v>
      </c>
      <c r="D732" t="str">
        <f t="shared" si="77"/>
        <v>D4-K</v>
      </c>
      <c r="E732" t="s">
        <v>304</v>
      </c>
      <c r="F732" t="s">
        <v>477</v>
      </c>
      <c r="G732" t="s">
        <v>324</v>
      </c>
      <c r="N732" s="97"/>
      <c r="AT732" t="str">
        <f t="shared" si="78"/>
        <v>GND</v>
      </c>
      <c r="AU732" t="str">
        <f t="shared" si="79"/>
        <v>--</v>
      </c>
    </row>
    <row r="733" spans="1:47" x14ac:dyDescent="0.25">
      <c r="A733" t="str">
        <f t="shared" si="74"/>
        <v>D5-A</v>
      </c>
      <c r="B733" t="str">
        <f t="shared" si="75"/>
        <v>NetD5_A</v>
      </c>
      <c r="C733" t="str">
        <f t="shared" si="76"/>
        <v>D5-NetD5_A</v>
      </c>
      <c r="D733" t="str">
        <f t="shared" si="77"/>
        <v>D5-A</v>
      </c>
      <c r="E733" t="s">
        <v>306</v>
      </c>
      <c r="F733" t="s">
        <v>476</v>
      </c>
      <c r="G733" t="s">
        <v>377</v>
      </c>
      <c r="N733" s="97"/>
      <c r="AT733" t="str">
        <f t="shared" si="78"/>
        <v>LED4</v>
      </c>
      <c r="AU733" t="str">
        <f t="shared" si="79"/>
        <v>R12</v>
      </c>
    </row>
    <row r="734" spans="1:47" x14ac:dyDescent="0.25">
      <c r="A734" t="str">
        <f t="shared" si="74"/>
        <v>D5-K</v>
      </c>
      <c r="B734" t="str">
        <f t="shared" si="75"/>
        <v>GND</v>
      </c>
      <c r="C734" t="str">
        <f t="shared" si="76"/>
        <v>D5-GND</v>
      </c>
      <c r="D734" t="str">
        <f t="shared" si="77"/>
        <v>D5-K</v>
      </c>
      <c r="E734" t="s">
        <v>306</v>
      </c>
      <c r="F734" t="s">
        <v>477</v>
      </c>
      <c r="G734" t="s">
        <v>324</v>
      </c>
      <c r="N734" s="97"/>
      <c r="AT734" t="str">
        <f t="shared" si="78"/>
        <v>GND</v>
      </c>
      <c r="AU734" t="str">
        <f t="shared" si="79"/>
        <v>--</v>
      </c>
    </row>
    <row r="735" spans="1:47" x14ac:dyDescent="0.25">
      <c r="A735" t="str">
        <f t="shared" si="74"/>
        <v>D6-A</v>
      </c>
      <c r="B735" t="str">
        <f t="shared" si="75"/>
        <v>NetD6_A</v>
      </c>
      <c r="C735" t="str">
        <f t="shared" si="76"/>
        <v>D6-NetD6_A</v>
      </c>
      <c r="D735" t="str">
        <f t="shared" si="77"/>
        <v>D6-A</v>
      </c>
      <c r="E735" t="s">
        <v>308</v>
      </c>
      <c r="F735" t="s">
        <v>476</v>
      </c>
      <c r="G735" t="s">
        <v>378</v>
      </c>
      <c r="N735" s="97"/>
      <c r="AT735" t="str">
        <f t="shared" si="78"/>
        <v>LED5</v>
      </c>
      <c r="AU735" t="str">
        <f t="shared" si="79"/>
        <v>R13</v>
      </c>
    </row>
    <row r="736" spans="1:47" x14ac:dyDescent="0.25">
      <c r="A736" t="str">
        <f t="shared" si="74"/>
        <v>D6-K</v>
      </c>
      <c r="B736" t="str">
        <f t="shared" si="75"/>
        <v>GND</v>
      </c>
      <c r="C736" t="str">
        <f t="shared" si="76"/>
        <v>D6-GND</v>
      </c>
      <c r="D736" t="str">
        <f t="shared" si="77"/>
        <v>D6-K</v>
      </c>
      <c r="E736" t="s">
        <v>308</v>
      </c>
      <c r="F736" t="s">
        <v>477</v>
      </c>
      <c r="G736" t="s">
        <v>324</v>
      </c>
      <c r="N736" s="97"/>
      <c r="AT736" t="str">
        <f t="shared" si="78"/>
        <v>GND</v>
      </c>
      <c r="AU736" t="str">
        <f t="shared" si="79"/>
        <v>--</v>
      </c>
    </row>
    <row r="737" spans="1:47" x14ac:dyDescent="0.25">
      <c r="A737" t="str">
        <f t="shared" si="74"/>
        <v>D7-A</v>
      </c>
      <c r="B737" t="str">
        <f t="shared" si="75"/>
        <v>NetD7_A</v>
      </c>
      <c r="C737" t="str">
        <f t="shared" si="76"/>
        <v>D7-NetD7_A</v>
      </c>
      <c r="D737" t="str">
        <f t="shared" si="77"/>
        <v>D7-A</v>
      </c>
      <c r="E737" t="s">
        <v>310</v>
      </c>
      <c r="F737" t="s">
        <v>476</v>
      </c>
      <c r="G737" t="s">
        <v>379</v>
      </c>
      <c r="N737" s="97"/>
      <c r="AT737" t="str">
        <f t="shared" si="78"/>
        <v>LED6</v>
      </c>
      <c r="AU737" t="str">
        <f t="shared" si="79"/>
        <v>R14</v>
      </c>
    </row>
    <row r="738" spans="1:47" x14ac:dyDescent="0.25">
      <c r="A738" t="str">
        <f t="shared" si="74"/>
        <v>D7-K</v>
      </c>
      <c r="B738" t="str">
        <f t="shared" si="75"/>
        <v>GND</v>
      </c>
      <c r="C738" t="str">
        <f t="shared" si="76"/>
        <v>D7-GND</v>
      </c>
      <c r="D738" t="str">
        <f t="shared" si="77"/>
        <v>D7-K</v>
      </c>
      <c r="E738" t="s">
        <v>310</v>
      </c>
      <c r="F738" t="s">
        <v>477</v>
      </c>
      <c r="G738" t="s">
        <v>324</v>
      </c>
      <c r="N738" s="97"/>
      <c r="AT738" t="str">
        <f t="shared" si="78"/>
        <v>GND</v>
      </c>
      <c r="AU738" t="str">
        <f t="shared" si="79"/>
        <v>--</v>
      </c>
    </row>
    <row r="739" spans="1:47" x14ac:dyDescent="0.25">
      <c r="A739" t="str">
        <f t="shared" si="74"/>
        <v>D8-A</v>
      </c>
      <c r="B739" t="str">
        <f t="shared" si="75"/>
        <v>NetD8_A</v>
      </c>
      <c r="C739" t="str">
        <f t="shared" si="76"/>
        <v>D8-NetD8_A</v>
      </c>
      <c r="D739" t="str">
        <f t="shared" si="77"/>
        <v>D8-A</v>
      </c>
      <c r="E739" t="s">
        <v>312</v>
      </c>
      <c r="F739" t="s">
        <v>476</v>
      </c>
      <c r="G739" t="s">
        <v>380</v>
      </c>
      <c r="N739" s="97"/>
      <c r="AT739" t="str">
        <f t="shared" si="78"/>
        <v>LED7</v>
      </c>
      <c r="AU739" t="str">
        <f t="shared" si="79"/>
        <v>R15</v>
      </c>
    </row>
    <row r="740" spans="1:47" x14ac:dyDescent="0.25">
      <c r="A740" t="str">
        <f t="shared" si="74"/>
        <v>D8-K</v>
      </c>
      <c r="B740" t="str">
        <f t="shared" si="75"/>
        <v>GND</v>
      </c>
      <c r="C740" t="str">
        <f t="shared" si="76"/>
        <v>D8-GND</v>
      </c>
      <c r="D740" t="str">
        <f t="shared" si="77"/>
        <v>D8-K</v>
      </c>
      <c r="E740" t="s">
        <v>312</v>
      </c>
      <c r="F740" t="s">
        <v>477</v>
      </c>
      <c r="G740" t="s">
        <v>324</v>
      </c>
      <c r="N740" s="97"/>
      <c r="AT740" t="str">
        <f t="shared" si="78"/>
        <v>GND</v>
      </c>
      <c r="AU740" t="str">
        <f t="shared" si="79"/>
        <v>--</v>
      </c>
    </row>
    <row r="741" spans="1:47" x14ac:dyDescent="0.25">
      <c r="A741" t="str">
        <f t="shared" si="74"/>
        <v>D9-A</v>
      </c>
      <c r="B741" t="str">
        <f t="shared" si="75"/>
        <v>NetD9_A</v>
      </c>
      <c r="C741" t="str">
        <f t="shared" si="76"/>
        <v>D9-NetD9_A</v>
      </c>
      <c r="D741" t="str">
        <f t="shared" si="77"/>
        <v>D9-A</v>
      </c>
      <c r="E741" t="s">
        <v>314</v>
      </c>
      <c r="F741" t="s">
        <v>476</v>
      </c>
      <c r="G741" t="s">
        <v>381</v>
      </c>
      <c r="N741" s="97"/>
      <c r="AT741" t="str">
        <f t="shared" si="78"/>
        <v>LED8</v>
      </c>
      <c r="AU741" t="str">
        <f t="shared" si="79"/>
        <v>R16</v>
      </c>
    </row>
    <row r="742" spans="1:47" x14ac:dyDescent="0.25">
      <c r="A742" t="str">
        <f t="shared" si="74"/>
        <v>D9-K</v>
      </c>
      <c r="B742" t="str">
        <f t="shared" si="75"/>
        <v>GND</v>
      </c>
      <c r="C742" t="str">
        <f t="shared" si="76"/>
        <v>D9-GND</v>
      </c>
      <c r="D742" t="str">
        <f t="shared" si="77"/>
        <v>D9-K</v>
      </c>
      <c r="E742" t="s">
        <v>314</v>
      </c>
      <c r="F742" t="s">
        <v>477</v>
      </c>
      <c r="G742" t="s">
        <v>324</v>
      </c>
      <c r="N742" s="97"/>
      <c r="AT742" t="str">
        <f t="shared" si="78"/>
        <v>GND</v>
      </c>
      <c r="AU742" t="str">
        <f t="shared" si="79"/>
        <v>--</v>
      </c>
    </row>
    <row r="743" spans="1:47" x14ac:dyDescent="0.25">
      <c r="A743" t="str">
        <f t="shared" si="74"/>
        <v>D10-A</v>
      </c>
      <c r="B743" t="str">
        <f t="shared" si="75"/>
        <v>NetD10_A</v>
      </c>
      <c r="C743" t="str">
        <f t="shared" si="76"/>
        <v>D10-NetD10_A</v>
      </c>
      <c r="D743" t="str">
        <f t="shared" si="77"/>
        <v>D10-A</v>
      </c>
      <c r="E743" t="s">
        <v>316</v>
      </c>
      <c r="F743" t="s">
        <v>476</v>
      </c>
      <c r="G743" t="s">
        <v>372</v>
      </c>
      <c r="N743" s="97"/>
      <c r="AT743" t="str">
        <f t="shared" si="78"/>
        <v>NetD10_A</v>
      </c>
      <c r="AU743" t="str">
        <f t="shared" si="79"/>
        <v>--</v>
      </c>
    </row>
    <row r="744" spans="1:47" x14ac:dyDescent="0.25">
      <c r="A744" t="str">
        <f t="shared" si="74"/>
        <v>D10-K</v>
      </c>
      <c r="B744" t="str">
        <f t="shared" si="75"/>
        <v>USER_LED</v>
      </c>
      <c r="C744" t="str">
        <f t="shared" si="76"/>
        <v>D10-USER_LED</v>
      </c>
      <c r="D744" t="str">
        <f t="shared" si="77"/>
        <v>D10-K</v>
      </c>
      <c r="E744" t="s">
        <v>316</v>
      </c>
      <c r="F744" t="s">
        <v>477</v>
      </c>
      <c r="G744" t="s">
        <v>1154</v>
      </c>
      <c r="N744" s="97"/>
      <c r="AT744" t="str">
        <f t="shared" si="78"/>
        <v>USER_LED</v>
      </c>
      <c r="AU744" t="str">
        <f t="shared" si="79"/>
        <v>--</v>
      </c>
    </row>
    <row r="745" spans="1:47" x14ac:dyDescent="0.25">
      <c r="A745" t="str">
        <f t="shared" si="74"/>
        <v>H1-1</v>
      </c>
      <c r="B745" t="str">
        <f t="shared" si="75"/>
        <v>NetH1_1</v>
      </c>
      <c r="C745" t="str">
        <f t="shared" si="76"/>
        <v>H1-NetH1_1</v>
      </c>
      <c r="D745" t="str">
        <f t="shared" si="77"/>
        <v>H1-1</v>
      </c>
      <c r="E745" t="s">
        <v>478</v>
      </c>
      <c r="F745">
        <v>1</v>
      </c>
      <c r="G745" t="s">
        <v>479</v>
      </c>
      <c r="N745" s="97"/>
      <c r="AT745" t="str">
        <f t="shared" si="78"/>
        <v>NetH1_1</v>
      </c>
      <c r="AU745" t="str">
        <f t="shared" si="79"/>
        <v>--</v>
      </c>
    </row>
    <row r="746" spans="1:47" x14ac:dyDescent="0.25">
      <c r="A746" t="str">
        <f t="shared" si="74"/>
        <v>H2-1</v>
      </c>
      <c r="B746" t="str">
        <f t="shared" si="75"/>
        <v>NetH2_1</v>
      </c>
      <c r="C746" t="str">
        <f t="shared" si="76"/>
        <v>H2-NetH2_1</v>
      </c>
      <c r="D746" t="str">
        <f t="shared" si="77"/>
        <v>H2-1</v>
      </c>
      <c r="E746" t="s">
        <v>480</v>
      </c>
      <c r="F746">
        <v>1</v>
      </c>
      <c r="G746" t="s">
        <v>481</v>
      </c>
      <c r="N746" s="97"/>
      <c r="AT746" t="str">
        <f t="shared" si="78"/>
        <v>NetH2_1</v>
      </c>
      <c r="AU746" t="str">
        <f t="shared" si="79"/>
        <v>--</v>
      </c>
    </row>
    <row r="747" spans="1:47" x14ac:dyDescent="0.25">
      <c r="A747" t="str">
        <f t="shared" si="74"/>
        <v>H3-1</v>
      </c>
      <c r="B747" t="str">
        <f t="shared" si="75"/>
        <v>NetH3_1</v>
      </c>
      <c r="C747" t="str">
        <f t="shared" si="76"/>
        <v>H3-NetH3_1</v>
      </c>
      <c r="D747" t="str">
        <f t="shared" si="77"/>
        <v>H3-1</v>
      </c>
      <c r="E747" t="s">
        <v>482</v>
      </c>
      <c r="F747">
        <v>1</v>
      </c>
      <c r="G747" t="s">
        <v>483</v>
      </c>
      <c r="N747" s="97"/>
      <c r="AT747" t="str">
        <f t="shared" si="78"/>
        <v>NetH3_1</v>
      </c>
      <c r="AU747" t="str">
        <f t="shared" si="79"/>
        <v>--</v>
      </c>
    </row>
    <row r="748" spans="1:47" x14ac:dyDescent="0.25">
      <c r="A748" t="str">
        <f t="shared" si="74"/>
        <v>H4-1</v>
      </c>
      <c r="B748" t="str">
        <f t="shared" si="75"/>
        <v>NetH4_1</v>
      </c>
      <c r="C748" t="str">
        <f t="shared" si="76"/>
        <v>H4-NetH4_1</v>
      </c>
      <c r="D748" t="str">
        <f t="shared" si="77"/>
        <v>H4-1</v>
      </c>
      <c r="E748" t="s">
        <v>484</v>
      </c>
      <c r="F748">
        <v>1</v>
      </c>
      <c r="G748" t="s">
        <v>485</v>
      </c>
      <c r="N748" s="97"/>
      <c r="AT748" t="str">
        <f t="shared" si="78"/>
        <v>NetH4_1</v>
      </c>
      <c r="AU748" t="str">
        <f t="shared" si="79"/>
        <v>--</v>
      </c>
    </row>
    <row r="749" spans="1:47" x14ac:dyDescent="0.25">
      <c r="A749" t="str">
        <f t="shared" si="74"/>
        <v>L1-1</v>
      </c>
      <c r="B749" t="str">
        <f t="shared" si="75"/>
        <v>NetC1_1</v>
      </c>
      <c r="C749" t="str">
        <f t="shared" si="76"/>
        <v>L1-NetC1_1</v>
      </c>
      <c r="D749" t="str">
        <f t="shared" si="77"/>
        <v>L1-1</v>
      </c>
      <c r="E749" t="s">
        <v>486</v>
      </c>
      <c r="F749">
        <v>1</v>
      </c>
      <c r="G749" t="s">
        <v>370</v>
      </c>
      <c r="N749" s="97"/>
      <c r="AT749" t="str">
        <f t="shared" si="78"/>
        <v>NetC1_1</v>
      </c>
      <c r="AU749" t="str">
        <f t="shared" si="79"/>
        <v>--</v>
      </c>
    </row>
    <row r="750" spans="1:47" x14ac:dyDescent="0.25">
      <c r="A750" t="str">
        <f t="shared" si="74"/>
        <v>L1-2</v>
      </c>
      <c r="B750" t="str">
        <f t="shared" si="75"/>
        <v>3.3V</v>
      </c>
      <c r="C750" t="str">
        <f t="shared" si="76"/>
        <v>L1-3.3V</v>
      </c>
      <c r="D750" t="str">
        <f t="shared" si="77"/>
        <v>L1-2</v>
      </c>
      <c r="E750" t="s">
        <v>486</v>
      </c>
      <c r="F750">
        <v>2</v>
      </c>
      <c r="G750" t="s">
        <v>291</v>
      </c>
      <c r="N750" s="97"/>
      <c r="AT750" t="str">
        <f t="shared" si="78"/>
        <v>3.3V</v>
      </c>
      <c r="AU750" t="str">
        <f t="shared" si="79"/>
        <v>--</v>
      </c>
    </row>
    <row r="751" spans="1:47" x14ac:dyDescent="0.25">
      <c r="A751" t="str">
        <f t="shared" si="74"/>
        <v>L2-1</v>
      </c>
      <c r="B751" t="str">
        <f t="shared" si="75"/>
        <v>NetC19_1</v>
      </c>
      <c r="C751" t="str">
        <f t="shared" si="76"/>
        <v>L2-NetC19_1</v>
      </c>
      <c r="D751" t="str">
        <f t="shared" si="77"/>
        <v>L2-1</v>
      </c>
      <c r="E751" t="s">
        <v>487</v>
      </c>
      <c r="F751">
        <v>1</v>
      </c>
      <c r="G751" t="s">
        <v>369</v>
      </c>
      <c r="N751" s="97"/>
      <c r="AT751" t="str">
        <f t="shared" si="78"/>
        <v>NetC19_1</v>
      </c>
      <c r="AU751" t="str">
        <f t="shared" si="79"/>
        <v>--</v>
      </c>
    </row>
    <row r="752" spans="1:47" x14ac:dyDescent="0.25">
      <c r="A752" t="str">
        <f t="shared" si="74"/>
        <v>L2-2</v>
      </c>
      <c r="B752" t="str">
        <f t="shared" si="75"/>
        <v>3.3V</v>
      </c>
      <c r="C752" t="str">
        <f t="shared" si="76"/>
        <v>L2-3.3V</v>
      </c>
      <c r="D752" t="str">
        <f t="shared" si="77"/>
        <v>L2-2</v>
      </c>
      <c r="E752" t="s">
        <v>487</v>
      </c>
      <c r="F752">
        <v>2</v>
      </c>
      <c r="G752" t="s">
        <v>291</v>
      </c>
      <c r="N752" s="97"/>
      <c r="AT752" t="str">
        <f t="shared" si="78"/>
        <v>3.3V</v>
      </c>
      <c r="AU752" t="str">
        <f t="shared" si="79"/>
        <v>--</v>
      </c>
    </row>
    <row r="753" spans="1:47" x14ac:dyDescent="0.25">
      <c r="A753" t="str">
        <f t="shared" si="74"/>
        <v>R1-1</v>
      </c>
      <c r="B753" t="str">
        <f t="shared" si="75"/>
        <v>GND</v>
      </c>
      <c r="C753" t="str">
        <f t="shared" si="76"/>
        <v>R1-GND</v>
      </c>
      <c r="D753" t="str">
        <f t="shared" si="77"/>
        <v>R1-1</v>
      </c>
      <c r="E753" t="s">
        <v>488</v>
      </c>
      <c r="F753">
        <v>1</v>
      </c>
      <c r="G753" t="s">
        <v>324</v>
      </c>
      <c r="N753" s="97"/>
      <c r="AT753" t="str">
        <f t="shared" si="78"/>
        <v>GND</v>
      </c>
      <c r="AU753" t="str">
        <f t="shared" si="79"/>
        <v>--</v>
      </c>
    </row>
    <row r="754" spans="1:47" x14ac:dyDescent="0.25">
      <c r="A754" t="str">
        <f t="shared" si="74"/>
        <v>R1-2</v>
      </c>
      <c r="B754" t="str">
        <f t="shared" si="75"/>
        <v>NetR1_2</v>
      </c>
      <c r="C754" t="str">
        <f t="shared" si="76"/>
        <v>R1-NetR1_2</v>
      </c>
      <c r="D754" t="str">
        <f t="shared" si="77"/>
        <v>R1-2</v>
      </c>
      <c r="E754" t="s">
        <v>488</v>
      </c>
      <c r="F754">
        <v>2</v>
      </c>
      <c r="G754" t="s">
        <v>385</v>
      </c>
      <c r="N754" s="97"/>
      <c r="AT754" t="str">
        <f t="shared" si="78"/>
        <v>NetR1_2</v>
      </c>
      <c r="AU754" t="str">
        <f t="shared" si="79"/>
        <v>--</v>
      </c>
    </row>
    <row r="755" spans="1:47" x14ac:dyDescent="0.25">
      <c r="A755" t="str">
        <f t="shared" si="74"/>
        <v>R2-1</v>
      </c>
      <c r="B755" t="str">
        <f t="shared" si="75"/>
        <v>3.3V</v>
      </c>
      <c r="C755" t="str">
        <f t="shared" si="76"/>
        <v>R2-3.3V</v>
      </c>
      <c r="D755" t="str">
        <f t="shared" si="77"/>
        <v>R2-1</v>
      </c>
      <c r="E755" t="s">
        <v>489</v>
      </c>
      <c r="F755">
        <v>1</v>
      </c>
      <c r="G755" t="s">
        <v>291</v>
      </c>
      <c r="N755" s="97"/>
      <c r="AT755" t="str">
        <f t="shared" si="78"/>
        <v>3.3V</v>
      </c>
      <c r="AU755" t="str">
        <f t="shared" si="79"/>
        <v>--</v>
      </c>
    </row>
    <row r="756" spans="1:47" x14ac:dyDescent="0.25">
      <c r="A756" t="str">
        <f t="shared" si="74"/>
        <v>R2-2</v>
      </c>
      <c r="B756" t="str">
        <f t="shared" si="75"/>
        <v>NetR2_2</v>
      </c>
      <c r="C756" t="str">
        <f t="shared" si="76"/>
        <v>R2-NetR2_2</v>
      </c>
      <c r="D756" t="str">
        <f t="shared" si="77"/>
        <v>R2-2</v>
      </c>
      <c r="E756" t="s">
        <v>489</v>
      </c>
      <c r="F756">
        <v>2</v>
      </c>
      <c r="G756" t="s">
        <v>390</v>
      </c>
      <c r="N756" s="97"/>
      <c r="AT756" t="str">
        <f t="shared" si="78"/>
        <v>NetR2_2</v>
      </c>
      <c r="AU756" t="str">
        <f t="shared" si="79"/>
        <v>--</v>
      </c>
    </row>
    <row r="757" spans="1:47" x14ac:dyDescent="0.25">
      <c r="A757" t="str">
        <f t="shared" si="74"/>
        <v>R3-1</v>
      </c>
      <c r="B757" t="str">
        <f t="shared" si="75"/>
        <v>GND</v>
      </c>
      <c r="C757" t="str">
        <f t="shared" si="76"/>
        <v>R3-GND</v>
      </c>
      <c r="D757" t="str">
        <f t="shared" si="77"/>
        <v>R3-1</v>
      </c>
      <c r="E757" t="s">
        <v>490</v>
      </c>
      <c r="F757">
        <v>1</v>
      </c>
      <c r="G757" t="s">
        <v>324</v>
      </c>
      <c r="N757" s="97"/>
      <c r="AT757" t="str">
        <f t="shared" si="78"/>
        <v>GND</v>
      </c>
      <c r="AU757" t="str">
        <f t="shared" si="79"/>
        <v>--</v>
      </c>
    </row>
    <row r="758" spans="1:47" x14ac:dyDescent="0.25">
      <c r="A758" t="str">
        <f t="shared" si="74"/>
        <v>R3-2</v>
      </c>
      <c r="B758" t="str">
        <f t="shared" si="75"/>
        <v>UPD</v>
      </c>
      <c r="C758" t="str">
        <f t="shared" si="76"/>
        <v>R3-UPD</v>
      </c>
      <c r="D758" t="str">
        <f t="shared" si="77"/>
        <v>R3-2</v>
      </c>
      <c r="E758" t="s">
        <v>490</v>
      </c>
      <c r="F758">
        <v>2</v>
      </c>
      <c r="G758" t="s">
        <v>1153</v>
      </c>
      <c r="N758" s="97"/>
      <c r="AT758" t="str">
        <f t="shared" si="78"/>
        <v>UPD</v>
      </c>
      <c r="AU758" t="str">
        <f t="shared" si="79"/>
        <v>--</v>
      </c>
    </row>
    <row r="759" spans="1:47" x14ac:dyDescent="0.25">
      <c r="A759" t="str">
        <f t="shared" si="74"/>
        <v>R4-1</v>
      </c>
      <c r="B759" t="str">
        <f t="shared" si="75"/>
        <v>NetR4_1</v>
      </c>
      <c r="C759" t="str">
        <f t="shared" si="76"/>
        <v>R4-NetR4_1</v>
      </c>
      <c r="D759" t="str">
        <f t="shared" si="77"/>
        <v>R4-1</v>
      </c>
      <c r="E759" t="s">
        <v>491</v>
      </c>
      <c r="F759">
        <v>1</v>
      </c>
      <c r="G759" t="s">
        <v>392</v>
      </c>
      <c r="N759" s="97"/>
      <c r="AT759" t="str">
        <f t="shared" si="78"/>
        <v>EEDATA</v>
      </c>
      <c r="AU759" t="str">
        <f t="shared" si="79"/>
        <v>R7</v>
      </c>
    </row>
    <row r="760" spans="1:47" x14ac:dyDescent="0.25">
      <c r="A760" t="str">
        <f t="shared" si="74"/>
        <v>R4-2</v>
      </c>
      <c r="B760" t="str">
        <f t="shared" si="75"/>
        <v>3.3V</v>
      </c>
      <c r="C760" t="str">
        <f t="shared" si="76"/>
        <v>R4-3.3V</v>
      </c>
      <c r="D760" t="str">
        <f t="shared" si="77"/>
        <v>R4-2</v>
      </c>
      <c r="E760" t="s">
        <v>491</v>
      </c>
      <c r="F760">
        <v>2</v>
      </c>
      <c r="G760" t="s">
        <v>291</v>
      </c>
      <c r="N760" s="97"/>
      <c r="AT760" t="str">
        <f t="shared" si="78"/>
        <v>3.3V</v>
      </c>
      <c r="AU760" t="str">
        <f t="shared" si="79"/>
        <v>--</v>
      </c>
    </row>
    <row r="761" spans="1:47" x14ac:dyDescent="0.25">
      <c r="A761" t="str">
        <f t="shared" si="74"/>
        <v>R5-1</v>
      </c>
      <c r="B761" t="str">
        <f t="shared" si="75"/>
        <v>3.3V</v>
      </c>
      <c r="C761" t="str">
        <f t="shared" si="76"/>
        <v>R5-3.3V</v>
      </c>
      <c r="D761" t="str">
        <f t="shared" si="77"/>
        <v>R5-1</v>
      </c>
      <c r="E761" t="s">
        <v>492</v>
      </c>
      <c r="F761">
        <v>1</v>
      </c>
      <c r="G761" t="s">
        <v>291</v>
      </c>
      <c r="N761" s="97"/>
      <c r="AT761" t="str">
        <f t="shared" si="78"/>
        <v>3.3V</v>
      </c>
      <c r="AU761" t="str">
        <f t="shared" si="79"/>
        <v>--</v>
      </c>
    </row>
    <row r="762" spans="1:47" x14ac:dyDescent="0.25">
      <c r="A762" t="str">
        <f t="shared" si="74"/>
        <v>R5-2</v>
      </c>
      <c r="B762" t="str">
        <f t="shared" si="75"/>
        <v>JTAGSEL</v>
      </c>
      <c r="C762" t="str">
        <f t="shared" si="76"/>
        <v>R5-JTAGSEL</v>
      </c>
      <c r="D762" t="str">
        <f t="shared" si="77"/>
        <v>R5-2</v>
      </c>
      <c r="E762" t="s">
        <v>492</v>
      </c>
      <c r="F762">
        <v>2</v>
      </c>
      <c r="G762" t="s">
        <v>1143</v>
      </c>
      <c r="N762" s="97"/>
      <c r="AT762" t="str">
        <f t="shared" si="78"/>
        <v>JTAGSEL</v>
      </c>
      <c r="AU762" t="str">
        <f t="shared" si="79"/>
        <v>--</v>
      </c>
    </row>
    <row r="763" spans="1:47" x14ac:dyDescent="0.25">
      <c r="A763" t="str">
        <f t="shared" si="74"/>
        <v>R6-1</v>
      </c>
      <c r="B763" t="str">
        <f t="shared" si="75"/>
        <v>5V</v>
      </c>
      <c r="C763" t="str">
        <f t="shared" si="76"/>
        <v>R6-5V</v>
      </c>
      <c r="D763" t="str">
        <f t="shared" si="77"/>
        <v>R6-1</v>
      </c>
      <c r="E763" t="s">
        <v>493</v>
      </c>
      <c r="F763">
        <v>1</v>
      </c>
      <c r="G763" t="s">
        <v>293</v>
      </c>
      <c r="N763" s="97"/>
      <c r="AT763" t="str">
        <f t="shared" si="78"/>
        <v>5V</v>
      </c>
      <c r="AU763" t="str">
        <f t="shared" si="79"/>
        <v>--</v>
      </c>
    </row>
    <row r="764" spans="1:47" x14ac:dyDescent="0.25">
      <c r="A764" t="str">
        <f t="shared" si="74"/>
        <v>R6-2</v>
      </c>
      <c r="B764" t="str">
        <f t="shared" si="75"/>
        <v>NetR6_2</v>
      </c>
      <c r="C764" t="str">
        <f t="shared" si="76"/>
        <v>R6-NetR6_2</v>
      </c>
      <c r="D764" t="str">
        <f t="shared" si="77"/>
        <v>R6-2</v>
      </c>
      <c r="E764" t="s">
        <v>493</v>
      </c>
      <c r="F764">
        <v>2</v>
      </c>
      <c r="G764" t="s">
        <v>393</v>
      </c>
      <c r="N764" s="97"/>
      <c r="AT764" t="str">
        <f t="shared" si="78"/>
        <v>NetR6_2</v>
      </c>
      <c r="AU764" t="str">
        <f t="shared" si="79"/>
        <v>--</v>
      </c>
    </row>
    <row r="765" spans="1:47" x14ac:dyDescent="0.25">
      <c r="A765" t="str">
        <f t="shared" si="74"/>
        <v>R7-1</v>
      </c>
      <c r="B765" t="str">
        <f t="shared" si="75"/>
        <v>EEDATA</v>
      </c>
      <c r="C765" t="str">
        <f t="shared" si="76"/>
        <v>R7-EEDATA</v>
      </c>
      <c r="D765" t="str">
        <f t="shared" si="77"/>
        <v>R7-1</v>
      </c>
      <c r="E765" t="s">
        <v>494</v>
      </c>
      <c r="F765">
        <v>1</v>
      </c>
      <c r="G765" t="s">
        <v>343</v>
      </c>
      <c r="N765" s="97"/>
      <c r="AT765" t="str">
        <f t="shared" si="78"/>
        <v>NetR4_1</v>
      </c>
      <c r="AU765" t="str">
        <f t="shared" si="79"/>
        <v>R7</v>
      </c>
    </row>
    <row r="766" spans="1:47" x14ac:dyDescent="0.25">
      <c r="A766" t="str">
        <f t="shared" si="74"/>
        <v>R7-2</v>
      </c>
      <c r="B766" t="str">
        <f t="shared" si="75"/>
        <v>NetR4_1</v>
      </c>
      <c r="C766" t="str">
        <f t="shared" si="76"/>
        <v>R7-NetR4_1</v>
      </c>
      <c r="D766" t="str">
        <f t="shared" si="77"/>
        <v>R7-2</v>
      </c>
      <c r="E766" t="s">
        <v>494</v>
      </c>
      <c r="F766">
        <v>2</v>
      </c>
      <c r="G766" t="s">
        <v>392</v>
      </c>
      <c r="N766" s="97"/>
      <c r="AT766" t="str">
        <f t="shared" si="78"/>
        <v>EEDATA</v>
      </c>
      <c r="AU766" t="str">
        <f t="shared" si="79"/>
        <v>R7</v>
      </c>
    </row>
    <row r="767" spans="1:47" x14ac:dyDescent="0.25">
      <c r="A767" t="str">
        <f t="shared" si="74"/>
        <v>R8-1</v>
      </c>
      <c r="B767" t="str">
        <f t="shared" si="75"/>
        <v>NetD10_A</v>
      </c>
      <c r="C767" t="str">
        <f t="shared" si="76"/>
        <v>R8-NetD10_A</v>
      </c>
      <c r="D767" t="str">
        <f t="shared" si="77"/>
        <v>R8-1</v>
      </c>
      <c r="E767" t="s">
        <v>495</v>
      </c>
      <c r="F767">
        <v>1</v>
      </c>
      <c r="G767" t="s">
        <v>372</v>
      </c>
      <c r="N767" s="97"/>
      <c r="AT767" t="str">
        <f t="shared" si="78"/>
        <v>NetD10_A</v>
      </c>
      <c r="AU767" t="str">
        <f t="shared" si="79"/>
        <v>--</v>
      </c>
    </row>
    <row r="768" spans="1:47" x14ac:dyDescent="0.25">
      <c r="A768" t="str">
        <f t="shared" si="74"/>
        <v>R8-2</v>
      </c>
      <c r="B768" t="str">
        <f t="shared" si="75"/>
        <v>3.3V</v>
      </c>
      <c r="C768" t="str">
        <f t="shared" si="76"/>
        <v>R8-3.3V</v>
      </c>
      <c r="D768" t="str">
        <f t="shared" si="77"/>
        <v>R8-2</v>
      </c>
      <c r="E768" t="s">
        <v>495</v>
      </c>
      <c r="F768">
        <v>2</v>
      </c>
      <c r="G768" t="s">
        <v>291</v>
      </c>
      <c r="N768" s="97"/>
      <c r="AT768" t="str">
        <f t="shared" si="78"/>
        <v>3.3V</v>
      </c>
      <c r="AU768" t="str">
        <f t="shared" si="79"/>
        <v>--</v>
      </c>
    </row>
    <row r="769" spans="1:47" x14ac:dyDescent="0.25">
      <c r="A769" t="str">
        <f t="shared" si="74"/>
        <v>R9-1</v>
      </c>
      <c r="B769" t="str">
        <f t="shared" si="75"/>
        <v>LED1</v>
      </c>
      <c r="C769" t="str">
        <f t="shared" si="76"/>
        <v>R9-LED1</v>
      </c>
      <c r="D769" t="str">
        <f t="shared" si="77"/>
        <v>R9-1</v>
      </c>
      <c r="E769" t="s">
        <v>496</v>
      </c>
      <c r="F769">
        <v>1</v>
      </c>
      <c r="G769" t="s">
        <v>354</v>
      </c>
      <c r="N769" s="97"/>
      <c r="AT769" t="str">
        <f t="shared" si="78"/>
        <v>NetD2_A</v>
      </c>
      <c r="AU769" t="str">
        <f t="shared" si="79"/>
        <v>R9</v>
      </c>
    </row>
    <row r="770" spans="1:47" x14ac:dyDescent="0.25">
      <c r="A770" t="str">
        <f t="shared" si="74"/>
        <v>R9-2</v>
      </c>
      <c r="B770" t="str">
        <f t="shared" si="75"/>
        <v>NetD2_A</v>
      </c>
      <c r="C770" t="str">
        <f t="shared" si="76"/>
        <v>R9-NetD2_A</v>
      </c>
      <c r="D770" t="str">
        <f t="shared" si="77"/>
        <v>R9-2</v>
      </c>
      <c r="E770" t="s">
        <v>496</v>
      </c>
      <c r="F770">
        <v>2</v>
      </c>
      <c r="G770" t="s">
        <v>374</v>
      </c>
      <c r="N770" s="97"/>
      <c r="AT770" t="str">
        <f t="shared" si="78"/>
        <v>LED1</v>
      </c>
      <c r="AU770" t="str">
        <f t="shared" si="79"/>
        <v>R9</v>
      </c>
    </row>
    <row r="771" spans="1:47" x14ac:dyDescent="0.25">
      <c r="A771" t="str">
        <f t="shared" si="74"/>
        <v>R10-1</v>
      </c>
      <c r="B771" t="str">
        <f t="shared" si="75"/>
        <v>LED2</v>
      </c>
      <c r="C771" t="str">
        <f t="shared" si="76"/>
        <v>R10-LED2</v>
      </c>
      <c r="D771" t="str">
        <f t="shared" si="77"/>
        <v>R10-1</v>
      </c>
      <c r="E771" t="s">
        <v>497</v>
      </c>
      <c r="F771">
        <v>1</v>
      </c>
      <c r="G771" t="s">
        <v>356</v>
      </c>
      <c r="N771" s="97"/>
      <c r="AT771" t="str">
        <f t="shared" si="78"/>
        <v>NetD3_A</v>
      </c>
      <c r="AU771" t="str">
        <f t="shared" si="79"/>
        <v>R10</v>
      </c>
    </row>
    <row r="772" spans="1:47" x14ac:dyDescent="0.25">
      <c r="A772" t="str">
        <f t="shared" si="74"/>
        <v>R10-2</v>
      </c>
      <c r="B772" t="str">
        <f t="shared" si="75"/>
        <v>NetD3_A</v>
      </c>
      <c r="C772" t="str">
        <f t="shared" si="76"/>
        <v>R10-NetD3_A</v>
      </c>
      <c r="D772" t="str">
        <f t="shared" si="77"/>
        <v>R10-2</v>
      </c>
      <c r="E772" t="s">
        <v>497</v>
      </c>
      <c r="F772">
        <v>2</v>
      </c>
      <c r="G772" t="s">
        <v>375</v>
      </c>
      <c r="N772" s="97"/>
      <c r="AT772" t="str">
        <f t="shared" si="78"/>
        <v>LED2</v>
      </c>
      <c r="AU772" t="str">
        <f t="shared" si="79"/>
        <v>R10</v>
      </c>
    </row>
    <row r="773" spans="1:47" x14ac:dyDescent="0.25">
      <c r="A773" t="str">
        <f t="shared" si="74"/>
        <v>R11-1</v>
      </c>
      <c r="B773" t="str">
        <f t="shared" si="75"/>
        <v>LED3</v>
      </c>
      <c r="C773" t="str">
        <f t="shared" si="76"/>
        <v>R11-LED3</v>
      </c>
      <c r="D773" t="str">
        <f t="shared" si="77"/>
        <v>R11-1</v>
      </c>
      <c r="E773" t="s">
        <v>498</v>
      </c>
      <c r="F773">
        <v>1</v>
      </c>
      <c r="G773" t="s">
        <v>358</v>
      </c>
      <c r="N773" s="97"/>
      <c r="AT773" t="str">
        <f t="shared" si="78"/>
        <v>NetD4_A</v>
      </c>
      <c r="AU773" t="str">
        <f t="shared" si="79"/>
        <v>R11</v>
      </c>
    </row>
    <row r="774" spans="1:47" x14ac:dyDescent="0.25">
      <c r="A774" t="str">
        <f t="shared" ref="A774:A837" si="80">$E774&amp;"-"&amp;$F774</f>
        <v>R11-2</v>
      </c>
      <c r="B774" t="str">
        <f t="shared" ref="B774:B837" si="81">IF(OR(E774=$A$2,E774=$B$2,E774=$C$2,E774=$D$2),"--",G774)</f>
        <v>NetD4_A</v>
      </c>
      <c r="C774" t="str">
        <f t="shared" ref="C774:C837" si="82">$E774&amp;"-"&amp;$G774</f>
        <v>R11-NetD4_A</v>
      </c>
      <c r="D774" t="str">
        <f t="shared" ref="D774:D837" si="83">A774</f>
        <v>R11-2</v>
      </c>
      <c r="E774" t="s">
        <v>498</v>
      </c>
      <c r="F774">
        <v>2</v>
      </c>
      <c r="G774" t="s">
        <v>376</v>
      </c>
      <c r="N774" s="97"/>
      <c r="AT774" t="str">
        <f t="shared" ref="AT774:AT837" si="84">IF(IF(COUNTIF($AO$6:$AQ$150,B774)&gt;0,"---","--")="---",VLOOKUP(B774,$AO$6:$AQ$150,3,0),B774)</f>
        <v>LED3</v>
      </c>
      <c r="AU774" t="str">
        <f t="shared" ref="AU774:AU837" si="85">IF(IF(COUNTIF($AO$6:$AQ$150,B774)&gt;0,"---","--")="---",VLOOKUP(B774,$AO$6:$AQ$150,2,0),"--")</f>
        <v>R11</v>
      </c>
    </row>
    <row r="775" spans="1:47" x14ac:dyDescent="0.25">
      <c r="A775" t="str">
        <f t="shared" si="80"/>
        <v>R12-1</v>
      </c>
      <c r="B775" t="str">
        <f t="shared" si="81"/>
        <v>LED4</v>
      </c>
      <c r="C775" t="str">
        <f t="shared" si="82"/>
        <v>R12-LED4</v>
      </c>
      <c r="D775" t="str">
        <f t="shared" si="83"/>
        <v>R12-1</v>
      </c>
      <c r="E775" t="s">
        <v>499</v>
      </c>
      <c r="F775">
        <v>1</v>
      </c>
      <c r="G775" t="s">
        <v>360</v>
      </c>
      <c r="N775" s="97"/>
      <c r="AT775" t="str">
        <f t="shared" si="84"/>
        <v>NetD5_A</v>
      </c>
      <c r="AU775" t="str">
        <f t="shared" si="85"/>
        <v>R12</v>
      </c>
    </row>
    <row r="776" spans="1:47" x14ac:dyDescent="0.25">
      <c r="A776" t="str">
        <f t="shared" si="80"/>
        <v>R12-2</v>
      </c>
      <c r="B776" t="str">
        <f t="shared" si="81"/>
        <v>NetD5_A</v>
      </c>
      <c r="C776" t="str">
        <f t="shared" si="82"/>
        <v>R12-NetD5_A</v>
      </c>
      <c r="D776" t="str">
        <f t="shared" si="83"/>
        <v>R12-2</v>
      </c>
      <c r="E776" t="s">
        <v>499</v>
      </c>
      <c r="F776">
        <v>2</v>
      </c>
      <c r="G776" t="s">
        <v>377</v>
      </c>
      <c r="N776" s="97"/>
      <c r="AT776" t="str">
        <f t="shared" si="84"/>
        <v>LED4</v>
      </c>
      <c r="AU776" t="str">
        <f t="shared" si="85"/>
        <v>R12</v>
      </c>
    </row>
    <row r="777" spans="1:47" x14ac:dyDescent="0.25">
      <c r="A777" t="str">
        <f t="shared" si="80"/>
        <v>R13-1</v>
      </c>
      <c r="B777" t="str">
        <f t="shared" si="81"/>
        <v>LED5</v>
      </c>
      <c r="C777" t="str">
        <f t="shared" si="82"/>
        <v>R13-LED5</v>
      </c>
      <c r="D777" t="str">
        <f t="shared" si="83"/>
        <v>R13-1</v>
      </c>
      <c r="E777" t="s">
        <v>500</v>
      </c>
      <c r="F777">
        <v>1</v>
      </c>
      <c r="G777" t="s">
        <v>362</v>
      </c>
      <c r="N777" s="97"/>
      <c r="AT777" t="str">
        <f t="shared" si="84"/>
        <v>NetD6_A</v>
      </c>
      <c r="AU777" t="str">
        <f t="shared" si="85"/>
        <v>R13</v>
      </c>
    </row>
    <row r="778" spans="1:47" x14ac:dyDescent="0.25">
      <c r="A778" t="str">
        <f t="shared" si="80"/>
        <v>R13-2</v>
      </c>
      <c r="B778" t="str">
        <f t="shared" si="81"/>
        <v>NetD6_A</v>
      </c>
      <c r="C778" t="str">
        <f t="shared" si="82"/>
        <v>R13-NetD6_A</v>
      </c>
      <c r="D778" t="str">
        <f t="shared" si="83"/>
        <v>R13-2</v>
      </c>
      <c r="E778" t="s">
        <v>500</v>
      </c>
      <c r="F778">
        <v>2</v>
      </c>
      <c r="G778" t="s">
        <v>378</v>
      </c>
      <c r="N778" s="97"/>
      <c r="AT778" t="str">
        <f t="shared" si="84"/>
        <v>LED5</v>
      </c>
      <c r="AU778" t="str">
        <f t="shared" si="85"/>
        <v>R13</v>
      </c>
    </row>
    <row r="779" spans="1:47" x14ac:dyDescent="0.25">
      <c r="A779" t="str">
        <f t="shared" si="80"/>
        <v>R14-1</v>
      </c>
      <c r="B779" t="str">
        <f t="shared" si="81"/>
        <v>LED6</v>
      </c>
      <c r="C779" t="str">
        <f t="shared" si="82"/>
        <v>R14-LED6</v>
      </c>
      <c r="D779" t="str">
        <f t="shared" si="83"/>
        <v>R14-1</v>
      </c>
      <c r="E779" t="s">
        <v>501</v>
      </c>
      <c r="F779">
        <v>1</v>
      </c>
      <c r="G779" t="s">
        <v>364</v>
      </c>
      <c r="N779" s="97"/>
      <c r="AT779" t="str">
        <f t="shared" si="84"/>
        <v>NetD7_A</v>
      </c>
      <c r="AU779" t="str">
        <f t="shared" si="85"/>
        <v>R14</v>
      </c>
    </row>
    <row r="780" spans="1:47" x14ac:dyDescent="0.25">
      <c r="A780" t="str">
        <f t="shared" si="80"/>
        <v>R14-2</v>
      </c>
      <c r="B780" t="str">
        <f t="shared" si="81"/>
        <v>NetD7_A</v>
      </c>
      <c r="C780" t="str">
        <f t="shared" si="82"/>
        <v>R14-NetD7_A</v>
      </c>
      <c r="D780" t="str">
        <f t="shared" si="83"/>
        <v>R14-2</v>
      </c>
      <c r="E780" t="s">
        <v>501</v>
      </c>
      <c r="F780">
        <v>2</v>
      </c>
      <c r="G780" t="s">
        <v>379</v>
      </c>
      <c r="N780" s="97"/>
      <c r="AT780" t="str">
        <f t="shared" si="84"/>
        <v>LED6</v>
      </c>
      <c r="AU780" t="str">
        <f t="shared" si="85"/>
        <v>R14</v>
      </c>
    </row>
    <row r="781" spans="1:47" x14ac:dyDescent="0.25">
      <c r="A781" t="str">
        <f t="shared" si="80"/>
        <v>R15-1</v>
      </c>
      <c r="B781" t="str">
        <f t="shared" si="81"/>
        <v>LED7</v>
      </c>
      <c r="C781" t="str">
        <f t="shared" si="82"/>
        <v>R15-LED7</v>
      </c>
      <c r="D781" t="str">
        <f t="shared" si="83"/>
        <v>R15-1</v>
      </c>
      <c r="E781" t="s">
        <v>502</v>
      </c>
      <c r="F781">
        <v>1</v>
      </c>
      <c r="G781" t="s">
        <v>366</v>
      </c>
      <c r="N781" s="97"/>
      <c r="AT781" t="str">
        <f t="shared" si="84"/>
        <v>NetD8_A</v>
      </c>
      <c r="AU781" t="str">
        <f t="shared" si="85"/>
        <v>R15</v>
      </c>
    </row>
    <row r="782" spans="1:47" x14ac:dyDescent="0.25">
      <c r="A782" t="str">
        <f t="shared" si="80"/>
        <v>R15-2</v>
      </c>
      <c r="B782" t="str">
        <f t="shared" si="81"/>
        <v>NetD8_A</v>
      </c>
      <c r="C782" t="str">
        <f t="shared" si="82"/>
        <v>R15-NetD8_A</v>
      </c>
      <c r="D782" t="str">
        <f t="shared" si="83"/>
        <v>R15-2</v>
      </c>
      <c r="E782" t="s">
        <v>502</v>
      </c>
      <c r="F782">
        <v>2</v>
      </c>
      <c r="G782" t="s">
        <v>380</v>
      </c>
      <c r="N782" s="97"/>
      <c r="AT782" t="str">
        <f t="shared" si="84"/>
        <v>LED7</v>
      </c>
      <c r="AU782" t="str">
        <f t="shared" si="85"/>
        <v>R15</v>
      </c>
    </row>
    <row r="783" spans="1:47" x14ac:dyDescent="0.25">
      <c r="A783" t="str">
        <f t="shared" si="80"/>
        <v>R16-1</v>
      </c>
      <c r="B783" t="str">
        <f t="shared" si="81"/>
        <v>LED8</v>
      </c>
      <c r="C783" t="str">
        <f t="shared" si="82"/>
        <v>R16-LED8</v>
      </c>
      <c r="D783" t="str">
        <f t="shared" si="83"/>
        <v>R16-1</v>
      </c>
      <c r="E783" t="s">
        <v>503</v>
      </c>
      <c r="F783">
        <v>1</v>
      </c>
      <c r="G783" t="s">
        <v>368</v>
      </c>
      <c r="N783" s="97"/>
      <c r="AT783" t="str">
        <f t="shared" si="84"/>
        <v>NetD9_A</v>
      </c>
      <c r="AU783" t="str">
        <f t="shared" si="85"/>
        <v>R16</v>
      </c>
    </row>
    <row r="784" spans="1:47" x14ac:dyDescent="0.25">
      <c r="A784" t="str">
        <f t="shared" si="80"/>
        <v>R16-2</v>
      </c>
      <c r="B784" t="str">
        <f t="shared" si="81"/>
        <v>NetD9_A</v>
      </c>
      <c r="C784" t="str">
        <f t="shared" si="82"/>
        <v>R16-NetD9_A</v>
      </c>
      <c r="D784" t="str">
        <f t="shared" si="83"/>
        <v>R16-2</v>
      </c>
      <c r="E784" t="s">
        <v>503</v>
      </c>
      <c r="F784">
        <v>2</v>
      </c>
      <c r="G784" t="s">
        <v>381</v>
      </c>
      <c r="N784" s="97"/>
      <c r="AT784" t="str">
        <f t="shared" si="84"/>
        <v>LED8</v>
      </c>
      <c r="AU784" t="str">
        <f t="shared" si="85"/>
        <v>R16</v>
      </c>
    </row>
    <row r="785" spans="1:47" x14ac:dyDescent="0.25">
      <c r="A785" t="str">
        <f t="shared" si="80"/>
        <v>R17-1</v>
      </c>
      <c r="B785" t="str">
        <f t="shared" si="81"/>
        <v>NetR17_1</v>
      </c>
      <c r="C785" t="str">
        <f t="shared" si="82"/>
        <v>R17-NetR17_1</v>
      </c>
      <c r="D785" t="str">
        <f t="shared" si="83"/>
        <v>R17-1</v>
      </c>
      <c r="E785" t="s">
        <v>504</v>
      </c>
      <c r="F785">
        <v>1</v>
      </c>
      <c r="G785" t="s">
        <v>382</v>
      </c>
      <c r="N785" s="97"/>
      <c r="AT785" t="str">
        <f t="shared" si="84"/>
        <v>CLK12M</v>
      </c>
      <c r="AU785" t="str">
        <f t="shared" si="85"/>
        <v>R17</v>
      </c>
    </row>
    <row r="786" spans="1:47" x14ac:dyDescent="0.25">
      <c r="A786" t="str">
        <f t="shared" si="80"/>
        <v>R17-2</v>
      </c>
      <c r="B786" t="str">
        <f t="shared" si="81"/>
        <v>CLK12M</v>
      </c>
      <c r="C786" t="str">
        <f t="shared" si="82"/>
        <v>R17-CLK12M</v>
      </c>
      <c r="D786" t="str">
        <f t="shared" si="83"/>
        <v>R17-2</v>
      </c>
      <c r="E786" t="s">
        <v>504</v>
      </c>
      <c r="F786">
        <v>2</v>
      </c>
      <c r="G786" t="s">
        <v>315</v>
      </c>
      <c r="N786" s="97"/>
      <c r="AT786" t="str">
        <f t="shared" si="84"/>
        <v>NetR17_1</v>
      </c>
      <c r="AU786" t="str">
        <f t="shared" si="85"/>
        <v>R17</v>
      </c>
    </row>
    <row r="787" spans="1:47" x14ac:dyDescent="0.25">
      <c r="A787" t="str">
        <f t="shared" si="80"/>
        <v>R18-1</v>
      </c>
      <c r="B787" t="str">
        <f t="shared" si="81"/>
        <v>3.3V</v>
      </c>
      <c r="C787" t="str">
        <f t="shared" si="82"/>
        <v>R18-3.3V</v>
      </c>
      <c r="D787" t="str">
        <f t="shared" si="83"/>
        <v>R18-1</v>
      </c>
      <c r="E787" t="s">
        <v>505</v>
      </c>
      <c r="F787">
        <v>1</v>
      </c>
      <c r="G787" t="s">
        <v>291</v>
      </c>
      <c r="N787" s="97"/>
      <c r="AT787" t="str">
        <f t="shared" si="84"/>
        <v>3.3V</v>
      </c>
      <c r="AU787" t="str">
        <f t="shared" si="85"/>
        <v>--</v>
      </c>
    </row>
    <row r="788" spans="1:47" x14ac:dyDescent="0.25">
      <c r="A788" t="str">
        <f t="shared" si="80"/>
        <v>R18-2</v>
      </c>
      <c r="B788" t="str">
        <f t="shared" si="81"/>
        <v>NetC10_1</v>
      </c>
      <c r="C788" t="str">
        <f t="shared" si="82"/>
        <v>R18-NetC10_1</v>
      </c>
      <c r="D788" t="str">
        <f t="shared" si="83"/>
        <v>R18-2</v>
      </c>
      <c r="E788" t="s">
        <v>505</v>
      </c>
      <c r="F788">
        <v>2</v>
      </c>
      <c r="G788" t="s">
        <v>1147</v>
      </c>
      <c r="N788" s="97"/>
      <c r="AT788" t="str">
        <f t="shared" si="84"/>
        <v>NetC10_2</v>
      </c>
      <c r="AU788" t="str">
        <f t="shared" si="85"/>
        <v>C10</v>
      </c>
    </row>
    <row r="789" spans="1:47" x14ac:dyDescent="0.25">
      <c r="A789" t="str">
        <f t="shared" si="80"/>
        <v>R19-1</v>
      </c>
      <c r="B789" t="str">
        <f t="shared" si="81"/>
        <v>NetR17_1</v>
      </c>
      <c r="C789" t="str">
        <f t="shared" si="82"/>
        <v>R19-NetR17_1</v>
      </c>
      <c r="D789" t="str">
        <f t="shared" si="83"/>
        <v>R19-1</v>
      </c>
      <c r="E789" t="s">
        <v>506</v>
      </c>
      <c r="F789">
        <v>1</v>
      </c>
      <c r="G789" t="s">
        <v>382</v>
      </c>
      <c r="N789" s="97"/>
      <c r="AT789" t="str">
        <f t="shared" si="84"/>
        <v>CLK12M</v>
      </c>
      <c r="AU789" t="str">
        <f t="shared" si="85"/>
        <v>R17</v>
      </c>
    </row>
    <row r="790" spans="1:47" x14ac:dyDescent="0.25">
      <c r="A790" t="str">
        <f t="shared" si="80"/>
        <v>R19-2</v>
      </c>
      <c r="B790" t="str">
        <f t="shared" si="81"/>
        <v>NetR19_2</v>
      </c>
      <c r="C790" t="str">
        <f t="shared" si="82"/>
        <v>R19-NetR19_2</v>
      </c>
      <c r="D790" t="str">
        <f t="shared" si="83"/>
        <v>R19-2</v>
      </c>
      <c r="E790" t="s">
        <v>506</v>
      </c>
      <c r="F790">
        <v>2</v>
      </c>
      <c r="G790" t="s">
        <v>384</v>
      </c>
      <c r="N790" s="97"/>
      <c r="AT790" t="str">
        <f t="shared" si="84"/>
        <v>NetR17_1</v>
      </c>
      <c r="AU790" t="str">
        <f t="shared" si="85"/>
        <v>R19</v>
      </c>
    </row>
    <row r="791" spans="1:47" x14ac:dyDescent="0.25">
      <c r="A791" t="str">
        <f t="shared" si="80"/>
        <v>R21-1</v>
      </c>
      <c r="B791" t="str">
        <f t="shared" si="81"/>
        <v>3.3V</v>
      </c>
      <c r="C791" t="str">
        <f t="shared" si="82"/>
        <v>R21-3.3V</v>
      </c>
      <c r="D791" t="str">
        <f t="shared" si="83"/>
        <v>R21-1</v>
      </c>
      <c r="E791" t="s">
        <v>776</v>
      </c>
      <c r="F791">
        <v>1</v>
      </c>
      <c r="G791" t="s">
        <v>291</v>
      </c>
      <c r="N791" s="97"/>
      <c r="AT791" t="str">
        <f t="shared" si="84"/>
        <v>3.3V</v>
      </c>
      <c r="AU791" t="str">
        <f t="shared" si="85"/>
        <v>--</v>
      </c>
    </row>
    <row r="792" spans="1:47" x14ac:dyDescent="0.25">
      <c r="A792" t="str">
        <f t="shared" si="80"/>
        <v>R21-2</v>
      </c>
      <c r="B792" t="str">
        <f t="shared" si="81"/>
        <v>DEVRSTn</v>
      </c>
      <c r="C792" t="str">
        <f t="shared" si="82"/>
        <v>R21-DEVRSTn</v>
      </c>
      <c r="D792" t="str">
        <f t="shared" si="83"/>
        <v>R21-2</v>
      </c>
      <c r="E792" t="s">
        <v>776</v>
      </c>
      <c r="F792">
        <v>2</v>
      </c>
      <c r="G792" t="s">
        <v>1351</v>
      </c>
      <c r="N792" s="97"/>
      <c r="AT792" t="str">
        <f t="shared" si="84"/>
        <v>RESET</v>
      </c>
      <c r="AU792" t="str">
        <f t="shared" si="85"/>
        <v>R22</v>
      </c>
    </row>
    <row r="793" spans="1:47" x14ac:dyDescent="0.25">
      <c r="A793" t="str">
        <f t="shared" si="80"/>
        <v>R22-1</v>
      </c>
      <c r="B793" t="str">
        <f t="shared" si="81"/>
        <v>RESET</v>
      </c>
      <c r="C793" t="str">
        <f t="shared" si="82"/>
        <v>R22-RESET</v>
      </c>
      <c r="D793" t="str">
        <f t="shared" si="83"/>
        <v>R22-1</v>
      </c>
      <c r="E793" t="s">
        <v>777</v>
      </c>
      <c r="F793">
        <v>1</v>
      </c>
      <c r="G793" t="s">
        <v>323</v>
      </c>
      <c r="N793" s="97"/>
      <c r="AT793" t="str">
        <f t="shared" si="84"/>
        <v>DEVRSTn</v>
      </c>
      <c r="AU793" t="str">
        <f t="shared" si="85"/>
        <v>R22</v>
      </c>
    </row>
    <row r="794" spans="1:47" x14ac:dyDescent="0.25">
      <c r="A794" t="str">
        <f t="shared" si="80"/>
        <v>R22-2</v>
      </c>
      <c r="B794" t="str">
        <f t="shared" si="81"/>
        <v>DEVRSTn</v>
      </c>
      <c r="C794" t="str">
        <f t="shared" si="82"/>
        <v>R22-DEVRSTn</v>
      </c>
      <c r="D794" t="str">
        <f t="shared" si="83"/>
        <v>R22-2</v>
      </c>
      <c r="E794" t="s">
        <v>777</v>
      </c>
      <c r="F794">
        <v>2</v>
      </c>
      <c r="G794" t="s">
        <v>1351</v>
      </c>
      <c r="N794" s="97"/>
      <c r="AT794" t="str">
        <f t="shared" si="84"/>
        <v>RESET</v>
      </c>
      <c r="AU794" t="str">
        <f t="shared" si="85"/>
        <v>R22</v>
      </c>
    </row>
    <row r="795" spans="1:47" x14ac:dyDescent="0.25">
      <c r="A795" t="str">
        <f t="shared" si="80"/>
        <v>R23-1</v>
      </c>
      <c r="B795" t="str">
        <f t="shared" si="81"/>
        <v>NetD1_A</v>
      </c>
      <c r="C795" t="str">
        <f t="shared" si="82"/>
        <v>R23-NetD1_A</v>
      </c>
      <c r="D795" t="str">
        <f t="shared" si="83"/>
        <v>R23-1</v>
      </c>
      <c r="E795" t="s">
        <v>508</v>
      </c>
      <c r="F795">
        <v>1</v>
      </c>
      <c r="G795" t="s">
        <v>373</v>
      </c>
      <c r="N795" s="97"/>
      <c r="AT795" t="str">
        <f t="shared" si="84"/>
        <v>NetD1_A</v>
      </c>
      <c r="AU795" t="str">
        <f t="shared" si="85"/>
        <v>--</v>
      </c>
    </row>
    <row r="796" spans="1:47" x14ac:dyDescent="0.25">
      <c r="A796" t="str">
        <f t="shared" si="80"/>
        <v>R23-2</v>
      </c>
      <c r="B796" t="str">
        <f t="shared" si="81"/>
        <v>3.3V</v>
      </c>
      <c r="C796" t="str">
        <f t="shared" si="82"/>
        <v>R23-3.3V</v>
      </c>
      <c r="D796" t="str">
        <f t="shared" si="83"/>
        <v>R23-2</v>
      </c>
      <c r="E796" t="s">
        <v>508</v>
      </c>
      <c r="F796">
        <v>2</v>
      </c>
      <c r="G796" t="s">
        <v>291</v>
      </c>
      <c r="N796" s="97"/>
      <c r="AT796" t="str">
        <f t="shared" si="84"/>
        <v>3.3V</v>
      </c>
      <c r="AU796" t="str">
        <f t="shared" si="85"/>
        <v>--</v>
      </c>
    </row>
    <row r="797" spans="1:47" x14ac:dyDescent="0.25">
      <c r="A797" t="str">
        <f t="shared" si="80"/>
        <v>R24-1</v>
      </c>
      <c r="B797" t="str">
        <f t="shared" si="81"/>
        <v>D12</v>
      </c>
      <c r="C797" t="str">
        <f t="shared" si="82"/>
        <v>R24-D12</v>
      </c>
      <c r="D797" t="str">
        <f t="shared" si="83"/>
        <v>R24-1</v>
      </c>
      <c r="E797" t="s">
        <v>509</v>
      </c>
      <c r="F797">
        <v>1</v>
      </c>
      <c r="G797" t="s">
        <v>320</v>
      </c>
      <c r="N797" s="97"/>
      <c r="AT797" t="str">
        <f t="shared" si="84"/>
        <v>D12</v>
      </c>
      <c r="AU797" t="str">
        <f t="shared" si="85"/>
        <v>--</v>
      </c>
    </row>
    <row r="798" spans="1:47" x14ac:dyDescent="0.25">
      <c r="A798" t="str">
        <f t="shared" si="80"/>
        <v>R24-2</v>
      </c>
      <c r="B798" t="str">
        <f t="shared" si="81"/>
        <v>D12_R</v>
      </c>
      <c r="C798" t="str">
        <f t="shared" si="82"/>
        <v>R24-D12_R</v>
      </c>
      <c r="D798" t="str">
        <f t="shared" si="83"/>
        <v>R24-2</v>
      </c>
      <c r="E798" t="s">
        <v>509</v>
      </c>
      <c r="F798">
        <v>2</v>
      </c>
      <c r="G798" t="s">
        <v>327</v>
      </c>
      <c r="N798" s="97"/>
      <c r="AT798" t="str">
        <f t="shared" si="84"/>
        <v>D12_R</v>
      </c>
      <c r="AU798" t="str">
        <f t="shared" si="85"/>
        <v>--</v>
      </c>
    </row>
    <row r="799" spans="1:47" x14ac:dyDescent="0.25">
      <c r="A799" t="str">
        <f t="shared" si="80"/>
        <v>R25-1</v>
      </c>
      <c r="B799" t="str">
        <f t="shared" si="81"/>
        <v>D11</v>
      </c>
      <c r="C799" t="str">
        <f t="shared" si="82"/>
        <v>R25-D11</v>
      </c>
      <c r="D799" t="str">
        <f t="shared" si="83"/>
        <v>R25-1</v>
      </c>
      <c r="E799" t="s">
        <v>510</v>
      </c>
      <c r="F799">
        <v>1</v>
      </c>
      <c r="G799" t="s">
        <v>318</v>
      </c>
      <c r="N799" s="97"/>
      <c r="AT799" t="str">
        <f t="shared" si="84"/>
        <v>D11</v>
      </c>
      <c r="AU799" t="str">
        <f t="shared" si="85"/>
        <v>--</v>
      </c>
    </row>
    <row r="800" spans="1:47" x14ac:dyDescent="0.25">
      <c r="A800" t="str">
        <f t="shared" si="80"/>
        <v>R25-2</v>
      </c>
      <c r="B800" t="str">
        <f t="shared" si="81"/>
        <v>D11_R</v>
      </c>
      <c r="C800" t="str">
        <f t="shared" si="82"/>
        <v>R25-D11_R</v>
      </c>
      <c r="D800" t="str">
        <f t="shared" si="83"/>
        <v>R25-2</v>
      </c>
      <c r="E800" t="s">
        <v>510</v>
      </c>
      <c r="F800">
        <v>2</v>
      </c>
      <c r="G800" t="s">
        <v>325</v>
      </c>
      <c r="N800" s="97"/>
      <c r="AT800" t="str">
        <f t="shared" si="84"/>
        <v>D11_R</v>
      </c>
      <c r="AU800" t="str">
        <f t="shared" si="85"/>
        <v>--</v>
      </c>
    </row>
    <row r="801" spans="1:47" x14ac:dyDescent="0.25">
      <c r="A801" t="str">
        <f t="shared" si="80"/>
        <v>R27-1</v>
      </c>
      <c r="B801" t="str">
        <f t="shared" si="81"/>
        <v>NetR27_1</v>
      </c>
      <c r="C801" t="str">
        <f t="shared" si="82"/>
        <v>R27-NetR27_1</v>
      </c>
      <c r="D801" t="str">
        <f t="shared" si="83"/>
        <v>R27-1</v>
      </c>
      <c r="E801" t="s">
        <v>511</v>
      </c>
      <c r="F801">
        <v>1</v>
      </c>
      <c r="G801" t="s">
        <v>386</v>
      </c>
      <c r="N801" s="97"/>
      <c r="AT801" t="str">
        <f t="shared" si="84"/>
        <v>NetR27_2</v>
      </c>
      <c r="AU801" t="str">
        <f t="shared" si="85"/>
        <v>R27</v>
      </c>
    </row>
    <row r="802" spans="1:47" x14ac:dyDescent="0.25">
      <c r="A802" t="str">
        <f t="shared" si="80"/>
        <v>R27-2</v>
      </c>
      <c r="B802" t="str">
        <f t="shared" si="81"/>
        <v>NetR27_2</v>
      </c>
      <c r="C802" t="str">
        <f t="shared" si="82"/>
        <v>R27-NetR27_2</v>
      </c>
      <c r="D802" t="str">
        <f t="shared" si="83"/>
        <v>R27-2</v>
      </c>
      <c r="E802" t="s">
        <v>511</v>
      </c>
      <c r="F802">
        <v>2</v>
      </c>
      <c r="G802" t="s">
        <v>387</v>
      </c>
      <c r="N802" s="97"/>
      <c r="AT802" t="str">
        <f t="shared" si="84"/>
        <v>NetR27_1</v>
      </c>
      <c r="AU802" t="str">
        <f t="shared" si="85"/>
        <v>R27</v>
      </c>
    </row>
    <row r="803" spans="1:47" x14ac:dyDescent="0.25">
      <c r="A803" t="str">
        <f t="shared" si="80"/>
        <v>R28-1</v>
      </c>
      <c r="B803" t="str">
        <f t="shared" si="81"/>
        <v>USB_VBUS</v>
      </c>
      <c r="C803" t="str">
        <f t="shared" si="82"/>
        <v>R28-USB_VBUS</v>
      </c>
      <c r="D803" t="str">
        <f t="shared" si="83"/>
        <v>R28-1</v>
      </c>
      <c r="E803" t="s">
        <v>512</v>
      </c>
      <c r="F803">
        <v>1</v>
      </c>
      <c r="G803" t="s">
        <v>350</v>
      </c>
      <c r="N803" s="97"/>
      <c r="AT803" t="str">
        <f t="shared" si="84"/>
        <v>NetR28_2</v>
      </c>
      <c r="AU803" t="str">
        <f t="shared" si="85"/>
        <v>R28</v>
      </c>
    </row>
    <row r="804" spans="1:47" x14ac:dyDescent="0.25">
      <c r="A804" t="str">
        <f t="shared" si="80"/>
        <v>R28-2</v>
      </c>
      <c r="B804" t="str">
        <f t="shared" si="81"/>
        <v>NetR28_2</v>
      </c>
      <c r="C804" t="str">
        <f t="shared" si="82"/>
        <v>R28-NetR28_2</v>
      </c>
      <c r="D804" t="str">
        <f t="shared" si="83"/>
        <v>R28-2</v>
      </c>
      <c r="E804" t="s">
        <v>512</v>
      </c>
      <c r="F804">
        <v>2</v>
      </c>
      <c r="G804" t="s">
        <v>388</v>
      </c>
      <c r="N804" s="97"/>
      <c r="AT804" t="str">
        <f t="shared" si="84"/>
        <v>USB_VBUS</v>
      </c>
      <c r="AU804" t="str">
        <f t="shared" si="85"/>
        <v>R28</v>
      </c>
    </row>
    <row r="805" spans="1:47" x14ac:dyDescent="0.25">
      <c r="A805" t="str">
        <f t="shared" si="80"/>
        <v>R29-1</v>
      </c>
      <c r="B805" t="str">
        <f t="shared" si="81"/>
        <v>NetR29_1</v>
      </c>
      <c r="C805" t="str">
        <f t="shared" si="82"/>
        <v>R29-NetR29_1</v>
      </c>
      <c r="D805" t="str">
        <f t="shared" si="83"/>
        <v>R29-1</v>
      </c>
      <c r="E805" t="s">
        <v>513</v>
      </c>
      <c r="F805">
        <v>1</v>
      </c>
      <c r="G805" t="s">
        <v>389</v>
      </c>
      <c r="N805" s="97"/>
      <c r="AT805" t="str">
        <f t="shared" si="84"/>
        <v>NetR28_2</v>
      </c>
      <c r="AU805" t="str">
        <f t="shared" si="85"/>
        <v>R29</v>
      </c>
    </row>
    <row r="806" spans="1:47" x14ac:dyDescent="0.25">
      <c r="A806" t="str">
        <f t="shared" si="80"/>
        <v>R29-2</v>
      </c>
      <c r="B806" t="str">
        <f t="shared" si="81"/>
        <v>NetR28_2</v>
      </c>
      <c r="C806" t="str">
        <f t="shared" si="82"/>
        <v>R29-NetR28_2</v>
      </c>
      <c r="D806" t="str">
        <f t="shared" si="83"/>
        <v>R29-2</v>
      </c>
      <c r="E806" t="s">
        <v>513</v>
      </c>
      <c r="F806">
        <v>2</v>
      </c>
      <c r="G806" t="s">
        <v>388</v>
      </c>
      <c r="N806" s="97"/>
      <c r="AT806" t="str">
        <f t="shared" si="84"/>
        <v>USB_VBUS</v>
      </c>
      <c r="AU806" t="str">
        <f t="shared" si="85"/>
        <v>R28</v>
      </c>
    </row>
    <row r="807" spans="1:47" x14ac:dyDescent="0.25">
      <c r="A807" t="str">
        <f t="shared" si="80"/>
        <v>R30-1</v>
      </c>
      <c r="B807" t="str">
        <f t="shared" si="81"/>
        <v>NetR29_1</v>
      </c>
      <c r="C807" t="str">
        <f t="shared" si="82"/>
        <v>R30-NetR29_1</v>
      </c>
      <c r="D807" t="str">
        <f t="shared" si="83"/>
        <v>R30-1</v>
      </c>
      <c r="E807" t="s">
        <v>514</v>
      </c>
      <c r="F807">
        <v>1</v>
      </c>
      <c r="G807" t="s">
        <v>389</v>
      </c>
      <c r="N807" s="97"/>
      <c r="AT807" t="str">
        <f t="shared" si="84"/>
        <v>NetR28_2</v>
      </c>
      <c r="AU807" t="str">
        <f t="shared" si="85"/>
        <v>R29</v>
      </c>
    </row>
    <row r="808" spans="1:47" x14ac:dyDescent="0.25">
      <c r="A808" t="str">
        <f t="shared" si="80"/>
        <v>R30-2</v>
      </c>
      <c r="B808" t="str">
        <f t="shared" si="81"/>
        <v>NetR30_2</v>
      </c>
      <c r="C808" t="str">
        <f t="shared" si="82"/>
        <v>R30-NetR30_2</v>
      </c>
      <c r="D808" t="str">
        <f t="shared" si="83"/>
        <v>R30-2</v>
      </c>
      <c r="E808" t="s">
        <v>514</v>
      </c>
      <c r="F808">
        <v>2</v>
      </c>
      <c r="G808" t="s">
        <v>391</v>
      </c>
      <c r="N808" s="97"/>
      <c r="AT808" t="str">
        <f t="shared" si="84"/>
        <v>NetR29_1</v>
      </c>
      <c r="AU808" t="str">
        <f t="shared" si="85"/>
        <v>R30</v>
      </c>
    </row>
    <row r="809" spans="1:47" x14ac:dyDescent="0.25">
      <c r="A809" t="str">
        <f t="shared" si="80"/>
        <v>R31-1</v>
      </c>
      <c r="B809" t="str">
        <f t="shared" si="81"/>
        <v>VIN</v>
      </c>
      <c r="C809" t="str">
        <f t="shared" si="82"/>
        <v>R31-VIN</v>
      </c>
      <c r="D809" t="str">
        <f t="shared" si="83"/>
        <v>R31-1</v>
      </c>
      <c r="E809" t="s">
        <v>515</v>
      </c>
      <c r="F809">
        <v>1</v>
      </c>
      <c r="G809" t="s">
        <v>326</v>
      </c>
      <c r="N809" s="97"/>
      <c r="AT809" t="str">
        <f t="shared" si="84"/>
        <v>VIN</v>
      </c>
      <c r="AU809" t="str">
        <f t="shared" si="85"/>
        <v>--</v>
      </c>
    </row>
    <row r="810" spans="1:47" x14ac:dyDescent="0.25">
      <c r="A810" t="str">
        <f t="shared" si="80"/>
        <v>R31-2</v>
      </c>
      <c r="B810" t="str">
        <f t="shared" si="81"/>
        <v>NetC7_2</v>
      </c>
      <c r="C810" t="str">
        <f t="shared" si="82"/>
        <v>R31-NetC7_2</v>
      </c>
      <c r="D810" t="str">
        <f t="shared" si="83"/>
        <v>R31-2</v>
      </c>
      <c r="E810" t="s">
        <v>515</v>
      </c>
      <c r="F810">
        <v>2</v>
      </c>
      <c r="G810" t="s">
        <v>371</v>
      </c>
      <c r="N810" s="97"/>
      <c r="AT810" t="str">
        <f t="shared" si="84"/>
        <v>NetC7_2</v>
      </c>
      <c r="AU810" t="str">
        <f t="shared" si="85"/>
        <v>--</v>
      </c>
    </row>
    <row r="811" spans="1:47" x14ac:dyDescent="0.25">
      <c r="A811" t="str">
        <f t="shared" si="80"/>
        <v>R32-1</v>
      </c>
      <c r="B811" t="str">
        <f t="shared" si="81"/>
        <v>NetC7_2</v>
      </c>
      <c r="C811" t="str">
        <f t="shared" si="82"/>
        <v>R32-NetC7_2</v>
      </c>
      <c r="D811" t="str">
        <f t="shared" si="83"/>
        <v>R32-1</v>
      </c>
      <c r="E811" t="s">
        <v>516</v>
      </c>
      <c r="F811">
        <v>1</v>
      </c>
      <c r="G811" t="s">
        <v>371</v>
      </c>
      <c r="N811" s="97"/>
      <c r="AT811" t="str">
        <f t="shared" si="84"/>
        <v>NetC7_2</v>
      </c>
      <c r="AU811" t="str">
        <f t="shared" si="85"/>
        <v>--</v>
      </c>
    </row>
    <row r="812" spans="1:47" x14ac:dyDescent="0.25">
      <c r="A812" t="str">
        <f t="shared" si="80"/>
        <v>R32-2</v>
      </c>
      <c r="B812" t="str">
        <f t="shared" si="81"/>
        <v>GND</v>
      </c>
      <c r="C812" t="str">
        <f t="shared" si="82"/>
        <v>R32-GND</v>
      </c>
      <c r="D812" t="str">
        <f t="shared" si="83"/>
        <v>R32-2</v>
      </c>
      <c r="E812" t="s">
        <v>516</v>
      </c>
      <c r="F812">
        <v>2</v>
      </c>
      <c r="G812" t="s">
        <v>324</v>
      </c>
      <c r="N812" s="97"/>
      <c r="AT812" t="str">
        <f t="shared" si="84"/>
        <v>GND</v>
      </c>
      <c r="AU812" t="str">
        <f t="shared" si="85"/>
        <v>--</v>
      </c>
    </row>
    <row r="813" spans="1:47" x14ac:dyDescent="0.25">
      <c r="A813" t="str">
        <f t="shared" si="80"/>
        <v>R41-1</v>
      </c>
      <c r="B813" t="str">
        <f t="shared" si="81"/>
        <v>5V</v>
      </c>
      <c r="C813" t="str">
        <f t="shared" si="82"/>
        <v>R41-5V</v>
      </c>
      <c r="D813" t="str">
        <f t="shared" si="83"/>
        <v>R41-1</v>
      </c>
      <c r="E813" t="s">
        <v>957</v>
      </c>
      <c r="F813">
        <v>1</v>
      </c>
      <c r="G813" t="s">
        <v>293</v>
      </c>
      <c r="N813" s="97"/>
      <c r="AT813" t="str">
        <f t="shared" si="84"/>
        <v>5V</v>
      </c>
      <c r="AU813" t="str">
        <f t="shared" si="85"/>
        <v>--</v>
      </c>
    </row>
    <row r="814" spans="1:47" x14ac:dyDescent="0.25">
      <c r="A814" t="str">
        <f t="shared" si="80"/>
        <v>R41-2</v>
      </c>
      <c r="B814" t="str">
        <f t="shared" si="81"/>
        <v>NetR41_2</v>
      </c>
      <c r="C814" t="str">
        <f t="shared" si="82"/>
        <v>R41-NetR41_2</v>
      </c>
      <c r="D814" t="str">
        <f t="shared" si="83"/>
        <v>R41-2</v>
      </c>
      <c r="E814" t="s">
        <v>957</v>
      </c>
      <c r="F814">
        <v>2</v>
      </c>
      <c r="G814" t="s">
        <v>853</v>
      </c>
      <c r="N814" s="97"/>
      <c r="AT814" t="str">
        <f t="shared" si="84"/>
        <v>NetR41_2</v>
      </c>
      <c r="AU814" t="str">
        <f t="shared" si="85"/>
        <v>--</v>
      </c>
    </row>
    <row r="815" spans="1:47" x14ac:dyDescent="0.25">
      <c r="A815" t="str">
        <f t="shared" si="80"/>
        <v>S1-1</v>
      </c>
      <c r="B815" t="str">
        <f t="shared" si="81"/>
        <v>RESET</v>
      </c>
      <c r="C815" t="str">
        <f t="shared" si="82"/>
        <v>S1-RESET</v>
      </c>
      <c r="D815" t="str">
        <f t="shared" si="83"/>
        <v>S1-1</v>
      </c>
      <c r="E815" t="s">
        <v>355</v>
      </c>
      <c r="F815">
        <v>1</v>
      </c>
      <c r="G815" t="s">
        <v>323</v>
      </c>
      <c r="N815" s="97"/>
      <c r="AT815" t="str">
        <f t="shared" si="84"/>
        <v>DEVRSTn</v>
      </c>
      <c r="AU815" t="str">
        <f t="shared" si="85"/>
        <v>R22</v>
      </c>
    </row>
    <row r="816" spans="1:47" x14ac:dyDescent="0.25">
      <c r="A816" t="str">
        <f t="shared" si="80"/>
        <v>S1-2</v>
      </c>
      <c r="B816" t="str">
        <f t="shared" si="81"/>
        <v>GND</v>
      </c>
      <c r="C816" t="str">
        <f t="shared" si="82"/>
        <v>S1-GND</v>
      </c>
      <c r="D816" t="str">
        <f t="shared" si="83"/>
        <v>S1-2</v>
      </c>
      <c r="E816" t="s">
        <v>355</v>
      </c>
      <c r="F816">
        <v>2</v>
      </c>
      <c r="G816" t="s">
        <v>324</v>
      </c>
      <c r="N816" s="97"/>
      <c r="AT816" t="str">
        <f t="shared" si="84"/>
        <v>GND</v>
      </c>
      <c r="AU816" t="str">
        <f t="shared" si="85"/>
        <v>--</v>
      </c>
    </row>
    <row r="817" spans="1:47" x14ac:dyDescent="0.25">
      <c r="A817" t="str">
        <f t="shared" si="80"/>
        <v>S1-3</v>
      </c>
      <c r="B817" t="str">
        <f t="shared" si="81"/>
        <v>NetS1_3</v>
      </c>
      <c r="C817" t="str">
        <f t="shared" si="82"/>
        <v>S1-NetS1_3</v>
      </c>
      <c r="D817" t="str">
        <f t="shared" si="83"/>
        <v>S1-3</v>
      </c>
      <c r="E817" t="s">
        <v>355</v>
      </c>
      <c r="F817">
        <v>3</v>
      </c>
      <c r="G817" t="s">
        <v>781</v>
      </c>
      <c r="N817" s="97"/>
      <c r="AT817" t="str">
        <f t="shared" si="84"/>
        <v>NetS1_3</v>
      </c>
      <c r="AU817" t="str">
        <f t="shared" si="85"/>
        <v>--</v>
      </c>
    </row>
    <row r="818" spans="1:47" x14ac:dyDescent="0.25">
      <c r="A818" t="str">
        <f t="shared" si="80"/>
        <v>S1-4</v>
      </c>
      <c r="B818" t="str">
        <f t="shared" si="81"/>
        <v>GND</v>
      </c>
      <c r="C818" t="str">
        <f t="shared" si="82"/>
        <v>S1-GND</v>
      </c>
      <c r="D818" t="str">
        <f t="shared" si="83"/>
        <v>S1-4</v>
      </c>
      <c r="E818" t="s">
        <v>355</v>
      </c>
      <c r="F818">
        <v>4</v>
      </c>
      <c r="G818" t="s">
        <v>324</v>
      </c>
      <c r="N818" s="97"/>
      <c r="AT818" t="str">
        <f t="shared" si="84"/>
        <v>GND</v>
      </c>
      <c r="AU818" t="str">
        <f t="shared" si="85"/>
        <v>--</v>
      </c>
    </row>
    <row r="819" spans="1:47" x14ac:dyDescent="0.25">
      <c r="A819" t="str">
        <f t="shared" si="80"/>
        <v>S1-5</v>
      </c>
      <c r="B819" t="str">
        <f t="shared" si="81"/>
        <v>RESET</v>
      </c>
      <c r="C819" t="str">
        <f t="shared" si="82"/>
        <v>S1-RESET</v>
      </c>
      <c r="D819" t="str">
        <f t="shared" si="83"/>
        <v>S1-5</v>
      </c>
      <c r="E819" t="s">
        <v>355</v>
      </c>
      <c r="F819">
        <v>5</v>
      </c>
      <c r="G819" t="s">
        <v>323</v>
      </c>
      <c r="N819" s="97"/>
      <c r="AT819" t="str">
        <f t="shared" si="84"/>
        <v>DEVRSTn</v>
      </c>
      <c r="AU819" t="str">
        <f t="shared" si="85"/>
        <v>R22</v>
      </c>
    </row>
    <row r="820" spans="1:47" x14ac:dyDescent="0.25">
      <c r="A820" t="str">
        <f t="shared" si="80"/>
        <v>S2-1</v>
      </c>
      <c r="B820" t="str">
        <f t="shared" si="81"/>
        <v>USER_BTN</v>
      </c>
      <c r="C820" t="str">
        <f t="shared" si="82"/>
        <v>S2-USER_BTN</v>
      </c>
      <c r="D820" t="str">
        <f t="shared" si="83"/>
        <v>S2-1</v>
      </c>
      <c r="E820" t="s">
        <v>357</v>
      </c>
      <c r="F820">
        <v>1</v>
      </c>
      <c r="G820" t="s">
        <v>394</v>
      </c>
      <c r="N820" s="97"/>
      <c r="AT820" t="str">
        <f t="shared" si="84"/>
        <v>USER_BTN</v>
      </c>
      <c r="AU820" t="str">
        <f t="shared" si="85"/>
        <v>--</v>
      </c>
    </row>
    <row r="821" spans="1:47" x14ac:dyDescent="0.25">
      <c r="A821" t="str">
        <f t="shared" si="80"/>
        <v>S2-2</v>
      </c>
      <c r="B821" t="str">
        <f t="shared" si="81"/>
        <v>GND</v>
      </c>
      <c r="C821" t="str">
        <f t="shared" si="82"/>
        <v>S2-GND</v>
      </c>
      <c r="D821" t="str">
        <f t="shared" si="83"/>
        <v>S2-2</v>
      </c>
      <c r="E821" t="s">
        <v>357</v>
      </c>
      <c r="F821">
        <v>2</v>
      </c>
      <c r="G821" t="s">
        <v>324</v>
      </c>
      <c r="N821" s="97"/>
      <c r="AT821" t="str">
        <f t="shared" si="84"/>
        <v>GND</v>
      </c>
      <c r="AU821" t="str">
        <f t="shared" si="85"/>
        <v>--</v>
      </c>
    </row>
    <row r="822" spans="1:47" x14ac:dyDescent="0.25">
      <c r="A822" t="str">
        <f t="shared" si="80"/>
        <v>S2-3</v>
      </c>
      <c r="B822" t="str">
        <f t="shared" si="81"/>
        <v>NetS2_3</v>
      </c>
      <c r="C822" t="str">
        <f t="shared" si="82"/>
        <v>S2-NetS2_3</v>
      </c>
      <c r="D822" t="str">
        <f t="shared" si="83"/>
        <v>S2-3</v>
      </c>
      <c r="E822" t="s">
        <v>357</v>
      </c>
      <c r="F822">
        <v>3</v>
      </c>
      <c r="G822" t="s">
        <v>782</v>
      </c>
      <c r="N822" s="97"/>
      <c r="AT822" t="str">
        <f t="shared" si="84"/>
        <v>NetS2_3</v>
      </c>
      <c r="AU822" t="str">
        <f t="shared" si="85"/>
        <v>--</v>
      </c>
    </row>
    <row r="823" spans="1:47" x14ac:dyDescent="0.25">
      <c r="A823" t="str">
        <f t="shared" si="80"/>
        <v>S2-4</v>
      </c>
      <c r="B823" t="str">
        <f t="shared" si="81"/>
        <v>GND</v>
      </c>
      <c r="C823" t="str">
        <f t="shared" si="82"/>
        <v>S2-GND</v>
      </c>
      <c r="D823" t="str">
        <f t="shared" si="83"/>
        <v>S2-4</v>
      </c>
      <c r="E823" t="s">
        <v>357</v>
      </c>
      <c r="F823">
        <v>4</v>
      </c>
      <c r="G823" t="s">
        <v>324</v>
      </c>
      <c r="N823" s="97"/>
      <c r="AT823" t="str">
        <f t="shared" si="84"/>
        <v>GND</v>
      </c>
      <c r="AU823" t="str">
        <f t="shared" si="85"/>
        <v>--</v>
      </c>
    </row>
    <row r="824" spans="1:47" x14ac:dyDescent="0.25">
      <c r="A824" t="str">
        <f t="shared" si="80"/>
        <v>S2-5</v>
      </c>
      <c r="B824" t="str">
        <f t="shared" si="81"/>
        <v>USER_BTN</v>
      </c>
      <c r="C824" t="str">
        <f t="shared" si="82"/>
        <v>S2-USER_BTN</v>
      </c>
      <c r="D824" t="str">
        <f t="shared" si="83"/>
        <v>S2-5</v>
      </c>
      <c r="E824" t="s">
        <v>357</v>
      </c>
      <c r="F824">
        <v>5</v>
      </c>
      <c r="G824" t="s">
        <v>394</v>
      </c>
      <c r="N824" s="97"/>
      <c r="AT824" t="str">
        <f t="shared" si="84"/>
        <v>USER_BTN</v>
      </c>
      <c r="AU824" t="str">
        <f t="shared" si="85"/>
        <v>--</v>
      </c>
    </row>
    <row r="825" spans="1:47" x14ac:dyDescent="0.25">
      <c r="A825" t="str">
        <f t="shared" si="80"/>
        <v>T1-1</v>
      </c>
      <c r="B825" t="str">
        <f t="shared" si="81"/>
        <v>NetR27_2</v>
      </c>
      <c r="C825" t="str">
        <f t="shared" si="82"/>
        <v>T1-NetR27_2</v>
      </c>
      <c r="D825" t="str">
        <f t="shared" si="83"/>
        <v>T1-1</v>
      </c>
      <c r="E825" t="s">
        <v>517</v>
      </c>
      <c r="F825">
        <v>1</v>
      </c>
      <c r="G825" t="s">
        <v>387</v>
      </c>
      <c r="N825" s="97"/>
      <c r="AT825" t="str">
        <f t="shared" si="84"/>
        <v>NetR27_1</v>
      </c>
      <c r="AU825" t="str">
        <f t="shared" si="85"/>
        <v>R27</v>
      </c>
    </row>
    <row r="826" spans="1:47" x14ac:dyDescent="0.25">
      <c r="A826" t="str">
        <f t="shared" si="80"/>
        <v>T1-2</v>
      </c>
      <c r="B826" t="str">
        <f t="shared" si="81"/>
        <v>NetR27_1</v>
      </c>
      <c r="C826" t="str">
        <f t="shared" si="82"/>
        <v>T1-NetR27_1</v>
      </c>
      <c r="D826" t="str">
        <f t="shared" si="83"/>
        <v>T1-2</v>
      </c>
      <c r="E826" t="s">
        <v>517</v>
      </c>
      <c r="F826">
        <v>2</v>
      </c>
      <c r="G826" t="s">
        <v>386</v>
      </c>
      <c r="N826" s="97"/>
      <c r="AT826" t="str">
        <f t="shared" si="84"/>
        <v>NetR27_2</v>
      </c>
      <c r="AU826" t="str">
        <f t="shared" si="85"/>
        <v>R27</v>
      </c>
    </row>
    <row r="827" spans="1:47" x14ac:dyDescent="0.25">
      <c r="A827" t="str">
        <f t="shared" si="80"/>
        <v>T1-3</v>
      </c>
      <c r="B827" t="str">
        <f t="shared" si="81"/>
        <v>5V</v>
      </c>
      <c r="C827" t="str">
        <f t="shared" si="82"/>
        <v>T1-5V</v>
      </c>
      <c r="D827" t="str">
        <f t="shared" si="83"/>
        <v>T1-3</v>
      </c>
      <c r="E827" t="s">
        <v>517</v>
      </c>
      <c r="F827">
        <v>3</v>
      </c>
      <c r="G827" t="s">
        <v>293</v>
      </c>
      <c r="N827" s="97"/>
      <c r="AT827" t="str">
        <f t="shared" si="84"/>
        <v>5V</v>
      </c>
      <c r="AU827" t="str">
        <f t="shared" si="85"/>
        <v>--</v>
      </c>
    </row>
    <row r="828" spans="1:47" x14ac:dyDescent="0.25">
      <c r="A828" t="str">
        <f t="shared" si="80"/>
        <v>T1-4</v>
      </c>
      <c r="B828" t="str">
        <f t="shared" si="81"/>
        <v>NetR27_2</v>
      </c>
      <c r="C828" t="str">
        <f t="shared" si="82"/>
        <v>T1-NetR27_2</v>
      </c>
      <c r="D828" t="str">
        <f t="shared" si="83"/>
        <v>T1-4</v>
      </c>
      <c r="E828" t="s">
        <v>517</v>
      </c>
      <c r="F828">
        <v>4</v>
      </c>
      <c r="G828" t="s">
        <v>387</v>
      </c>
      <c r="N828" s="97"/>
      <c r="AT828" t="str">
        <f t="shared" si="84"/>
        <v>NetR27_1</v>
      </c>
      <c r="AU828" t="str">
        <f t="shared" si="85"/>
        <v>R27</v>
      </c>
    </row>
    <row r="829" spans="1:47" x14ac:dyDescent="0.25">
      <c r="A829" t="str">
        <f t="shared" si="80"/>
        <v>T1-5</v>
      </c>
      <c r="B829" t="str">
        <f t="shared" si="81"/>
        <v>NetR27_1</v>
      </c>
      <c r="C829" t="str">
        <f t="shared" si="82"/>
        <v>T1-NetR27_1</v>
      </c>
      <c r="D829" t="str">
        <f t="shared" si="83"/>
        <v>T1-5</v>
      </c>
      <c r="E829" t="s">
        <v>517</v>
      </c>
      <c r="F829">
        <v>5</v>
      </c>
      <c r="G829" t="s">
        <v>386</v>
      </c>
      <c r="N829" s="97"/>
      <c r="AT829" t="str">
        <f t="shared" si="84"/>
        <v>NetR27_2</v>
      </c>
      <c r="AU829" t="str">
        <f t="shared" si="85"/>
        <v>R27</v>
      </c>
    </row>
    <row r="830" spans="1:47" x14ac:dyDescent="0.25">
      <c r="A830" t="str">
        <f t="shared" si="80"/>
        <v>T1-6</v>
      </c>
      <c r="B830" t="str">
        <f t="shared" si="81"/>
        <v>USB_VBUS</v>
      </c>
      <c r="C830" t="str">
        <f t="shared" si="82"/>
        <v>T1-USB_VBUS</v>
      </c>
      <c r="D830" t="str">
        <f t="shared" si="83"/>
        <v>T1-6</v>
      </c>
      <c r="E830" t="s">
        <v>517</v>
      </c>
      <c r="F830">
        <v>6</v>
      </c>
      <c r="G830" t="s">
        <v>350</v>
      </c>
      <c r="N830" s="97"/>
      <c r="AT830" t="str">
        <f t="shared" si="84"/>
        <v>NetR28_2</v>
      </c>
      <c r="AU830" t="str">
        <f t="shared" si="85"/>
        <v>R28</v>
      </c>
    </row>
    <row r="831" spans="1:47" x14ac:dyDescent="0.25">
      <c r="A831" t="str">
        <f t="shared" si="80"/>
        <v>T1-7</v>
      </c>
      <c r="B831" t="str">
        <f t="shared" si="81"/>
        <v>USB_VBUS</v>
      </c>
      <c r="C831" t="str">
        <f t="shared" si="82"/>
        <v>T1-USB_VBUS</v>
      </c>
      <c r="D831" t="str">
        <f t="shared" si="83"/>
        <v>T1-7</v>
      </c>
      <c r="E831" t="s">
        <v>517</v>
      </c>
      <c r="F831">
        <v>7</v>
      </c>
      <c r="G831" t="s">
        <v>350</v>
      </c>
      <c r="N831" s="97"/>
      <c r="AT831" t="str">
        <f t="shared" si="84"/>
        <v>NetR28_2</v>
      </c>
      <c r="AU831" t="str">
        <f t="shared" si="85"/>
        <v>R28</v>
      </c>
    </row>
    <row r="832" spans="1:47" x14ac:dyDescent="0.25">
      <c r="A832" t="str">
        <f t="shared" si="80"/>
        <v>T1-8</v>
      </c>
      <c r="B832" t="str">
        <f t="shared" si="81"/>
        <v>5V</v>
      </c>
      <c r="C832" t="str">
        <f t="shared" si="82"/>
        <v>T1-5V</v>
      </c>
      <c r="D832" t="str">
        <f t="shared" si="83"/>
        <v>T1-8</v>
      </c>
      <c r="E832" t="s">
        <v>517</v>
      </c>
      <c r="F832">
        <v>8</v>
      </c>
      <c r="G832" t="s">
        <v>293</v>
      </c>
      <c r="N832" s="97"/>
      <c r="AT832" t="str">
        <f t="shared" si="84"/>
        <v>5V</v>
      </c>
      <c r="AU832" t="str">
        <f t="shared" si="85"/>
        <v>--</v>
      </c>
    </row>
    <row r="833" spans="1:47" x14ac:dyDescent="0.25">
      <c r="A833" t="str">
        <f t="shared" si="80"/>
        <v>T2-1</v>
      </c>
      <c r="B833" t="str">
        <f t="shared" si="81"/>
        <v>NetR30_2</v>
      </c>
      <c r="C833" t="str">
        <f t="shared" si="82"/>
        <v>T2-NetR30_2</v>
      </c>
      <c r="D833" t="str">
        <f t="shared" si="83"/>
        <v>T2-1</v>
      </c>
      <c r="E833" t="s">
        <v>518</v>
      </c>
      <c r="F833">
        <v>1</v>
      </c>
      <c r="G833" t="s">
        <v>391</v>
      </c>
      <c r="N833" s="97"/>
      <c r="AT833" t="str">
        <f t="shared" si="84"/>
        <v>NetR29_1</v>
      </c>
      <c r="AU833" t="str">
        <f t="shared" si="85"/>
        <v>R30</v>
      </c>
    </row>
    <row r="834" spans="1:47" x14ac:dyDescent="0.25">
      <c r="A834" t="str">
        <f t="shared" si="80"/>
        <v>T2-2</v>
      </c>
      <c r="B834" t="str">
        <f t="shared" si="81"/>
        <v>NetR29_1</v>
      </c>
      <c r="C834" t="str">
        <f t="shared" si="82"/>
        <v>T2-NetR29_1</v>
      </c>
      <c r="D834" t="str">
        <f t="shared" si="83"/>
        <v>T2-2</v>
      </c>
      <c r="E834" t="s">
        <v>518</v>
      </c>
      <c r="F834">
        <v>2</v>
      </c>
      <c r="G834" t="s">
        <v>389</v>
      </c>
      <c r="N834" s="97"/>
      <c r="AT834" t="str">
        <f t="shared" si="84"/>
        <v>NetR28_2</v>
      </c>
      <c r="AU834" t="str">
        <f t="shared" si="85"/>
        <v>R29</v>
      </c>
    </row>
    <row r="835" spans="1:47" x14ac:dyDescent="0.25">
      <c r="A835" t="str">
        <f t="shared" si="80"/>
        <v>T2-3</v>
      </c>
      <c r="B835" t="str">
        <f t="shared" si="81"/>
        <v>5V</v>
      </c>
      <c r="C835" t="str">
        <f t="shared" si="82"/>
        <v>T2-5V</v>
      </c>
      <c r="D835" t="str">
        <f t="shared" si="83"/>
        <v>T2-3</v>
      </c>
      <c r="E835" t="s">
        <v>518</v>
      </c>
      <c r="F835">
        <v>3</v>
      </c>
      <c r="G835" t="s">
        <v>293</v>
      </c>
      <c r="N835" s="97"/>
      <c r="AT835" t="str">
        <f t="shared" si="84"/>
        <v>5V</v>
      </c>
      <c r="AU835" t="str">
        <f t="shared" si="85"/>
        <v>--</v>
      </c>
    </row>
    <row r="836" spans="1:47" x14ac:dyDescent="0.25">
      <c r="A836" t="str">
        <f t="shared" si="80"/>
        <v>T2-4</v>
      </c>
      <c r="B836" t="str">
        <f t="shared" si="81"/>
        <v>NetR30_2</v>
      </c>
      <c r="C836" t="str">
        <f t="shared" si="82"/>
        <v>T2-NetR30_2</v>
      </c>
      <c r="D836" t="str">
        <f t="shared" si="83"/>
        <v>T2-4</v>
      </c>
      <c r="E836" t="s">
        <v>518</v>
      </c>
      <c r="F836">
        <v>4</v>
      </c>
      <c r="G836" t="s">
        <v>391</v>
      </c>
      <c r="N836" s="97"/>
      <c r="AT836" t="str">
        <f t="shared" si="84"/>
        <v>NetR29_1</v>
      </c>
      <c r="AU836" t="str">
        <f t="shared" si="85"/>
        <v>R30</v>
      </c>
    </row>
    <row r="837" spans="1:47" x14ac:dyDescent="0.25">
      <c r="A837" t="str">
        <f t="shared" si="80"/>
        <v>T2-5</v>
      </c>
      <c r="B837" t="str">
        <f t="shared" si="81"/>
        <v>NetR29_1</v>
      </c>
      <c r="C837" t="str">
        <f t="shared" si="82"/>
        <v>T2-NetR29_1</v>
      </c>
      <c r="D837" t="str">
        <f t="shared" si="83"/>
        <v>T2-5</v>
      </c>
      <c r="E837" t="s">
        <v>518</v>
      </c>
      <c r="F837">
        <v>5</v>
      </c>
      <c r="G837" t="s">
        <v>389</v>
      </c>
      <c r="N837" s="97"/>
      <c r="AT837" t="str">
        <f t="shared" si="84"/>
        <v>NetR28_2</v>
      </c>
      <c r="AU837" t="str">
        <f t="shared" si="85"/>
        <v>R29</v>
      </c>
    </row>
    <row r="838" spans="1:47" x14ac:dyDescent="0.25">
      <c r="A838" t="str">
        <f t="shared" ref="A838:A852" si="86">$E838&amp;"-"&amp;$F838</f>
        <v>T2-6</v>
      </c>
      <c r="B838" t="str">
        <f t="shared" ref="B838:B852" si="87">IF(OR(E838=$A$2,E838=$B$2,E838=$C$2,E838=$D$2),"--",G838)</f>
        <v>VIN</v>
      </c>
      <c r="C838" t="str">
        <f t="shared" ref="C838:C852" si="88">$E838&amp;"-"&amp;$G838</f>
        <v>T2-VIN</v>
      </c>
      <c r="D838" t="str">
        <f t="shared" ref="D838:D852" si="89">A838</f>
        <v>T2-6</v>
      </c>
      <c r="E838" t="s">
        <v>518</v>
      </c>
      <c r="F838">
        <v>6</v>
      </c>
      <c r="G838" t="s">
        <v>326</v>
      </c>
      <c r="N838" s="97"/>
      <c r="AT838" t="str">
        <f t="shared" ref="AT838:AT852" si="90">IF(IF(COUNTIF($AO$6:$AQ$150,B838)&gt;0,"---","--")="---",VLOOKUP(B838,$AO$6:$AQ$150,3,0),B838)</f>
        <v>VIN</v>
      </c>
      <c r="AU838" t="str">
        <f t="shared" ref="AU838:AU852" si="91">IF(IF(COUNTIF($AO$6:$AQ$150,B838)&gt;0,"---","--")="---",VLOOKUP(B838,$AO$6:$AQ$150,2,0),"--")</f>
        <v>--</v>
      </c>
    </row>
    <row r="839" spans="1:47" x14ac:dyDescent="0.25">
      <c r="A839" t="str">
        <f t="shared" si="86"/>
        <v>T2-7</v>
      </c>
      <c r="B839" t="str">
        <f t="shared" si="87"/>
        <v>VIN</v>
      </c>
      <c r="C839" t="str">
        <f t="shared" si="88"/>
        <v>T2-VIN</v>
      </c>
      <c r="D839" t="str">
        <f t="shared" si="89"/>
        <v>T2-7</v>
      </c>
      <c r="E839" t="s">
        <v>518</v>
      </c>
      <c r="F839">
        <v>7</v>
      </c>
      <c r="G839" t="s">
        <v>326</v>
      </c>
      <c r="N839" s="97"/>
      <c r="AT839" t="str">
        <f t="shared" si="90"/>
        <v>VIN</v>
      </c>
      <c r="AU839" t="str">
        <f t="shared" si="91"/>
        <v>--</v>
      </c>
    </row>
    <row r="840" spans="1:47" x14ac:dyDescent="0.25">
      <c r="A840" t="str">
        <f t="shared" si="86"/>
        <v>T2-8</v>
      </c>
      <c r="B840" t="str">
        <f t="shared" si="87"/>
        <v>5V</v>
      </c>
      <c r="C840" t="str">
        <f t="shared" si="88"/>
        <v>T2-5V</v>
      </c>
      <c r="D840" t="str">
        <f t="shared" si="89"/>
        <v>T2-8</v>
      </c>
      <c r="E840" t="s">
        <v>518</v>
      </c>
      <c r="F840">
        <v>8</v>
      </c>
      <c r="G840" t="s">
        <v>293</v>
      </c>
      <c r="N840" s="97"/>
      <c r="AT840" t="str">
        <f t="shared" si="90"/>
        <v>5V</v>
      </c>
      <c r="AU840" t="str">
        <f t="shared" si="91"/>
        <v>--</v>
      </c>
    </row>
    <row r="841" spans="1:47" x14ac:dyDescent="0.25">
      <c r="A841" t="str">
        <f t="shared" si="86"/>
        <v>T3-1</v>
      </c>
      <c r="B841" t="str">
        <f t="shared" si="87"/>
        <v>GND</v>
      </c>
      <c r="C841" t="str">
        <f t="shared" si="88"/>
        <v>T3-GND</v>
      </c>
      <c r="D841" t="str">
        <f t="shared" si="89"/>
        <v>T3-1</v>
      </c>
      <c r="E841" t="s">
        <v>519</v>
      </c>
      <c r="F841">
        <v>1</v>
      </c>
      <c r="G841" t="s">
        <v>324</v>
      </c>
      <c r="N841" s="97"/>
      <c r="AT841" t="str">
        <f t="shared" si="90"/>
        <v>GND</v>
      </c>
      <c r="AU841" t="str">
        <f t="shared" si="91"/>
        <v>--</v>
      </c>
    </row>
    <row r="842" spans="1:47" x14ac:dyDescent="0.25">
      <c r="A842" t="str">
        <f t="shared" si="86"/>
        <v>T3-2</v>
      </c>
      <c r="B842" t="str">
        <f t="shared" si="87"/>
        <v>NetR28_2</v>
      </c>
      <c r="C842" t="str">
        <f t="shared" si="88"/>
        <v>T3-NetR28_2</v>
      </c>
      <c r="D842" t="str">
        <f t="shared" si="89"/>
        <v>T3-2</v>
      </c>
      <c r="E842" t="s">
        <v>519</v>
      </c>
      <c r="F842">
        <v>2</v>
      </c>
      <c r="G842" t="s">
        <v>388</v>
      </c>
      <c r="N842" s="97"/>
      <c r="AT842" t="str">
        <f t="shared" si="90"/>
        <v>USB_VBUS</v>
      </c>
      <c r="AU842" t="str">
        <f t="shared" si="91"/>
        <v>R28</v>
      </c>
    </row>
    <row r="843" spans="1:47" x14ac:dyDescent="0.25">
      <c r="A843" t="str">
        <f t="shared" si="86"/>
        <v>T3-3</v>
      </c>
      <c r="B843" t="str">
        <f t="shared" si="87"/>
        <v>NetR29_1</v>
      </c>
      <c r="C843" t="str">
        <f t="shared" si="88"/>
        <v>T3-NetR29_1</v>
      </c>
      <c r="D843" t="str">
        <f t="shared" si="89"/>
        <v>T3-3</v>
      </c>
      <c r="E843" t="s">
        <v>519</v>
      </c>
      <c r="F843">
        <v>3</v>
      </c>
      <c r="G843" t="s">
        <v>389</v>
      </c>
      <c r="N843" s="97"/>
      <c r="AT843" t="str">
        <f t="shared" si="90"/>
        <v>NetR28_2</v>
      </c>
      <c r="AU843" t="str">
        <f t="shared" si="91"/>
        <v>R29</v>
      </c>
    </row>
    <row r="844" spans="1:47" x14ac:dyDescent="0.25">
      <c r="A844" t="str">
        <f t="shared" si="86"/>
        <v>T3-4</v>
      </c>
      <c r="B844" t="str">
        <f t="shared" si="87"/>
        <v>GND</v>
      </c>
      <c r="C844" t="str">
        <f t="shared" si="88"/>
        <v>T3-GND</v>
      </c>
      <c r="D844" t="str">
        <f t="shared" si="89"/>
        <v>T3-4</v>
      </c>
      <c r="E844" t="s">
        <v>519</v>
      </c>
      <c r="F844">
        <v>4</v>
      </c>
      <c r="G844" t="s">
        <v>324</v>
      </c>
      <c r="N844" s="97"/>
      <c r="AT844" t="str">
        <f t="shared" si="90"/>
        <v>GND</v>
      </c>
      <c r="AU844" t="str">
        <f t="shared" si="91"/>
        <v>--</v>
      </c>
    </row>
    <row r="845" spans="1:47" x14ac:dyDescent="0.25">
      <c r="A845" t="str">
        <f t="shared" si="86"/>
        <v>T3-5</v>
      </c>
      <c r="B845" t="str">
        <f t="shared" si="87"/>
        <v>NetC7_2</v>
      </c>
      <c r="C845" t="str">
        <f t="shared" si="88"/>
        <v>T3-NetC7_2</v>
      </c>
      <c r="D845" t="str">
        <f t="shared" si="89"/>
        <v>T3-5</v>
      </c>
      <c r="E845" t="s">
        <v>519</v>
      </c>
      <c r="F845">
        <v>5</v>
      </c>
      <c r="G845" t="s">
        <v>371</v>
      </c>
      <c r="N845" s="97"/>
      <c r="AT845" t="str">
        <f t="shared" si="90"/>
        <v>NetC7_2</v>
      </c>
      <c r="AU845" t="str">
        <f t="shared" si="91"/>
        <v>--</v>
      </c>
    </row>
    <row r="846" spans="1:47" x14ac:dyDescent="0.25">
      <c r="A846" t="str">
        <f t="shared" si="86"/>
        <v>T3-6</v>
      </c>
      <c r="B846" t="str">
        <f t="shared" si="87"/>
        <v>NetR27_1</v>
      </c>
      <c r="C846" t="str">
        <f t="shared" si="88"/>
        <v>T3-NetR27_1</v>
      </c>
      <c r="D846" t="str">
        <f t="shared" si="89"/>
        <v>T3-6</v>
      </c>
      <c r="E846" t="s">
        <v>519</v>
      </c>
      <c r="F846">
        <v>6</v>
      </c>
      <c r="G846" t="s">
        <v>386</v>
      </c>
      <c r="N846" s="97"/>
      <c r="AT846" t="str">
        <f t="shared" si="90"/>
        <v>NetR27_2</v>
      </c>
      <c r="AU846" t="str">
        <f t="shared" si="91"/>
        <v>R27</v>
      </c>
    </row>
    <row r="847" spans="1:47" x14ac:dyDescent="0.25">
      <c r="A847" t="str">
        <f t="shared" si="86"/>
        <v>Y1-1</v>
      </c>
      <c r="B847" t="str">
        <f t="shared" si="87"/>
        <v>NetC3_1</v>
      </c>
      <c r="C847" t="str">
        <f t="shared" si="88"/>
        <v>Y1-NetC3_1</v>
      </c>
      <c r="D847" t="str">
        <f t="shared" si="89"/>
        <v>Y1-1</v>
      </c>
      <c r="E847" t="s">
        <v>1384</v>
      </c>
      <c r="F847">
        <v>1</v>
      </c>
      <c r="G847" t="s">
        <v>1030</v>
      </c>
      <c r="N847" s="97"/>
      <c r="AT847" t="str">
        <f t="shared" si="90"/>
        <v>NetC3_1</v>
      </c>
      <c r="AU847" t="str">
        <f t="shared" si="91"/>
        <v>--</v>
      </c>
    </row>
    <row r="848" spans="1:47" x14ac:dyDescent="0.25">
      <c r="A848" t="str">
        <f t="shared" si="86"/>
        <v>Y1-2</v>
      </c>
      <c r="B848" t="str">
        <f t="shared" si="87"/>
        <v>NetC4_1</v>
      </c>
      <c r="C848" t="str">
        <f t="shared" si="88"/>
        <v>Y1-NetC4_1</v>
      </c>
      <c r="D848" t="str">
        <f t="shared" si="89"/>
        <v>Y1-2</v>
      </c>
      <c r="E848" t="s">
        <v>1384</v>
      </c>
      <c r="F848">
        <v>2</v>
      </c>
      <c r="G848" t="s">
        <v>1151</v>
      </c>
      <c r="N848" s="97"/>
      <c r="AT848" t="str">
        <f t="shared" si="90"/>
        <v>NetC4_1</v>
      </c>
      <c r="AU848" t="str">
        <f t="shared" si="91"/>
        <v>--</v>
      </c>
    </row>
    <row r="849" spans="1:47" x14ac:dyDescent="0.25">
      <c r="A849" t="str">
        <f t="shared" si="86"/>
        <v>Y2-1</v>
      </c>
      <c r="B849" t="str">
        <f t="shared" si="87"/>
        <v>NetC25_1</v>
      </c>
      <c r="C849" t="str">
        <f t="shared" si="88"/>
        <v>Y2-NetC25_1</v>
      </c>
      <c r="D849" t="str">
        <f t="shared" si="89"/>
        <v>Y2-1</v>
      </c>
      <c r="E849" t="s">
        <v>1385</v>
      </c>
      <c r="F849">
        <v>1</v>
      </c>
      <c r="G849" t="s">
        <v>1150</v>
      </c>
      <c r="N849" s="97"/>
      <c r="AT849" t="str">
        <f t="shared" si="90"/>
        <v>NetC25_1</v>
      </c>
      <c r="AU849" t="str">
        <f t="shared" si="91"/>
        <v>--</v>
      </c>
    </row>
    <row r="850" spans="1:47" x14ac:dyDescent="0.25">
      <c r="A850" t="str">
        <f t="shared" si="86"/>
        <v>Y2-2</v>
      </c>
      <c r="B850" t="str">
        <f t="shared" si="87"/>
        <v>GND</v>
      </c>
      <c r="C850" t="str">
        <f t="shared" si="88"/>
        <v>Y2-GND</v>
      </c>
      <c r="D850" t="str">
        <f t="shared" si="89"/>
        <v>Y2-2</v>
      </c>
      <c r="E850" t="s">
        <v>1385</v>
      </c>
      <c r="F850">
        <v>2</v>
      </c>
      <c r="G850" t="s">
        <v>324</v>
      </c>
      <c r="N850" s="97"/>
      <c r="AT850" t="str">
        <f t="shared" si="90"/>
        <v>GND</v>
      </c>
      <c r="AU850" t="str">
        <f t="shared" si="91"/>
        <v>--</v>
      </c>
    </row>
    <row r="851" spans="1:47" x14ac:dyDescent="0.25">
      <c r="A851" t="str">
        <f t="shared" si="86"/>
        <v>Y2-3</v>
      </c>
      <c r="B851" t="str">
        <f t="shared" si="87"/>
        <v>NetC24_1</v>
      </c>
      <c r="C851" t="str">
        <f t="shared" si="88"/>
        <v>Y2-NetC24_1</v>
      </c>
      <c r="D851" t="str">
        <f t="shared" si="89"/>
        <v>Y2-3</v>
      </c>
      <c r="E851" t="s">
        <v>1385</v>
      </c>
      <c r="F851">
        <v>3</v>
      </c>
      <c r="G851" t="s">
        <v>1149</v>
      </c>
      <c r="N851" s="97"/>
      <c r="AT851" t="str">
        <f t="shared" si="90"/>
        <v>NetC24_1</v>
      </c>
      <c r="AU851" t="str">
        <f t="shared" si="91"/>
        <v>--</v>
      </c>
    </row>
    <row r="852" spans="1:47" x14ac:dyDescent="0.25">
      <c r="A852" t="str">
        <f t="shared" si="86"/>
        <v>Y2-4</v>
      </c>
      <c r="B852" t="str">
        <f t="shared" si="87"/>
        <v>GND</v>
      </c>
      <c r="C852" t="str">
        <f t="shared" si="88"/>
        <v>Y2-GND</v>
      </c>
      <c r="D852" t="str">
        <f t="shared" si="89"/>
        <v>Y2-4</v>
      </c>
      <c r="E852" t="s">
        <v>1385</v>
      </c>
      <c r="F852">
        <v>4</v>
      </c>
      <c r="G852" t="s">
        <v>324</v>
      </c>
      <c r="N852" s="97"/>
      <c r="AT852" t="str">
        <f t="shared" si="90"/>
        <v>GND</v>
      </c>
      <c r="AU852" t="str">
        <f t="shared" si="91"/>
        <v>--</v>
      </c>
    </row>
    <row r="853" spans="1:47" x14ac:dyDescent="0.25">
      <c r="N853" s="97"/>
    </row>
    <row r="854" spans="1:47" x14ac:dyDescent="0.25">
      <c r="N854" s="97"/>
    </row>
    <row r="855" spans="1:47" x14ac:dyDescent="0.25">
      <c r="N855" s="97"/>
    </row>
    <row r="856" spans="1:47" x14ac:dyDescent="0.25">
      <c r="N856" s="97"/>
    </row>
    <row r="857" spans="1:47" x14ac:dyDescent="0.25">
      <c r="N857" s="97"/>
    </row>
    <row r="858" spans="1:47" x14ac:dyDescent="0.25">
      <c r="N858" s="97"/>
    </row>
    <row r="859" spans="1:47" x14ac:dyDescent="0.25">
      <c r="N859" s="97"/>
    </row>
    <row r="860" spans="1:47" x14ac:dyDescent="0.25">
      <c r="N860" s="97"/>
    </row>
    <row r="861" spans="1:47" x14ac:dyDescent="0.25">
      <c r="N861" s="97"/>
    </row>
    <row r="862" spans="1:47" x14ac:dyDescent="0.25">
      <c r="N862" s="97"/>
    </row>
    <row r="863" spans="1:47" x14ac:dyDescent="0.25">
      <c r="N863" s="97"/>
    </row>
    <row r="864" spans="1:47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  <row r="1089" spans="14:14" x14ac:dyDescent="0.25">
      <c r="N1089" s="97"/>
    </row>
    <row r="1090" spans="14:14" x14ac:dyDescent="0.25">
      <c r="N1090" s="97"/>
    </row>
    <row r="1091" spans="14:14" x14ac:dyDescent="0.25">
      <c r="N1091" s="97"/>
    </row>
    <row r="1092" spans="14:14" x14ac:dyDescent="0.25">
      <c r="N1092" s="97"/>
    </row>
    <row r="1093" spans="14:14" x14ac:dyDescent="0.25">
      <c r="N1093" s="97"/>
    </row>
    <row r="1094" spans="14:14" x14ac:dyDescent="0.25">
      <c r="N1094" s="97"/>
    </row>
    <row r="1095" spans="14:14" x14ac:dyDescent="0.25">
      <c r="N1095" s="97"/>
    </row>
    <row r="1096" spans="14:14" x14ac:dyDescent="0.25">
      <c r="N1096" s="97"/>
    </row>
    <row r="1097" spans="14:14" x14ac:dyDescent="0.25">
      <c r="N1097" s="97"/>
    </row>
    <row r="1098" spans="14:14" x14ac:dyDescent="0.25">
      <c r="N1098" s="97"/>
    </row>
    <row r="1099" spans="14:14" x14ac:dyDescent="0.25">
      <c r="N1099" s="97"/>
    </row>
    <row r="1100" spans="14:14" x14ac:dyDescent="0.25">
      <c r="N1100" s="97"/>
    </row>
    <row r="1101" spans="14:14" x14ac:dyDescent="0.25">
      <c r="N1101" s="97"/>
    </row>
    <row r="1102" spans="14:14" x14ac:dyDescent="0.25">
      <c r="N1102" s="97"/>
    </row>
    <row r="1103" spans="14:14" x14ac:dyDescent="0.25">
      <c r="N1103" s="97"/>
    </row>
    <row r="1104" spans="14:14" x14ac:dyDescent="0.25">
      <c r="N1104" s="97"/>
    </row>
    <row r="1105" spans="14:14" x14ac:dyDescent="0.25">
      <c r="N1105" s="97"/>
    </row>
    <row r="1106" spans="14:14" x14ac:dyDescent="0.25">
      <c r="N1106" s="97"/>
    </row>
    <row r="1107" spans="14:14" x14ac:dyDescent="0.25">
      <c r="N1107" s="97"/>
    </row>
    <row r="1108" spans="14:14" x14ac:dyDescent="0.25">
      <c r="N1108" s="97"/>
    </row>
    <row r="1109" spans="14:14" x14ac:dyDescent="0.25">
      <c r="N1109" s="97"/>
    </row>
    <row r="1110" spans="14:14" x14ac:dyDescent="0.25">
      <c r="N1110" s="97"/>
    </row>
    <row r="1111" spans="14:14" x14ac:dyDescent="0.25">
      <c r="N1111" s="97"/>
    </row>
    <row r="1112" spans="14:14" x14ac:dyDescent="0.25">
      <c r="N1112" s="97"/>
    </row>
    <row r="1113" spans="14:14" x14ac:dyDescent="0.25">
      <c r="N1113" s="97"/>
    </row>
    <row r="1114" spans="14:14" x14ac:dyDescent="0.25">
      <c r="N1114" s="97"/>
    </row>
    <row r="1115" spans="14:14" x14ac:dyDescent="0.25">
      <c r="N1115" s="97"/>
    </row>
    <row r="1116" spans="14:14" x14ac:dyDescent="0.25">
      <c r="N1116" s="97"/>
    </row>
    <row r="1117" spans="14:14" x14ac:dyDescent="0.25">
      <c r="N1117" s="97"/>
    </row>
    <row r="1118" spans="14:14" x14ac:dyDescent="0.25">
      <c r="N1118" s="97"/>
    </row>
    <row r="1119" spans="14:14" x14ac:dyDescent="0.25">
      <c r="N1119" s="97"/>
    </row>
    <row r="1120" spans="14:14" x14ac:dyDescent="0.25">
      <c r="N1120" s="97"/>
    </row>
    <row r="1121" spans="14:14" x14ac:dyDescent="0.25">
      <c r="N1121" s="97"/>
    </row>
    <row r="1122" spans="14:14" x14ac:dyDescent="0.25">
      <c r="N1122" s="97"/>
    </row>
    <row r="1123" spans="14:14" x14ac:dyDescent="0.25">
      <c r="N1123" s="97"/>
    </row>
    <row r="1124" spans="14:14" x14ac:dyDescent="0.25">
      <c r="N1124" s="97"/>
    </row>
    <row r="1125" spans="14:14" x14ac:dyDescent="0.25">
      <c r="N1125" s="97"/>
    </row>
    <row r="1126" spans="14:14" x14ac:dyDescent="0.25">
      <c r="N1126" s="97"/>
    </row>
    <row r="1127" spans="14:14" x14ac:dyDescent="0.25">
      <c r="N1127" s="97"/>
    </row>
    <row r="1128" spans="14:14" x14ac:dyDescent="0.25">
      <c r="N1128" s="97"/>
    </row>
    <row r="1129" spans="14:14" x14ac:dyDescent="0.25">
      <c r="N1129" s="97"/>
    </row>
    <row r="1130" spans="14:14" x14ac:dyDescent="0.25">
      <c r="N1130" s="97"/>
    </row>
    <row r="1131" spans="14:14" x14ac:dyDescent="0.25">
      <c r="N1131" s="97"/>
    </row>
    <row r="1132" spans="14:14" x14ac:dyDescent="0.25">
      <c r="N1132" s="97"/>
    </row>
    <row r="1133" spans="14:14" x14ac:dyDescent="0.25">
      <c r="N1133" s="97"/>
    </row>
    <row r="1134" spans="14:14" x14ac:dyDescent="0.25">
      <c r="N1134" s="97"/>
    </row>
    <row r="1135" spans="14:14" x14ac:dyDescent="0.25">
      <c r="N1135" s="97"/>
    </row>
    <row r="1136" spans="14:14" x14ac:dyDescent="0.25">
      <c r="N1136" s="97"/>
    </row>
    <row r="1137" spans="14:14" x14ac:dyDescent="0.25">
      <c r="N1137" s="97"/>
    </row>
    <row r="1138" spans="14:14" x14ac:dyDescent="0.25">
      <c r="N1138" s="97"/>
    </row>
    <row r="1139" spans="14:14" x14ac:dyDescent="0.25">
      <c r="N1139" s="97"/>
    </row>
    <row r="1140" spans="14:14" x14ac:dyDescent="0.25">
      <c r="N1140" s="97"/>
    </row>
    <row r="1141" spans="14:14" x14ac:dyDescent="0.25">
      <c r="N1141" s="97"/>
    </row>
    <row r="1142" spans="14:14" x14ac:dyDescent="0.25">
      <c r="N1142" s="97"/>
    </row>
    <row r="1143" spans="14:14" x14ac:dyDescent="0.25">
      <c r="N1143" s="97"/>
    </row>
    <row r="1144" spans="14:14" x14ac:dyDescent="0.25">
      <c r="N1144" s="97"/>
    </row>
    <row r="1145" spans="14:14" x14ac:dyDescent="0.25">
      <c r="N1145" s="97"/>
    </row>
    <row r="1146" spans="14:14" x14ac:dyDescent="0.25">
      <c r="N1146" s="97"/>
    </row>
    <row r="1147" spans="14:14" x14ac:dyDescent="0.25">
      <c r="N1147" s="97"/>
    </row>
    <row r="1148" spans="14:14" x14ac:dyDescent="0.25">
      <c r="N1148" s="97"/>
    </row>
    <row r="1149" spans="14:14" x14ac:dyDescent="0.25">
      <c r="N1149" s="97"/>
    </row>
    <row r="1150" spans="14:14" x14ac:dyDescent="0.25">
      <c r="N1150" s="97"/>
    </row>
    <row r="1151" spans="14:14" x14ac:dyDescent="0.25">
      <c r="N1151" s="97"/>
    </row>
    <row r="1152" spans="14:14" x14ac:dyDescent="0.25">
      <c r="N1152" s="97"/>
    </row>
    <row r="1153" spans="14:14" x14ac:dyDescent="0.25">
      <c r="N1153" s="97"/>
    </row>
    <row r="1154" spans="14:14" x14ac:dyDescent="0.25">
      <c r="N1154" s="97"/>
    </row>
    <row r="1155" spans="14:14" x14ac:dyDescent="0.25">
      <c r="N1155" s="97"/>
    </row>
    <row r="1156" spans="14:14" x14ac:dyDescent="0.25">
      <c r="N1156" s="97"/>
    </row>
    <row r="1157" spans="14:14" x14ac:dyDescent="0.25">
      <c r="N1157" s="97"/>
    </row>
    <row r="1158" spans="14:14" x14ac:dyDescent="0.25">
      <c r="N1158" s="97"/>
    </row>
    <row r="1159" spans="14:14" x14ac:dyDescent="0.25">
      <c r="N1159" s="97"/>
    </row>
    <row r="1160" spans="14:14" x14ac:dyDescent="0.25">
      <c r="N1160" s="97"/>
    </row>
    <row r="1161" spans="14:14" x14ac:dyDescent="0.25">
      <c r="N1161" s="97"/>
    </row>
    <row r="1162" spans="14:14" x14ac:dyDescent="0.25">
      <c r="N1162" s="97"/>
    </row>
    <row r="1163" spans="14:14" x14ac:dyDescent="0.25">
      <c r="N1163" s="97"/>
    </row>
    <row r="1164" spans="14:14" x14ac:dyDescent="0.25">
      <c r="N1164" s="97"/>
    </row>
    <row r="1165" spans="14:14" x14ac:dyDescent="0.25">
      <c r="N1165" s="97"/>
    </row>
    <row r="1166" spans="14:14" x14ac:dyDescent="0.25">
      <c r="N1166" s="97"/>
    </row>
    <row r="1167" spans="14:14" x14ac:dyDescent="0.25">
      <c r="N1167" s="97"/>
    </row>
    <row r="1168" spans="14:14" x14ac:dyDescent="0.25">
      <c r="N1168" s="97"/>
    </row>
    <row r="1169" spans="14:14" x14ac:dyDescent="0.25">
      <c r="N1169" s="97"/>
    </row>
    <row r="1170" spans="14:14" x14ac:dyDescent="0.25">
      <c r="N1170" s="97"/>
    </row>
    <row r="1171" spans="14:14" x14ac:dyDescent="0.25">
      <c r="N1171" s="97"/>
    </row>
    <row r="1172" spans="14:14" x14ac:dyDescent="0.25">
      <c r="N1172" s="97"/>
    </row>
    <row r="1173" spans="14:14" x14ac:dyDescent="0.25">
      <c r="N1173" s="97"/>
    </row>
    <row r="1174" spans="14:14" x14ac:dyDescent="0.25">
      <c r="N1174" s="97"/>
    </row>
    <row r="1175" spans="14:14" x14ac:dyDescent="0.25">
      <c r="N1175" s="97"/>
    </row>
    <row r="1176" spans="14:14" x14ac:dyDescent="0.25">
      <c r="N1176" s="97"/>
    </row>
    <row r="1177" spans="14:14" x14ac:dyDescent="0.25">
      <c r="N1177" s="97"/>
    </row>
    <row r="1178" spans="14:14" x14ac:dyDescent="0.25">
      <c r="N1178" s="97"/>
    </row>
    <row r="1179" spans="14:14" x14ac:dyDescent="0.25">
      <c r="N1179" s="97"/>
    </row>
    <row r="1180" spans="14:14" x14ac:dyDescent="0.25">
      <c r="N1180" s="97"/>
    </row>
    <row r="1181" spans="14:14" x14ac:dyDescent="0.25">
      <c r="N1181" s="97"/>
    </row>
    <row r="1182" spans="14:14" x14ac:dyDescent="0.25">
      <c r="N1182" s="97"/>
    </row>
    <row r="1183" spans="14:14" x14ac:dyDescent="0.25">
      <c r="N1183" s="97"/>
    </row>
    <row r="1184" spans="14:14" x14ac:dyDescent="0.25">
      <c r="N1184" s="97"/>
    </row>
    <row r="1185" spans="14:14" x14ac:dyDescent="0.25">
      <c r="N1185" s="97"/>
    </row>
    <row r="1186" spans="14:14" x14ac:dyDescent="0.25">
      <c r="N1186" s="97"/>
    </row>
    <row r="1187" spans="14:14" x14ac:dyDescent="0.25">
      <c r="N1187" s="97"/>
    </row>
    <row r="1188" spans="14:14" x14ac:dyDescent="0.25">
      <c r="N1188" s="97"/>
    </row>
    <row r="1189" spans="14:14" x14ac:dyDescent="0.25">
      <c r="N1189" s="97"/>
    </row>
    <row r="1190" spans="14:14" x14ac:dyDescent="0.25">
      <c r="N1190" s="97"/>
    </row>
    <row r="1191" spans="14:14" x14ac:dyDescent="0.25">
      <c r="N1191" s="97"/>
    </row>
    <row r="1192" spans="14:14" x14ac:dyDescent="0.25">
      <c r="N1192" s="97"/>
    </row>
    <row r="1193" spans="14:14" x14ac:dyDescent="0.25">
      <c r="N1193" s="97"/>
    </row>
    <row r="1194" spans="14:14" x14ac:dyDescent="0.25">
      <c r="N1194" s="97"/>
    </row>
    <row r="1195" spans="14:14" x14ac:dyDescent="0.25">
      <c r="N1195" s="97"/>
    </row>
    <row r="1196" spans="14:14" x14ac:dyDescent="0.25">
      <c r="N1196" s="97"/>
    </row>
    <row r="1197" spans="14:14" x14ac:dyDescent="0.25">
      <c r="N1197" s="97"/>
    </row>
    <row r="1198" spans="14:14" x14ac:dyDescent="0.25">
      <c r="N1198" s="97"/>
    </row>
    <row r="1199" spans="14:14" x14ac:dyDescent="0.25">
      <c r="N1199" s="97"/>
    </row>
    <row r="1200" spans="14:14" x14ac:dyDescent="0.25">
      <c r="N1200" s="97"/>
    </row>
    <row r="1201" spans="14:14" x14ac:dyDescent="0.25">
      <c r="N1201" s="97"/>
    </row>
    <row r="1202" spans="14:14" x14ac:dyDescent="0.25">
      <c r="N1202" s="97"/>
    </row>
    <row r="1203" spans="14:14" x14ac:dyDescent="0.25">
      <c r="N1203" s="97"/>
    </row>
    <row r="1204" spans="14:14" x14ac:dyDescent="0.25">
      <c r="N1204" s="97"/>
    </row>
    <row r="1205" spans="14:14" x14ac:dyDescent="0.25">
      <c r="N1205" s="97"/>
    </row>
    <row r="1206" spans="14:14" x14ac:dyDescent="0.25">
      <c r="N1206" s="97"/>
    </row>
    <row r="1207" spans="14:14" x14ac:dyDescent="0.25">
      <c r="N1207" s="97"/>
    </row>
    <row r="1208" spans="14:14" x14ac:dyDescent="0.25">
      <c r="N1208" s="97"/>
    </row>
    <row r="1209" spans="14:14" x14ac:dyDescent="0.25">
      <c r="N1209" s="97"/>
    </row>
    <row r="1210" spans="14:14" x14ac:dyDescent="0.25">
      <c r="N1210" s="97"/>
    </row>
    <row r="1211" spans="14:14" x14ac:dyDescent="0.25">
      <c r="N1211" s="97"/>
    </row>
    <row r="1212" spans="14:14" x14ac:dyDescent="0.25">
      <c r="N1212" s="97"/>
    </row>
    <row r="1213" spans="14:14" x14ac:dyDescent="0.25">
      <c r="N1213" s="97"/>
    </row>
    <row r="1214" spans="14:14" x14ac:dyDescent="0.25">
      <c r="N1214" s="97"/>
    </row>
    <row r="1215" spans="14:14" x14ac:dyDescent="0.25">
      <c r="N1215" s="97"/>
    </row>
    <row r="1216" spans="14:14" x14ac:dyDescent="0.25">
      <c r="N1216" s="97"/>
    </row>
    <row r="1217" spans="14:14" x14ac:dyDescent="0.25">
      <c r="N1217" s="97"/>
    </row>
    <row r="1218" spans="14:14" x14ac:dyDescent="0.25">
      <c r="N1218" s="97"/>
    </row>
    <row r="1219" spans="14:14" x14ac:dyDescent="0.25">
      <c r="N1219" s="97"/>
    </row>
    <row r="1220" spans="14:14" x14ac:dyDescent="0.25">
      <c r="N1220" s="97"/>
    </row>
    <row r="1221" spans="14:14" x14ac:dyDescent="0.25">
      <c r="N1221" s="97"/>
    </row>
    <row r="1222" spans="14:14" x14ac:dyDescent="0.25">
      <c r="N1222" s="97"/>
    </row>
    <row r="1223" spans="14:14" x14ac:dyDescent="0.25">
      <c r="N1223" s="97"/>
    </row>
    <row r="1224" spans="14:14" x14ac:dyDescent="0.25">
      <c r="N1224" s="97"/>
    </row>
    <row r="1225" spans="14:14" x14ac:dyDescent="0.25">
      <c r="N1225" s="97"/>
    </row>
    <row r="1226" spans="14:14" x14ac:dyDescent="0.25">
      <c r="N1226" s="97"/>
    </row>
    <row r="1227" spans="14:14" x14ac:dyDescent="0.25">
      <c r="N1227" s="97"/>
    </row>
    <row r="1228" spans="14:14" x14ac:dyDescent="0.25">
      <c r="N1228" s="97"/>
    </row>
    <row r="1229" spans="14:14" x14ac:dyDescent="0.25">
      <c r="N1229" s="97"/>
    </row>
    <row r="1230" spans="14:14" x14ac:dyDescent="0.25">
      <c r="N1230" s="97"/>
    </row>
    <row r="1231" spans="14:14" x14ac:dyDescent="0.25">
      <c r="N1231" s="97"/>
    </row>
    <row r="1232" spans="14:14" x14ac:dyDescent="0.25">
      <c r="N1232" s="97"/>
    </row>
    <row r="1233" spans="14:14" x14ac:dyDescent="0.25">
      <c r="N1233" s="97"/>
    </row>
    <row r="1234" spans="14:14" x14ac:dyDescent="0.25">
      <c r="N1234" s="97"/>
    </row>
    <row r="1235" spans="14:14" x14ac:dyDescent="0.25">
      <c r="N1235" s="97"/>
    </row>
    <row r="1236" spans="14:14" x14ac:dyDescent="0.25">
      <c r="N1236" s="97"/>
    </row>
    <row r="1237" spans="14:14" x14ac:dyDescent="0.25">
      <c r="N1237" s="97"/>
    </row>
    <row r="1238" spans="14:14" x14ac:dyDescent="0.25">
      <c r="N1238" s="97"/>
    </row>
    <row r="1239" spans="14:14" x14ac:dyDescent="0.25">
      <c r="N1239" s="97"/>
    </row>
    <row r="1240" spans="14:14" x14ac:dyDescent="0.25">
      <c r="N1240" s="97"/>
    </row>
    <row r="1241" spans="14:14" x14ac:dyDescent="0.25">
      <c r="N1241" s="97"/>
    </row>
    <row r="1242" spans="14:14" x14ac:dyDescent="0.25">
      <c r="N1242" s="97"/>
    </row>
    <row r="1243" spans="14:14" x14ac:dyDescent="0.25">
      <c r="N1243" s="97"/>
    </row>
    <row r="1244" spans="14:14" x14ac:dyDescent="0.25">
      <c r="N1244" s="97"/>
    </row>
    <row r="1245" spans="14:14" x14ac:dyDescent="0.25">
      <c r="N1245" s="97"/>
    </row>
    <row r="1246" spans="14:14" x14ac:dyDescent="0.25">
      <c r="N1246" s="97"/>
    </row>
    <row r="1247" spans="14:14" x14ac:dyDescent="0.25">
      <c r="N1247" s="97"/>
    </row>
    <row r="1248" spans="14:14" x14ac:dyDescent="0.25">
      <c r="N1248" s="97"/>
    </row>
    <row r="1249" spans="14:14" x14ac:dyDescent="0.25">
      <c r="N1249" s="97"/>
    </row>
    <row r="1250" spans="14:14" x14ac:dyDescent="0.25">
      <c r="N1250" s="97"/>
    </row>
    <row r="1251" spans="14:14" x14ac:dyDescent="0.25">
      <c r="N1251" s="97"/>
    </row>
    <row r="1252" spans="14:14" x14ac:dyDescent="0.25">
      <c r="N1252" s="97"/>
    </row>
    <row r="1253" spans="14:14" x14ac:dyDescent="0.25">
      <c r="N1253" s="97"/>
    </row>
    <row r="1254" spans="14:14" x14ac:dyDescent="0.25">
      <c r="N1254" s="97"/>
    </row>
    <row r="1255" spans="14:14" x14ac:dyDescent="0.25">
      <c r="N1255" s="97"/>
    </row>
    <row r="1256" spans="14:14" x14ac:dyDescent="0.25">
      <c r="N1256" s="97"/>
    </row>
    <row r="1257" spans="14:14" x14ac:dyDescent="0.25">
      <c r="N1257" s="97"/>
    </row>
    <row r="1258" spans="14:14" x14ac:dyDescent="0.25">
      <c r="N1258" s="97"/>
    </row>
    <row r="1259" spans="14:14" x14ac:dyDescent="0.25">
      <c r="N1259" s="97"/>
    </row>
    <row r="1260" spans="14:14" x14ac:dyDescent="0.25">
      <c r="N1260" s="97"/>
    </row>
    <row r="1261" spans="14:14" x14ac:dyDescent="0.25">
      <c r="N1261" s="97"/>
    </row>
    <row r="1262" spans="14:14" x14ac:dyDescent="0.25">
      <c r="N1262" s="97"/>
    </row>
    <row r="1263" spans="14:14" x14ac:dyDescent="0.25">
      <c r="N1263" s="97"/>
    </row>
    <row r="1264" spans="14:14" x14ac:dyDescent="0.25">
      <c r="N1264" s="97"/>
    </row>
    <row r="1265" spans="14:14" x14ac:dyDescent="0.25">
      <c r="N1265" s="97"/>
    </row>
    <row r="1266" spans="14:14" x14ac:dyDescent="0.25">
      <c r="N1266" s="97"/>
    </row>
    <row r="1267" spans="14:14" x14ac:dyDescent="0.25">
      <c r="N1267" s="97"/>
    </row>
    <row r="1268" spans="14:14" x14ac:dyDescent="0.25">
      <c r="N1268" s="97"/>
    </row>
    <row r="1269" spans="14:14" x14ac:dyDescent="0.25">
      <c r="N1269" s="97"/>
    </row>
    <row r="1270" spans="14:14" x14ac:dyDescent="0.25">
      <c r="N1270" s="97"/>
    </row>
    <row r="1271" spans="14:14" x14ac:dyDescent="0.25">
      <c r="N1271" s="97"/>
    </row>
    <row r="1272" spans="14:14" x14ac:dyDescent="0.25">
      <c r="N1272" s="97"/>
    </row>
    <row r="1273" spans="14:14" x14ac:dyDescent="0.25">
      <c r="N1273" s="97"/>
    </row>
    <row r="1274" spans="14:14" x14ac:dyDescent="0.25">
      <c r="N1274" s="97"/>
    </row>
    <row r="1275" spans="14:14" x14ac:dyDescent="0.25">
      <c r="N1275" s="97"/>
    </row>
    <row r="1276" spans="14:14" x14ac:dyDescent="0.25">
      <c r="N1276" s="97"/>
    </row>
    <row r="1277" spans="14:14" x14ac:dyDescent="0.25">
      <c r="N1277" s="97"/>
    </row>
    <row r="1278" spans="14:14" x14ac:dyDescent="0.25">
      <c r="N1278" s="97"/>
    </row>
    <row r="1279" spans="14:14" x14ac:dyDescent="0.25">
      <c r="N1279" s="97"/>
    </row>
    <row r="1280" spans="14:14" x14ac:dyDescent="0.25">
      <c r="N1280" s="97"/>
    </row>
    <row r="1281" spans="14:14" x14ac:dyDescent="0.25">
      <c r="N1281" s="97"/>
    </row>
    <row r="1282" spans="14:14" x14ac:dyDescent="0.25">
      <c r="N1282" s="97"/>
    </row>
    <row r="1283" spans="14:14" x14ac:dyDescent="0.25">
      <c r="N1283" s="97"/>
    </row>
    <row r="1284" spans="14:14" x14ac:dyDescent="0.25">
      <c r="N1284" s="97"/>
    </row>
    <row r="1285" spans="14:14" x14ac:dyDescent="0.25">
      <c r="N1285" s="97"/>
    </row>
    <row r="1286" spans="14:14" x14ac:dyDescent="0.25">
      <c r="N1286" s="97"/>
    </row>
    <row r="1287" spans="14:14" x14ac:dyDescent="0.25">
      <c r="N1287" s="97"/>
    </row>
    <row r="1288" spans="14:14" x14ac:dyDescent="0.25">
      <c r="N1288" s="97"/>
    </row>
    <row r="1289" spans="14:14" x14ac:dyDescent="0.25">
      <c r="N1289" s="97"/>
    </row>
    <row r="1290" spans="14:14" x14ac:dyDescent="0.25">
      <c r="N1290" s="97"/>
    </row>
    <row r="1291" spans="14:14" x14ac:dyDescent="0.25">
      <c r="N1291" s="97"/>
    </row>
    <row r="1292" spans="14:14" x14ac:dyDescent="0.25">
      <c r="N1292" s="97"/>
    </row>
    <row r="1293" spans="14:14" x14ac:dyDescent="0.25">
      <c r="N1293" s="97"/>
    </row>
    <row r="1294" spans="14:14" x14ac:dyDescent="0.25">
      <c r="N1294" s="97"/>
    </row>
    <row r="1295" spans="14:14" x14ac:dyDescent="0.25">
      <c r="N1295" s="97"/>
    </row>
    <row r="1296" spans="14:14" x14ac:dyDescent="0.25">
      <c r="N1296" s="97"/>
    </row>
    <row r="1297" spans="14:14" x14ac:dyDescent="0.25">
      <c r="N1297" s="97"/>
    </row>
    <row r="1298" spans="14:14" x14ac:dyDescent="0.25">
      <c r="N1298" s="97"/>
    </row>
    <row r="1299" spans="14:14" x14ac:dyDescent="0.25">
      <c r="N1299" s="97"/>
    </row>
    <row r="1300" spans="14:14" x14ac:dyDescent="0.25">
      <c r="N1300" s="97"/>
    </row>
    <row r="1301" spans="14:14" x14ac:dyDescent="0.25">
      <c r="N1301" s="97"/>
    </row>
    <row r="1302" spans="14:14" x14ac:dyDescent="0.25">
      <c r="N1302" s="97"/>
    </row>
    <row r="1303" spans="14:14" x14ac:dyDescent="0.25">
      <c r="N1303" s="97"/>
    </row>
    <row r="1304" spans="14:14" x14ac:dyDescent="0.25">
      <c r="N1304" s="97"/>
    </row>
    <row r="1305" spans="14:14" x14ac:dyDescent="0.25">
      <c r="N1305" s="97"/>
    </row>
    <row r="1306" spans="14:14" x14ac:dyDescent="0.25">
      <c r="N1306" s="97"/>
    </row>
    <row r="1307" spans="14:14" x14ac:dyDescent="0.25">
      <c r="N1307" s="97"/>
    </row>
    <row r="1308" spans="14:14" x14ac:dyDescent="0.25">
      <c r="N1308" s="97"/>
    </row>
    <row r="1309" spans="14:14" x14ac:dyDescent="0.25">
      <c r="N1309" s="97"/>
    </row>
    <row r="1310" spans="14:14" x14ac:dyDescent="0.25">
      <c r="N1310" s="97"/>
    </row>
    <row r="1311" spans="14:14" x14ac:dyDescent="0.25">
      <c r="N1311" s="97"/>
    </row>
    <row r="1312" spans="14:14" x14ac:dyDescent="0.25">
      <c r="N1312" s="97"/>
    </row>
    <row r="1313" spans="14:14" x14ac:dyDescent="0.25">
      <c r="N1313" s="97"/>
    </row>
    <row r="1314" spans="14:14" x14ac:dyDescent="0.25">
      <c r="N1314" s="97"/>
    </row>
    <row r="1315" spans="14:14" x14ac:dyDescent="0.25">
      <c r="N1315" s="97"/>
    </row>
    <row r="1316" spans="14:14" x14ac:dyDescent="0.25">
      <c r="N1316" s="97"/>
    </row>
    <row r="1317" spans="14:14" x14ac:dyDescent="0.25">
      <c r="N1317" s="97"/>
    </row>
    <row r="1318" spans="14:14" x14ac:dyDescent="0.25">
      <c r="N1318" s="97"/>
    </row>
    <row r="1319" spans="14:14" x14ac:dyDescent="0.25">
      <c r="N1319" s="97"/>
    </row>
    <row r="1320" spans="14:14" x14ac:dyDescent="0.25">
      <c r="N1320" s="97"/>
    </row>
    <row r="1321" spans="14:14" x14ac:dyDescent="0.25">
      <c r="N1321" s="97"/>
    </row>
    <row r="1322" spans="14:14" x14ac:dyDescent="0.25">
      <c r="N1322" s="97"/>
    </row>
    <row r="1323" spans="14:14" x14ac:dyDescent="0.25">
      <c r="N1323" s="97"/>
    </row>
    <row r="1324" spans="14:14" x14ac:dyDescent="0.25">
      <c r="N1324" s="97"/>
    </row>
    <row r="1325" spans="14:14" x14ac:dyDescent="0.25">
      <c r="N1325" s="97"/>
    </row>
    <row r="1326" spans="14:14" x14ac:dyDescent="0.25">
      <c r="N1326" s="97"/>
    </row>
    <row r="1327" spans="14:14" x14ac:dyDescent="0.25">
      <c r="N1327" s="97"/>
    </row>
    <row r="1328" spans="14:14" x14ac:dyDescent="0.25">
      <c r="N1328" s="97"/>
    </row>
    <row r="1329" spans="14:14" x14ac:dyDescent="0.25">
      <c r="N1329" s="97"/>
    </row>
    <row r="1330" spans="14:14" x14ac:dyDescent="0.25">
      <c r="N1330" s="97"/>
    </row>
    <row r="1331" spans="14:14" x14ac:dyDescent="0.25">
      <c r="N1331" s="97"/>
    </row>
    <row r="1332" spans="14:14" x14ac:dyDescent="0.25">
      <c r="N1332" s="97"/>
    </row>
    <row r="1333" spans="14:14" x14ac:dyDescent="0.25">
      <c r="N1333" s="97"/>
    </row>
    <row r="1334" spans="14:14" x14ac:dyDescent="0.25">
      <c r="N1334" s="97"/>
    </row>
    <row r="1335" spans="14:14" x14ac:dyDescent="0.25">
      <c r="N1335" s="97"/>
    </row>
    <row r="1336" spans="14:14" x14ac:dyDescent="0.25">
      <c r="N1336" s="97"/>
    </row>
    <row r="1337" spans="14:14" x14ac:dyDescent="0.25">
      <c r="N1337" s="97"/>
    </row>
    <row r="1338" spans="14:14" x14ac:dyDescent="0.25">
      <c r="N1338" s="97"/>
    </row>
    <row r="1339" spans="14:14" x14ac:dyDescent="0.25">
      <c r="N1339" s="97"/>
    </row>
    <row r="1340" spans="14:14" x14ac:dyDescent="0.25">
      <c r="N1340" s="97"/>
    </row>
    <row r="1341" spans="14:14" x14ac:dyDescent="0.25">
      <c r="N1341" s="97"/>
    </row>
    <row r="1342" spans="14:14" x14ac:dyDescent="0.25">
      <c r="N1342" s="97"/>
    </row>
    <row r="1343" spans="14:14" x14ac:dyDescent="0.25">
      <c r="N1343" s="97"/>
    </row>
    <row r="1344" spans="14:14" x14ac:dyDescent="0.25">
      <c r="N1344" s="97"/>
    </row>
    <row r="1345" spans="14:14" x14ac:dyDescent="0.25">
      <c r="N1345" s="97"/>
    </row>
    <row r="1346" spans="14:14" x14ac:dyDescent="0.25">
      <c r="N1346" s="97"/>
    </row>
    <row r="1347" spans="14:14" x14ac:dyDescent="0.25">
      <c r="N1347" s="97"/>
    </row>
    <row r="1348" spans="14:14" x14ac:dyDescent="0.25">
      <c r="N1348" s="97"/>
    </row>
    <row r="1349" spans="14:14" x14ac:dyDescent="0.25">
      <c r="N1349" s="97"/>
    </row>
    <row r="1350" spans="14:14" x14ac:dyDescent="0.25">
      <c r="N1350" s="97"/>
    </row>
    <row r="1351" spans="14:14" x14ac:dyDescent="0.25">
      <c r="N1351" s="97"/>
    </row>
    <row r="1352" spans="14:14" x14ac:dyDescent="0.25">
      <c r="N1352" s="97"/>
    </row>
    <row r="1353" spans="14:14" x14ac:dyDescent="0.25">
      <c r="N1353" s="97"/>
    </row>
    <row r="1354" spans="14:14" x14ac:dyDescent="0.25">
      <c r="N1354" s="97"/>
    </row>
    <row r="1355" spans="14:14" x14ac:dyDescent="0.25">
      <c r="N1355" s="97"/>
    </row>
    <row r="1356" spans="14:14" x14ac:dyDescent="0.25">
      <c r="N1356" s="97"/>
    </row>
    <row r="1357" spans="14:14" x14ac:dyDescent="0.25">
      <c r="N1357" s="97"/>
    </row>
    <row r="1358" spans="14:14" x14ac:dyDescent="0.25">
      <c r="N1358" s="97"/>
    </row>
    <row r="1359" spans="14:14" x14ac:dyDescent="0.25">
      <c r="N1359" s="97"/>
    </row>
    <row r="1360" spans="14:14" x14ac:dyDescent="0.25">
      <c r="N1360" s="97"/>
    </row>
    <row r="1361" spans="14:14" x14ac:dyDescent="0.25">
      <c r="N1361" s="97"/>
    </row>
    <row r="1362" spans="14:14" x14ac:dyDescent="0.25">
      <c r="N1362" s="97"/>
    </row>
    <row r="1363" spans="14:14" x14ac:dyDescent="0.25">
      <c r="N1363" s="97"/>
    </row>
    <row r="1364" spans="14:14" x14ac:dyDescent="0.25">
      <c r="N1364" s="97"/>
    </row>
    <row r="1365" spans="14:14" x14ac:dyDescent="0.25">
      <c r="N1365" s="97"/>
    </row>
    <row r="1366" spans="14:14" x14ac:dyDescent="0.25">
      <c r="N1366" s="97"/>
    </row>
    <row r="1367" spans="14:14" x14ac:dyDescent="0.25">
      <c r="N1367" s="97"/>
    </row>
    <row r="1368" spans="14:14" x14ac:dyDescent="0.25">
      <c r="N1368" s="97"/>
    </row>
    <row r="1369" spans="14:14" x14ac:dyDescent="0.25">
      <c r="N1369" s="97"/>
    </row>
    <row r="1370" spans="14:14" x14ac:dyDescent="0.25">
      <c r="N1370" s="97"/>
    </row>
    <row r="1371" spans="14:14" x14ac:dyDescent="0.25">
      <c r="N1371" s="97"/>
    </row>
    <row r="1372" spans="14:14" x14ac:dyDescent="0.25">
      <c r="N1372" s="97"/>
    </row>
    <row r="1373" spans="14:14" x14ac:dyDescent="0.25">
      <c r="N1373" s="97"/>
    </row>
    <row r="1374" spans="14:14" x14ac:dyDescent="0.25">
      <c r="N1374" s="97"/>
    </row>
    <row r="1375" spans="14:14" x14ac:dyDescent="0.25">
      <c r="N1375" s="97"/>
    </row>
    <row r="1376" spans="14:14" x14ac:dyDescent="0.25">
      <c r="N1376" s="97"/>
    </row>
    <row r="1377" spans="14:14" x14ac:dyDescent="0.25">
      <c r="N1377" s="97"/>
    </row>
    <row r="1378" spans="14:14" x14ac:dyDescent="0.25">
      <c r="N1378" s="97"/>
    </row>
    <row r="1379" spans="14:14" x14ac:dyDescent="0.25">
      <c r="N1379" s="97"/>
    </row>
    <row r="1380" spans="14:14" x14ac:dyDescent="0.25">
      <c r="N1380" s="97"/>
    </row>
    <row r="1381" spans="14:14" x14ac:dyDescent="0.25">
      <c r="N1381" s="97"/>
    </row>
    <row r="1382" spans="14:14" x14ac:dyDescent="0.25">
      <c r="N1382" s="97"/>
    </row>
    <row r="1383" spans="14:14" x14ac:dyDescent="0.25">
      <c r="N1383" s="97"/>
    </row>
    <row r="1384" spans="14:14" x14ac:dyDescent="0.25">
      <c r="N1384" s="97"/>
    </row>
    <row r="1385" spans="14:14" x14ac:dyDescent="0.25">
      <c r="N1385" s="97"/>
    </row>
    <row r="1386" spans="14:14" x14ac:dyDescent="0.25">
      <c r="N1386" s="97"/>
    </row>
    <row r="1387" spans="14:14" x14ac:dyDescent="0.25">
      <c r="N1387" s="97"/>
    </row>
    <row r="1388" spans="14:14" x14ac:dyDescent="0.25">
      <c r="N1388" s="97"/>
    </row>
    <row r="1389" spans="14:14" x14ac:dyDescent="0.25">
      <c r="N1389" s="97"/>
    </row>
    <row r="1390" spans="14:14" x14ac:dyDescent="0.25">
      <c r="N1390" s="97"/>
    </row>
    <row r="1391" spans="14:14" x14ac:dyDescent="0.25">
      <c r="N1391" s="97"/>
    </row>
    <row r="1392" spans="14:14" x14ac:dyDescent="0.25">
      <c r="N1392" s="97"/>
    </row>
    <row r="1393" spans="14:14" x14ac:dyDescent="0.25">
      <c r="N1393" s="97"/>
    </row>
    <row r="1394" spans="14:14" x14ac:dyDescent="0.25">
      <c r="N1394" s="97"/>
    </row>
    <row r="1395" spans="14:14" x14ac:dyDescent="0.25">
      <c r="N1395" s="97"/>
    </row>
    <row r="1396" spans="14:14" x14ac:dyDescent="0.25">
      <c r="N1396" s="97"/>
    </row>
    <row r="1397" spans="14:14" x14ac:dyDescent="0.25">
      <c r="N1397" s="97"/>
    </row>
    <row r="1398" spans="14:14" x14ac:dyDescent="0.25">
      <c r="N1398" s="97"/>
    </row>
    <row r="1399" spans="14:14" x14ac:dyDescent="0.25">
      <c r="N1399" s="97"/>
    </row>
    <row r="1400" spans="14:14" x14ac:dyDescent="0.25">
      <c r="N1400" s="97"/>
    </row>
    <row r="1401" spans="14:14" x14ac:dyDescent="0.25">
      <c r="N1401" s="97"/>
    </row>
    <row r="1402" spans="14:14" x14ac:dyDescent="0.25">
      <c r="N1402" s="97"/>
    </row>
    <row r="1403" spans="14:14" x14ac:dyDescent="0.25">
      <c r="N1403" s="97"/>
    </row>
    <row r="1404" spans="14:14" x14ac:dyDescent="0.25">
      <c r="N1404" s="97"/>
    </row>
    <row r="1405" spans="14:14" x14ac:dyDescent="0.25">
      <c r="N1405" s="97"/>
    </row>
    <row r="1406" spans="14:14" x14ac:dyDescent="0.25">
      <c r="N1406" s="97"/>
    </row>
    <row r="1407" spans="14:14" x14ac:dyDescent="0.25">
      <c r="N1407" s="97"/>
    </row>
    <row r="1408" spans="14:14" x14ac:dyDescent="0.25">
      <c r="N1408" s="97"/>
    </row>
    <row r="1409" spans="14:14" x14ac:dyDescent="0.25">
      <c r="N1409" s="97"/>
    </row>
    <row r="1410" spans="14:14" x14ac:dyDescent="0.25">
      <c r="N1410" s="97"/>
    </row>
    <row r="1411" spans="14:14" x14ac:dyDescent="0.25">
      <c r="N1411" s="97"/>
    </row>
    <row r="1412" spans="14:14" x14ac:dyDescent="0.25">
      <c r="N1412" s="97"/>
    </row>
    <row r="1413" spans="14:14" x14ac:dyDescent="0.25">
      <c r="N1413" s="97"/>
    </row>
    <row r="1414" spans="14:14" x14ac:dyDescent="0.25">
      <c r="N1414" s="97"/>
    </row>
    <row r="1415" spans="14:14" x14ac:dyDescent="0.25">
      <c r="N1415" s="97"/>
    </row>
    <row r="1416" spans="14:14" x14ac:dyDescent="0.25">
      <c r="N1416" s="97"/>
    </row>
    <row r="1417" spans="14:14" x14ac:dyDescent="0.25">
      <c r="N1417" s="97"/>
    </row>
    <row r="1418" spans="14:14" x14ac:dyDescent="0.25">
      <c r="N1418" s="97"/>
    </row>
    <row r="1419" spans="14:14" x14ac:dyDescent="0.25">
      <c r="N1419" s="97"/>
    </row>
    <row r="1420" spans="14:14" x14ac:dyDescent="0.25">
      <c r="N1420" s="97"/>
    </row>
    <row r="1421" spans="14:14" x14ac:dyDescent="0.25">
      <c r="N1421" s="97"/>
    </row>
    <row r="1422" spans="14:14" x14ac:dyDescent="0.25">
      <c r="N1422" s="97"/>
    </row>
    <row r="1423" spans="14:14" x14ac:dyDescent="0.25">
      <c r="N1423" s="97"/>
    </row>
    <row r="1424" spans="14:14" x14ac:dyDescent="0.25">
      <c r="N1424" s="97"/>
    </row>
    <row r="1425" spans="14:14" x14ac:dyDescent="0.25">
      <c r="N1425" s="97"/>
    </row>
    <row r="1426" spans="14:14" x14ac:dyDescent="0.25">
      <c r="N1426" s="97"/>
    </row>
    <row r="1427" spans="14:14" x14ac:dyDescent="0.25">
      <c r="N1427" s="97"/>
    </row>
    <row r="1428" spans="14:14" x14ac:dyDescent="0.25">
      <c r="N1428" s="97"/>
    </row>
    <row r="1429" spans="14:14" x14ac:dyDescent="0.25">
      <c r="N1429" s="97"/>
    </row>
    <row r="1430" spans="14:14" x14ac:dyDescent="0.25">
      <c r="N1430" s="97"/>
    </row>
    <row r="1431" spans="14:14" x14ac:dyDescent="0.25">
      <c r="N1431" s="97"/>
    </row>
    <row r="1432" spans="14:14" x14ac:dyDescent="0.25">
      <c r="N1432" s="97"/>
    </row>
    <row r="1433" spans="14:14" x14ac:dyDescent="0.25">
      <c r="N1433" s="97"/>
    </row>
    <row r="1434" spans="14:14" x14ac:dyDescent="0.25">
      <c r="N1434" s="97"/>
    </row>
    <row r="1435" spans="14:14" x14ac:dyDescent="0.25">
      <c r="N1435" s="97"/>
    </row>
    <row r="1436" spans="14:14" x14ac:dyDescent="0.25">
      <c r="N1436" s="97"/>
    </row>
    <row r="1437" spans="14:14" x14ac:dyDescent="0.25">
      <c r="N1437" s="97"/>
    </row>
    <row r="1438" spans="14:14" x14ac:dyDescent="0.25">
      <c r="N1438" s="97"/>
    </row>
    <row r="1439" spans="14:14" x14ac:dyDescent="0.25">
      <c r="N1439" s="97"/>
    </row>
    <row r="1440" spans="14:14" x14ac:dyDescent="0.25">
      <c r="N1440" s="97"/>
    </row>
    <row r="1441" spans="14:14" x14ac:dyDescent="0.25">
      <c r="N1441" s="97"/>
    </row>
    <row r="1442" spans="14:14" x14ac:dyDescent="0.25">
      <c r="N1442" s="97"/>
    </row>
    <row r="1443" spans="14:14" x14ac:dyDescent="0.25">
      <c r="N1443" s="97"/>
    </row>
    <row r="1444" spans="14:14" x14ac:dyDescent="0.25">
      <c r="N1444" s="97"/>
    </row>
    <row r="1445" spans="14:14" x14ac:dyDescent="0.25">
      <c r="N1445" s="97"/>
    </row>
    <row r="1446" spans="14:14" x14ac:dyDescent="0.25">
      <c r="N1446" s="97"/>
    </row>
    <row r="1447" spans="14:14" x14ac:dyDescent="0.25">
      <c r="N1447" s="97"/>
    </row>
    <row r="1448" spans="14:14" x14ac:dyDescent="0.25">
      <c r="N1448" s="97"/>
    </row>
    <row r="1449" spans="14:14" x14ac:dyDescent="0.25">
      <c r="N1449" s="97"/>
    </row>
    <row r="1450" spans="14:14" x14ac:dyDescent="0.25">
      <c r="N1450" s="97"/>
    </row>
    <row r="1451" spans="14:14" x14ac:dyDescent="0.25">
      <c r="N1451" s="97"/>
    </row>
    <row r="1452" spans="14:14" x14ac:dyDescent="0.25">
      <c r="N1452" s="97"/>
    </row>
    <row r="1453" spans="14:14" x14ac:dyDescent="0.25">
      <c r="N1453" s="97"/>
    </row>
    <row r="1454" spans="14:14" x14ac:dyDescent="0.25">
      <c r="N1454" s="97"/>
    </row>
    <row r="1455" spans="14:14" x14ac:dyDescent="0.25">
      <c r="N1455" s="97"/>
    </row>
    <row r="1456" spans="14:14" x14ac:dyDescent="0.25">
      <c r="N1456" s="97"/>
    </row>
    <row r="1457" spans="14:14" x14ac:dyDescent="0.25">
      <c r="N1457" s="97"/>
    </row>
    <row r="1458" spans="14:14" x14ac:dyDescent="0.25">
      <c r="N1458" s="97"/>
    </row>
    <row r="1459" spans="14:14" x14ac:dyDescent="0.25">
      <c r="N1459" s="97"/>
    </row>
    <row r="1460" spans="14:14" x14ac:dyDescent="0.25">
      <c r="N1460" s="97"/>
    </row>
    <row r="1461" spans="14:14" x14ac:dyDescent="0.25">
      <c r="N1461" s="97"/>
    </row>
    <row r="1462" spans="14:14" x14ac:dyDescent="0.25">
      <c r="N1462" s="97"/>
    </row>
    <row r="1463" spans="14:14" x14ac:dyDescent="0.25">
      <c r="N1463" s="97"/>
    </row>
    <row r="1464" spans="14:14" x14ac:dyDescent="0.25">
      <c r="N1464" s="97"/>
    </row>
    <row r="1465" spans="14:14" x14ac:dyDescent="0.25">
      <c r="N1465" s="97"/>
    </row>
    <row r="1466" spans="14:14" x14ac:dyDescent="0.25">
      <c r="N1466" s="97"/>
    </row>
    <row r="1467" spans="14:14" x14ac:dyDescent="0.25">
      <c r="N1467" s="97"/>
    </row>
    <row r="1468" spans="14:14" x14ac:dyDescent="0.25">
      <c r="N1468" s="97"/>
    </row>
    <row r="1469" spans="14:14" x14ac:dyDescent="0.25">
      <c r="N1469" s="97"/>
    </row>
    <row r="1470" spans="14:14" x14ac:dyDescent="0.25">
      <c r="N1470" s="97"/>
    </row>
    <row r="1471" spans="14:14" x14ac:dyDescent="0.25">
      <c r="N1471" s="97"/>
    </row>
    <row r="1472" spans="14:14" x14ac:dyDescent="0.25">
      <c r="N1472" s="97"/>
    </row>
    <row r="1473" spans="14:14" x14ac:dyDescent="0.25">
      <c r="N1473" s="97"/>
    </row>
    <row r="1474" spans="14:14" x14ac:dyDescent="0.25">
      <c r="N1474" s="97"/>
    </row>
    <row r="1475" spans="14:14" x14ac:dyDescent="0.25">
      <c r="N1475" s="97"/>
    </row>
    <row r="1476" spans="14:14" x14ac:dyDescent="0.25">
      <c r="N1476" s="97"/>
    </row>
    <row r="1477" spans="14:14" x14ac:dyDescent="0.25">
      <c r="N1477" s="97"/>
    </row>
    <row r="1478" spans="14:14" x14ac:dyDescent="0.25">
      <c r="N1478" s="97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0E1CD-5B71-4F00-9C64-7B107581818B}">
  <sheetPr codeName="Tabelle136"/>
  <dimension ref="A1:AU1478"/>
  <sheetViews>
    <sheetView workbookViewId="0">
      <selection activeCell="AQ24" sqref="AQ24:AQ41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VLOOKUP("TEM0001",FPGA_pin!$A1:$B100,2,0)</f>
        <v>U5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291</v>
      </c>
      <c r="M5" t="s">
        <v>289</v>
      </c>
      <c r="N5" s="97">
        <v>105.72020000000001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AREF</v>
      </c>
      <c r="AU5" t="str">
        <f>IF(IF(COUNTIF($AO$6:$AQ$150,B5)&gt;0,"---","--")="---",VLOOKUP(B5,$AO$6:$AQ$150,2,0),"--")</f>
        <v>--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293</v>
      </c>
      <c r="M6" t="s">
        <v>289</v>
      </c>
      <c r="N6" s="97">
        <v>59.566899999999997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C20</v>
      </c>
      <c r="AG6">
        <f>IF(AF6&lt;&gt;"---",VLOOKUP(AE6,L:N,3,0),"---")</f>
        <v>34.944400000000002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---</v>
      </c>
      <c r="AI6" t="str">
        <f>IFERROR(IF(IF(COUNTIF($AO$6:$AQ$150,AE6)&gt;0,"---","--")="---",VLOOKUP(AE6,$AO$6:$AQ$150,2,0),"--"),"---")</f>
        <v>--</v>
      </c>
      <c r="AJ6" t="str">
        <f>IF(IF(COUNTIF($AO$6:$AQ$150,AE6)&gt;0,"---","--")="---",VLOOKUP(AE6,$AO$6:$AQ$150,3,0),AE6)</f>
        <v>AREF</v>
      </c>
      <c r="AK6">
        <f>COUNTIF(B:B,AE6)</f>
        <v>2</v>
      </c>
      <c r="AL6" t="str">
        <f>IF(
IF(
IFERROR(VLOOKUP(AJ6,$AM$6:$AM$50,1,),1)=1,1,0),
IFERROR(VLOOKUP($F$2&amp;"-"&amp;AJ6,C:G,4,0),
"--"),"---")</f>
        <v>C20</v>
      </c>
      <c r="AM6" t="s">
        <v>324</v>
      </c>
      <c r="AO6" t="s">
        <v>1147</v>
      </c>
      <c r="AP6" t="s">
        <v>453</v>
      </c>
      <c r="AQ6" t="s">
        <v>1148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572</v>
      </c>
      <c r="M7" t="s">
        <v>289</v>
      </c>
      <c r="N7" s="97">
        <v>6.4154999999999998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V20</v>
      </c>
      <c r="AG7">
        <f t="shared" ref="AG7:AG61" si="9">IF(AF7&lt;&gt;"---",VLOOKUP(AE7,L:N,3,0),"---")</f>
        <v>17.602399999999999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---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V20</v>
      </c>
      <c r="AM7" t="s">
        <v>291</v>
      </c>
      <c r="AO7" t="s">
        <v>1147</v>
      </c>
      <c r="AP7" t="s">
        <v>934</v>
      </c>
      <c r="AQ7" t="s">
        <v>1148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573</v>
      </c>
      <c r="M8" t="s">
        <v>289</v>
      </c>
      <c r="N8" s="97">
        <v>7.718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V19</v>
      </c>
      <c r="AG8">
        <f t="shared" si="9"/>
        <v>14.4917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---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V19</v>
      </c>
      <c r="AM8" t="s">
        <v>293</v>
      </c>
      <c r="AO8" t="s">
        <v>343</v>
      </c>
      <c r="AP8" t="s">
        <v>494</v>
      </c>
      <c r="AQ8" t="s">
        <v>392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574</v>
      </c>
      <c r="M9" t="s">
        <v>289</v>
      </c>
      <c r="N9" s="97">
        <v>9.5803999999999991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T19</v>
      </c>
      <c r="AG9">
        <f t="shared" si="9"/>
        <v>15.109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T19</v>
      </c>
      <c r="AM9" t="s">
        <v>326</v>
      </c>
      <c r="AO9" t="s">
        <v>354</v>
      </c>
      <c r="AP9" t="s">
        <v>496</v>
      </c>
      <c r="AQ9" t="s">
        <v>374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575</v>
      </c>
      <c r="M10" t="s">
        <v>289</v>
      </c>
      <c r="N10" s="97">
        <v>7.7244999999999999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U19</v>
      </c>
      <c r="AG10">
        <f t="shared" si="9"/>
        <v>10.6927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U19</v>
      </c>
      <c r="AM10" t="s">
        <v>350</v>
      </c>
      <c r="AO10" t="s">
        <v>356</v>
      </c>
      <c r="AP10" t="s">
        <v>497</v>
      </c>
      <c r="AQ10" t="s">
        <v>375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576</v>
      </c>
      <c r="M11" t="s">
        <v>289</v>
      </c>
      <c r="N11" s="97">
        <v>7.3727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T20</v>
      </c>
      <c r="AG11">
        <f t="shared" si="9"/>
        <v>8.0436999999999994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T20</v>
      </c>
      <c r="AO11" t="s">
        <v>358</v>
      </c>
      <c r="AP11" t="s">
        <v>498</v>
      </c>
      <c r="AQ11" t="s">
        <v>376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577</v>
      </c>
      <c r="M12" t="s">
        <v>289</v>
      </c>
      <c r="N12" s="97">
        <v>6.1859999999999999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P20</v>
      </c>
      <c r="AG12">
        <f t="shared" si="9"/>
        <v>8.1814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P20</v>
      </c>
      <c r="AO12" t="s">
        <v>360</v>
      </c>
      <c r="AP12" t="s">
        <v>499</v>
      </c>
      <c r="AQ12" t="s">
        <v>377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578</v>
      </c>
      <c r="M13" t="s">
        <v>289</v>
      </c>
      <c r="N13" s="97">
        <v>5.7866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R20</v>
      </c>
      <c r="AG13">
        <f t="shared" si="9"/>
        <v>4.0614999999999997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R20</v>
      </c>
      <c r="AO13" t="s">
        <v>362</v>
      </c>
      <c r="AP13" t="s">
        <v>500</v>
      </c>
      <c r="AQ13" t="s">
        <v>378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579</v>
      </c>
      <c r="M14" t="s">
        <v>289</v>
      </c>
      <c r="N14" s="97">
        <v>2.8759999999999999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R15</v>
      </c>
      <c r="AG14">
        <f t="shared" si="9"/>
        <v>7.9242999999999997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R15</v>
      </c>
      <c r="AO14" t="s">
        <v>364</v>
      </c>
      <c r="AP14" t="s">
        <v>501</v>
      </c>
      <c r="AQ14" t="s">
        <v>379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580</v>
      </c>
      <c r="M15" t="s">
        <v>289</v>
      </c>
      <c r="N15" s="97">
        <v>3.7330999999999999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N20</v>
      </c>
      <c r="AG15">
        <f t="shared" si="9"/>
        <v>2.9964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N20</v>
      </c>
      <c r="AO15" t="s">
        <v>366</v>
      </c>
      <c r="AP15" t="s">
        <v>502</v>
      </c>
      <c r="AQ15" t="s">
        <v>380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581</v>
      </c>
      <c r="M16" t="s">
        <v>289</v>
      </c>
      <c r="N16" s="97">
        <v>6.6082000000000001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M19</v>
      </c>
      <c r="AG16">
        <f t="shared" si="9"/>
        <v>5.7205000000000004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M19</v>
      </c>
      <c r="AO16" t="s">
        <v>368</v>
      </c>
      <c r="AP16" t="s">
        <v>503</v>
      </c>
      <c r="AQ16" t="s">
        <v>381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582</v>
      </c>
      <c r="M17" t="s">
        <v>289</v>
      </c>
      <c r="N17" s="97">
        <v>3.7456999999999998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M17</v>
      </c>
      <c r="AG17">
        <f t="shared" si="9"/>
        <v>9.6987000000000005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M17</v>
      </c>
      <c r="AO17" t="s">
        <v>382</v>
      </c>
      <c r="AP17" t="s">
        <v>504</v>
      </c>
      <c r="AQ17" t="s">
        <v>315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583</v>
      </c>
      <c r="M18" t="s">
        <v>289</v>
      </c>
      <c r="N18" s="97">
        <v>5.7727000000000004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H17</v>
      </c>
      <c r="AG18">
        <f t="shared" si="9"/>
        <v>16.746500000000001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H17</v>
      </c>
      <c r="AO18" t="s">
        <v>382</v>
      </c>
      <c r="AP18" t="s">
        <v>506</v>
      </c>
      <c r="AQ18" t="s">
        <v>384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584</v>
      </c>
      <c r="M19" t="s">
        <v>289</v>
      </c>
      <c r="N19" s="97">
        <v>8.548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G18</v>
      </c>
      <c r="AG19">
        <f t="shared" si="9"/>
        <v>10.4261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G18</v>
      </c>
      <c r="AO19" t="s">
        <v>323</v>
      </c>
      <c r="AP19" t="s">
        <v>777</v>
      </c>
      <c r="AQ19" t="s">
        <v>1351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585</v>
      </c>
      <c r="M20" t="s">
        <v>289</v>
      </c>
      <c r="N20" s="97">
        <v>5.6073000000000004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386</v>
      </c>
      <c r="AP20" t="s">
        <v>511</v>
      </c>
      <c r="AQ20" t="s">
        <v>387</v>
      </c>
      <c r="AR20" t="e">
        <v>#N/A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290</v>
      </c>
      <c r="M21" t="s">
        <v>289</v>
      </c>
      <c r="N21" s="97">
        <v>17.602399999999999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H19</v>
      </c>
      <c r="AG21">
        <f t="shared" si="9"/>
        <v>24.735600000000002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H19</v>
      </c>
      <c r="AO21" t="s">
        <v>350</v>
      </c>
      <c r="AP21" t="s">
        <v>512</v>
      </c>
      <c r="AQ21" t="s">
        <v>388</v>
      </c>
      <c r="AR21" t="e">
        <v>#N/A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292</v>
      </c>
      <c r="M22" t="s">
        <v>289</v>
      </c>
      <c r="N22" s="97">
        <v>14.4917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L19</v>
      </c>
      <c r="AG22">
        <f t="shared" si="9"/>
        <v>31.159600000000001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L19</v>
      </c>
      <c r="AO22" t="s">
        <v>389</v>
      </c>
      <c r="AP22" t="s">
        <v>513</v>
      </c>
      <c r="AQ22" t="s">
        <v>388</v>
      </c>
      <c r="AR22" t="e">
        <v>#N/A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294</v>
      </c>
      <c r="M23" t="s">
        <v>289</v>
      </c>
      <c r="N23" s="97">
        <v>15.109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L20</v>
      </c>
      <c r="AG23">
        <f t="shared" si="9"/>
        <v>26.601400000000002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L20</v>
      </c>
      <c r="AO23" t="s">
        <v>389</v>
      </c>
      <c r="AP23" t="s">
        <v>514</v>
      </c>
      <c r="AQ23" t="s">
        <v>391</v>
      </c>
      <c r="AR23" t="e">
        <v>#N/A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295</v>
      </c>
      <c r="M24" t="s">
        <v>289</v>
      </c>
      <c r="N24" s="97">
        <v>10.6927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P15</v>
      </c>
      <c r="AG24">
        <f t="shared" si="9"/>
        <v>21.558900000000001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P15</v>
      </c>
      <c r="AO24" t="s">
        <v>1148</v>
      </c>
      <c r="AP24" t="s">
        <v>453</v>
      </c>
      <c r="AQ24" t="s">
        <v>1147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296</v>
      </c>
      <c r="M25" t="s">
        <v>289</v>
      </c>
      <c r="N25" s="97">
        <v>8.0436999999999994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N15</v>
      </c>
      <c r="AG25">
        <f t="shared" si="9"/>
        <v>26.284199999999998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N15</v>
      </c>
      <c r="AO25" t="s">
        <v>1148</v>
      </c>
      <c r="AP25" t="s">
        <v>934</v>
      </c>
      <c r="AQ25" t="s">
        <v>1147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297</v>
      </c>
      <c r="M26" t="s">
        <v>289</v>
      </c>
      <c r="N26" s="97">
        <v>8.1814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A20</v>
      </c>
      <c r="AG26">
        <f t="shared" si="9"/>
        <v>35.539200000000001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A20</v>
      </c>
      <c r="AO26" t="s">
        <v>392</v>
      </c>
      <c r="AP26" t="s">
        <v>494</v>
      </c>
      <c r="AQ26" t="s">
        <v>343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298</v>
      </c>
      <c r="M27" t="s">
        <v>289</v>
      </c>
      <c r="N27" s="97">
        <v>4.0614999999999997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A19</v>
      </c>
      <c r="AG27">
        <f t="shared" si="9"/>
        <v>38.654899999999998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A19</v>
      </c>
      <c r="AO27" t="s">
        <v>374</v>
      </c>
      <c r="AP27" t="s">
        <v>496</v>
      </c>
      <c r="AQ27" t="s">
        <v>354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287</v>
      </c>
      <c r="M28" t="s">
        <v>289</v>
      </c>
      <c r="N28" s="97">
        <v>34.944400000000002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F18</v>
      </c>
      <c r="AG28">
        <f t="shared" si="9"/>
        <v>44.466999999999999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F18</v>
      </c>
      <c r="AO28" t="s">
        <v>375</v>
      </c>
      <c r="AP28" t="s">
        <v>497</v>
      </c>
      <c r="AQ28" t="s">
        <v>356</v>
      </c>
      <c r="AT28" t="str">
        <f t="shared" si="4"/>
        <v>DEVRSTn</v>
      </c>
      <c r="AU28" t="str">
        <f t="shared" si="5"/>
        <v>R22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586</v>
      </c>
      <c r="M29" t="s">
        <v>289</v>
      </c>
      <c r="N29" s="97">
        <v>5.6161000000000003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G16</v>
      </c>
      <c r="AG29">
        <f t="shared" si="9"/>
        <v>42.538899999999998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G16</v>
      </c>
      <c r="AO29" t="s">
        <v>376</v>
      </c>
      <c r="AP29" t="s">
        <v>498</v>
      </c>
      <c r="AQ29" t="s">
        <v>358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587</v>
      </c>
      <c r="M30" t="s">
        <v>289</v>
      </c>
      <c r="N30" s="97">
        <v>7.718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62.017099999999999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R22-1</v>
      </c>
      <c r="AI30" t="str">
        <f t="shared" si="10"/>
        <v>R22</v>
      </c>
      <c r="AJ30" t="str">
        <f t="shared" si="11"/>
        <v>DEVRSTn</v>
      </c>
      <c r="AK30">
        <f t="shared" si="12"/>
        <v>4</v>
      </c>
      <c r="AL30" t="str">
        <f t="shared" si="13"/>
        <v>U17</v>
      </c>
      <c r="AO30" t="s">
        <v>377</v>
      </c>
      <c r="AP30" t="s">
        <v>499</v>
      </c>
      <c r="AQ30" t="s">
        <v>360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303</v>
      </c>
      <c r="M31" t="s">
        <v>289</v>
      </c>
      <c r="N31" s="97">
        <v>46.4771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197</v>
      </c>
      <c r="AL31" t="str">
        <f t="shared" si="13"/>
        <v>---</v>
      </c>
      <c r="AO31" t="s">
        <v>378</v>
      </c>
      <c r="AP31" t="s">
        <v>500</v>
      </c>
      <c r="AQ31" t="s">
        <v>362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305</v>
      </c>
      <c r="M32" t="s">
        <v>289</v>
      </c>
      <c r="N32" s="97">
        <v>45.5578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73</v>
      </c>
      <c r="AL32" t="str">
        <f t="shared" si="13"/>
        <v>---</v>
      </c>
      <c r="AO32" t="s">
        <v>379</v>
      </c>
      <c r="AP32" t="s">
        <v>501</v>
      </c>
      <c r="AQ32" t="s">
        <v>364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PROBE_A</v>
      </c>
      <c r="C33" t="str">
        <f t="shared" si="2"/>
        <v>J3-PROBE_A</v>
      </c>
      <c r="D33" t="str">
        <f t="shared" si="3"/>
        <v>J3-1</v>
      </c>
      <c r="E33" t="s">
        <v>185</v>
      </c>
      <c r="F33">
        <v>1</v>
      </c>
      <c r="G33" t="s">
        <v>1141</v>
      </c>
      <c r="L33" t="s">
        <v>307</v>
      </c>
      <c r="M33" t="s">
        <v>289</v>
      </c>
      <c r="N33" s="97">
        <v>44.384300000000003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4</v>
      </c>
      <c r="AL33" t="str">
        <f t="shared" si="13"/>
        <v>---</v>
      </c>
      <c r="AO33" t="s">
        <v>380</v>
      </c>
      <c r="AP33" t="s">
        <v>502</v>
      </c>
      <c r="AQ33" t="s">
        <v>366</v>
      </c>
      <c r="AT33" t="str">
        <f t="shared" si="4"/>
        <v>PROBE_A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309</v>
      </c>
      <c r="M34" t="s">
        <v>289</v>
      </c>
      <c r="N34" s="97">
        <v>42.608899999999998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12</v>
      </c>
      <c r="AL34" t="str">
        <f t="shared" si="13"/>
        <v>---</v>
      </c>
      <c r="AO34" t="s">
        <v>381</v>
      </c>
      <c r="AP34" t="s">
        <v>503</v>
      </c>
      <c r="AQ34" t="s">
        <v>368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PROBE_B</v>
      </c>
      <c r="C35" t="str">
        <f t="shared" si="2"/>
        <v>J3-PROBE_B</v>
      </c>
      <c r="D35" t="str">
        <f t="shared" si="3"/>
        <v>J3-3</v>
      </c>
      <c r="E35" t="s">
        <v>185</v>
      </c>
      <c r="F35">
        <v>3</v>
      </c>
      <c r="G35" t="s">
        <v>1142</v>
      </c>
      <c r="L35" t="s">
        <v>311</v>
      </c>
      <c r="M35" t="s">
        <v>289</v>
      </c>
      <c r="N35" s="97">
        <v>43.974699999999999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315</v>
      </c>
      <c r="AP35" t="s">
        <v>504</v>
      </c>
      <c r="AQ35" t="s">
        <v>382</v>
      </c>
      <c r="AT35" t="str">
        <f t="shared" si="4"/>
        <v>PROBE_B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313</v>
      </c>
      <c r="M36" t="s">
        <v>289</v>
      </c>
      <c r="N36" s="97">
        <v>42.080300000000001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PROBE_A</v>
      </c>
      <c r="AF36" t="str">
        <f t="shared" si="8"/>
        <v>Y11</v>
      </c>
      <c r="AG36">
        <f t="shared" si="9"/>
        <v>21.995699999999999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PROBE_A</v>
      </c>
      <c r="AK36">
        <f t="shared" si="12"/>
        <v>2</v>
      </c>
      <c r="AL36" t="str">
        <f t="shared" si="13"/>
        <v>Y11</v>
      </c>
      <c r="AO36" t="s">
        <v>384</v>
      </c>
      <c r="AP36" t="s">
        <v>506</v>
      </c>
      <c r="AQ36" t="s">
        <v>382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JTAGSEL</v>
      </c>
      <c r="C37" t="str">
        <f t="shared" si="2"/>
        <v>J4-JTAGSEL</v>
      </c>
      <c r="D37" t="str">
        <f t="shared" si="3"/>
        <v>J4-2</v>
      </c>
      <c r="E37" t="s">
        <v>186</v>
      </c>
      <c r="F37">
        <v>2</v>
      </c>
      <c r="G37" t="s">
        <v>1143</v>
      </c>
      <c r="L37" t="s">
        <v>589</v>
      </c>
      <c r="M37" t="s">
        <v>289</v>
      </c>
      <c r="N37" s="97">
        <v>5.8198999999999996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197</v>
      </c>
      <c r="AL37" t="str">
        <f t="shared" si="13"/>
        <v>---</v>
      </c>
      <c r="AO37" t="s">
        <v>1351</v>
      </c>
      <c r="AP37" t="s">
        <v>777</v>
      </c>
      <c r="AQ37" t="s">
        <v>323</v>
      </c>
      <c r="AT37" t="str">
        <f t="shared" si="4"/>
        <v>JTAGSEL</v>
      </c>
      <c r="AU37" t="str">
        <f t="shared" si="5"/>
        <v>--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590</v>
      </c>
      <c r="M38" t="s">
        <v>289</v>
      </c>
      <c r="N38" s="97">
        <v>5.6073000000000004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PROBE_B</v>
      </c>
      <c r="AF38" t="str">
        <f t="shared" si="8"/>
        <v>W12</v>
      </c>
      <c r="AG38">
        <f t="shared" si="9"/>
        <v>16.267499999999998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PROBE_B</v>
      </c>
      <c r="AK38">
        <f t="shared" si="12"/>
        <v>2</v>
      </c>
      <c r="AL38" t="str">
        <f t="shared" si="13"/>
        <v>W12</v>
      </c>
      <c r="AO38" t="s">
        <v>387</v>
      </c>
      <c r="AP38" t="s">
        <v>511</v>
      </c>
      <c r="AQ38" t="s">
        <v>386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591</v>
      </c>
      <c r="M39" t="s">
        <v>289</v>
      </c>
      <c r="N39" s="97">
        <v>10.3597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197</v>
      </c>
      <c r="AL39" t="str">
        <f t="shared" si="13"/>
        <v>---</v>
      </c>
      <c r="AO39" t="s">
        <v>388</v>
      </c>
      <c r="AP39" t="s">
        <v>512</v>
      </c>
      <c r="AQ39" t="s">
        <v>350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315</v>
      </c>
      <c r="M40" t="s">
        <v>289</v>
      </c>
      <c r="N40" s="97">
        <v>29.137899999999998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JTAGSEL</v>
      </c>
      <c r="AF40" t="str">
        <f t="shared" si="8"/>
        <v>U16</v>
      </c>
      <c r="AG40">
        <f t="shared" si="9"/>
        <v>34.602600000000002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str">
        <f t="shared" si="11"/>
        <v>JTAGSEL</v>
      </c>
      <c r="AK40">
        <f t="shared" si="12"/>
        <v>3</v>
      </c>
      <c r="AL40" t="str">
        <f t="shared" si="13"/>
        <v>U16</v>
      </c>
      <c r="AO40" t="s">
        <v>388</v>
      </c>
      <c r="AP40" t="s">
        <v>513</v>
      </c>
      <c r="AQ40" t="s">
        <v>389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592</v>
      </c>
      <c r="M41" t="s">
        <v>289</v>
      </c>
      <c r="N41" s="97">
        <v>11.486000000000001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W19</v>
      </c>
      <c r="AG41">
        <f t="shared" si="9"/>
        <v>57.637700000000002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W19</v>
      </c>
      <c r="AO41" t="s">
        <v>391</v>
      </c>
      <c r="AP41" t="s">
        <v>514</v>
      </c>
      <c r="AQ41" t="s">
        <v>389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299</v>
      </c>
      <c r="M42" t="s">
        <v>289</v>
      </c>
      <c r="N42" s="97">
        <v>7.9242999999999997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Y20</v>
      </c>
      <c r="AG42">
        <f t="shared" si="9"/>
        <v>57.325800000000001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Y20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300</v>
      </c>
      <c r="M43" t="s">
        <v>289</v>
      </c>
      <c r="N43" s="97">
        <v>2.9964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V16</v>
      </c>
      <c r="AG43">
        <f t="shared" si="9"/>
        <v>60.257599999999996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V16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316</v>
      </c>
      <c r="M44" t="s">
        <v>289</v>
      </c>
      <c r="N44" s="97">
        <v>26.284199999999998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V17</v>
      </c>
      <c r="AG44">
        <f t="shared" si="9"/>
        <v>68.004199999999997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V17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318</v>
      </c>
      <c r="M45" t="s">
        <v>289</v>
      </c>
      <c r="N45" s="97">
        <v>35.539200000000001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J20</v>
      </c>
      <c r="AG45">
        <f t="shared" si="9"/>
        <v>24.3413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J20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325</v>
      </c>
      <c r="M46" t="s">
        <v>289</v>
      </c>
      <c r="N46" s="97">
        <v>3.9127999999999998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K20</v>
      </c>
      <c r="AG46">
        <f t="shared" si="9"/>
        <v>22.931000000000001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K20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320</v>
      </c>
      <c r="M47" t="s">
        <v>289</v>
      </c>
      <c r="N47" s="97">
        <v>38.654899999999998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L16</v>
      </c>
      <c r="AG47">
        <f t="shared" si="9"/>
        <v>26.487500000000001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L16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327</v>
      </c>
      <c r="M48" t="s">
        <v>289</v>
      </c>
      <c r="N48" s="97">
        <v>3.8308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L15</v>
      </c>
      <c r="AG48">
        <f t="shared" si="9"/>
        <v>14.8453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L15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321</v>
      </c>
      <c r="M49" t="s">
        <v>289</v>
      </c>
      <c r="N49" s="97">
        <v>44.466999999999999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197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322</v>
      </c>
      <c r="M50" t="s">
        <v>289</v>
      </c>
      <c r="N50" s="97">
        <v>42.538899999999998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73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301</v>
      </c>
      <c r="M51" t="s">
        <v>289</v>
      </c>
      <c r="N51" s="97">
        <v>5.7205000000000004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H16</v>
      </c>
      <c r="AG51">
        <f t="shared" si="9"/>
        <v>22.221800000000002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H16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302</v>
      </c>
      <c r="M52" t="s">
        <v>289</v>
      </c>
      <c r="N52" s="97">
        <v>9.6987000000000005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G19</v>
      </c>
      <c r="AG52">
        <f t="shared" si="9"/>
        <v>29.896799999999999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G19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304</v>
      </c>
      <c r="M53" t="s">
        <v>289</v>
      </c>
      <c r="N53" s="97">
        <v>16.746500000000001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F20</v>
      </c>
      <c r="AG53">
        <f t="shared" si="9"/>
        <v>17.995799999999999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F20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306</v>
      </c>
      <c r="M54" t="s">
        <v>289</v>
      </c>
      <c r="N54" s="97">
        <v>10.4261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J17</v>
      </c>
      <c r="AG54">
        <f t="shared" si="9"/>
        <v>17.136800000000001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J17</v>
      </c>
      <c r="AT54" t="str">
        <f t="shared" si="4"/>
        <v>NetR28_2</v>
      </c>
      <c r="AU54" t="str">
        <f t="shared" si="5"/>
        <v>R28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308</v>
      </c>
      <c r="M55" t="s">
        <v>289</v>
      </c>
      <c r="N55" s="97">
        <v>24.735600000000002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197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310</v>
      </c>
      <c r="M56" t="s">
        <v>289</v>
      </c>
      <c r="N56" s="97">
        <v>31.159600000000001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73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312</v>
      </c>
      <c r="M57" t="s">
        <v>289</v>
      </c>
      <c r="N57" s="97">
        <v>26.601400000000002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R28</v>
      </c>
      <c r="AJ57" t="str">
        <f t="shared" si="11"/>
        <v>NetR28_2</v>
      </c>
      <c r="AK57">
        <f t="shared" si="12"/>
        <v>5</v>
      </c>
      <c r="AL57" t="str">
        <f t="shared" si="13"/>
        <v>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314</v>
      </c>
      <c r="M58" t="s">
        <v>289</v>
      </c>
      <c r="N58" s="97">
        <v>21.558900000000001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1144</v>
      </c>
      <c r="M59" t="s">
        <v>289</v>
      </c>
      <c r="N59" s="97">
        <v>37.749299999999998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595</v>
      </c>
      <c r="M60" t="s">
        <v>289</v>
      </c>
      <c r="N60" s="97">
        <v>25.674399999999999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597</v>
      </c>
      <c r="M61" t="s">
        <v>289</v>
      </c>
      <c r="N61" s="97">
        <v>23.0519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197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599</v>
      </c>
      <c r="M62" t="s">
        <v>289</v>
      </c>
      <c r="N62" s="97">
        <v>24.359200000000001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600</v>
      </c>
      <c r="M63" t="s">
        <v>289</v>
      </c>
      <c r="N63" s="97">
        <v>24.568100000000001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601</v>
      </c>
      <c r="M64" t="s">
        <v>289</v>
      </c>
      <c r="N64" s="97">
        <v>23.8948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U1-1</v>
      </c>
      <c r="B65" t="str">
        <f t="shared" si="1"/>
        <v>F_CS</v>
      </c>
      <c r="C65" t="str">
        <f t="shared" si="2"/>
        <v>U1-F_CS</v>
      </c>
      <c r="D65" t="str">
        <f t="shared" si="3"/>
        <v>U1-1</v>
      </c>
      <c r="E65" t="s">
        <v>367</v>
      </c>
      <c r="F65">
        <v>1</v>
      </c>
      <c r="G65" t="s">
        <v>347</v>
      </c>
      <c r="L65" t="s">
        <v>603</v>
      </c>
      <c r="M65" t="s">
        <v>289</v>
      </c>
      <c r="N65" s="97">
        <v>26.6935</v>
      </c>
      <c r="AT65" t="str">
        <f t="shared" si="4"/>
        <v>F_CS</v>
      </c>
      <c r="AU65" t="str">
        <f t="shared" si="5"/>
        <v>--</v>
      </c>
    </row>
    <row r="66" spans="1:47" x14ac:dyDescent="0.25">
      <c r="A66" t="str">
        <f t="shared" si="0"/>
        <v>U1-2</v>
      </c>
      <c r="B66" t="str">
        <f t="shared" si="1"/>
        <v>F_DO</v>
      </c>
      <c r="C66" t="str">
        <f t="shared" si="2"/>
        <v>U1-F_DO</v>
      </c>
      <c r="D66" t="str">
        <f t="shared" si="3"/>
        <v>U1-2</v>
      </c>
      <c r="E66" t="s">
        <v>367</v>
      </c>
      <c r="F66">
        <v>2</v>
      </c>
      <c r="G66" t="s">
        <v>612</v>
      </c>
      <c r="L66" t="s">
        <v>604</v>
      </c>
      <c r="M66" t="s">
        <v>289</v>
      </c>
      <c r="N66" s="97">
        <v>28.194199999999999</v>
      </c>
      <c r="AT66" t="str">
        <f t="shared" si="4"/>
        <v>F_DO</v>
      </c>
      <c r="AU66" t="str">
        <f t="shared" si="5"/>
        <v>--</v>
      </c>
    </row>
    <row r="67" spans="1:47" x14ac:dyDescent="0.25">
      <c r="A67" t="str">
        <f t="shared" si="0"/>
        <v>U1-3</v>
      </c>
      <c r="B67" t="str">
        <f t="shared" si="1"/>
        <v>F_D2</v>
      </c>
      <c r="C67" t="str">
        <f t="shared" si="2"/>
        <v>U1-F_D2</v>
      </c>
      <c r="D67" t="str">
        <f t="shared" si="3"/>
        <v>U1-3</v>
      </c>
      <c r="E67" t="s">
        <v>367</v>
      </c>
      <c r="F67">
        <v>3</v>
      </c>
      <c r="G67" t="s">
        <v>1145</v>
      </c>
      <c r="L67" t="s">
        <v>605</v>
      </c>
      <c r="M67" t="s">
        <v>289</v>
      </c>
      <c r="N67" s="97">
        <v>28.525400000000001</v>
      </c>
      <c r="AT67" t="str">
        <f t="shared" si="4"/>
        <v>F_D2</v>
      </c>
      <c r="AU67" t="str">
        <f t="shared" si="5"/>
        <v>--</v>
      </c>
    </row>
    <row r="68" spans="1:47" x14ac:dyDescent="0.25">
      <c r="A68" t="str">
        <f t="shared" si="0"/>
        <v>U1-4</v>
      </c>
      <c r="B68" t="str">
        <f t="shared" si="1"/>
        <v>GND</v>
      </c>
      <c r="C68" t="str">
        <f t="shared" si="2"/>
        <v>U1-GND</v>
      </c>
      <c r="D68" t="str">
        <f t="shared" si="3"/>
        <v>U1-4</v>
      </c>
      <c r="E68" t="s">
        <v>367</v>
      </c>
      <c r="F68">
        <v>4</v>
      </c>
      <c r="G68" t="s">
        <v>324</v>
      </c>
      <c r="L68" t="s">
        <v>606</v>
      </c>
      <c r="M68" t="s">
        <v>289</v>
      </c>
      <c r="N68" s="97">
        <v>25.1843</v>
      </c>
      <c r="AT68" t="str">
        <f t="shared" si="4"/>
        <v>GND</v>
      </c>
      <c r="AU68" t="str">
        <f t="shared" si="5"/>
        <v>--</v>
      </c>
    </row>
    <row r="69" spans="1:47" x14ac:dyDescent="0.25">
      <c r="A69" t="str">
        <f t="shared" si="0"/>
        <v>U1-5</v>
      </c>
      <c r="B69" t="str">
        <f t="shared" si="1"/>
        <v>F_DI</v>
      </c>
      <c r="C69" t="str">
        <f t="shared" si="2"/>
        <v>U1-F_DI</v>
      </c>
      <c r="D69" t="str">
        <f t="shared" si="3"/>
        <v>U1-5</v>
      </c>
      <c r="E69" t="s">
        <v>367</v>
      </c>
      <c r="F69">
        <v>5</v>
      </c>
      <c r="G69" t="s">
        <v>598</v>
      </c>
      <c r="L69" t="s">
        <v>607</v>
      </c>
      <c r="M69" t="s">
        <v>289</v>
      </c>
      <c r="N69" s="97">
        <v>22.365500000000001</v>
      </c>
      <c r="AT69" t="str">
        <f t="shared" si="4"/>
        <v>F_DI</v>
      </c>
      <c r="AU69" t="str">
        <f t="shared" si="5"/>
        <v>--</v>
      </c>
    </row>
    <row r="70" spans="1:47" x14ac:dyDescent="0.25">
      <c r="A70" t="str">
        <f t="shared" ref="A70:A133" si="14">$E70&amp;"-"&amp;$F70</f>
        <v>U1-6</v>
      </c>
      <c r="B70" t="str">
        <f t="shared" ref="B70:B133" si="15">IF(OR(E70=$A$2,E70=$B$2,E70=$C$2,E70=$D$2),"--",G70)</f>
        <v>F_CLK</v>
      </c>
      <c r="C70" t="str">
        <f t="shared" ref="C70:C133" si="16">$E70&amp;"-"&amp;$G70</f>
        <v>U1-F_CLK</v>
      </c>
      <c r="D70" t="str">
        <f t="shared" ref="D70:D133" si="17">A70</f>
        <v>U1-6</v>
      </c>
      <c r="E70" t="s">
        <v>367</v>
      </c>
      <c r="F70">
        <v>6</v>
      </c>
      <c r="G70" t="s">
        <v>345</v>
      </c>
      <c r="L70" t="s">
        <v>608</v>
      </c>
      <c r="M70" t="s">
        <v>289</v>
      </c>
      <c r="N70" s="97">
        <v>24.485900000000001</v>
      </c>
      <c r="AT70" t="str">
        <f t="shared" ref="AT70:AT133" si="18">IF(IF(COUNTIF($AO$6:$AQ$150,B70)&gt;0,"---","--")="---",VLOOKUP(B70,$AO$6:$AQ$150,3,0),B70)</f>
        <v>F_CLK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U1-7</v>
      </c>
      <c r="B71" t="str">
        <f t="shared" si="15"/>
        <v>F_D3</v>
      </c>
      <c r="C71" t="str">
        <f t="shared" si="16"/>
        <v>U1-F_D3</v>
      </c>
      <c r="D71" t="str">
        <f t="shared" si="17"/>
        <v>U1-7</v>
      </c>
      <c r="E71" t="s">
        <v>367</v>
      </c>
      <c r="F71">
        <v>7</v>
      </c>
      <c r="G71" t="s">
        <v>1146</v>
      </c>
      <c r="L71" t="s">
        <v>609</v>
      </c>
      <c r="M71" t="s">
        <v>289</v>
      </c>
      <c r="N71" s="97">
        <v>21.046099999999999</v>
      </c>
      <c r="AT71" t="str">
        <f t="shared" si="18"/>
        <v>F_D3</v>
      </c>
      <c r="AU71" t="str">
        <f t="shared" si="19"/>
        <v>--</v>
      </c>
    </row>
    <row r="72" spans="1:47" x14ac:dyDescent="0.25">
      <c r="A72" t="str">
        <f t="shared" si="14"/>
        <v>U1-8</v>
      </c>
      <c r="B72" t="str">
        <f t="shared" si="15"/>
        <v>3.3V</v>
      </c>
      <c r="C72" t="str">
        <f t="shared" si="16"/>
        <v>U1-3.3V</v>
      </c>
      <c r="D72" t="str">
        <f t="shared" si="17"/>
        <v>U1-8</v>
      </c>
      <c r="E72" t="s">
        <v>367</v>
      </c>
      <c r="F72">
        <v>8</v>
      </c>
      <c r="G72" t="s">
        <v>291</v>
      </c>
      <c r="L72" t="s">
        <v>610</v>
      </c>
      <c r="M72" t="s">
        <v>289</v>
      </c>
      <c r="N72" s="97">
        <v>22.704799999999999</v>
      </c>
      <c r="AT72" t="str">
        <f t="shared" si="18"/>
        <v>3.3V</v>
      </c>
      <c r="AU72" t="str">
        <f t="shared" si="19"/>
        <v>--</v>
      </c>
    </row>
    <row r="73" spans="1:47" x14ac:dyDescent="0.25">
      <c r="A73" t="str">
        <f t="shared" si="14"/>
        <v>U2-A1</v>
      </c>
      <c r="B73" t="str">
        <f t="shared" si="15"/>
        <v>GND</v>
      </c>
      <c r="C73" t="str">
        <f t="shared" si="16"/>
        <v>U2-GND</v>
      </c>
      <c r="D73" t="str">
        <f t="shared" si="17"/>
        <v>U2-A1</v>
      </c>
      <c r="E73" t="s">
        <v>403</v>
      </c>
      <c r="F73" t="s">
        <v>573</v>
      </c>
      <c r="G73" t="s">
        <v>324</v>
      </c>
      <c r="L73" t="s">
        <v>613</v>
      </c>
      <c r="M73" t="s">
        <v>289</v>
      </c>
      <c r="N73" s="97">
        <v>21.462900000000001</v>
      </c>
      <c r="AT73" t="str">
        <f t="shared" si="18"/>
        <v>GND</v>
      </c>
      <c r="AU73" t="str">
        <f t="shared" si="19"/>
        <v>--</v>
      </c>
    </row>
    <row r="74" spans="1:47" x14ac:dyDescent="0.25">
      <c r="A74" t="str">
        <f t="shared" si="14"/>
        <v>U2-A2</v>
      </c>
      <c r="B74" t="str">
        <f t="shared" si="15"/>
        <v>DQ15</v>
      </c>
      <c r="C74" t="str">
        <f t="shared" si="16"/>
        <v>U2-DQ15</v>
      </c>
      <c r="D74" t="str">
        <f t="shared" si="17"/>
        <v>U2-A2</v>
      </c>
      <c r="E74" t="s">
        <v>403</v>
      </c>
      <c r="F74" t="s">
        <v>578</v>
      </c>
      <c r="G74" t="s">
        <v>605</v>
      </c>
      <c r="L74" t="s">
        <v>615</v>
      </c>
      <c r="M74" t="s">
        <v>289</v>
      </c>
      <c r="N74" s="97">
        <v>21.151900000000001</v>
      </c>
      <c r="AT74" t="str">
        <f t="shared" si="18"/>
        <v>DQ15</v>
      </c>
      <c r="AU74" t="str">
        <f t="shared" si="19"/>
        <v>--</v>
      </c>
    </row>
    <row r="75" spans="1:47" x14ac:dyDescent="0.25">
      <c r="A75" t="str">
        <f t="shared" si="14"/>
        <v>U2-A3</v>
      </c>
      <c r="B75" t="str">
        <f t="shared" si="15"/>
        <v>GND</v>
      </c>
      <c r="C75" t="str">
        <f t="shared" si="16"/>
        <v>U2-GND</v>
      </c>
      <c r="D75" t="str">
        <f t="shared" si="17"/>
        <v>U2-A3</v>
      </c>
      <c r="E75" t="s">
        <v>403</v>
      </c>
      <c r="F75" t="s">
        <v>579</v>
      </c>
      <c r="G75" t="s">
        <v>324</v>
      </c>
      <c r="L75" t="s">
        <v>617</v>
      </c>
      <c r="M75" t="s">
        <v>289</v>
      </c>
      <c r="N75" s="97">
        <v>24.252700000000001</v>
      </c>
      <c r="AT75" t="str">
        <f t="shared" si="18"/>
        <v>GND</v>
      </c>
      <c r="AU75" t="str">
        <f t="shared" si="19"/>
        <v>--</v>
      </c>
    </row>
    <row r="76" spans="1:47" x14ac:dyDescent="0.25">
      <c r="A76" t="str">
        <f t="shared" si="14"/>
        <v>U2-A7</v>
      </c>
      <c r="B76" t="str">
        <f t="shared" si="15"/>
        <v>3.3V</v>
      </c>
      <c r="C76" t="str">
        <f t="shared" si="16"/>
        <v>U2-3.3V</v>
      </c>
      <c r="D76" t="str">
        <f t="shared" si="17"/>
        <v>U2-A7</v>
      </c>
      <c r="E76" t="s">
        <v>403</v>
      </c>
      <c r="F76" t="s">
        <v>583</v>
      </c>
      <c r="G76" t="s">
        <v>291</v>
      </c>
      <c r="L76" t="s">
        <v>619</v>
      </c>
      <c r="M76" t="s">
        <v>289</v>
      </c>
      <c r="N76" s="97">
        <v>23.414400000000001</v>
      </c>
      <c r="AT76" t="str">
        <f t="shared" si="18"/>
        <v>3.3V</v>
      </c>
      <c r="AU76" t="str">
        <f t="shared" si="19"/>
        <v>--</v>
      </c>
    </row>
    <row r="77" spans="1:47" x14ac:dyDescent="0.25">
      <c r="A77" t="str">
        <f t="shared" si="14"/>
        <v>U2-A8</v>
      </c>
      <c r="B77" t="str">
        <f t="shared" si="15"/>
        <v>DQ0</v>
      </c>
      <c r="C77" t="str">
        <f t="shared" si="16"/>
        <v>U2-DQ0</v>
      </c>
      <c r="D77" t="str">
        <f t="shared" si="17"/>
        <v>U2-A8</v>
      </c>
      <c r="E77" t="s">
        <v>403</v>
      </c>
      <c r="F77" t="s">
        <v>584</v>
      </c>
      <c r="G77" t="s">
        <v>595</v>
      </c>
      <c r="L77" t="s">
        <v>621</v>
      </c>
      <c r="M77" t="s">
        <v>289</v>
      </c>
      <c r="N77" s="97">
        <v>23.151399999999999</v>
      </c>
      <c r="AT77" t="str">
        <f t="shared" si="18"/>
        <v>DQ0</v>
      </c>
      <c r="AU77" t="str">
        <f t="shared" si="19"/>
        <v>--</v>
      </c>
    </row>
    <row r="78" spans="1:47" x14ac:dyDescent="0.25">
      <c r="A78" t="str">
        <f t="shared" si="14"/>
        <v>U2-A9</v>
      </c>
      <c r="B78" t="str">
        <f t="shared" si="15"/>
        <v>3.3V</v>
      </c>
      <c r="C78" t="str">
        <f t="shared" si="16"/>
        <v>U2-3.3V</v>
      </c>
      <c r="D78" t="str">
        <f t="shared" si="17"/>
        <v>U2-A9</v>
      </c>
      <c r="E78" t="s">
        <v>403</v>
      </c>
      <c r="F78" t="s">
        <v>585</v>
      </c>
      <c r="G78" t="s">
        <v>291</v>
      </c>
      <c r="L78" t="s">
        <v>337</v>
      </c>
      <c r="M78" t="s">
        <v>289</v>
      </c>
      <c r="N78" s="97">
        <v>4.7196999999999996</v>
      </c>
      <c r="AT78" t="str">
        <f t="shared" si="18"/>
        <v>3.3V</v>
      </c>
      <c r="AU78" t="str">
        <f t="shared" si="19"/>
        <v>--</v>
      </c>
    </row>
    <row r="79" spans="1:47" x14ac:dyDescent="0.25">
      <c r="A79" t="str">
        <f t="shared" si="14"/>
        <v>U2-B1</v>
      </c>
      <c r="B79" t="str">
        <f t="shared" si="15"/>
        <v>DQ14</v>
      </c>
      <c r="C79" t="str">
        <f t="shared" si="16"/>
        <v>U2-DQ14</v>
      </c>
      <c r="D79" t="str">
        <f t="shared" si="17"/>
        <v>U2-B1</v>
      </c>
      <c r="E79" t="s">
        <v>403</v>
      </c>
      <c r="F79" t="s">
        <v>737</v>
      </c>
      <c r="G79" t="s">
        <v>604</v>
      </c>
      <c r="L79" t="s">
        <v>338</v>
      </c>
      <c r="M79" t="s">
        <v>289</v>
      </c>
      <c r="N79" s="97">
        <v>4.7344999999999997</v>
      </c>
      <c r="AT79" t="str">
        <f t="shared" si="18"/>
        <v>DQ14</v>
      </c>
      <c r="AU79" t="str">
        <f t="shared" si="19"/>
        <v>--</v>
      </c>
    </row>
    <row r="80" spans="1:47" x14ac:dyDescent="0.25">
      <c r="A80" t="str">
        <f t="shared" si="14"/>
        <v>U2-B2</v>
      </c>
      <c r="B80" t="str">
        <f t="shared" si="15"/>
        <v>DQ13</v>
      </c>
      <c r="C80" t="str">
        <f t="shared" si="16"/>
        <v>U2-DQ13</v>
      </c>
      <c r="D80" t="str">
        <f t="shared" si="17"/>
        <v>U2-B2</v>
      </c>
      <c r="E80" t="s">
        <v>403</v>
      </c>
      <c r="F80" t="s">
        <v>611</v>
      </c>
      <c r="G80" t="s">
        <v>603</v>
      </c>
      <c r="L80" t="s">
        <v>339</v>
      </c>
      <c r="M80" t="s">
        <v>289</v>
      </c>
      <c r="N80" s="97">
        <v>2.9685999999999999</v>
      </c>
      <c r="AT80" t="str">
        <f t="shared" si="18"/>
        <v>DQ13</v>
      </c>
      <c r="AU80" t="str">
        <f t="shared" si="19"/>
        <v>--</v>
      </c>
    </row>
    <row r="81" spans="1:47" x14ac:dyDescent="0.25">
      <c r="A81" t="str">
        <f t="shared" si="14"/>
        <v>U2-B3</v>
      </c>
      <c r="B81" t="str">
        <f t="shared" si="15"/>
        <v>3.3V</v>
      </c>
      <c r="C81" t="str">
        <f t="shared" si="16"/>
        <v>U2-3.3V</v>
      </c>
      <c r="D81" t="str">
        <f t="shared" si="17"/>
        <v>U2-B3</v>
      </c>
      <c r="E81" t="s">
        <v>403</v>
      </c>
      <c r="F81" t="s">
        <v>614</v>
      </c>
      <c r="G81" t="s">
        <v>291</v>
      </c>
      <c r="L81" t="s">
        <v>341</v>
      </c>
      <c r="M81" t="s">
        <v>289</v>
      </c>
      <c r="N81" s="97">
        <v>2.6234000000000002</v>
      </c>
      <c r="AT81" t="str">
        <f t="shared" si="18"/>
        <v>3.3V</v>
      </c>
      <c r="AU81" t="str">
        <f t="shared" si="19"/>
        <v>--</v>
      </c>
    </row>
    <row r="82" spans="1:47" x14ac:dyDescent="0.25">
      <c r="A82" t="str">
        <f t="shared" si="14"/>
        <v>U2-B7</v>
      </c>
      <c r="B82" t="str">
        <f t="shared" si="15"/>
        <v>GND</v>
      </c>
      <c r="C82" t="str">
        <f t="shared" si="16"/>
        <v>U2-GND</v>
      </c>
      <c r="D82" t="str">
        <f t="shared" si="17"/>
        <v>U2-B7</v>
      </c>
      <c r="E82" t="s">
        <v>403</v>
      </c>
      <c r="F82" t="s">
        <v>622</v>
      </c>
      <c r="G82" t="s">
        <v>324</v>
      </c>
      <c r="L82" t="s">
        <v>343</v>
      </c>
      <c r="M82" t="s">
        <v>289</v>
      </c>
      <c r="N82" s="97">
        <v>3.7884000000000002</v>
      </c>
      <c r="AT82" t="str">
        <f t="shared" si="18"/>
        <v>GND</v>
      </c>
      <c r="AU82" t="str">
        <f t="shared" si="19"/>
        <v>--</v>
      </c>
    </row>
    <row r="83" spans="1:47" x14ac:dyDescent="0.25">
      <c r="A83" t="str">
        <f t="shared" si="14"/>
        <v>U2-B8</v>
      </c>
      <c r="B83" t="str">
        <f t="shared" si="15"/>
        <v>DQ2</v>
      </c>
      <c r="C83" t="str">
        <f t="shared" si="16"/>
        <v>U2-DQ2</v>
      </c>
      <c r="D83" t="str">
        <f t="shared" si="17"/>
        <v>U2-B8</v>
      </c>
      <c r="E83" t="s">
        <v>403</v>
      </c>
      <c r="F83" t="s">
        <v>738</v>
      </c>
      <c r="G83" t="s">
        <v>606</v>
      </c>
      <c r="L83" t="s">
        <v>345</v>
      </c>
      <c r="M83" t="s">
        <v>289</v>
      </c>
      <c r="N83" s="97">
        <v>18.9254</v>
      </c>
      <c r="AT83" t="str">
        <f t="shared" si="18"/>
        <v>DQ2</v>
      </c>
      <c r="AU83" t="str">
        <f t="shared" si="19"/>
        <v>--</v>
      </c>
    </row>
    <row r="84" spans="1:47" x14ac:dyDescent="0.25">
      <c r="A84" t="str">
        <f t="shared" si="14"/>
        <v>U2-B9</v>
      </c>
      <c r="B84" t="str">
        <f t="shared" si="15"/>
        <v>DQ1</v>
      </c>
      <c r="C84" t="str">
        <f t="shared" si="16"/>
        <v>U2-DQ1</v>
      </c>
      <c r="D84" t="str">
        <f t="shared" si="17"/>
        <v>U2-B9</v>
      </c>
      <c r="E84" t="s">
        <v>403</v>
      </c>
      <c r="F84" t="s">
        <v>624</v>
      </c>
      <c r="G84" t="s">
        <v>597</v>
      </c>
      <c r="L84" t="s">
        <v>347</v>
      </c>
      <c r="M84" t="s">
        <v>289</v>
      </c>
      <c r="N84" s="97">
        <v>12.9323</v>
      </c>
      <c r="AT84" t="str">
        <f t="shared" si="18"/>
        <v>DQ1</v>
      </c>
      <c r="AU84" t="str">
        <f t="shared" si="19"/>
        <v>--</v>
      </c>
    </row>
    <row r="85" spans="1:47" x14ac:dyDescent="0.25">
      <c r="A85" t="str">
        <f t="shared" si="14"/>
        <v>U2-C1</v>
      </c>
      <c r="B85" t="str">
        <f t="shared" si="15"/>
        <v>DQ12</v>
      </c>
      <c r="C85" t="str">
        <f t="shared" si="16"/>
        <v>U2-DQ12</v>
      </c>
      <c r="D85" t="str">
        <f t="shared" si="17"/>
        <v>U2-C1</v>
      </c>
      <c r="E85" t="s">
        <v>403</v>
      </c>
      <c r="F85" t="s">
        <v>444</v>
      </c>
      <c r="G85" t="s">
        <v>601</v>
      </c>
      <c r="L85" t="s">
        <v>1145</v>
      </c>
      <c r="M85" t="s">
        <v>289</v>
      </c>
      <c r="N85" s="97">
        <v>17.327400000000001</v>
      </c>
      <c r="AT85" t="str">
        <f t="shared" si="18"/>
        <v>DQ12</v>
      </c>
      <c r="AU85" t="str">
        <f t="shared" si="19"/>
        <v>--</v>
      </c>
    </row>
    <row r="86" spans="1:47" x14ac:dyDescent="0.25">
      <c r="A86" t="str">
        <f t="shared" si="14"/>
        <v>U2-C2</v>
      </c>
      <c r="B86" t="str">
        <f t="shared" si="15"/>
        <v>DQ11</v>
      </c>
      <c r="C86" t="str">
        <f t="shared" si="16"/>
        <v>U2-DQ11</v>
      </c>
      <c r="D86" t="str">
        <f t="shared" si="17"/>
        <v>U2-C2</v>
      </c>
      <c r="E86" t="s">
        <v>403</v>
      </c>
      <c r="F86" t="s">
        <v>445</v>
      </c>
      <c r="G86" t="s">
        <v>600</v>
      </c>
      <c r="L86" t="s">
        <v>1146</v>
      </c>
      <c r="M86" t="s">
        <v>289</v>
      </c>
      <c r="N86" s="97">
        <v>15.031700000000001</v>
      </c>
      <c r="AT86" t="str">
        <f t="shared" si="18"/>
        <v>DQ11</v>
      </c>
      <c r="AU86" t="str">
        <f t="shared" si="19"/>
        <v>--</v>
      </c>
    </row>
    <row r="87" spans="1:47" x14ac:dyDescent="0.25">
      <c r="A87" t="str">
        <f t="shared" si="14"/>
        <v>U2-C3</v>
      </c>
      <c r="B87" t="str">
        <f t="shared" si="15"/>
        <v>GND</v>
      </c>
      <c r="C87" t="str">
        <f t="shared" si="16"/>
        <v>U2-GND</v>
      </c>
      <c r="D87" t="str">
        <f t="shared" si="17"/>
        <v>U2-C3</v>
      </c>
      <c r="E87" t="s">
        <v>403</v>
      </c>
      <c r="F87" t="s">
        <v>446</v>
      </c>
      <c r="G87" t="s">
        <v>324</v>
      </c>
      <c r="L87" t="s">
        <v>598</v>
      </c>
      <c r="M87" t="s">
        <v>289</v>
      </c>
      <c r="N87" s="97">
        <v>19.491099999999999</v>
      </c>
      <c r="AT87" t="str">
        <f t="shared" si="18"/>
        <v>GND</v>
      </c>
      <c r="AU87" t="str">
        <f t="shared" si="19"/>
        <v>--</v>
      </c>
    </row>
    <row r="88" spans="1:47" x14ac:dyDescent="0.25">
      <c r="A88" t="str">
        <f t="shared" si="14"/>
        <v>U2-C7</v>
      </c>
      <c r="B88" t="str">
        <f t="shared" si="15"/>
        <v>3.3V</v>
      </c>
      <c r="C88" t="str">
        <f t="shared" si="16"/>
        <v>U2-3.3V</v>
      </c>
      <c r="D88" t="str">
        <f t="shared" si="17"/>
        <v>U2-C7</v>
      </c>
      <c r="E88" t="s">
        <v>403</v>
      </c>
      <c r="F88" t="s">
        <v>450</v>
      </c>
      <c r="G88" t="s">
        <v>291</v>
      </c>
      <c r="L88" t="s">
        <v>612</v>
      </c>
      <c r="M88" t="s">
        <v>289</v>
      </c>
      <c r="N88" s="97">
        <v>13.9122</v>
      </c>
      <c r="AT88" t="str">
        <f t="shared" si="18"/>
        <v>3.3V</v>
      </c>
      <c r="AU88" t="str">
        <f t="shared" si="19"/>
        <v>--</v>
      </c>
    </row>
    <row r="89" spans="1:47" x14ac:dyDescent="0.25">
      <c r="A89" t="str">
        <f t="shared" si="14"/>
        <v>U2-C8</v>
      </c>
      <c r="B89" t="str">
        <f t="shared" si="15"/>
        <v>DQ4</v>
      </c>
      <c r="C89" t="str">
        <f t="shared" si="16"/>
        <v>U2-DQ4</v>
      </c>
      <c r="D89" t="str">
        <f t="shared" si="17"/>
        <v>U2-C8</v>
      </c>
      <c r="E89" t="s">
        <v>403</v>
      </c>
      <c r="F89" t="s">
        <v>451</v>
      </c>
      <c r="G89" t="s">
        <v>608</v>
      </c>
      <c r="L89" t="s">
        <v>324</v>
      </c>
      <c r="M89" t="s">
        <v>289</v>
      </c>
      <c r="N89" s="97">
        <v>310.58519999999999</v>
      </c>
      <c r="AT89" t="str">
        <f t="shared" si="18"/>
        <v>DQ4</v>
      </c>
      <c r="AU89" t="str">
        <f t="shared" si="19"/>
        <v>--</v>
      </c>
    </row>
    <row r="90" spans="1:47" x14ac:dyDescent="0.25">
      <c r="A90" t="str">
        <f t="shared" si="14"/>
        <v>U2-C9</v>
      </c>
      <c r="B90" t="str">
        <f t="shared" si="15"/>
        <v>DQ3</v>
      </c>
      <c r="C90" t="str">
        <f t="shared" si="16"/>
        <v>U2-DQ3</v>
      </c>
      <c r="D90" t="str">
        <f t="shared" si="17"/>
        <v>U2-C9</v>
      </c>
      <c r="E90" t="s">
        <v>403</v>
      </c>
      <c r="F90" t="s">
        <v>452</v>
      </c>
      <c r="G90" t="s">
        <v>607</v>
      </c>
      <c r="L90" t="s">
        <v>1143</v>
      </c>
      <c r="M90" t="s">
        <v>289</v>
      </c>
      <c r="N90" s="97">
        <v>34.602600000000002</v>
      </c>
      <c r="AT90" t="str">
        <f t="shared" si="18"/>
        <v>DQ3</v>
      </c>
      <c r="AU90" t="str">
        <f t="shared" si="19"/>
        <v>--</v>
      </c>
    </row>
    <row r="91" spans="1:47" x14ac:dyDescent="0.25">
      <c r="A91" t="str">
        <f t="shared" si="14"/>
        <v>U2-D1</v>
      </c>
      <c r="B91" t="str">
        <f t="shared" si="15"/>
        <v>DQ10</v>
      </c>
      <c r="C91" t="str">
        <f t="shared" si="16"/>
        <v>U2-DQ10</v>
      </c>
      <c r="D91" t="str">
        <f t="shared" si="17"/>
        <v>U2-D1</v>
      </c>
      <c r="E91" t="s">
        <v>403</v>
      </c>
      <c r="F91" t="s">
        <v>300</v>
      </c>
      <c r="G91" t="s">
        <v>599</v>
      </c>
      <c r="L91" t="s">
        <v>354</v>
      </c>
      <c r="M91" t="s">
        <v>289</v>
      </c>
      <c r="N91" s="97">
        <v>63.918300000000002</v>
      </c>
      <c r="AT91" t="str">
        <f t="shared" si="18"/>
        <v>DQ10</v>
      </c>
      <c r="AU91" t="str">
        <f t="shared" si="19"/>
        <v>--</v>
      </c>
    </row>
    <row r="92" spans="1:47" x14ac:dyDescent="0.25">
      <c r="A92" t="str">
        <f t="shared" si="14"/>
        <v>U2-D2</v>
      </c>
      <c r="B92" t="str">
        <f t="shared" si="15"/>
        <v>DQ9</v>
      </c>
      <c r="C92" t="str">
        <f t="shared" si="16"/>
        <v>U2-DQ9</v>
      </c>
      <c r="D92" t="str">
        <f t="shared" si="17"/>
        <v>U2-D2</v>
      </c>
      <c r="E92" t="s">
        <v>403</v>
      </c>
      <c r="F92" t="s">
        <v>301</v>
      </c>
      <c r="G92" t="s">
        <v>617</v>
      </c>
      <c r="L92" t="s">
        <v>356</v>
      </c>
      <c r="M92" t="s">
        <v>289</v>
      </c>
      <c r="N92" s="97">
        <v>53.557099999999998</v>
      </c>
      <c r="AT92" t="str">
        <f t="shared" si="18"/>
        <v>DQ9</v>
      </c>
      <c r="AU92" t="str">
        <f t="shared" si="19"/>
        <v>--</v>
      </c>
    </row>
    <row r="93" spans="1:47" x14ac:dyDescent="0.25">
      <c r="A93" t="str">
        <f t="shared" si="14"/>
        <v>U2-D3</v>
      </c>
      <c r="B93" t="str">
        <f t="shared" si="15"/>
        <v>3.3V</v>
      </c>
      <c r="C93" t="str">
        <f t="shared" si="16"/>
        <v>U2-3.3V</v>
      </c>
      <c r="D93" t="str">
        <f t="shared" si="17"/>
        <v>U2-D3</v>
      </c>
      <c r="E93" t="s">
        <v>403</v>
      </c>
      <c r="F93" t="s">
        <v>302</v>
      </c>
      <c r="G93" t="s">
        <v>291</v>
      </c>
      <c r="L93" t="s">
        <v>358</v>
      </c>
      <c r="M93" t="s">
        <v>289</v>
      </c>
      <c r="N93" s="97">
        <v>43.050899999999999</v>
      </c>
      <c r="AT93" t="str">
        <f t="shared" si="18"/>
        <v>3.3V</v>
      </c>
      <c r="AU93" t="str">
        <f t="shared" si="19"/>
        <v>--</v>
      </c>
    </row>
    <row r="94" spans="1:47" x14ac:dyDescent="0.25">
      <c r="A94" t="str">
        <f t="shared" si="14"/>
        <v>U2-D7</v>
      </c>
      <c r="B94" t="str">
        <f t="shared" si="15"/>
        <v>GND</v>
      </c>
      <c r="C94" t="str">
        <f t="shared" si="16"/>
        <v>U2-GND</v>
      </c>
      <c r="D94" t="str">
        <f t="shared" si="17"/>
        <v>U2-D7</v>
      </c>
      <c r="E94" t="s">
        <v>403</v>
      </c>
      <c r="F94" t="s">
        <v>310</v>
      </c>
      <c r="G94" t="s">
        <v>324</v>
      </c>
      <c r="L94" t="s">
        <v>360</v>
      </c>
      <c r="M94" t="s">
        <v>289</v>
      </c>
      <c r="N94" s="97">
        <v>40.6447</v>
      </c>
      <c r="AT94" t="str">
        <f t="shared" si="18"/>
        <v>GND</v>
      </c>
      <c r="AU94" t="str">
        <f t="shared" si="19"/>
        <v>--</v>
      </c>
    </row>
    <row r="95" spans="1:47" x14ac:dyDescent="0.25">
      <c r="A95" t="str">
        <f t="shared" si="14"/>
        <v>U2-D8</v>
      </c>
      <c r="B95" t="str">
        <f t="shared" si="15"/>
        <v>DQ6</v>
      </c>
      <c r="C95" t="str">
        <f t="shared" si="16"/>
        <v>U2-DQ6</v>
      </c>
      <c r="D95" t="str">
        <f t="shared" si="17"/>
        <v>U2-D8</v>
      </c>
      <c r="E95" t="s">
        <v>403</v>
      </c>
      <c r="F95" t="s">
        <v>312</v>
      </c>
      <c r="G95" t="s">
        <v>610</v>
      </c>
      <c r="L95" t="s">
        <v>362</v>
      </c>
      <c r="M95" t="s">
        <v>289</v>
      </c>
      <c r="N95" s="97">
        <v>39.301299999999998</v>
      </c>
      <c r="AT95" t="str">
        <f t="shared" si="18"/>
        <v>DQ6</v>
      </c>
      <c r="AU95" t="str">
        <f t="shared" si="19"/>
        <v>--</v>
      </c>
    </row>
    <row r="96" spans="1:47" x14ac:dyDescent="0.25">
      <c r="A96" t="str">
        <f t="shared" si="14"/>
        <v>U2-D9</v>
      </c>
      <c r="B96" t="str">
        <f t="shared" si="15"/>
        <v>DQ5</v>
      </c>
      <c r="C96" t="str">
        <f t="shared" si="16"/>
        <v>U2-DQ5</v>
      </c>
      <c r="D96" t="str">
        <f t="shared" si="17"/>
        <v>U2-D9</v>
      </c>
      <c r="E96" t="s">
        <v>403</v>
      </c>
      <c r="F96" t="s">
        <v>314</v>
      </c>
      <c r="G96" t="s">
        <v>609</v>
      </c>
      <c r="L96" t="s">
        <v>364</v>
      </c>
      <c r="M96" t="s">
        <v>289</v>
      </c>
      <c r="N96" s="97">
        <v>40.649500000000003</v>
      </c>
      <c r="AT96" t="str">
        <f t="shared" si="18"/>
        <v>DQ5</v>
      </c>
      <c r="AU96" t="str">
        <f t="shared" si="19"/>
        <v>--</v>
      </c>
    </row>
    <row r="97" spans="1:47" x14ac:dyDescent="0.25">
      <c r="A97" t="str">
        <f t="shared" si="14"/>
        <v>U2-E1</v>
      </c>
      <c r="B97" t="str">
        <f t="shared" si="15"/>
        <v>DQ8</v>
      </c>
      <c r="C97" t="str">
        <f t="shared" si="16"/>
        <v>U2-DQ8</v>
      </c>
      <c r="D97" t="str">
        <f t="shared" si="17"/>
        <v>U2-E1</v>
      </c>
      <c r="E97" t="s">
        <v>403</v>
      </c>
      <c r="F97" t="s">
        <v>740</v>
      </c>
      <c r="G97" t="s">
        <v>615</v>
      </c>
      <c r="L97" t="s">
        <v>366</v>
      </c>
      <c r="M97" t="s">
        <v>289</v>
      </c>
      <c r="N97" s="97">
        <v>33.3307</v>
      </c>
      <c r="AT97" t="str">
        <f t="shared" si="18"/>
        <v>DQ8</v>
      </c>
      <c r="AU97" t="str">
        <f t="shared" si="19"/>
        <v>--</v>
      </c>
    </row>
    <row r="98" spans="1:47" x14ac:dyDescent="0.25">
      <c r="A98" t="str">
        <f t="shared" si="14"/>
        <v>U2-E2</v>
      </c>
      <c r="B98" t="str">
        <f t="shared" si="15"/>
        <v>A13</v>
      </c>
      <c r="C98" t="str">
        <f t="shared" si="16"/>
        <v>U2-A13</v>
      </c>
      <c r="D98" t="str">
        <f t="shared" si="17"/>
        <v>U2-E2</v>
      </c>
      <c r="E98" t="s">
        <v>403</v>
      </c>
      <c r="F98" t="s">
        <v>741</v>
      </c>
      <c r="G98" t="s">
        <v>577</v>
      </c>
      <c r="L98" t="s">
        <v>368</v>
      </c>
      <c r="M98" t="s">
        <v>289</v>
      </c>
      <c r="N98" s="97">
        <v>34.170400000000001</v>
      </c>
      <c r="AT98" t="str">
        <f t="shared" si="18"/>
        <v>A13</v>
      </c>
      <c r="AU98" t="str">
        <f t="shared" si="19"/>
        <v>--</v>
      </c>
    </row>
    <row r="99" spans="1:47" x14ac:dyDescent="0.25">
      <c r="A99" t="str">
        <f t="shared" si="14"/>
        <v>U2-E3</v>
      </c>
      <c r="B99" t="str">
        <f t="shared" si="15"/>
        <v>GND</v>
      </c>
      <c r="C99" t="str">
        <f t="shared" si="16"/>
        <v>U2-GND</v>
      </c>
      <c r="D99" t="str">
        <f t="shared" si="17"/>
        <v>U2-E3</v>
      </c>
      <c r="E99" t="s">
        <v>403</v>
      </c>
      <c r="F99" t="s">
        <v>742</v>
      </c>
      <c r="G99" t="s">
        <v>324</v>
      </c>
      <c r="L99" t="s">
        <v>1147</v>
      </c>
      <c r="M99" t="s">
        <v>289</v>
      </c>
      <c r="N99" s="97">
        <v>4.2739000000000003</v>
      </c>
      <c r="AT99" t="str">
        <f t="shared" si="18"/>
        <v>GND</v>
      </c>
      <c r="AU99" t="str">
        <f t="shared" si="19"/>
        <v>--</v>
      </c>
    </row>
    <row r="100" spans="1:47" x14ac:dyDescent="0.25">
      <c r="A100" t="str">
        <f t="shared" si="14"/>
        <v>U2-E7</v>
      </c>
      <c r="B100" t="str">
        <f t="shared" si="15"/>
        <v>3.3V</v>
      </c>
      <c r="C100" t="str">
        <f t="shared" si="16"/>
        <v>U2-3.3V</v>
      </c>
      <c r="D100" t="str">
        <f t="shared" si="17"/>
        <v>U2-E7</v>
      </c>
      <c r="E100" t="s">
        <v>403</v>
      </c>
      <c r="F100" t="s">
        <v>639</v>
      </c>
      <c r="G100" t="s">
        <v>291</v>
      </c>
      <c r="L100" t="s">
        <v>1148</v>
      </c>
      <c r="M100" t="s">
        <v>289</v>
      </c>
      <c r="N100" s="97">
        <v>2.7448999999999999</v>
      </c>
      <c r="AT100" t="str">
        <f t="shared" si="18"/>
        <v>3.3V</v>
      </c>
      <c r="AU100" t="str">
        <f t="shared" si="19"/>
        <v>--</v>
      </c>
    </row>
    <row r="101" spans="1:47" x14ac:dyDescent="0.25">
      <c r="A101" t="str">
        <f t="shared" si="14"/>
        <v>U2-E8</v>
      </c>
      <c r="B101" t="str">
        <f t="shared" si="15"/>
        <v>DQM0</v>
      </c>
      <c r="C101" t="str">
        <f t="shared" si="16"/>
        <v>U2-DQM0</v>
      </c>
      <c r="D101" t="str">
        <f t="shared" si="17"/>
        <v>U2-E8</v>
      </c>
      <c r="E101" t="s">
        <v>403</v>
      </c>
      <c r="F101" t="s">
        <v>641</v>
      </c>
      <c r="G101" t="s">
        <v>619</v>
      </c>
      <c r="L101" t="s">
        <v>369</v>
      </c>
      <c r="M101" t="s">
        <v>289</v>
      </c>
      <c r="N101" s="97">
        <v>4.1604000000000001</v>
      </c>
      <c r="AT101" t="str">
        <f t="shared" si="18"/>
        <v>DQM0</v>
      </c>
      <c r="AU101" t="str">
        <f t="shared" si="19"/>
        <v>--</v>
      </c>
    </row>
    <row r="102" spans="1:47" x14ac:dyDescent="0.25">
      <c r="A102" t="str">
        <f t="shared" si="14"/>
        <v>U2-E9</v>
      </c>
      <c r="B102" t="str">
        <f t="shared" si="15"/>
        <v>DQ7</v>
      </c>
      <c r="C102" t="str">
        <f t="shared" si="16"/>
        <v>U2-DQ7</v>
      </c>
      <c r="D102" t="str">
        <f t="shared" si="17"/>
        <v>U2-E9</v>
      </c>
      <c r="E102" t="s">
        <v>403</v>
      </c>
      <c r="F102" t="s">
        <v>643</v>
      </c>
      <c r="G102" t="s">
        <v>613</v>
      </c>
      <c r="L102" t="s">
        <v>370</v>
      </c>
      <c r="M102" t="s">
        <v>289</v>
      </c>
      <c r="N102" s="97">
        <v>3.6520000000000001</v>
      </c>
      <c r="AT102" t="str">
        <f t="shared" si="18"/>
        <v>DQ7</v>
      </c>
      <c r="AU102" t="str">
        <f t="shared" si="19"/>
        <v>--</v>
      </c>
    </row>
    <row r="103" spans="1:47" x14ac:dyDescent="0.25">
      <c r="A103" t="str">
        <f t="shared" si="14"/>
        <v>U2-F1</v>
      </c>
      <c r="B103" t="str">
        <f t="shared" si="15"/>
        <v>DQM1</v>
      </c>
      <c r="C103" t="str">
        <f t="shared" si="16"/>
        <v>U2-DQM1</v>
      </c>
      <c r="D103" t="str">
        <f t="shared" si="17"/>
        <v>U2-F1</v>
      </c>
      <c r="E103" t="s">
        <v>403</v>
      </c>
      <c r="F103" t="s">
        <v>747</v>
      </c>
      <c r="G103" t="s">
        <v>621</v>
      </c>
      <c r="L103" t="s">
        <v>1149</v>
      </c>
      <c r="M103" t="s">
        <v>289</v>
      </c>
      <c r="N103" s="97">
        <v>9.7943999999999996</v>
      </c>
      <c r="AT103" t="str">
        <f t="shared" si="18"/>
        <v>DQM1</v>
      </c>
      <c r="AU103" t="str">
        <f t="shared" si="19"/>
        <v>--</v>
      </c>
    </row>
    <row r="104" spans="1:47" x14ac:dyDescent="0.25">
      <c r="A104" t="str">
        <f t="shared" si="14"/>
        <v>U2-F2</v>
      </c>
      <c r="B104" t="str">
        <f t="shared" si="15"/>
        <v>CLK</v>
      </c>
      <c r="C104" t="str">
        <f t="shared" si="16"/>
        <v>U2-CLK</v>
      </c>
      <c r="D104" t="str">
        <f t="shared" si="17"/>
        <v>U2-F2</v>
      </c>
      <c r="E104" t="s">
        <v>403</v>
      </c>
      <c r="F104" t="s">
        <v>748</v>
      </c>
      <c r="G104" t="s">
        <v>591</v>
      </c>
      <c r="L104" t="s">
        <v>1150</v>
      </c>
      <c r="M104" t="s">
        <v>289</v>
      </c>
      <c r="N104" s="97">
        <v>8.9313000000000002</v>
      </c>
      <c r="AT104" t="str">
        <f t="shared" si="18"/>
        <v>CLK</v>
      </c>
      <c r="AU104" t="str">
        <f t="shared" si="19"/>
        <v>--</v>
      </c>
    </row>
    <row r="105" spans="1:47" x14ac:dyDescent="0.25">
      <c r="A105" t="str">
        <f t="shared" si="14"/>
        <v>U2-F3</v>
      </c>
      <c r="B105" t="str">
        <f t="shared" si="15"/>
        <v>CKE</v>
      </c>
      <c r="C105" t="str">
        <f t="shared" si="16"/>
        <v>U2-CKE</v>
      </c>
      <c r="D105" t="str">
        <f t="shared" si="17"/>
        <v>U2-F3</v>
      </c>
      <c r="E105" t="s">
        <v>403</v>
      </c>
      <c r="F105" t="s">
        <v>749</v>
      </c>
      <c r="G105" t="s">
        <v>590</v>
      </c>
      <c r="L105" t="s">
        <v>1030</v>
      </c>
      <c r="M105" t="s">
        <v>289</v>
      </c>
      <c r="N105" s="97">
        <v>7.7260999999999997</v>
      </c>
      <c r="AT105" t="str">
        <f t="shared" si="18"/>
        <v>CKE</v>
      </c>
      <c r="AU105" t="str">
        <f t="shared" si="19"/>
        <v>--</v>
      </c>
    </row>
    <row r="106" spans="1:47" x14ac:dyDescent="0.25">
      <c r="A106" t="str">
        <f t="shared" si="14"/>
        <v>U2-F7</v>
      </c>
      <c r="B106" t="str">
        <f t="shared" si="15"/>
        <v>CAS</v>
      </c>
      <c r="C106" t="str">
        <f t="shared" si="16"/>
        <v>U2-CAS</v>
      </c>
      <c r="D106" t="str">
        <f t="shared" si="17"/>
        <v>U2-F7</v>
      </c>
      <c r="E106" t="s">
        <v>403</v>
      </c>
      <c r="F106" t="s">
        <v>753</v>
      </c>
      <c r="G106" t="s">
        <v>589</v>
      </c>
      <c r="L106" t="s">
        <v>1151</v>
      </c>
      <c r="M106" t="s">
        <v>289</v>
      </c>
      <c r="N106" s="97">
        <v>8.1372</v>
      </c>
      <c r="AT106" t="str">
        <f t="shared" si="18"/>
        <v>CAS</v>
      </c>
      <c r="AU106" t="str">
        <f t="shared" si="19"/>
        <v>--</v>
      </c>
    </row>
    <row r="107" spans="1:47" x14ac:dyDescent="0.25">
      <c r="A107" t="str">
        <f t="shared" si="14"/>
        <v>U2-F8</v>
      </c>
      <c r="B107" t="str">
        <f t="shared" si="15"/>
        <v>RAS</v>
      </c>
      <c r="C107" t="str">
        <f t="shared" si="16"/>
        <v>U2-RAS</v>
      </c>
      <c r="D107" t="str">
        <f t="shared" si="17"/>
        <v>U2-F8</v>
      </c>
      <c r="E107" t="s">
        <v>403</v>
      </c>
      <c r="F107" t="s">
        <v>647</v>
      </c>
      <c r="G107" t="s">
        <v>675</v>
      </c>
      <c r="L107" t="s">
        <v>371</v>
      </c>
      <c r="M107" t="s">
        <v>289</v>
      </c>
      <c r="N107" s="97">
        <v>5.2251000000000003</v>
      </c>
      <c r="AT107" t="str">
        <f t="shared" si="18"/>
        <v>RAS</v>
      </c>
      <c r="AU107" t="str">
        <f t="shared" si="19"/>
        <v>--</v>
      </c>
    </row>
    <row r="108" spans="1:47" x14ac:dyDescent="0.25">
      <c r="A108" t="str">
        <f t="shared" si="14"/>
        <v>U2-F9</v>
      </c>
      <c r="B108" t="str">
        <f t="shared" si="15"/>
        <v>WE</v>
      </c>
      <c r="C108" t="str">
        <f t="shared" si="16"/>
        <v>U2-WE</v>
      </c>
      <c r="D108" t="str">
        <f t="shared" si="17"/>
        <v>U2-F9</v>
      </c>
      <c r="E108" t="s">
        <v>403</v>
      </c>
      <c r="F108" t="s">
        <v>648</v>
      </c>
      <c r="G108" t="s">
        <v>691</v>
      </c>
      <c r="L108" t="s">
        <v>372</v>
      </c>
      <c r="M108" t="s">
        <v>289</v>
      </c>
      <c r="N108" s="97">
        <v>5.0433000000000003</v>
      </c>
      <c r="AT108" t="str">
        <f t="shared" si="18"/>
        <v>WE</v>
      </c>
      <c r="AU108" t="str">
        <f t="shared" si="19"/>
        <v>--</v>
      </c>
    </row>
    <row r="109" spans="1:47" x14ac:dyDescent="0.25">
      <c r="A109" t="str">
        <f t="shared" si="14"/>
        <v>U2-G1</v>
      </c>
      <c r="B109" t="str">
        <f t="shared" si="15"/>
        <v>A12</v>
      </c>
      <c r="C109" t="str">
        <f t="shared" si="16"/>
        <v>U2-A12</v>
      </c>
      <c r="D109" t="str">
        <f t="shared" si="17"/>
        <v>U2-G1</v>
      </c>
      <c r="E109" t="s">
        <v>403</v>
      </c>
      <c r="F109" t="s">
        <v>754</v>
      </c>
      <c r="G109" t="s">
        <v>576</v>
      </c>
      <c r="L109" t="s">
        <v>373</v>
      </c>
      <c r="M109" t="s">
        <v>289</v>
      </c>
      <c r="N109" s="97">
        <v>4.4218000000000002</v>
      </c>
      <c r="AT109" t="str">
        <f t="shared" si="18"/>
        <v>A12</v>
      </c>
      <c r="AU109" t="str">
        <f t="shared" si="19"/>
        <v>--</v>
      </c>
    </row>
    <row r="110" spans="1:47" x14ac:dyDescent="0.25">
      <c r="A110" t="str">
        <f t="shared" si="14"/>
        <v>U2-G2</v>
      </c>
      <c r="B110" t="str">
        <f t="shared" si="15"/>
        <v>A11</v>
      </c>
      <c r="C110" t="str">
        <f t="shared" si="16"/>
        <v>U2-A11</v>
      </c>
      <c r="D110" t="str">
        <f t="shared" si="17"/>
        <v>U2-G2</v>
      </c>
      <c r="E110" t="s">
        <v>403</v>
      </c>
      <c r="F110" t="s">
        <v>755</v>
      </c>
      <c r="G110" t="s">
        <v>575</v>
      </c>
      <c r="L110" t="s">
        <v>374</v>
      </c>
      <c r="M110" t="s">
        <v>289</v>
      </c>
      <c r="N110" s="97">
        <v>0.80759999999999998</v>
      </c>
      <c r="AT110" t="str">
        <f t="shared" si="18"/>
        <v>A11</v>
      </c>
      <c r="AU110" t="str">
        <f t="shared" si="19"/>
        <v>--</v>
      </c>
    </row>
    <row r="111" spans="1:47" x14ac:dyDescent="0.25">
      <c r="A111" t="str">
        <f t="shared" si="14"/>
        <v>U2-G3</v>
      </c>
      <c r="B111" t="str">
        <f t="shared" si="15"/>
        <v>A9</v>
      </c>
      <c r="C111" t="str">
        <f t="shared" si="16"/>
        <v>U2-A9</v>
      </c>
      <c r="D111" t="str">
        <f t="shared" si="17"/>
        <v>U2-G3</v>
      </c>
      <c r="E111" t="s">
        <v>403</v>
      </c>
      <c r="F111" t="s">
        <v>756</v>
      </c>
      <c r="G111" t="s">
        <v>585</v>
      </c>
      <c r="L111" t="s">
        <v>375</v>
      </c>
      <c r="M111" t="s">
        <v>289</v>
      </c>
      <c r="N111" s="97">
        <v>0.879</v>
      </c>
      <c r="AT111" t="str">
        <f t="shared" si="18"/>
        <v>A9</v>
      </c>
      <c r="AU111" t="str">
        <f t="shared" si="19"/>
        <v>--</v>
      </c>
    </row>
    <row r="112" spans="1:47" x14ac:dyDescent="0.25">
      <c r="A112" t="str">
        <f t="shared" si="14"/>
        <v>U2-G7</v>
      </c>
      <c r="B112" t="str">
        <f t="shared" si="15"/>
        <v>BA0</v>
      </c>
      <c r="C112" t="str">
        <f t="shared" si="16"/>
        <v>U2-BA0</v>
      </c>
      <c r="D112" t="str">
        <f t="shared" si="17"/>
        <v>U2-G7</v>
      </c>
      <c r="E112" t="s">
        <v>403</v>
      </c>
      <c r="F112" t="s">
        <v>759</v>
      </c>
      <c r="G112" t="s">
        <v>586</v>
      </c>
      <c r="L112" t="s">
        <v>376</v>
      </c>
      <c r="M112" t="s">
        <v>289</v>
      </c>
      <c r="N112" s="97">
        <v>0.95040000000000002</v>
      </c>
      <c r="AT112" t="str">
        <f t="shared" si="18"/>
        <v>BA0</v>
      </c>
      <c r="AU112" t="str">
        <f t="shared" si="19"/>
        <v>--</v>
      </c>
    </row>
    <row r="113" spans="1:47" x14ac:dyDescent="0.25">
      <c r="A113" t="str">
        <f t="shared" si="14"/>
        <v>U2-G8</v>
      </c>
      <c r="B113" t="str">
        <f t="shared" si="15"/>
        <v>BA1</v>
      </c>
      <c r="C113" t="str">
        <f t="shared" si="16"/>
        <v>U2-BA1</v>
      </c>
      <c r="D113" t="str">
        <f t="shared" si="17"/>
        <v>U2-G8</v>
      </c>
      <c r="E113" t="s">
        <v>403</v>
      </c>
      <c r="F113" t="s">
        <v>760</v>
      </c>
      <c r="G113" t="s">
        <v>587</v>
      </c>
      <c r="L113" t="s">
        <v>377</v>
      </c>
      <c r="M113" t="s">
        <v>289</v>
      </c>
      <c r="N113" s="97">
        <v>1.0219</v>
      </c>
      <c r="AT113" t="str">
        <f t="shared" si="18"/>
        <v>BA1</v>
      </c>
      <c r="AU113" t="str">
        <f t="shared" si="19"/>
        <v>--</v>
      </c>
    </row>
    <row r="114" spans="1:47" x14ac:dyDescent="0.25">
      <c r="A114" t="str">
        <f t="shared" si="14"/>
        <v>U2-G9</v>
      </c>
      <c r="B114" t="str">
        <f t="shared" si="15"/>
        <v>CS</v>
      </c>
      <c r="C114" t="str">
        <f t="shared" si="16"/>
        <v>U2-CS</v>
      </c>
      <c r="D114" t="str">
        <f t="shared" si="17"/>
        <v>U2-G9</v>
      </c>
      <c r="E114" t="s">
        <v>403</v>
      </c>
      <c r="F114" t="s">
        <v>655</v>
      </c>
      <c r="G114" t="s">
        <v>592</v>
      </c>
      <c r="L114" t="s">
        <v>378</v>
      </c>
      <c r="M114" t="s">
        <v>289</v>
      </c>
      <c r="N114" s="97">
        <v>1.0219</v>
      </c>
      <c r="AT114" t="str">
        <f t="shared" si="18"/>
        <v>CS</v>
      </c>
      <c r="AU114" t="str">
        <f t="shared" si="19"/>
        <v>--</v>
      </c>
    </row>
    <row r="115" spans="1:47" x14ac:dyDescent="0.25">
      <c r="A115" t="str">
        <f t="shared" si="14"/>
        <v>U2-H1</v>
      </c>
      <c r="B115" t="str">
        <f t="shared" si="15"/>
        <v>A8</v>
      </c>
      <c r="C115" t="str">
        <f t="shared" si="16"/>
        <v>U2-A8</v>
      </c>
      <c r="D115" t="str">
        <f t="shared" si="17"/>
        <v>U2-H1</v>
      </c>
      <c r="E115" t="s">
        <v>403</v>
      </c>
      <c r="F115" t="s">
        <v>478</v>
      </c>
      <c r="G115" t="s">
        <v>584</v>
      </c>
      <c r="L115" t="s">
        <v>379</v>
      </c>
      <c r="M115" t="s">
        <v>289</v>
      </c>
      <c r="N115" s="97">
        <v>0.95040000000000002</v>
      </c>
      <c r="AT115" t="str">
        <f t="shared" si="18"/>
        <v>A8</v>
      </c>
      <c r="AU115" t="str">
        <f t="shared" si="19"/>
        <v>--</v>
      </c>
    </row>
    <row r="116" spans="1:47" x14ac:dyDescent="0.25">
      <c r="A116" t="str">
        <f t="shared" si="14"/>
        <v>U2-H2</v>
      </c>
      <c r="B116" t="str">
        <f t="shared" si="15"/>
        <v>A7</v>
      </c>
      <c r="C116" t="str">
        <f t="shared" si="16"/>
        <v>U2-A7</v>
      </c>
      <c r="D116" t="str">
        <f t="shared" si="17"/>
        <v>U2-H2</v>
      </c>
      <c r="E116" t="s">
        <v>403</v>
      </c>
      <c r="F116" t="s">
        <v>480</v>
      </c>
      <c r="G116" t="s">
        <v>583</v>
      </c>
      <c r="L116" t="s">
        <v>380</v>
      </c>
      <c r="M116" t="s">
        <v>289</v>
      </c>
      <c r="N116" s="97">
        <v>0.879</v>
      </c>
      <c r="AT116" t="str">
        <f t="shared" si="18"/>
        <v>A7</v>
      </c>
      <c r="AU116" t="str">
        <f t="shared" si="19"/>
        <v>--</v>
      </c>
    </row>
    <row r="117" spans="1:47" x14ac:dyDescent="0.25">
      <c r="A117" t="str">
        <f t="shared" si="14"/>
        <v>U2-H3</v>
      </c>
      <c r="B117" t="str">
        <f t="shared" si="15"/>
        <v>A6</v>
      </c>
      <c r="C117" t="str">
        <f t="shared" si="16"/>
        <v>U2-A6</v>
      </c>
      <c r="D117" t="str">
        <f t="shared" si="17"/>
        <v>U2-H3</v>
      </c>
      <c r="E117" t="s">
        <v>403</v>
      </c>
      <c r="F117" t="s">
        <v>482</v>
      </c>
      <c r="G117" t="s">
        <v>582</v>
      </c>
      <c r="L117" t="s">
        <v>381</v>
      </c>
      <c r="M117" t="s">
        <v>289</v>
      </c>
      <c r="N117" s="97">
        <v>0.80759999999999998</v>
      </c>
      <c r="AT117" t="str">
        <f t="shared" si="18"/>
        <v>A6</v>
      </c>
      <c r="AU117" t="str">
        <f t="shared" si="19"/>
        <v>--</v>
      </c>
    </row>
    <row r="118" spans="1:47" x14ac:dyDescent="0.25">
      <c r="A118" t="str">
        <f t="shared" si="14"/>
        <v>U2-H7</v>
      </c>
      <c r="B118" t="str">
        <f t="shared" si="15"/>
        <v>A0</v>
      </c>
      <c r="C118" t="str">
        <f t="shared" si="16"/>
        <v>U2-A0</v>
      </c>
      <c r="D118" t="str">
        <f t="shared" si="17"/>
        <v>U2-H7</v>
      </c>
      <c r="E118" t="s">
        <v>403</v>
      </c>
      <c r="F118" t="s">
        <v>762</v>
      </c>
      <c r="G118" t="s">
        <v>572</v>
      </c>
      <c r="L118" t="s">
        <v>382</v>
      </c>
      <c r="M118" t="s">
        <v>289</v>
      </c>
      <c r="N118" s="97">
        <v>2.536</v>
      </c>
      <c r="AT118" t="str">
        <f t="shared" si="18"/>
        <v>A0</v>
      </c>
      <c r="AU118" t="str">
        <f t="shared" si="19"/>
        <v>--</v>
      </c>
    </row>
    <row r="119" spans="1:47" x14ac:dyDescent="0.25">
      <c r="A119" t="str">
        <f t="shared" si="14"/>
        <v>U2-H8</v>
      </c>
      <c r="B119" t="str">
        <f t="shared" si="15"/>
        <v>A1</v>
      </c>
      <c r="C119" t="str">
        <f t="shared" si="16"/>
        <v>U2-A1</v>
      </c>
      <c r="D119" t="str">
        <f t="shared" si="17"/>
        <v>U2-H8</v>
      </c>
      <c r="E119" t="s">
        <v>403</v>
      </c>
      <c r="F119" t="s">
        <v>663</v>
      </c>
      <c r="G119" t="s">
        <v>573</v>
      </c>
      <c r="L119" t="s">
        <v>384</v>
      </c>
      <c r="M119" t="s">
        <v>289</v>
      </c>
      <c r="N119" s="97">
        <v>17.983499999999999</v>
      </c>
      <c r="AT119" t="str">
        <f t="shared" si="18"/>
        <v>A1</v>
      </c>
      <c r="AU119" t="str">
        <f t="shared" si="19"/>
        <v>--</v>
      </c>
    </row>
    <row r="120" spans="1:47" x14ac:dyDescent="0.25">
      <c r="A120" t="str">
        <f t="shared" si="14"/>
        <v>U2-H9</v>
      </c>
      <c r="B120" t="str">
        <f t="shared" si="15"/>
        <v>A10</v>
      </c>
      <c r="C120" t="str">
        <f t="shared" si="16"/>
        <v>U2-A10</v>
      </c>
      <c r="D120" t="str">
        <f t="shared" si="17"/>
        <v>U2-H9</v>
      </c>
      <c r="E120" t="s">
        <v>403</v>
      </c>
      <c r="F120" t="s">
        <v>665</v>
      </c>
      <c r="G120" t="s">
        <v>574</v>
      </c>
      <c r="L120" t="s">
        <v>385</v>
      </c>
      <c r="M120" t="s">
        <v>289</v>
      </c>
      <c r="N120" s="97">
        <v>1.0940000000000001</v>
      </c>
      <c r="AT120" t="str">
        <f t="shared" si="18"/>
        <v>A10</v>
      </c>
      <c r="AU120" t="str">
        <f t="shared" si="19"/>
        <v>--</v>
      </c>
    </row>
    <row r="121" spans="1:47" x14ac:dyDescent="0.25">
      <c r="A121" t="str">
        <f t="shared" si="14"/>
        <v>U2-J1</v>
      </c>
      <c r="B121" t="str">
        <f t="shared" si="15"/>
        <v>GND</v>
      </c>
      <c r="C121" t="str">
        <f t="shared" si="16"/>
        <v>U2-GND</v>
      </c>
      <c r="D121" t="str">
        <f t="shared" si="17"/>
        <v>U2-J1</v>
      </c>
      <c r="E121" t="s">
        <v>403</v>
      </c>
      <c r="F121" t="s">
        <v>168</v>
      </c>
      <c r="G121" t="s">
        <v>324</v>
      </c>
      <c r="L121" t="s">
        <v>386</v>
      </c>
      <c r="M121" t="s">
        <v>289</v>
      </c>
      <c r="N121" s="97">
        <v>11.022399999999999</v>
      </c>
      <c r="AT121" t="str">
        <f t="shared" si="18"/>
        <v>GND</v>
      </c>
      <c r="AU121" t="str">
        <f t="shared" si="19"/>
        <v>--</v>
      </c>
    </row>
    <row r="122" spans="1:47" x14ac:dyDescent="0.25">
      <c r="A122" t="str">
        <f t="shared" si="14"/>
        <v>U2-J2</v>
      </c>
      <c r="B122" t="str">
        <f t="shared" si="15"/>
        <v>A5</v>
      </c>
      <c r="C122" t="str">
        <f t="shared" si="16"/>
        <v>U2-A5</v>
      </c>
      <c r="D122" t="str">
        <f t="shared" si="17"/>
        <v>U2-J2</v>
      </c>
      <c r="E122" t="s">
        <v>403</v>
      </c>
      <c r="F122" t="s">
        <v>184</v>
      </c>
      <c r="G122" t="s">
        <v>581</v>
      </c>
      <c r="L122" t="s">
        <v>387</v>
      </c>
      <c r="M122" t="s">
        <v>289</v>
      </c>
      <c r="N122" s="97">
        <v>8.0905000000000005</v>
      </c>
      <c r="AT122" t="str">
        <f t="shared" si="18"/>
        <v>A5</v>
      </c>
      <c r="AU122" t="str">
        <f t="shared" si="19"/>
        <v>--</v>
      </c>
    </row>
    <row r="123" spans="1:47" x14ac:dyDescent="0.25">
      <c r="A123" t="str">
        <f t="shared" si="14"/>
        <v>U2-J3</v>
      </c>
      <c r="B123" t="str">
        <f t="shared" si="15"/>
        <v>A4</v>
      </c>
      <c r="C123" t="str">
        <f t="shared" si="16"/>
        <v>U2-A4</v>
      </c>
      <c r="D123" t="str">
        <f t="shared" si="17"/>
        <v>U2-J3</v>
      </c>
      <c r="E123" t="s">
        <v>403</v>
      </c>
      <c r="F123" t="s">
        <v>185</v>
      </c>
      <c r="G123" t="s">
        <v>580</v>
      </c>
      <c r="L123" t="s">
        <v>388</v>
      </c>
      <c r="M123" t="s">
        <v>289</v>
      </c>
      <c r="N123" s="97">
        <v>2.1328</v>
      </c>
      <c r="AT123" t="str">
        <f t="shared" si="18"/>
        <v>A4</v>
      </c>
      <c r="AU123" t="str">
        <f t="shared" si="19"/>
        <v>--</v>
      </c>
    </row>
    <row r="124" spans="1:47" x14ac:dyDescent="0.25">
      <c r="A124" t="str">
        <f t="shared" si="14"/>
        <v>U2-J7</v>
      </c>
      <c r="B124" t="str">
        <f t="shared" si="15"/>
        <v>A3</v>
      </c>
      <c r="C124" t="str">
        <f t="shared" si="16"/>
        <v>U2-A3</v>
      </c>
      <c r="D124" t="str">
        <f t="shared" si="17"/>
        <v>U2-J7</v>
      </c>
      <c r="E124" t="s">
        <v>403</v>
      </c>
      <c r="F124" t="s">
        <v>673</v>
      </c>
      <c r="G124" t="s">
        <v>579</v>
      </c>
      <c r="L124" t="s">
        <v>389</v>
      </c>
      <c r="M124" t="s">
        <v>289</v>
      </c>
      <c r="N124" s="97">
        <v>10.4693</v>
      </c>
      <c r="AT124" t="str">
        <f t="shared" si="18"/>
        <v>A3</v>
      </c>
      <c r="AU124" t="str">
        <f t="shared" si="19"/>
        <v>--</v>
      </c>
    </row>
    <row r="125" spans="1:47" x14ac:dyDescent="0.25">
      <c r="A125" t="str">
        <f t="shared" si="14"/>
        <v>U2-J8</v>
      </c>
      <c r="B125" t="str">
        <f t="shared" si="15"/>
        <v>A2</v>
      </c>
      <c r="C125" t="str">
        <f t="shared" si="16"/>
        <v>U2-A2</v>
      </c>
      <c r="D125" t="str">
        <f t="shared" si="17"/>
        <v>U2-J8</v>
      </c>
      <c r="E125" t="s">
        <v>403</v>
      </c>
      <c r="F125" t="s">
        <v>676</v>
      </c>
      <c r="G125" t="s">
        <v>578</v>
      </c>
      <c r="L125" t="s">
        <v>390</v>
      </c>
      <c r="M125" t="s">
        <v>289</v>
      </c>
      <c r="N125" s="97">
        <v>1.8171999999999999</v>
      </c>
      <c r="AT125" t="str">
        <f t="shared" si="18"/>
        <v>A2</v>
      </c>
      <c r="AU125" t="str">
        <f t="shared" si="19"/>
        <v>--</v>
      </c>
    </row>
    <row r="126" spans="1:47" x14ac:dyDescent="0.25">
      <c r="A126" t="str">
        <f t="shared" si="14"/>
        <v>U2-J9</v>
      </c>
      <c r="B126" t="str">
        <f t="shared" si="15"/>
        <v>3.3V</v>
      </c>
      <c r="C126" t="str">
        <f t="shared" si="16"/>
        <v>U2-3.3V</v>
      </c>
      <c r="D126" t="str">
        <f t="shared" si="17"/>
        <v>U2-J9</v>
      </c>
      <c r="E126" t="s">
        <v>403</v>
      </c>
      <c r="F126" t="s">
        <v>188</v>
      </c>
      <c r="G126" t="s">
        <v>291</v>
      </c>
      <c r="L126" t="s">
        <v>391</v>
      </c>
      <c r="M126" t="s">
        <v>289</v>
      </c>
      <c r="N126" s="97">
        <v>8.4710999999999999</v>
      </c>
      <c r="AT126" t="str">
        <f t="shared" si="18"/>
        <v>3.3V</v>
      </c>
      <c r="AU126" t="str">
        <f t="shared" si="19"/>
        <v>--</v>
      </c>
    </row>
    <row r="127" spans="1:47" x14ac:dyDescent="0.25">
      <c r="A127" t="str">
        <f t="shared" si="14"/>
        <v>U3-1</v>
      </c>
      <c r="B127" t="str">
        <f t="shared" si="15"/>
        <v>EECS</v>
      </c>
      <c r="C127" t="str">
        <f t="shared" si="16"/>
        <v>U3-EECS</v>
      </c>
      <c r="D127" t="str">
        <f t="shared" si="17"/>
        <v>U3-1</v>
      </c>
      <c r="E127" t="s">
        <v>404</v>
      </c>
      <c r="F127">
        <v>1</v>
      </c>
      <c r="G127" t="s">
        <v>341</v>
      </c>
      <c r="L127" t="s">
        <v>853</v>
      </c>
      <c r="M127" t="s">
        <v>289</v>
      </c>
      <c r="N127" s="97">
        <v>2.1528999999999998</v>
      </c>
      <c r="AT127" t="str">
        <f t="shared" si="18"/>
        <v>EECS</v>
      </c>
      <c r="AU127" t="str">
        <f t="shared" si="19"/>
        <v>--</v>
      </c>
    </row>
    <row r="128" spans="1:47" x14ac:dyDescent="0.25">
      <c r="A128" t="str">
        <f t="shared" si="14"/>
        <v>U3-2</v>
      </c>
      <c r="B128" t="str">
        <f t="shared" si="15"/>
        <v>VCORE</v>
      </c>
      <c r="C128" t="str">
        <f t="shared" si="16"/>
        <v>U3-VCORE</v>
      </c>
      <c r="D128" t="str">
        <f t="shared" si="17"/>
        <v>U3-2</v>
      </c>
      <c r="E128" t="s">
        <v>404</v>
      </c>
      <c r="F128">
        <v>2</v>
      </c>
      <c r="G128" t="s">
        <v>395</v>
      </c>
      <c r="L128" t="s">
        <v>392</v>
      </c>
      <c r="M128" t="s">
        <v>289</v>
      </c>
      <c r="N128" s="97">
        <v>3.5051000000000001</v>
      </c>
      <c r="AT128" t="str">
        <f t="shared" si="18"/>
        <v>VCORE</v>
      </c>
      <c r="AU128" t="str">
        <f t="shared" si="19"/>
        <v>--</v>
      </c>
    </row>
    <row r="129" spans="1:47" x14ac:dyDescent="0.25">
      <c r="A129" t="str">
        <f t="shared" si="14"/>
        <v>U3-3</v>
      </c>
      <c r="B129" t="str">
        <f t="shared" si="15"/>
        <v>NetR19_2</v>
      </c>
      <c r="C129" t="str">
        <f t="shared" si="16"/>
        <v>U3-NetR19_2</v>
      </c>
      <c r="D129" t="str">
        <f t="shared" si="17"/>
        <v>U3-3</v>
      </c>
      <c r="E129" t="s">
        <v>404</v>
      </c>
      <c r="F129">
        <v>3</v>
      </c>
      <c r="G129" t="s">
        <v>384</v>
      </c>
      <c r="L129" t="s">
        <v>393</v>
      </c>
      <c r="M129" t="s">
        <v>289</v>
      </c>
      <c r="N129" s="97">
        <v>2.1623000000000001</v>
      </c>
      <c r="AT129" t="str">
        <f t="shared" si="18"/>
        <v>NetR17_1</v>
      </c>
      <c r="AU129" t="str">
        <f t="shared" si="19"/>
        <v>R19</v>
      </c>
    </row>
    <row r="130" spans="1:47" x14ac:dyDescent="0.25">
      <c r="A130" t="str">
        <f t="shared" si="14"/>
        <v>U3-4</v>
      </c>
      <c r="B130" t="str">
        <f t="shared" si="15"/>
        <v>NetU3_4</v>
      </c>
      <c r="C130" t="str">
        <f t="shared" si="16"/>
        <v>U3-NetU3_4</v>
      </c>
      <c r="D130" t="str">
        <f t="shared" si="17"/>
        <v>U3-4</v>
      </c>
      <c r="E130" t="s">
        <v>404</v>
      </c>
      <c r="F130">
        <v>4</v>
      </c>
      <c r="G130" t="s">
        <v>405</v>
      </c>
      <c r="L130" t="s">
        <v>333</v>
      </c>
      <c r="M130" t="s">
        <v>289</v>
      </c>
      <c r="N130" s="97">
        <v>24.3413</v>
      </c>
      <c r="AT130" t="str">
        <f t="shared" si="18"/>
        <v>NetU3_4</v>
      </c>
      <c r="AU130" t="str">
        <f t="shared" si="19"/>
        <v>--</v>
      </c>
    </row>
    <row r="131" spans="1:47" x14ac:dyDescent="0.25">
      <c r="A131" t="str">
        <f t="shared" si="14"/>
        <v>U3-5</v>
      </c>
      <c r="B131" t="str">
        <f t="shared" si="15"/>
        <v>NetC1_1</v>
      </c>
      <c r="C131" t="str">
        <f t="shared" si="16"/>
        <v>U3-NetC1_1</v>
      </c>
      <c r="D131" t="str">
        <f t="shared" si="17"/>
        <v>U3-5</v>
      </c>
      <c r="E131" t="s">
        <v>404</v>
      </c>
      <c r="F131">
        <v>5</v>
      </c>
      <c r="G131" t="s">
        <v>370</v>
      </c>
      <c r="L131" t="s">
        <v>334</v>
      </c>
      <c r="M131" t="s">
        <v>289</v>
      </c>
      <c r="N131" s="97">
        <v>22.931000000000001</v>
      </c>
      <c r="AT131" t="str">
        <f t="shared" si="18"/>
        <v>NetC1_1</v>
      </c>
      <c r="AU131" t="str">
        <f t="shared" si="19"/>
        <v>--</v>
      </c>
    </row>
    <row r="132" spans="1:47" x14ac:dyDescent="0.25">
      <c r="A132" t="str">
        <f t="shared" si="14"/>
        <v>U3-6</v>
      </c>
      <c r="B132" t="str">
        <f t="shared" si="15"/>
        <v>NetR1_2</v>
      </c>
      <c r="C132" t="str">
        <f t="shared" si="16"/>
        <v>U3-NetR1_2</v>
      </c>
      <c r="D132" t="str">
        <f t="shared" si="17"/>
        <v>U3-6</v>
      </c>
      <c r="E132" t="s">
        <v>404</v>
      </c>
      <c r="F132">
        <v>6</v>
      </c>
      <c r="G132" t="s">
        <v>385</v>
      </c>
      <c r="L132" t="s">
        <v>335</v>
      </c>
      <c r="M132" t="s">
        <v>289</v>
      </c>
      <c r="N132" s="97">
        <v>26.487500000000001</v>
      </c>
      <c r="AT132" t="str">
        <f t="shared" si="18"/>
        <v>NetR1_2</v>
      </c>
      <c r="AU132" t="str">
        <f t="shared" si="19"/>
        <v>--</v>
      </c>
    </row>
    <row r="133" spans="1:47" x14ac:dyDescent="0.25">
      <c r="A133" t="str">
        <f t="shared" si="14"/>
        <v>U3-7</v>
      </c>
      <c r="B133" t="str">
        <f t="shared" si="15"/>
        <v>D_N</v>
      </c>
      <c r="C133" t="str">
        <f t="shared" si="16"/>
        <v>U3-D_N</v>
      </c>
      <c r="D133" t="str">
        <f t="shared" si="17"/>
        <v>U3-7</v>
      </c>
      <c r="E133" t="s">
        <v>404</v>
      </c>
      <c r="F133">
        <v>7</v>
      </c>
      <c r="G133" t="s">
        <v>337</v>
      </c>
      <c r="L133" t="s">
        <v>336</v>
      </c>
      <c r="M133" t="s">
        <v>289</v>
      </c>
      <c r="N133" s="97">
        <v>14.8453</v>
      </c>
      <c r="AT133" t="str">
        <f t="shared" si="18"/>
        <v>D_N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U3-8</v>
      </c>
      <c r="B134" t="str">
        <f t="shared" ref="B134:B197" si="21">IF(OR(E134=$A$2,E134=$B$2,E134=$C$2,E134=$D$2),"--",G134)</f>
        <v>D_P</v>
      </c>
      <c r="C134" t="str">
        <f t="shared" ref="C134:C197" si="22">$E134&amp;"-"&amp;$G134</f>
        <v>U3-D_P</v>
      </c>
      <c r="D134" t="str">
        <f t="shared" ref="D134:D197" si="23">A134</f>
        <v>U3-8</v>
      </c>
      <c r="E134" t="s">
        <v>404</v>
      </c>
      <c r="F134">
        <v>8</v>
      </c>
      <c r="G134" t="s">
        <v>338</v>
      </c>
      <c r="L134" t="s">
        <v>340</v>
      </c>
      <c r="M134" t="s">
        <v>289</v>
      </c>
      <c r="N134" s="97">
        <v>22.221800000000002</v>
      </c>
      <c r="AT134" t="str">
        <f t="shared" ref="AT134:AT197" si="24">IF(IF(COUNTIF($AO$6:$AQ$150,B134)&gt;0,"---","--")="---",VLOOKUP(B134,$AO$6:$AQ$150,3,0),B134)</f>
        <v>D_P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U3-9</v>
      </c>
      <c r="B135" t="str">
        <f t="shared" si="21"/>
        <v>NetC19_1</v>
      </c>
      <c r="C135" t="str">
        <f t="shared" si="22"/>
        <v>U3-NetC19_1</v>
      </c>
      <c r="D135" t="str">
        <f t="shared" si="23"/>
        <v>U3-9</v>
      </c>
      <c r="E135" t="s">
        <v>404</v>
      </c>
      <c r="F135">
        <v>9</v>
      </c>
      <c r="G135" t="s">
        <v>369</v>
      </c>
      <c r="L135" t="s">
        <v>342</v>
      </c>
      <c r="M135" t="s">
        <v>289</v>
      </c>
      <c r="N135" s="97">
        <v>29.896799999999999</v>
      </c>
      <c r="AT135" t="str">
        <f t="shared" si="24"/>
        <v>NetC19_1</v>
      </c>
      <c r="AU135" t="str">
        <f t="shared" si="25"/>
        <v>--</v>
      </c>
    </row>
    <row r="136" spans="1:47" x14ac:dyDescent="0.25">
      <c r="A136" t="str">
        <f t="shared" si="20"/>
        <v>U3-10</v>
      </c>
      <c r="B136" t="str">
        <f t="shared" si="21"/>
        <v>GND</v>
      </c>
      <c r="C136" t="str">
        <f t="shared" si="22"/>
        <v>U3-GND</v>
      </c>
      <c r="D136" t="str">
        <f t="shared" si="23"/>
        <v>U3-10</v>
      </c>
      <c r="E136" t="s">
        <v>404</v>
      </c>
      <c r="F136">
        <v>10</v>
      </c>
      <c r="G136" t="s">
        <v>324</v>
      </c>
      <c r="L136" t="s">
        <v>344</v>
      </c>
      <c r="M136" t="s">
        <v>289</v>
      </c>
      <c r="N136" s="97">
        <v>17.995799999999999</v>
      </c>
      <c r="AT136" t="str">
        <f t="shared" si="24"/>
        <v>GND</v>
      </c>
      <c r="AU136" t="str">
        <f t="shared" si="25"/>
        <v>--</v>
      </c>
    </row>
    <row r="137" spans="1:47" x14ac:dyDescent="0.25">
      <c r="A137" t="str">
        <f t="shared" si="20"/>
        <v>U3-11</v>
      </c>
      <c r="B137" t="str">
        <f t="shared" si="21"/>
        <v>NetR2_2</v>
      </c>
      <c r="C137" t="str">
        <f t="shared" si="22"/>
        <v>U3-NetR2_2</v>
      </c>
      <c r="D137" t="str">
        <f t="shared" si="23"/>
        <v>U3-11</v>
      </c>
      <c r="E137" t="s">
        <v>404</v>
      </c>
      <c r="F137">
        <v>11</v>
      </c>
      <c r="G137" t="s">
        <v>390</v>
      </c>
      <c r="L137" t="s">
        <v>346</v>
      </c>
      <c r="M137" t="s">
        <v>289</v>
      </c>
      <c r="N137" s="97">
        <v>17.136800000000001</v>
      </c>
      <c r="AT137" t="str">
        <f t="shared" si="24"/>
        <v>NetR2_2</v>
      </c>
      <c r="AU137" t="str">
        <f t="shared" si="25"/>
        <v>--</v>
      </c>
    </row>
    <row r="138" spans="1:47" x14ac:dyDescent="0.25">
      <c r="A138" t="str">
        <f t="shared" si="20"/>
        <v>U3-12</v>
      </c>
      <c r="B138" t="str">
        <f t="shared" si="21"/>
        <v>TCK</v>
      </c>
      <c r="C138" t="str">
        <f t="shared" si="22"/>
        <v>U3-TCK</v>
      </c>
      <c r="D138" t="str">
        <f t="shared" si="23"/>
        <v>U3-12</v>
      </c>
      <c r="E138" t="s">
        <v>404</v>
      </c>
      <c r="F138">
        <v>12</v>
      </c>
      <c r="G138" t="s">
        <v>329</v>
      </c>
      <c r="L138" t="s">
        <v>1141</v>
      </c>
      <c r="M138" t="s">
        <v>289</v>
      </c>
      <c r="N138" s="97">
        <v>21.995699999999999</v>
      </c>
      <c r="AT138" t="str">
        <f t="shared" si="24"/>
        <v>TCK</v>
      </c>
      <c r="AU138" t="str">
        <f t="shared" si="25"/>
        <v>--</v>
      </c>
    </row>
    <row r="139" spans="1:47" x14ac:dyDescent="0.25">
      <c r="A139" t="str">
        <f t="shared" si="20"/>
        <v>U3-13</v>
      </c>
      <c r="B139" t="str">
        <f t="shared" si="21"/>
        <v>TDI</v>
      </c>
      <c r="C139" t="str">
        <f t="shared" si="22"/>
        <v>U3-TDI</v>
      </c>
      <c r="D139" t="str">
        <f t="shared" si="23"/>
        <v>U3-13</v>
      </c>
      <c r="E139" t="s">
        <v>404</v>
      </c>
      <c r="F139">
        <v>13</v>
      </c>
      <c r="G139" t="s">
        <v>331</v>
      </c>
      <c r="L139" t="s">
        <v>1142</v>
      </c>
      <c r="M139" t="s">
        <v>289</v>
      </c>
      <c r="N139" s="97">
        <v>16.267499999999998</v>
      </c>
      <c r="AT139" t="str">
        <f t="shared" si="24"/>
        <v>TDI</v>
      </c>
      <c r="AU139" t="str">
        <f t="shared" si="25"/>
        <v>--</v>
      </c>
    </row>
    <row r="140" spans="1:47" x14ac:dyDescent="0.25">
      <c r="A140" t="str">
        <f t="shared" si="20"/>
        <v>U3-14</v>
      </c>
      <c r="B140" t="str">
        <f t="shared" si="21"/>
        <v>TDO</v>
      </c>
      <c r="C140" t="str">
        <f t="shared" si="22"/>
        <v>U3-TDO</v>
      </c>
      <c r="D140" t="str">
        <f t="shared" si="23"/>
        <v>U3-14</v>
      </c>
      <c r="E140" t="s">
        <v>404</v>
      </c>
      <c r="F140">
        <v>14</v>
      </c>
      <c r="G140" t="s">
        <v>330</v>
      </c>
      <c r="L140" t="s">
        <v>675</v>
      </c>
      <c r="M140" t="s">
        <v>289</v>
      </c>
      <c r="N140" s="97">
        <v>9.6494</v>
      </c>
      <c r="AT140" t="str">
        <f t="shared" si="24"/>
        <v>TDO</v>
      </c>
      <c r="AU140" t="str">
        <f t="shared" si="25"/>
        <v>--</v>
      </c>
    </row>
    <row r="141" spans="1:47" x14ac:dyDescent="0.25">
      <c r="A141" t="str">
        <f t="shared" si="20"/>
        <v>U3-15</v>
      </c>
      <c r="B141" t="str">
        <f t="shared" si="21"/>
        <v>TMS</v>
      </c>
      <c r="C141" t="str">
        <f t="shared" si="22"/>
        <v>U3-TMS</v>
      </c>
      <c r="D141" t="str">
        <f t="shared" si="23"/>
        <v>U3-15</v>
      </c>
      <c r="E141" t="s">
        <v>404</v>
      </c>
      <c r="F141">
        <v>15</v>
      </c>
      <c r="G141" t="s">
        <v>332</v>
      </c>
      <c r="L141" t="s">
        <v>323</v>
      </c>
      <c r="M141" t="s">
        <v>289</v>
      </c>
      <c r="N141" s="97">
        <v>62.017099999999999</v>
      </c>
      <c r="AT141" t="str">
        <f t="shared" si="24"/>
        <v>TMS</v>
      </c>
      <c r="AU141" t="str">
        <f t="shared" si="25"/>
        <v>--</v>
      </c>
    </row>
    <row r="142" spans="1:47" x14ac:dyDescent="0.25">
      <c r="A142" t="str">
        <f t="shared" si="20"/>
        <v>U3-16</v>
      </c>
      <c r="B142" t="str">
        <f t="shared" si="21"/>
        <v>3.3V</v>
      </c>
      <c r="C142" t="str">
        <f t="shared" si="22"/>
        <v>U3-3.3V</v>
      </c>
      <c r="D142" t="str">
        <f t="shared" si="23"/>
        <v>U3-16</v>
      </c>
      <c r="E142" t="s">
        <v>404</v>
      </c>
      <c r="F142">
        <v>16</v>
      </c>
      <c r="G142" t="s">
        <v>291</v>
      </c>
      <c r="L142" t="s">
        <v>1152</v>
      </c>
      <c r="M142" t="s">
        <v>289</v>
      </c>
      <c r="N142" s="97">
        <v>0</v>
      </c>
      <c r="AT142" t="str">
        <f t="shared" si="24"/>
        <v>3.3V</v>
      </c>
      <c r="AU142" t="str">
        <f t="shared" si="25"/>
        <v>--</v>
      </c>
    </row>
    <row r="143" spans="1:47" x14ac:dyDescent="0.25">
      <c r="A143" t="str">
        <f t="shared" si="20"/>
        <v>U3-17</v>
      </c>
      <c r="B143" t="str">
        <f t="shared" si="21"/>
        <v>NetU3_17</v>
      </c>
      <c r="C143" t="str">
        <f t="shared" si="22"/>
        <v>U3-NetU3_17</v>
      </c>
      <c r="D143" t="str">
        <f t="shared" si="23"/>
        <v>U3-17</v>
      </c>
      <c r="E143" t="s">
        <v>404</v>
      </c>
      <c r="F143">
        <v>17</v>
      </c>
      <c r="G143" t="s">
        <v>406</v>
      </c>
      <c r="L143" t="s">
        <v>329</v>
      </c>
      <c r="M143" t="s">
        <v>289</v>
      </c>
      <c r="N143" s="97">
        <v>57.637700000000002</v>
      </c>
      <c r="AT143" t="str">
        <f t="shared" si="24"/>
        <v>NetU3_17</v>
      </c>
      <c r="AU143" t="str">
        <f t="shared" si="25"/>
        <v>--</v>
      </c>
    </row>
    <row r="144" spans="1:47" x14ac:dyDescent="0.25">
      <c r="A144" t="str">
        <f t="shared" si="20"/>
        <v>U3-18</v>
      </c>
      <c r="B144" t="str">
        <f t="shared" si="21"/>
        <v>NetU3_18</v>
      </c>
      <c r="C144" t="str">
        <f t="shared" si="22"/>
        <v>U3-NetU3_18</v>
      </c>
      <c r="D144" t="str">
        <f t="shared" si="23"/>
        <v>U3-18</v>
      </c>
      <c r="E144" t="s">
        <v>404</v>
      </c>
      <c r="F144">
        <v>18</v>
      </c>
      <c r="G144" t="s">
        <v>407</v>
      </c>
      <c r="L144" t="s">
        <v>331</v>
      </c>
      <c r="M144" t="s">
        <v>289</v>
      </c>
      <c r="N144" s="97">
        <v>60.257599999999996</v>
      </c>
      <c r="AT144" t="str">
        <f t="shared" si="24"/>
        <v>NetU3_18</v>
      </c>
      <c r="AU144" t="str">
        <f t="shared" si="25"/>
        <v>--</v>
      </c>
    </row>
    <row r="145" spans="1:47" x14ac:dyDescent="0.25">
      <c r="A145" t="str">
        <f t="shared" si="20"/>
        <v>U3-19</v>
      </c>
      <c r="B145" t="str">
        <f t="shared" si="21"/>
        <v>NetU3_19</v>
      </c>
      <c r="C145" t="str">
        <f t="shared" si="22"/>
        <v>U3-NetU3_19</v>
      </c>
      <c r="D145" t="str">
        <f t="shared" si="23"/>
        <v>U3-19</v>
      </c>
      <c r="E145" t="s">
        <v>404</v>
      </c>
      <c r="F145">
        <v>19</v>
      </c>
      <c r="G145" t="s">
        <v>408</v>
      </c>
      <c r="L145" t="s">
        <v>330</v>
      </c>
      <c r="M145" t="s">
        <v>289</v>
      </c>
      <c r="N145" s="97">
        <v>57.325800000000001</v>
      </c>
      <c r="AT145" t="str">
        <f t="shared" si="24"/>
        <v>NetU3_19</v>
      </c>
      <c r="AU145" t="str">
        <f t="shared" si="25"/>
        <v>--</v>
      </c>
    </row>
    <row r="146" spans="1:47" x14ac:dyDescent="0.25">
      <c r="A146" t="str">
        <f t="shared" si="20"/>
        <v>U3-20</v>
      </c>
      <c r="B146" t="str">
        <f t="shared" si="21"/>
        <v>NetU3_20</v>
      </c>
      <c r="C146" t="str">
        <f t="shared" si="22"/>
        <v>U3-NetU3_20</v>
      </c>
      <c r="D146" t="str">
        <f t="shared" si="23"/>
        <v>U3-20</v>
      </c>
      <c r="E146" t="s">
        <v>404</v>
      </c>
      <c r="F146">
        <v>20</v>
      </c>
      <c r="G146" t="s">
        <v>409</v>
      </c>
      <c r="L146" t="s">
        <v>332</v>
      </c>
      <c r="M146" t="s">
        <v>289</v>
      </c>
      <c r="N146" s="97">
        <v>68.004199999999997</v>
      </c>
      <c r="AT146" t="str">
        <f t="shared" si="24"/>
        <v>NetU3_20</v>
      </c>
      <c r="AU146" t="str">
        <f t="shared" si="25"/>
        <v>--</v>
      </c>
    </row>
    <row r="147" spans="1:47" x14ac:dyDescent="0.25">
      <c r="A147" t="str">
        <f t="shared" si="20"/>
        <v>U3-21</v>
      </c>
      <c r="B147" t="str">
        <f t="shared" si="21"/>
        <v>GND</v>
      </c>
      <c r="C147" t="str">
        <f t="shared" si="22"/>
        <v>U3-GND</v>
      </c>
      <c r="D147" t="str">
        <f t="shared" si="23"/>
        <v>U3-21</v>
      </c>
      <c r="E147" t="s">
        <v>404</v>
      </c>
      <c r="F147">
        <v>21</v>
      </c>
      <c r="G147" t="s">
        <v>324</v>
      </c>
      <c r="L147" t="s">
        <v>1153</v>
      </c>
      <c r="M147" t="s">
        <v>289</v>
      </c>
      <c r="N147" s="97">
        <v>47.027900000000002</v>
      </c>
      <c r="AT147" t="str">
        <f t="shared" si="24"/>
        <v>GND</v>
      </c>
      <c r="AU147" t="str">
        <f t="shared" si="25"/>
        <v>--</v>
      </c>
    </row>
    <row r="148" spans="1:47" x14ac:dyDescent="0.25">
      <c r="A148" t="str">
        <f t="shared" si="20"/>
        <v>U3-22</v>
      </c>
      <c r="B148" t="str">
        <f t="shared" si="21"/>
        <v>NetU3_22</v>
      </c>
      <c r="C148" t="str">
        <f t="shared" si="22"/>
        <v>U3-NetU3_22</v>
      </c>
      <c r="D148" t="str">
        <f t="shared" si="23"/>
        <v>U3-22</v>
      </c>
      <c r="E148" t="s">
        <v>404</v>
      </c>
      <c r="F148">
        <v>22</v>
      </c>
      <c r="G148" t="s">
        <v>410</v>
      </c>
      <c r="L148" t="s">
        <v>350</v>
      </c>
      <c r="M148" t="s">
        <v>289</v>
      </c>
      <c r="N148" s="97">
        <v>31.7089</v>
      </c>
      <c r="AT148" t="str">
        <f t="shared" si="24"/>
        <v>NetU3_22</v>
      </c>
      <c r="AU148" t="str">
        <f t="shared" si="25"/>
        <v>--</v>
      </c>
    </row>
    <row r="149" spans="1:47" x14ac:dyDescent="0.25">
      <c r="A149" t="str">
        <f t="shared" si="20"/>
        <v>U3-23</v>
      </c>
      <c r="B149" t="str">
        <f t="shared" si="21"/>
        <v>NetU3_23</v>
      </c>
      <c r="C149" t="str">
        <f t="shared" si="22"/>
        <v>U3-NetU3_23</v>
      </c>
      <c r="D149" t="str">
        <f t="shared" si="23"/>
        <v>U3-23</v>
      </c>
      <c r="E149" t="s">
        <v>404</v>
      </c>
      <c r="F149">
        <v>23</v>
      </c>
      <c r="G149" t="s">
        <v>411</v>
      </c>
      <c r="L149" t="s">
        <v>394</v>
      </c>
      <c r="M149" t="s">
        <v>289</v>
      </c>
      <c r="N149" s="97">
        <v>75.407700000000006</v>
      </c>
      <c r="AT149" t="str">
        <f t="shared" si="24"/>
        <v>NetU3_23</v>
      </c>
      <c r="AU149" t="str">
        <f t="shared" si="25"/>
        <v>--</v>
      </c>
    </row>
    <row r="150" spans="1:47" x14ac:dyDescent="0.25">
      <c r="A150" t="str">
        <f t="shared" si="20"/>
        <v>U3-24</v>
      </c>
      <c r="B150" t="str">
        <f t="shared" si="21"/>
        <v>NetU3_24</v>
      </c>
      <c r="C150" t="str">
        <f t="shared" si="22"/>
        <v>U3-NetU3_24</v>
      </c>
      <c r="D150" t="str">
        <f t="shared" si="23"/>
        <v>U3-24</v>
      </c>
      <c r="E150" t="s">
        <v>404</v>
      </c>
      <c r="F150">
        <v>24</v>
      </c>
      <c r="G150" t="s">
        <v>412</v>
      </c>
      <c r="L150" t="s">
        <v>1154</v>
      </c>
      <c r="M150" t="s">
        <v>289</v>
      </c>
      <c r="N150" s="97">
        <v>71.187200000000004</v>
      </c>
      <c r="AT150" t="str">
        <f t="shared" si="24"/>
        <v>NetU3_24</v>
      </c>
      <c r="AU150" t="str">
        <f t="shared" si="25"/>
        <v>--</v>
      </c>
    </row>
    <row r="151" spans="1:47" x14ac:dyDescent="0.25">
      <c r="A151" t="str">
        <f t="shared" si="20"/>
        <v>U3-25</v>
      </c>
      <c r="B151" t="str">
        <f t="shared" si="21"/>
        <v>NetU3_25</v>
      </c>
      <c r="C151" t="str">
        <f t="shared" si="22"/>
        <v>U3-NetU3_25</v>
      </c>
      <c r="D151" t="str">
        <f t="shared" si="23"/>
        <v>U3-25</v>
      </c>
      <c r="E151" t="s">
        <v>404</v>
      </c>
      <c r="F151">
        <v>25</v>
      </c>
      <c r="G151" t="s">
        <v>413</v>
      </c>
      <c r="L151" t="s">
        <v>839</v>
      </c>
      <c r="M151" t="s">
        <v>289</v>
      </c>
      <c r="N151" s="97">
        <v>115.5711</v>
      </c>
      <c r="AT151" t="str">
        <f t="shared" si="24"/>
        <v>NetU3_25</v>
      </c>
      <c r="AU151" t="str">
        <f t="shared" si="25"/>
        <v>--</v>
      </c>
    </row>
    <row r="152" spans="1:47" x14ac:dyDescent="0.25">
      <c r="A152" t="str">
        <f t="shared" si="20"/>
        <v>U3-26</v>
      </c>
      <c r="B152" t="str">
        <f t="shared" si="21"/>
        <v>NetU3_26</v>
      </c>
      <c r="C152" t="str">
        <f t="shared" si="22"/>
        <v>U3-NetU3_26</v>
      </c>
      <c r="D152" t="str">
        <f t="shared" si="23"/>
        <v>U3-26</v>
      </c>
      <c r="E152" t="s">
        <v>404</v>
      </c>
      <c r="F152">
        <v>26</v>
      </c>
      <c r="G152" t="s">
        <v>414</v>
      </c>
      <c r="L152" t="s">
        <v>395</v>
      </c>
      <c r="M152" t="s">
        <v>289</v>
      </c>
      <c r="N152" s="97">
        <v>23.4178</v>
      </c>
      <c r="AT152" t="str">
        <f t="shared" si="24"/>
        <v>NetU3_26</v>
      </c>
      <c r="AU152" t="str">
        <f t="shared" si="25"/>
        <v>--</v>
      </c>
    </row>
    <row r="153" spans="1:47" x14ac:dyDescent="0.25">
      <c r="A153" t="str">
        <f t="shared" si="20"/>
        <v>U3-27</v>
      </c>
      <c r="B153" t="str">
        <f t="shared" si="21"/>
        <v>NetU3_27</v>
      </c>
      <c r="C153" t="str">
        <f t="shared" si="22"/>
        <v>U3-NetU3_27</v>
      </c>
      <c r="D153" t="str">
        <f t="shared" si="23"/>
        <v>U3-27</v>
      </c>
      <c r="E153" t="s">
        <v>404</v>
      </c>
      <c r="F153">
        <v>27</v>
      </c>
      <c r="G153" t="s">
        <v>415</v>
      </c>
      <c r="L153" t="s">
        <v>326</v>
      </c>
      <c r="M153" t="s">
        <v>289</v>
      </c>
      <c r="N153" s="97">
        <v>30.228300000000001</v>
      </c>
      <c r="AT153" t="str">
        <f t="shared" si="24"/>
        <v>NetU3_27</v>
      </c>
      <c r="AU153" t="str">
        <f t="shared" si="25"/>
        <v>--</v>
      </c>
    </row>
    <row r="154" spans="1:47" x14ac:dyDescent="0.25">
      <c r="A154" t="str">
        <f t="shared" si="20"/>
        <v>U3-28</v>
      </c>
      <c r="B154" t="str">
        <f t="shared" si="21"/>
        <v>NetU3_28</v>
      </c>
      <c r="C154" t="str">
        <f t="shared" si="22"/>
        <v>U3-NetU3_28</v>
      </c>
      <c r="D154" t="str">
        <f t="shared" si="23"/>
        <v>U3-28</v>
      </c>
      <c r="E154" t="s">
        <v>404</v>
      </c>
      <c r="F154">
        <v>28</v>
      </c>
      <c r="G154" t="s">
        <v>416</v>
      </c>
      <c r="L154" t="s">
        <v>691</v>
      </c>
      <c r="M154" t="s">
        <v>289</v>
      </c>
      <c r="N154" s="97">
        <v>12.144500000000001</v>
      </c>
      <c r="AT154" t="str">
        <f t="shared" si="24"/>
        <v>NetU3_28</v>
      </c>
      <c r="AU154" t="str">
        <f t="shared" si="25"/>
        <v>--</v>
      </c>
    </row>
    <row r="155" spans="1:47" x14ac:dyDescent="0.25">
      <c r="A155" t="str">
        <f t="shared" si="20"/>
        <v>U3-29</v>
      </c>
      <c r="B155" t="str">
        <f t="shared" si="21"/>
        <v>NetU3_29</v>
      </c>
      <c r="C155" t="str">
        <f t="shared" si="22"/>
        <v>U3-NetU3_29</v>
      </c>
      <c r="D155" t="str">
        <f t="shared" si="23"/>
        <v>U3-29</v>
      </c>
      <c r="E155" t="s">
        <v>404</v>
      </c>
      <c r="F155">
        <v>29</v>
      </c>
      <c r="G155" t="s">
        <v>417</v>
      </c>
      <c r="L155" t="s">
        <v>1155</v>
      </c>
      <c r="M155" t="s">
        <v>1155</v>
      </c>
      <c r="N155" s="97" t="s">
        <v>1155</v>
      </c>
      <c r="AT155" t="str">
        <f t="shared" si="24"/>
        <v>NetU3_29</v>
      </c>
      <c r="AU155" t="str">
        <f t="shared" si="25"/>
        <v>--</v>
      </c>
    </row>
    <row r="156" spans="1:47" x14ac:dyDescent="0.25">
      <c r="A156" t="str">
        <f t="shared" si="20"/>
        <v>U3-30</v>
      </c>
      <c r="B156" t="str">
        <f t="shared" si="21"/>
        <v>NetU3_30</v>
      </c>
      <c r="C156" t="str">
        <f t="shared" si="22"/>
        <v>U3-NetU3_30</v>
      </c>
      <c r="D156" t="str">
        <f t="shared" si="23"/>
        <v>U3-30</v>
      </c>
      <c r="E156" t="s">
        <v>404</v>
      </c>
      <c r="F156">
        <v>30</v>
      </c>
      <c r="G156" t="s">
        <v>418</v>
      </c>
      <c r="N156" s="97"/>
      <c r="AT156" t="str">
        <f t="shared" si="24"/>
        <v>NetU3_30</v>
      </c>
      <c r="AU156" t="str">
        <f t="shared" si="25"/>
        <v>--</v>
      </c>
    </row>
    <row r="157" spans="1:47" x14ac:dyDescent="0.25">
      <c r="A157" t="str">
        <f t="shared" si="20"/>
        <v>U3-31</v>
      </c>
      <c r="B157" t="str">
        <f t="shared" si="21"/>
        <v>VCORE</v>
      </c>
      <c r="C157" t="str">
        <f t="shared" si="22"/>
        <v>U3-VCORE</v>
      </c>
      <c r="D157" t="str">
        <f t="shared" si="23"/>
        <v>U3-31</v>
      </c>
      <c r="E157" t="s">
        <v>404</v>
      </c>
      <c r="F157">
        <v>31</v>
      </c>
      <c r="G157" t="s">
        <v>395</v>
      </c>
      <c r="N157" s="97"/>
      <c r="AT157" t="str">
        <f t="shared" si="24"/>
        <v>VCORE</v>
      </c>
      <c r="AU157" t="str">
        <f t="shared" si="25"/>
        <v>--</v>
      </c>
    </row>
    <row r="158" spans="1:47" x14ac:dyDescent="0.25">
      <c r="A158" t="str">
        <f t="shared" si="20"/>
        <v>U3-32</v>
      </c>
      <c r="B158" t="str">
        <f t="shared" si="21"/>
        <v>BDBUS0</v>
      </c>
      <c r="C158" t="str">
        <f t="shared" si="22"/>
        <v>U3-BDBUS0</v>
      </c>
      <c r="D158" t="str">
        <f t="shared" si="23"/>
        <v>U3-32</v>
      </c>
      <c r="E158" t="s">
        <v>404</v>
      </c>
      <c r="F158">
        <v>32</v>
      </c>
      <c r="G158" t="s">
        <v>303</v>
      </c>
      <c r="N158" s="97"/>
      <c r="AT158" t="str">
        <f t="shared" si="24"/>
        <v>BDBUS0</v>
      </c>
      <c r="AU158" t="str">
        <f t="shared" si="25"/>
        <v>--</v>
      </c>
    </row>
    <row r="159" spans="1:47" x14ac:dyDescent="0.25">
      <c r="A159" t="str">
        <f t="shared" si="20"/>
        <v>U3-33</v>
      </c>
      <c r="B159" t="str">
        <f t="shared" si="21"/>
        <v>BDBUS1</v>
      </c>
      <c r="C159" t="str">
        <f t="shared" si="22"/>
        <v>U3-BDBUS1</v>
      </c>
      <c r="D159" t="str">
        <f t="shared" si="23"/>
        <v>U3-33</v>
      </c>
      <c r="E159" t="s">
        <v>404</v>
      </c>
      <c r="F159">
        <v>33</v>
      </c>
      <c r="G159" t="s">
        <v>305</v>
      </c>
      <c r="N159" s="97"/>
      <c r="AT159" t="str">
        <f t="shared" si="24"/>
        <v>BDBUS1</v>
      </c>
      <c r="AU159" t="str">
        <f t="shared" si="25"/>
        <v>--</v>
      </c>
    </row>
    <row r="160" spans="1:47" x14ac:dyDescent="0.25">
      <c r="A160" t="str">
        <f t="shared" si="20"/>
        <v>U3-34</v>
      </c>
      <c r="B160" t="str">
        <f t="shared" si="21"/>
        <v>BDBUS2</v>
      </c>
      <c r="C160" t="str">
        <f t="shared" si="22"/>
        <v>U3-BDBUS2</v>
      </c>
      <c r="D160" t="str">
        <f t="shared" si="23"/>
        <v>U3-34</v>
      </c>
      <c r="E160" t="s">
        <v>404</v>
      </c>
      <c r="F160">
        <v>34</v>
      </c>
      <c r="G160" t="s">
        <v>307</v>
      </c>
      <c r="N160" s="97"/>
      <c r="AT160" t="str">
        <f t="shared" si="24"/>
        <v>BDBUS2</v>
      </c>
      <c r="AU160" t="str">
        <f t="shared" si="25"/>
        <v>--</v>
      </c>
    </row>
    <row r="161" spans="1:47" x14ac:dyDescent="0.25">
      <c r="A161" t="str">
        <f t="shared" si="20"/>
        <v>U3-35</v>
      </c>
      <c r="B161" t="str">
        <f t="shared" si="21"/>
        <v>BDBUS3</v>
      </c>
      <c r="C161" t="str">
        <f t="shared" si="22"/>
        <v>U3-BDBUS3</v>
      </c>
      <c r="D161" t="str">
        <f t="shared" si="23"/>
        <v>U3-35</v>
      </c>
      <c r="E161" t="s">
        <v>404</v>
      </c>
      <c r="F161">
        <v>35</v>
      </c>
      <c r="G161" t="s">
        <v>309</v>
      </c>
      <c r="N161" s="97"/>
      <c r="AT161" t="str">
        <f t="shared" si="24"/>
        <v>BDBUS3</v>
      </c>
      <c r="AU161" t="str">
        <f t="shared" si="25"/>
        <v>--</v>
      </c>
    </row>
    <row r="162" spans="1:47" x14ac:dyDescent="0.25">
      <c r="A162" t="str">
        <f t="shared" si="20"/>
        <v>U3-36</v>
      </c>
      <c r="B162" t="str">
        <f t="shared" si="21"/>
        <v>3.3V</v>
      </c>
      <c r="C162" t="str">
        <f t="shared" si="22"/>
        <v>U3-3.3V</v>
      </c>
      <c r="D162" t="str">
        <f t="shared" si="23"/>
        <v>U3-36</v>
      </c>
      <c r="E162" t="s">
        <v>404</v>
      </c>
      <c r="F162">
        <v>36</v>
      </c>
      <c r="G162" t="s">
        <v>291</v>
      </c>
      <c r="N162" s="97"/>
      <c r="AT162" t="str">
        <f t="shared" si="24"/>
        <v>3.3V</v>
      </c>
      <c r="AU162" t="str">
        <f t="shared" si="25"/>
        <v>--</v>
      </c>
    </row>
    <row r="163" spans="1:47" x14ac:dyDescent="0.25">
      <c r="A163" t="str">
        <f t="shared" si="20"/>
        <v>U3-37</v>
      </c>
      <c r="B163" t="str">
        <f t="shared" si="21"/>
        <v>BDBUS4</v>
      </c>
      <c r="C163" t="str">
        <f t="shared" si="22"/>
        <v>U3-BDBUS4</v>
      </c>
      <c r="D163" t="str">
        <f t="shared" si="23"/>
        <v>U3-37</v>
      </c>
      <c r="E163" t="s">
        <v>404</v>
      </c>
      <c r="F163">
        <v>37</v>
      </c>
      <c r="G163" t="s">
        <v>311</v>
      </c>
      <c r="N163" s="97"/>
      <c r="AT163" t="str">
        <f t="shared" si="24"/>
        <v>BDBUS4</v>
      </c>
      <c r="AU163" t="str">
        <f t="shared" si="25"/>
        <v>--</v>
      </c>
    </row>
    <row r="164" spans="1:47" x14ac:dyDescent="0.25">
      <c r="A164" t="str">
        <f t="shared" si="20"/>
        <v>U3-38</v>
      </c>
      <c r="B164" t="str">
        <f t="shared" si="21"/>
        <v>BDBUS5</v>
      </c>
      <c r="C164" t="str">
        <f t="shared" si="22"/>
        <v>U3-BDBUS5</v>
      </c>
      <c r="D164" t="str">
        <f t="shared" si="23"/>
        <v>U3-38</v>
      </c>
      <c r="E164" t="s">
        <v>404</v>
      </c>
      <c r="F164">
        <v>38</v>
      </c>
      <c r="G164" t="s">
        <v>313</v>
      </c>
      <c r="N164" s="97"/>
      <c r="AT164" t="str">
        <f t="shared" si="24"/>
        <v>BDBUS5</v>
      </c>
      <c r="AU164" t="str">
        <f t="shared" si="25"/>
        <v>--</v>
      </c>
    </row>
    <row r="165" spans="1:47" x14ac:dyDescent="0.25">
      <c r="A165" t="str">
        <f t="shared" si="20"/>
        <v>U3-39</v>
      </c>
      <c r="B165" t="str">
        <f t="shared" si="21"/>
        <v>NetU3_39</v>
      </c>
      <c r="C165" t="str">
        <f t="shared" si="22"/>
        <v>U3-NetU3_39</v>
      </c>
      <c r="D165" t="str">
        <f t="shared" si="23"/>
        <v>U3-39</v>
      </c>
      <c r="E165" t="s">
        <v>404</v>
      </c>
      <c r="F165">
        <v>39</v>
      </c>
      <c r="G165" t="s">
        <v>419</v>
      </c>
      <c r="N165" s="97"/>
      <c r="AT165" t="str">
        <f t="shared" si="24"/>
        <v>NetU3_39</v>
      </c>
      <c r="AU165" t="str">
        <f t="shared" si="25"/>
        <v>--</v>
      </c>
    </row>
    <row r="166" spans="1:47" x14ac:dyDescent="0.25">
      <c r="A166" t="str">
        <f t="shared" si="20"/>
        <v>U3-40</v>
      </c>
      <c r="B166" t="str">
        <f t="shared" si="21"/>
        <v>NetU3_40</v>
      </c>
      <c r="C166" t="str">
        <f t="shared" si="22"/>
        <v>U3-NetU3_40</v>
      </c>
      <c r="D166" t="str">
        <f t="shared" si="23"/>
        <v>U3-40</v>
      </c>
      <c r="E166" t="s">
        <v>404</v>
      </c>
      <c r="F166">
        <v>40</v>
      </c>
      <c r="G166" t="s">
        <v>420</v>
      </c>
      <c r="N166" s="97"/>
      <c r="AT166" t="str">
        <f t="shared" si="24"/>
        <v>NetU3_40</v>
      </c>
      <c r="AU166" t="str">
        <f t="shared" si="25"/>
        <v>--</v>
      </c>
    </row>
    <row r="167" spans="1:47" x14ac:dyDescent="0.25">
      <c r="A167" t="str">
        <f t="shared" si="20"/>
        <v>U3-41</v>
      </c>
      <c r="B167" t="str">
        <f t="shared" si="21"/>
        <v>GND</v>
      </c>
      <c r="C167" t="str">
        <f t="shared" si="22"/>
        <v>U3-GND</v>
      </c>
      <c r="D167" t="str">
        <f t="shared" si="23"/>
        <v>U3-41</v>
      </c>
      <c r="E167" t="s">
        <v>404</v>
      </c>
      <c r="F167">
        <v>41</v>
      </c>
      <c r="G167" t="s">
        <v>324</v>
      </c>
      <c r="N167" s="97"/>
      <c r="AT167" t="str">
        <f t="shared" si="24"/>
        <v>GND</v>
      </c>
      <c r="AU167" t="str">
        <f t="shared" si="25"/>
        <v>--</v>
      </c>
    </row>
    <row r="168" spans="1:47" x14ac:dyDescent="0.25">
      <c r="A168" t="str">
        <f t="shared" si="20"/>
        <v>U3-42</v>
      </c>
      <c r="B168" t="str">
        <f t="shared" si="21"/>
        <v>NetU3_42</v>
      </c>
      <c r="C168" t="str">
        <f t="shared" si="22"/>
        <v>U3-NetU3_42</v>
      </c>
      <c r="D168" t="str">
        <f t="shared" si="23"/>
        <v>U3-42</v>
      </c>
      <c r="E168" t="s">
        <v>404</v>
      </c>
      <c r="F168">
        <v>42</v>
      </c>
      <c r="G168" t="s">
        <v>421</v>
      </c>
      <c r="N168" s="97"/>
      <c r="AT168" t="str">
        <f t="shared" si="24"/>
        <v>NetU3_42</v>
      </c>
      <c r="AU168" t="str">
        <f t="shared" si="25"/>
        <v>--</v>
      </c>
    </row>
    <row r="169" spans="1:47" x14ac:dyDescent="0.25">
      <c r="A169" t="str">
        <f t="shared" si="20"/>
        <v>U3-43</v>
      </c>
      <c r="B169" t="str">
        <f t="shared" si="21"/>
        <v>VCORE</v>
      </c>
      <c r="C169" t="str">
        <f t="shared" si="22"/>
        <v>U3-VCORE</v>
      </c>
      <c r="D169" t="str">
        <f t="shared" si="23"/>
        <v>U3-43</v>
      </c>
      <c r="E169" t="s">
        <v>404</v>
      </c>
      <c r="F169">
        <v>43</v>
      </c>
      <c r="G169" t="s">
        <v>395</v>
      </c>
      <c r="N169" s="97"/>
      <c r="AT169" t="str">
        <f t="shared" si="24"/>
        <v>VCORE</v>
      </c>
      <c r="AU169" t="str">
        <f t="shared" si="25"/>
        <v>--</v>
      </c>
    </row>
    <row r="170" spans="1:47" x14ac:dyDescent="0.25">
      <c r="A170" t="str">
        <f t="shared" si="20"/>
        <v>U3-44</v>
      </c>
      <c r="B170" t="str">
        <f t="shared" si="21"/>
        <v>3.3V</v>
      </c>
      <c r="C170" t="str">
        <f t="shared" si="22"/>
        <v>U3-3.3V</v>
      </c>
      <c r="D170" t="str">
        <f t="shared" si="23"/>
        <v>U3-44</v>
      </c>
      <c r="E170" t="s">
        <v>404</v>
      </c>
      <c r="F170">
        <v>44</v>
      </c>
      <c r="G170" t="s">
        <v>291</v>
      </c>
      <c r="N170" s="97"/>
      <c r="AT170" t="str">
        <f t="shared" si="24"/>
        <v>3.3V</v>
      </c>
      <c r="AU170" t="str">
        <f t="shared" si="25"/>
        <v>--</v>
      </c>
    </row>
    <row r="171" spans="1:47" x14ac:dyDescent="0.25">
      <c r="A171" t="str">
        <f t="shared" si="20"/>
        <v>U3-45</v>
      </c>
      <c r="B171" t="str">
        <f t="shared" si="21"/>
        <v>GND</v>
      </c>
      <c r="C171" t="str">
        <f t="shared" si="22"/>
        <v>U3-GND</v>
      </c>
      <c r="D171" t="str">
        <f t="shared" si="23"/>
        <v>U3-45</v>
      </c>
      <c r="E171" t="s">
        <v>404</v>
      </c>
      <c r="F171">
        <v>45</v>
      </c>
      <c r="G171" t="s">
        <v>324</v>
      </c>
      <c r="N171" s="97"/>
      <c r="AT171" t="str">
        <f t="shared" si="24"/>
        <v>GND</v>
      </c>
      <c r="AU171" t="str">
        <f t="shared" si="25"/>
        <v>--</v>
      </c>
    </row>
    <row r="172" spans="1:47" x14ac:dyDescent="0.25">
      <c r="A172" t="str">
        <f t="shared" si="20"/>
        <v>U3-46</v>
      </c>
      <c r="B172" t="str">
        <f t="shared" si="21"/>
        <v>NetU3_46</v>
      </c>
      <c r="C172" t="str">
        <f t="shared" si="22"/>
        <v>U3-NetU3_46</v>
      </c>
      <c r="D172" t="str">
        <f t="shared" si="23"/>
        <v>U3-46</v>
      </c>
      <c r="E172" t="s">
        <v>404</v>
      </c>
      <c r="F172">
        <v>46</v>
      </c>
      <c r="G172" t="s">
        <v>422</v>
      </c>
      <c r="N172" s="97"/>
      <c r="AT172" t="str">
        <f t="shared" si="24"/>
        <v>NetU3_46</v>
      </c>
      <c r="AU172" t="str">
        <f t="shared" si="25"/>
        <v>--</v>
      </c>
    </row>
    <row r="173" spans="1:47" x14ac:dyDescent="0.25">
      <c r="A173" t="str">
        <f t="shared" si="20"/>
        <v>U3-47</v>
      </c>
      <c r="B173" t="str">
        <f t="shared" si="21"/>
        <v>NetU3_47</v>
      </c>
      <c r="C173" t="str">
        <f t="shared" si="22"/>
        <v>U3-NetU3_47</v>
      </c>
      <c r="D173" t="str">
        <f t="shared" si="23"/>
        <v>U3-47</v>
      </c>
      <c r="E173" t="s">
        <v>404</v>
      </c>
      <c r="F173">
        <v>47</v>
      </c>
      <c r="G173" t="s">
        <v>423</v>
      </c>
      <c r="N173" s="97"/>
      <c r="AT173" t="str">
        <f t="shared" si="24"/>
        <v>NetU3_47</v>
      </c>
      <c r="AU173" t="str">
        <f t="shared" si="25"/>
        <v>--</v>
      </c>
    </row>
    <row r="174" spans="1:47" x14ac:dyDescent="0.25">
      <c r="A174" t="str">
        <f t="shared" si="20"/>
        <v>U3-48</v>
      </c>
      <c r="B174" t="str">
        <f t="shared" si="21"/>
        <v>NetU3_48</v>
      </c>
      <c r="C174" t="str">
        <f t="shared" si="22"/>
        <v>U3-NetU3_48</v>
      </c>
      <c r="D174" t="str">
        <f t="shared" si="23"/>
        <v>U3-48</v>
      </c>
      <c r="E174" t="s">
        <v>404</v>
      </c>
      <c r="F174">
        <v>48</v>
      </c>
      <c r="G174" t="s">
        <v>424</v>
      </c>
      <c r="N174" s="97"/>
      <c r="AT174" t="str">
        <f t="shared" si="24"/>
        <v>NetU3_48</v>
      </c>
      <c r="AU174" t="str">
        <f t="shared" si="25"/>
        <v>--</v>
      </c>
    </row>
    <row r="175" spans="1:47" x14ac:dyDescent="0.25">
      <c r="A175" t="str">
        <f t="shared" si="20"/>
        <v>U3-49</v>
      </c>
      <c r="B175" t="str">
        <f t="shared" si="21"/>
        <v>NetU3_49</v>
      </c>
      <c r="C175" t="str">
        <f t="shared" si="22"/>
        <v>U3-NetU3_49</v>
      </c>
      <c r="D175" t="str">
        <f t="shared" si="23"/>
        <v>U3-49</v>
      </c>
      <c r="E175" t="s">
        <v>404</v>
      </c>
      <c r="F175">
        <v>49</v>
      </c>
      <c r="G175" t="s">
        <v>425</v>
      </c>
      <c r="N175" s="97"/>
      <c r="AT175" t="str">
        <f t="shared" si="24"/>
        <v>NetU3_49</v>
      </c>
      <c r="AU175" t="str">
        <f t="shared" si="25"/>
        <v>--</v>
      </c>
    </row>
    <row r="176" spans="1:47" x14ac:dyDescent="0.25">
      <c r="A176" t="str">
        <f t="shared" si="20"/>
        <v>U3-50</v>
      </c>
      <c r="B176" t="str">
        <f t="shared" si="21"/>
        <v>3.3V</v>
      </c>
      <c r="C176" t="str">
        <f t="shared" si="22"/>
        <v>U3-3.3V</v>
      </c>
      <c r="D176" t="str">
        <f t="shared" si="23"/>
        <v>U3-50</v>
      </c>
      <c r="E176" t="s">
        <v>404</v>
      </c>
      <c r="F176">
        <v>50</v>
      </c>
      <c r="G176" t="s">
        <v>291</v>
      </c>
      <c r="N176" s="97"/>
      <c r="AT176" t="str">
        <f t="shared" si="24"/>
        <v>3.3V</v>
      </c>
      <c r="AU176" t="str">
        <f t="shared" si="25"/>
        <v>--</v>
      </c>
    </row>
    <row r="177" spans="1:47" x14ac:dyDescent="0.25">
      <c r="A177" t="str">
        <f t="shared" si="20"/>
        <v>U3-51</v>
      </c>
      <c r="B177" t="str">
        <f t="shared" si="21"/>
        <v>NetU3_51</v>
      </c>
      <c r="C177" t="str">
        <f t="shared" si="22"/>
        <v>U3-NetU3_51</v>
      </c>
      <c r="D177" t="str">
        <f t="shared" si="23"/>
        <v>U3-51</v>
      </c>
      <c r="E177" t="s">
        <v>404</v>
      </c>
      <c r="F177">
        <v>51</v>
      </c>
      <c r="G177" t="s">
        <v>426</v>
      </c>
      <c r="N177" s="97"/>
      <c r="AT177" t="str">
        <f t="shared" si="24"/>
        <v>NetU3_51</v>
      </c>
      <c r="AU177" t="str">
        <f t="shared" si="25"/>
        <v>--</v>
      </c>
    </row>
    <row r="178" spans="1:47" x14ac:dyDescent="0.25">
      <c r="A178" t="str">
        <f t="shared" si="20"/>
        <v>U3-52</v>
      </c>
      <c r="B178" t="str">
        <f t="shared" si="21"/>
        <v>NetU3_52</v>
      </c>
      <c r="C178" t="str">
        <f t="shared" si="22"/>
        <v>U3-NetU3_52</v>
      </c>
      <c r="D178" t="str">
        <f t="shared" si="23"/>
        <v>U3-52</v>
      </c>
      <c r="E178" t="s">
        <v>404</v>
      </c>
      <c r="F178">
        <v>52</v>
      </c>
      <c r="G178" t="s">
        <v>427</v>
      </c>
      <c r="N178" s="97"/>
      <c r="AT178" t="str">
        <f t="shared" si="24"/>
        <v>NetU3_52</v>
      </c>
      <c r="AU178" t="str">
        <f t="shared" si="25"/>
        <v>--</v>
      </c>
    </row>
    <row r="179" spans="1:47" x14ac:dyDescent="0.25">
      <c r="A179" t="str">
        <f t="shared" si="20"/>
        <v>U3-53</v>
      </c>
      <c r="B179" t="str">
        <f t="shared" si="21"/>
        <v>NetU3_53</v>
      </c>
      <c r="C179" t="str">
        <f t="shared" si="22"/>
        <v>U3-NetU3_53</v>
      </c>
      <c r="D179" t="str">
        <f t="shared" si="23"/>
        <v>U3-53</v>
      </c>
      <c r="E179" t="s">
        <v>404</v>
      </c>
      <c r="F179">
        <v>53</v>
      </c>
      <c r="G179" t="s">
        <v>428</v>
      </c>
      <c r="N179" s="97"/>
      <c r="AT179" t="str">
        <f t="shared" si="24"/>
        <v>NetU3_53</v>
      </c>
      <c r="AU179" t="str">
        <f t="shared" si="25"/>
        <v>--</v>
      </c>
    </row>
    <row r="180" spans="1:47" x14ac:dyDescent="0.25">
      <c r="A180" t="str">
        <f t="shared" si="20"/>
        <v>U3-54</v>
      </c>
      <c r="B180" t="str">
        <f t="shared" si="21"/>
        <v>NetU3_54</v>
      </c>
      <c r="C180" t="str">
        <f t="shared" si="22"/>
        <v>U3-NetU3_54</v>
      </c>
      <c r="D180" t="str">
        <f t="shared" si="23"/>
        <v>U3-54</v>
      </c>
      <c r="E180" t="s">
        <v>404</v>
      </c>
      <c r="F180">
        <v>54</v>
      </c>
      <c r="G180" t="s">
        <v>429</v>
      </c>
      <c r="N180" s="97"/>
      <c r="AT180" t="str">
        <f t="shared" si="24"/>
        <v>NetU3_54</v>
      </c>
      <c r="AU180" t="str">
        <f t="shared" si="25"/>
        <v>--</v>
      </c>
    </row>
    <row r="181" spans="1:47" x14ac:dyDescent="0.25">
      <c r="A181" t="str">
        <f t="shared" si="20"/>
        <v>U3-55</v>
      </c>
      <c r="B181" t="str">
        <f t="shared" si="21"/>
        <v>EEDATA</v>
      </c>
      <c r="C181" t="str">
        <f t="shared" si="22"/>
        <v>U3-EEDATA</v>
      </c>
      <c r="D181" t="str">
        <f t="shared" si="23"/>
        <v>U3-55</v>
      </c>
      <c r="E181" t="s">
        <v>404</v>
      </c>
      <c r="F181">
        <v>55</v>
      </c>
      <c r="G181" t="s">
        <v>343</v>
      </c>
      <c r="N181" s="97"/>
      <c r="AT181" t="str">
        <f t="shared" si="24"/>
        <v>NetR4_1</v>
      </c>
      <c r="AU181" t="str">
        <f t="shared" si="25"/>
        <v>R7</v>
      </c>
    </row>
    <row r="182" spans="1:47" x14ac:dyDescent="0.25">
      <c r="A182" t="str">
        <f t="shared" si="20"/>
        <v>U3-56</v>
      </c>
      <c r="B182" t="str">
        <f t="shared" si="21"/>
        <v>EECLK</v>
      </c>
      <c r="C182" t="str">
        <f t="shared" si="22"/>
        <v>U3-EECLK</v>
      </c>
      <c r="D182" t="str">
        <f t="shared" si="23"/>
        <v>U3-56</v>
      </c>
      <c r="E182" t="s">
        <v>404</v>
      </c>
      <c r="F182">
        <v>56</v>
      </c>
      <c r="G182" t="s">
        <v>339</v>
      </c>
      <c r="N182" s="97"/>
      <c r="AT182" t="str">
        <f t="shared" si="24"/>
        <v>EECLK</v>
      </c>
      <c r="AU182" t="str">
        <f t="shared" si="25"/>
        <v>--</v>
      </c>
    </row>
    <row r="183" spans="1:47" x14ac:dyDescent="0.25">
      <c r="A183" t="str">
        <f t="shared" si="20"/>
        <v>U3-57</v>
      </c>
      <c r="B183" t="str">
        <f t="shared" si="21"/>
        <v>GND</v>
      </c>
      <c r="C183" t="str">
        <f t="shared" si="22"/>
        <v>U3-GND</v>
      </c>
      <c r="D183" t="str">
        <f t="shared" si="23"/>
        <v>U3-57</v>
      </c>
      <c r="E183" t="s">
        <v>404</v>
      </c>
      <c r="F183">
        <v>57</v>
      </c>
      <c r="G183" t="s">
        <v>324</v>
      </c>
      <c r="N183" s="97"/>
      <c r="AT183" t="str">
        <f t="shared" si="24"/>
        <v>GND</v>
      </c>
      <c r="AU183" t="str">
        <f t="shared" si="25"/>
        <v>--</v>
      </c>
    </row>
    <row r="184" spans="1:47" x14ac:dyDescent="0.25">
      <c r="A184" t="str">
        <f t="shared" si="20"/>
        <v>U5-A1</v>
      </c>
      <c r="B184" t="str">
        <f t="shared" si="21"/>
        <v>NetU5_A1</v>
      </c>
      <c r="C184" t="str">
        <f t="shared" si="22"/>
        <v>U5-NetU5_A1</v>
      </c>
      <c r="D184" t="str">
        <f t="shared" si="23"/>
        <v>U5-A1</v>
      </c>
      <c r="E184" t="s">
        <v>528</v>
      </c>
      <c r="F184" t="s">
        <v>573</v>
      </c>
      <c r="G184" t="s">
        <v>1156</v>
      </c>
      <c r="N184" s="97"/>
      <c r="AT184" t="str">
        <f t="shared" si="24"/>
        <v>NetU5_A1</v>
      </c>
      <c r="AU184" t="str">
        <f t="shared" si="25"/>
        <v>--</v>
      </c>
    </row>
    <row r="185" spans="1:47" x14ac:dyDescent="0.25">
      <c r="A185" t="str">
        <f t="shared" si="20"/>
        <v>U5-A3</v>
      </c>
      <c r="B185" t="str">
        <f t="shared" si="21"/>
        <v>NetU5_A3</v>
      </c>
      <c r="C185" t="str">
        <f t="shared" si="22"/>
        <v>U5-NetU5_A3</v>
      </c>
      <c r="D185" t="str">
        <f t="shared" si="23"/>
        <v>U5-A3</v>
      </c>
      <c r="E185" t="s">
        <v>528</v>
      </c>
      <c r="F185" t="s">
        <v>579</v>
      </c>
      <c r="G185" t="s">
        <v>1157</v>
      </c>
      <c r="N185" s="97"/>
      <c r="AT185" t="str">
        <f t="shared" si="24"/>
        <v>NetU5_A3</v>
      </c>
      <c r="AU185" t="str">
        <f t="shared" si="25"/>
        <v>--</v>
      </c>
    </row>
    <row r="186" spans="1:47" x14ac:dyDescent="0.25">
      <c r="A186" t="str">
        <f t="shared" si="20"/>
        <v>U5-A4</v>
      </c>
      <c r="B186" t="str">
        <f t="shared" si="21"/>
        <v>NetU5_A4</v>
      </c>
      <c r="C186" t="str">
        <f t="shared" si="22"/>
        <v>U5-NetU5_A4</v>
      </c>
      <c r="D186" t="str">
        <f t="shared" si="23"/>
        <v>U5-A4</v>
      </c>
      <c r="E186" t="s">
        <v>528</v>
      </c>
      <c r="F186" t="s">
        <v>580</v>
      </c>
      <c r="G186" t="s">
        <v>1158</v>
      </c>
      <c r="N186" s="97"/>
      <c r="AT186" t="str">
        <f t="shared" si="24"/>
        <v>NetU5_A4</v>
      </c>
      <c r="AU186" t="str">
        <f t="shared" si="25"/>
        <v>--</v>
      </c>
    </row>
    <row r="187" spans="1:47" x14ac:dyDescent="0.25">
      <c r="A187" t="str">
        <f t="shared" si="20"/>
        <v>U5-A5</v>
      </c>
      <c r="B187" t="str">
        <f t="shared" si="21"/>
        <v>NetU5_A5</v>
      </c>
      <c r="C187" t="str">
        <f t="shared" si="22"/>
        <v>U5-NetU5_A5</v>
      </c>
      <c r="D187" t="str">
        <f t="shared" si="23"/>
        <v>U5-A5</v>
      </c>
      <c r="E187" t="s">
        <v>528</v>
      </c>
      <c r="F187" t="s">
        <v>581</v>
      </c>
      <c r="G187" t="s">
        <v>1159</v>
      </c>
      <c r="N187" s="97"/>
      <c r="AT187" t="str">
        <f t="shared" si="24"/>
        <v>NetU5_A5</v>
      </c>
      <c r="AU187" t="str">
        <f t="shared" si="25"/>
        <v>--</v>
      </c>
    </row>
    <row r="188" spans="1:47" x14ac:dyDescent="0.25">
      <c r="A188" t="str">
        <f t="shared" si="20"/>
        <v>U5-A6</v>
      </c>
      <c r="B188" t="str">
        <f t="shared" si="21"/>
        <v>NetU5_A6</v>
      </c>
      <c r="C188" t="str">
        <f t="shared" si="22"/>
        <v>U5-NetU5_A6</v>
      </c>
      <c r="D188" t="str">
        <f t="shared" si="23"/>
        <v>U5-A6</v>
      </c>
      <c r="E188" t="s">
        <v>528</v>
      </c>
      <c r="F188" t="s">
        <v>582</v>
      </c>
      <c r="G188" t="s">
        <v>1160</v>
      </c>
      <c r="N188" s="97"/>
      <c r="AT188" t="str">
        <f t="shared" si="24"/>
        <v>NetU5_A6</v>
      </c>
      <c r="AU188" t="str">
        <f t="shared" si="25"/>
        <v>--</v>
      </c>
    </row>
    <row r="189" spans="1:47" x14ac:dyDescent="0.25">
      <c r="A189" t="str">
        <f t="shared" si="20"/>
        <v>U5-A7</v>
      </c>
      <c r="B189" t="str">
        <f t="shared" si="21"/>
        <v>UPD</v>
      </c>
      <c r="C189" t="str">
        <f t="shared" si="22"/>
        <v>U5-UPD</v>
      </c>
      <c r="D189" t="str">
        <f t="shared" si="23"/>
        <v>U5-A7</v>
      </c>
      <c r="E189" t="s">
        <v>528</v>
      </c>
      <c r="F189" t="s">
        <v>583</v>
      </c>
      <c r="G189" t="s">
        <v>1153</v>
      </c>
      <c r="N189" s="97"/>
      <c r="AT189" t="str">
        <f t="shared" si="24"/>
        <v>UPD</v>
      </c>
      <c r="AU189" t="str">
        <f t="shared" si="25"/>
        <v>--</v>
      </c>
    </row>
    <row r="190" spans="1:47" x14ac:dyDescent="0.25">
      <c r="A190" t="str">
        <f t="shared" si="20"/>
        <v>U5-A8</v>
      </c>
      <c r="B190" t="str">
        <f t="shared" si="21"/>
        <v>NetU5_A8</v>
      </c>
      <c r="C190" t="str">
        <f t="shared" si="22"/>
        <v>U5-NetU5_A8</v>
      </c>
      <c r="D190" t="str">
        <f t="shared" si="23"/>
        <v>U5-A8</v>
      </c>
      <c r="E190" t="s">
        <v>528</v>
      </c>
      <c r="F190" t="s">
        <v>584</v>
      </c>
      <c r="G190" t="s">
        <v>1161</v>
      </c>
      <c r="N190" s="97"/>
      <c r="AT190" t="str">
        <f t="shared" si="24"/>
        <v>NetU5_A8</v>
      </c>
      <c r="AU190" t="str">
        <f t="shared" si="25"/>
        <v>--</v>
      </c>
    </row>
    <row r="191" spans="1:47" x14ac:dyDescent="0.25">
      <c r="A191" t="str">
        <f t="shared" si="20"/>
        <v>U5-A9</v>
      </c>
      <c r="B191" t="str">
        <f t="shared" si="21"/>
        <v>NetU5_A9</v>
      </c>
      <c r="C191" t="str">
        <f t="shared" si="22"/>
        <v>U5-NetU5_A9</v>
      </c>
      <c r="D191" t="str">
        <f t="shared" si="23"/>
        <v>U5-A9</v>
      </c>
      <c r="E191" t="s">
        <v>528</v>
      </c>
      <c r="F191" t="s">
        <v>585</v>
      </c>
      <c r="G191" t="s">
        <v>1162</v>
      </c>
      <c r="N191" s="97"/>
      <c r="AT191" t="str">
        <f t="shared" si="24"/>
        <v>NetU5_A9</v>
      </c>
      <c r="AU191" t="str">
        <f t="shared" si="25"/>
        <v>--</v>
      </c>
    </row>
    <row r="192" spans="1:47" x14ac:dyDescent="0.25">
      <c r="A192" t="str">
        <f t="shared" si="20"/>
        <v>U5-A10</v>
      </c>
      <c r="B192" t="str">
        <f t="shared" si="21"/>
        <v>NetU5_A10</v>
      </c>
      <c r="C192" t="str">
        <f t="shared" si="22"/>
        <v>U5-NetU5_A10</v>
      </c>
      <c r="D192" t="str">
        <f t="shared" si="23"/>
        <v>U5-A10</v>
      </c>
      <c r="E192" t="s">
        <v>528</v>
      </c>
      <c r="F192" t="s">
        <v>574</v>
      </c>
      <c r="G192" t="s">
        <v>1163</v>
      </c>
      <c r="N192" s="97"/>
      <c r="AT192" t="str">
        <f t="shared" si="24"/>
        <v>NetU5_A10</v>
      </c>
      <c r="AU192" t="str">
        <f t="shared" si="25"/>
        <v>--</v>
      </c>
    </row>
    <row r="193" spans="1:47" x14ac:dyDescent="0.25">
      <c r="A193" t="str">
        <f t="shared" si="20"/>
        <v>U5-A11</v>
      </c>
      <c r="B193" t="str">
        <f t="shared" si="21"/>
        <v>NetU5_A11</v>
      </c>
      <c r="C193" t="str">
        <f t="shared" si="22"/>
        <v>U5-NetU5_A11</v>
      </c>
      <c r="D193" t="str">
        <f t="shared" si="23"/>
        <v>U5-A11</v>
      </c>
      <c r="E193" t="s">
        <v>528</v>
      </c>
      <c r="F193" t="s">
        <v>575</v>
      </c>
      <c r="G193" t="s">
        <v>1164</v>
      </c>
      <c r="N193" s="97"/>
      <c r="AT193" t="str">
        <f t="shared" si="24"/>
        <v>NetU5_A11</v>
      </c>
      <c r="AU193" t="str">
        <f t="shared" si="25"/>
        <v>--</v>
      </c>
    </row>
    <row r="194" spans="1:47" x14ac:dyDescent="0.25">
      <c r="A194" t="str">
        <f t="shared" si="20"/>
        <v>U5-A13</v>
      </c>
      <c r="B194" t="str">
        <f t="shared" si="21"/>
        <v>NetU5_A13</v>
      </c>
      <c r="C194" t="str">
        <f t="shared" si="22"/>
        <v>U5-NetU5_A13</v>
      </c>
      <c r="D194" t="str">
        <f t="shared" si="23"/>
        <v>U5-A13</v>
      </c>
      <c r="E194" t="s">
        <v>528</v>
      </c>
      <c r="F194" t="s">
        <v>577</v>
      </c>
      <c r="G194" t="s">
        <v>1165</v>
      </c>
      <c r="N194" s="97"/>
      <c r="AT194" t="str">
        <f t="shared" si="24"/>
        <v>NetU5_A13</v>
      </c>
      <c r="AU194" t="str">
        <f t="shared" si="25"/>
        <v>--</v>
      </c>
    </row>
    <row r="195" spans="1:47" x14ac:dyDescent="0.25">
      <c r="A195" t="str">
        <f t="shared" si="20"/>
        <v>U5-A14</v>
      </c>
      <c r="B195" t="str">
        <f t="shared" si="21"/>
        <v>NetU5_A14</v>
      </c>
      <c r="C195" t="str">
        <f t="shared" si="22"/>
        <v>U5-NetU5_A14</v>
      </c>
      <c r="D195" t="str">
        <f t="shared" si="23"/>
        <v>U5-A14</v>
      </c>
      <c r="E195" t="s">
        <v>528</v>
      </c>
      <c r="F195" t="s">
        <v>857</v>
      </c>
      <c r="G195" t="s">
        <v>1166</v>
      </c>
      <c r="N195" s="97"/>
      <c r="AT195" t="str">
        <f t="shared" si="24"/>
        <v>NetU5_A14</v>
      </c>
      <c r="AU195" t="str">
        <f t="shared" si="25"/>
        <v>--</v>
      </c>
    </row>
    <row r="196" spans="1:47" x14ac:dyDescent="0.25">
      <c r="A196" t="str">
        <f t="shared" si="20"/>
        <v>U5-A15</v>
      </c>
      <c r="B196" t="str">
        <f t="shared" si="21"/>
        <v>NetU5_A15</v>
      </c>
      <c r="C196" t="str">
        <f t="shared" si="22"/>
        <v>U5-NetU5_A15</v>
      </c>
      <c r="D196" t="str">
        <f t="shared" si="23"/>
        <v>U5-A15</v>
      </c>
      <c r="E196" t="s">
        <v>528</v>
      </c>
      <c r="F196" t="s">
        <v>858</v>
      </c>
      <c r="G196" t="s">
        <v>1167</v>
      </c>
      <c r="N196" s="97"/>
      <c r="AT196" t="str">
        <f t="shared" si="24"/>
        <v>NetU5_A15</v>
      </c>
      <c r="AU196" t="str">
        <f t="shared" si="25"/>
        <v>--</v>
      </c>
    </row>
    <row r="197" spans="1:47" x14ac:dyDescent="0.25">
      <c r="A197" t="str">
        <f t="shared" si="20"/>
        <v>U5-A16</v>
      </c>
      <c r="B197" t="str">
        <f t="shared" si="21"/>
        <v>NetU5_A16</v>
      </c>
      <c r="C197" t="str">
        <f t="shared" si="22"/>
        <v>U5-NetU5_A16</v>
      </c>
      <c r="D197" t="str">
        <f t="shared" si="23"/>
        <v>U5-A16</v>
      </c>
      <c r="E197" t="s">
        <v>528</v>
      </c>
      <c r="F197" t="s">
        <v>859</v>
      </c>
      <c r="G197" t="s">
        <v>1168</v>
      </c>
      <c r="N197" s="97"/>
      <c r="AT197" t="str">
        <f t="shared" si="24"/>
        <v>NetU5_A16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U5-A17</v>
      </c>
      <c r="B198" t="str">
        <f t="shared" ref="B198:B261" si="27">IF(OR(E198=$A$2,E198=$B$2,E198=$C$2,E198=$D$2),"--",G198)</f>
        <v>UPD</v>
      </c>
      <c r="C198" t="str">
        <f t="shared" ref="C198:C261" si="28">$E198&amp;"-"&amp;$G198</f>
        <v>U5-UPD</v>
      </c>
      <c r="D198" t="str">
        <f t="shared" ref="D198:D261" si="29">A198</f>
        <v>U5-A17</v>
      </c>
      <c r="E198" t="s">
        <v>528</v>
      </c>
      <c r="F198" t="s">
        <v>1067</v>
      </c>
      <c r="G198" t="s">
        <v>1153</v>
      </c>
      <c r="N198" s="97"/>
      <c r="AT198" t="str">
        <f t="shared" ref="AT198:AT261" si="30">IF(IF(COUNTIF($AO$6:$AQ$150,B198)&gt;0,"---","--")="---",VLOOKUP(B198,$AO$6:$AQ$150,3,0),B198)</f>
        <v>UPD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U5-A18</v>
      </c>
      <c r="B199" t="str">
        <f t="shared" si="27"/>
        <v>NetU5_A18</v>
      </c>
      <c r="C199" t="str">
        <f t="shared" si="28"/>
        <v>U5-NetU5_A18</v>
      </c>
      <c r="D199" t="str">
        <f t="shared" si="29"/>
        <v>U5-A18</v>
      </c>
      <c r="E199" t="s">
        <v>528</v>
      </c>
      <c r="F199" t="s">
        <v>1068</v>
      </c>
      <c r="G199" t="s">
        <v>1169</v>
      </c>
      <c r="N199" s="97"/>
      <c r="AT199" t="str">
        <f t="shared" si="30"/>
        <v>NetU5_A18</v>
      </c>
      <c r="AU199" t="str">
        <f t="shared" si="31"/>
        <v>--</v>
      </c>
    </row>
    <row r="200" spans="1:47" x14ac:dyDescent="0.25">
      <c r="A200" t="str">
        <f t="shared" si="26"/>
        <v>U5-A19</v>
      </c>
      <c r="B200" t="str">
        <f t="shared" si="27"/>
        <v>D12</v>
      </c>
      <c r="C200" t="str">
        <f t="shared" si="28"/>
        <v>U5-D12</v>
      </c>
      <c r="D200" t="str">
        <f t="shared" si="29"/>
        <v>U5-A19</v>
      </c>
      <c r="E200" t="s">
        <v>528</v>
      </c>
      <c r="F200" t="s">
        <v>1069</v>
      </c>
      <c r="G200" t="s">
        <v>320</v>
      </c>
      <c r="N200" s="97"/>
      <c r="AT200" t="str">
        <f t="shared" si="30"/>
        <v>D12</v>
      </c>
      <c r="AU200" t="str">
        <f t="shared" si="31"/>
        <v>--</v>
      </c>
    </row>
    <row r="201" spans="1:47" x14ac:dyDescent="0.25">
      <c r="A201" t="str">
        <f t="shared" si="26"/>
        <v>U5-A20</v>
      </c>
      <c r="B201" t="str">
        <f t="shared" si="27"/>
        <v>D11</v>
      </c>
      <c r="C201" t="str">
        <f t="shared" si="28"/>
        <v>U5-D11</v>
      </c>
      <c r="D201" t="str">
        <f t="shared" si="29"/>
        <v>U5-A20</v>
      </c>
      <c r="E201" t="s">
        <v>528</v>
      </c>
      <c r="F201" t="s">
        <v>1070</v>
      </c>
      <c r="G201" t="s">
        <v>318</v>
      </c>
      <c r="N201" s="97"/>
      <c r="AT201" t="str">
        <f t="shared" si="30"/>
        <v>D11</v>
      </c>
      <c r="AU201" t="str">
        <f t="shared" si="31"/>
        <v>--</v>
      </c>
    </row>
    <row r="202" spans="1:47" x14ac:dyDescent="0.25">
      <c r="A202" t="str">
        <f t="shared" si="26"/>
        <v>U5-B1</v>
      </c>
      <c r="B202" t="str">
        <f t="shared" si="27"/>
        <v>NetU5_B1</v>
      </c>
      <c r="C202" t="str">
        <f t="shared" si="28"/>
        <v>U5-NetU5_B1</v>
      </c>
      <c r="D202" t="str">
        <f t="shared" si="29"/>
        <v>U5-B1</v>
      </c>
      <c r="E202" t="s">
        <v>528</v>
      </c>
      <c r="F202" t="s">
        <v>737</v>
      </c>
      <c r="G202" t="s">
        <v>1170</v>
      </c>
      <c r="N202" s="97"/>
      <c r="AT202" t="str">
        <f t="shared" si="30"/>
        <v>NetU5_B1</v>
      </c>
      <c r="AU202" t="str">
        <f t="shared" si="31"/>
        <v>--</v>
      </c>
    </row>
    <row r="203" spans="1:47" x14ac:dyDescent="0.25">
      <c r="A203" t="str">
        <f t="shared" si="26"/>
        <v>U5-B3</v>
      </c>
      <c r="B203" t="str">
        <f t="shared" si="27"/>
        <v>NetU5_B3</v>
      </c>
      <c r="C203" t="str">
        <f t="shared" si="28"/>
        <v>U5-NetU5_B3</v>
      </c>
      <c r="D203" t="str">
        <f t="shared" si="29"/>
        <v>U5-B3</v>
      </c>
      <c r="E203" t="s">
        <v>528</v>
      </c>
      <c r="F203" t="s">
        <v>614</v>
      </c>
      <c r="G203" t="s">
        <v>1171</v>
      </c>
      <c r="N203" s="97"/>
      <c r="AT203" t="str">
        <f t="shared" si="30"/>
        <v>NetU5_B3</v>
      </c>
      <c r="AU203" t="str">
        <f t="shared" si="31"/>
        <v>--</v>
      </c>
    </row>
    <row r="204" spans="1:47" x14ac:dyDescent="0.25">
      <c r="A204" t="str">
        <f t="shared" si="26"/>
        <v>U5-B4</v>
      </c>
      <c r="B204" t="str">
        <f t="shared" si="27"/>
        <v>NetU5_B4</v>
      </c>
      <c r="C204" t="str">
        <f t="shared" si="28"/>
        <v>U5-NetU5_B4</v>
      </c>
      <c r="D204" t="str">
        <f t="shared" si="29"/>
        <v>U5-B4</v>
      </c>
      <c r="E204" t="s">
        <v>528</v>
      </c>
      <c r="F204" t="s">
        <v>616</v>
      </c>
      <c r="G204" t="s">
        <v>1172</v>
      </c>
      <c r="N204" s="97"/>
      <c r="AT204" t="str">
        <f t="shared" si="30"/>
        <v>NetU5_B4</v>
      </c>
      <c r="AU204" t="str">
        <f t="shared" si="31"/>
        <v>--</v>
      </c>
    </row>
    <row r="205" spans="1:47" x14ac:dyDescent="0.25">
      <c r="A205" t="str">
        <f t="shared" si="26"/>
        <v>U5-B6</v>
      </c>
      <c r="B205" t="str">
        <f t="shared" si="27"/>
        <v>NetU5_B6</v>
      </c>
      <c r="C205" t="str">
        <f t="shared" si="28"/>
        <v>U5-NetU5_B6</v>
      </c>
      <c r="D205" t="str">
        <f t="shared" si="29"/>
        <v>U5-B6</v>
      </c>
      <c r="E205" t="s">
        <v>528</v>
      </c>
      <c r="F205" t="s">
        <v>620</v>
      </c>
      <c r="G205" t="s">
        <v>1173</v>
      </c>
      <c r="N205" s="97"/>
      <c r="AT205" t="str">
        <f t="shared" si="30"/>
        <v>NetU5_B6</v>
      </c>
      <c r="AU205" t="str">
        <f t="shared" si="31"/>
        <v>--</v>
      </c>
    </row>
    <row r="206" spans="1:47" x14ac:dyDescent="0.25">
      <c r="A206" t="str">
        <f t="shared" si="26"/>
        <v>U5-B7</v>
      </c>
      <c r="B206" t="str">
        <f t="shared" si="27"/>
        <v>NetU5_B7</v>
      </c>
      <c r="C206" t="str">
        <f t="shared" si="28"/>
        <v>U5-NetU5_B7</v>
      </c>
      <c r="D206" t="str">
        <f t="shared" si="29"/>
        <v>U5-B7</v>
      </c>
      <c r="E206" t="s">
        <v>528</v>
      </c>
      <c r="F206" t="s">
        <v>622</v>
      </c>
      <c r="G206" t="s">
        <v>1174</v>
      </c>
      <c r="N206" s="97"/>
      <c r="AT206" t="str">
        <f t="shared" si="30"/>
        <v>NetU5_B7</v>
      </c>
      <c r="AU206" t="str">
        <f t="shared" si="31"/>
        <v>--</v>
      </c>
    </row>
    <row r="207" spans="1:47" x14ac:dyDescent="0.25">
      <c r="A207" t="str">
        <f t="shared" si="26"/>
        <v>U5-B8</v>
      </c>
      <c r="B207" t="str">
        <f t="shared" si="27"/>
        <v>NetU5_B8</v>
      </c>
      <c r="C207" t="str">
        <f t="shared" si="28"/>
        <v>U5-NetU5_B8</v>
      </c>
      <c r="D207" t="str">
        <f t="shared" si="29"/>
        <v>U5-B8</v>
      </c>
      <c r="E207" t="s">
        <v>528</v>
      </c>
      <c r="F207" t="s">
        <v>738</v>
      </c>
      <c r="G207" t="s">
        <v>1175</v>
      </c>
      <c r="N207" s="97"/>
      <c r="AT207" t="str">
        <f t="shared" si="30"/>
        <v>NetU5_B8</v>
      </c>
      <c r="AU207" t="str">
        <f t="shared" si="31"/>
        <v>--</v>
      </c>
    </row>
    <row r="208" spans="1:47" x14ac:dyDescent="0.25">
      <c r="A208" t="str">
        <f t="shared" si="26"/>
        <v>U5-B9</v>
      </c>
      <c r="B208" t="str">
        <f t="shared" si="27"/>
        <v>NetU5_B9</v>
      </c>
      <c r="C208" t="str">
        <f t="shared" si="28"/>
        <v>U5-NetU5_B9</v>
      </c>
      <c r="D208" t="str">
        <f t="shared" si="29"/>
        <v>U5-B9</v>
      </c>
      <c r="E208" t="s">
        <v>528</v>
      </c>
      <c r="F208" t="s">
        <v>624</v>
      </c>
      <c r="G208" t="s">
        <v>1176</v>
      </c>
      <c r="N208" s="97"/>
      <c r="AT208" t="str">
        <f t="shared" si="30"/>
        <v>NetU5_B9</v>
      </c>
      <c r="AU208" t="str">
        <f t="shared" si="31"/>
        <v>--</v>
      </c>
    </row>
    <row r="209" spans="1:47" x14ac:dyDescent="0.25">
      <c r="A209" t="str">
        <f t="shared" si="26"/>
        <v>U5-B10</v>
      </c>
      <c r="B209" t="str">
        <f t="shared" si="27"/>
        <v>UPD</v>
      </c>
      <c r="C209" t="str">
        <f t="shared" si="28"/>
        <v>U5-UPD</v>
      </c>
      <c r="D209" t="str">
        <f t="shared" si="29"/>
        <v>U5-B10</v>
      </c>
      <c r="E209" t="s">
        <v>528</v>
      </c>
      <c r="F209" t="s">
        <v>626</v>
      </c>
      <c r="G209" t="s">
        <v>1153</v>
      </c>
      <c r="N209" s="97"/>
      <c r="AT209" t="str">
        <f t="shared" si="30"/>
        <v>UPD</v>
      </c>
      <c r="AU209" t="str">
        <f t="shared" si="31"/>
        <v>--</v>
      </c>
    </row>
    <row r="210" spans="1:47" x14ac:dyDescent="0.25">
      <c r="A210" t="str">
        <f t="shared" si="26"/>
        <v>U5-B11</v>
      </c>
      <c r="B210" t="str">
        <f t="shared" si="27"/>
        <v>NetU5_B11</v>
      </c>
      <c r="C210" t="str">
        <f t="shared" si="28"/>
        <v>U5-NetU5_B11</v>
      </c>
      <c r="D210" t="str">
        <f t="shared" si="29"/>
        <v>U5-B11</v>
      </c>
      <c r="E210" t="s">
        <v>528</v>
      </c>
      <c r="F210" t="s">
        <v>627</v>
      </c>
      <c r="G210" t="s">
        <v>1177</v>
      </c>
      <c r="N210" s="97"/>
      <c r="AT210" t="str">
        <f t="shared" si="30"/>
        <v>NetU5_B11</v>
      </c>
      <c r="AU210" t="str">
        <f t="shared" si="31"/>
        <v>--</v>
      </c>
    </row>
    <row r="211" spans="1:47" x14ac:dyDescent="0.25">
      <c r="A211" t="str">
        <f t="shared" si="26"/>
        <v>U5-B12</v>
      </c>
      <c r="B211" t="str">
        <f t="shared" si="27"/>
        <v>NetU5_B12</v>
      </c>
      <c r="C211" t="str">
        <f t="shared" si="28"/>
        <v>U5-NetU5_B12</v>
      </c>
      <c r="D211" t="str">
        <f t="shared" si="29"/>
        <v>U5-B12</v>
      </c>
      <c r="E211" t="s">
        <v>528</v>
      </c>
      <c r="F211" t="s">
        <v>629</v>
      </c>
      <c r="G211" t="s">
        <v>1178</v>
      </c>
      <c r="N211" s="97"/>
      <c r="AT211" t="str">
        <f t="shared" si="30"/>
        <v>NetU5_B12</v>
      </c>
      <c r="AU211" t="str">
        <f t="shared" si="31"/>
        <v>--</v>
      </c>
    </row>
    <row r="212" spans="1:47" x14ac:dyDescent="0.25">
      <c r="A212" t="str">
        <f t="shared" si="26"/>
        <v>U5-B13</v>
      </c>
      <c r="B212" t="str">
        <f t="shared" si="27"/>
        <v>NetU5_B13</v>
      </c>
      <c r="C212" t="str">
        <f t="shared" si="28"/>
        <v>U5-NetU5_B13</v>
      </c>
      <c r="D212" t="str">
        <f t="shared" si="29"/>
        <v>U5-B13</v>
      </c>
      <c r="E212" t="s">
        <v>528</v>
      </c>
      <c r="F212" t="s">
        <v>630</v>
      </c>
      <c r="G212" t="s">
        <v>1179</v>
      </c>
      <c r="N212" s="97"/>
      <c r="AT212" t="str">
        <f t="shared" si="30"/>
        <v>NetU5_B13</v>
      </c>
      <c r="AU212" t="str">
        <f t="shared" si="31"/>
        <v>--</v>
      </c>
    </row>
    <row r="213" spans="1:47" x14ac:dyDescent="0.25">
      <c r="A213" t="str">
        <f t="shared" si="26"/>
        <v>U5-B14</v>
      </c>
      <c r="B213" t="str">
        <f t="shared" si="27"/>
        <v>NetU5_B14</v>
      </c>
      <c r="C213" t="str">
        <f t="shared" si="28"/>
        <v>U5-NetU5_B14</v>
      </c>
      <c r="D213" t="str">
        <f t="shared" si="29"/>
        <v>U5-B14</v>
      </c>
      <c r="E213" t="s">
        <v>528</v>
      </c>
      <c r="F213" t="s">
        <v>861</v>
      </c>
      <c r="G213" t="s">
        <v>1180</v>
      </c>
      <c r="N213" s="97"/>
      <c r="AT213" t="str">
        <f t="shared" si="30"/>
        <v>NetU5_B14</v>
      </c>
      <c r="AU213" t="str">
        <f t="shared" si="31"/>
        <v>--</v>
      </c>
    </row>
    <row r="214" spans="1:47" x14ac:dyDescent="0.25">
      <c r="A214" t="str">
        <f t="shared" si="26"/>
        <v>U5-B16</v>
      </c>
      <c r="B214" t="str">
        <f t="shared" si="27"/>
        <v>NetU5_B16</v>
      </c>
      <c r="C214" t="str">
        <f t="shared" si="28"/>
        <v>U5-NetU5_B16</v>
      </c>
      <c r="D214" t="str">
        <f t="shared" si="29"/>
        <v>U5-B16</v>
      </c>
      <c r="E214" t="s">
        <v>528</v>
      </c>
      <c r="F214" t="s">
        <v>829</v>
      </c>
      <c r="G214" t="s">
        <v>1181</v>
      </c>
      <c r="N214" s="97"/>
      <c r="AT214" t="str">
        <f t="shared" si="30"/>
        <v>NetU5_B16</v>
      </c>
      <c r="AU214" t="str">
        <f t="shared" si="31"/>
        <v>--</v>
      </c>
    </row>
    <row r="215" spans="1:47" x14ac:dyDescent="0.25">
      <c r="A215" t="str">
        <f t="shared" si="26"/>
        <v>U5-B17</v>
      </c>
      <c r="B215" t="str">
        <f t="shared" si="27"/>
        <v>NetU5_B17</v>
      </c>
      <c r="C215" t="str">
        <f t="shared" si="28"/>
        <v>U5-NetU5_B17</v>
      </c>
      <c r="D215" t="str">
        <f t="shared" si="29"/>
        <v>U5-B17</v>
      </c>
      <c r="E215" t="s">
        <v>528</v>
      </c>
      <c r="F215" t="s">
        <v>1102</v>
      </c>
      <c r="G215" t="s">
        <v>1182</v>
      </c>
      <c r="N215" s="97"/>
      <c r="AT215" t="str">
        <f t="shared" si="30"/>
        <v>NetU5_B17</v>
      </c>
      <c r="AU215" t="str">
        <f t="shared" si="31"/>
        <v>--</v>
      </c>
    </row>
    <row r="216" spans="1:47" x14ac:dyDescent="0.25">
      <c r="A216" t="str">
        <f t="shared" si="26"/>
        <v>U5-B18</v>
      </c>
      <c r="B216" t="str">
        <f t="shared" si="27"/>
        <v>NetU5_B18</v>
      </c>
      <c r="C216" t="str">
        <f t="shared" si="28"/>
        <v>U5-NetU5_B18</v>
      </c>
      <c r="D216" t="str">
        <f t="shared" si="29"/>
        <v>U5-B18</v>
      </c>
      <c r="E216" t="s">
        <v>528</v>
      </c>
      <c r="F216" t="s">
        <v>1103</v>
      </c>
      <c r="G216" t="s">
        <v>1183</v>
      </c>
      <c r="N216" s="97"/>
      <c r="AT216" t="str">
        <f t="shared" si="30"/>
        <v>NetU5_B18</v>
      </c>
      <c r="AU216" t="str">
        <f t="shared" si="31"/>
        <v>--</v>
      </c>
    </row>
    <row r="217" spans="1:47" x14ac:dyDescent="0.25">
      <c r="A217" t="str">
        <f t="shared" si="26"/>
        <v>U5-B19</v>
      </c>
      <c r="B217" t="str">
        <f t="shared" si="27"/>
        <v>USER_BTN</v>
      </c>
      <c r="C217" t="str">
        <f t="shared" si="28"/>
        <v>U5-USER_BTN</v>
      </c>
      <c r="D217" t="str">
        <f t="shared" si="29"/>
        <v>U5-B19</v>
      </c>
      <c r="E217" t="s">
        <v>528</v>
      </c>
      <c r="F217" t="s">
        <v>1104</v>
      </c>
      <c r="G217" t="s">
        <v>394</v>
      </c>
      <c r="N217" s="97"/>
      <c r="AT217" t="str">
        <f t="shared" si="30"/>
        <v>USER_BTN</v>
      </c>
      <c r="AU217" t="str">
        <f t="shared" si="31"/>
        <v>--</v>
      </c>
    </row>
    <row r="218" spans="1:47" x14ac:dyDescent="0.25">
      <c r="A218" t="str">
        <f t="shared" si="26"/>
        <v>U5-B20</v>
      </c>
      <c r="B218" t="str">
        <f t="shared" si="27"/>
        <v>3.3V</v>
      </c>
      <c r="C218" t="str">
        <f t="shared" si="28"/>
        <v>U5-3.3V</v>
      </c>
      <c r="D218" t="str">
        <f t="shared" si="29"/>
        <v>U5-B20</v>
      </c>
      <c r="E218" t="s">
        <v>528</v>
      </c>
      <c r="F218" t="s">
        <v>1105</v>
      </c>
      <c r="G218" t="s">
        <v>291</v>
      </c>
      <c r="N218" s="97"/>
      <c r="AT218" t="str">
        <f t="shared" si="30"/>
        <v>3.3V</v>
      </c>
      <c r="AU218" t="str">
        <f t="shared" si="31"/>
        <v>--</v>
      </c>
    </row>
    <row r="219" spans="1:47" x14ac:dyDescent="0.25">
      <c r="A219" t="str">
        <f t="shared" si="26"/>
        <v>U5-C3</v>
      </c>
      <c r="B219" t="str">
        <f t="shared" si="27"/>
        <v>UPD</v>
      </c>
      <c r="C219" t="str">
        <f t="shared" si="28"/>
        <v>U5-UPD</v>
      </c>
      <c r="D219" t="str">
        <f t="shared" si="29"/>
        <v>U5-C3</v>
      </c>
      <c r="E219" t="s">
        <v>528</v>
      </c>
      <c r="F219" t="s">
        <v>446</v>
      </c>
      <c r="G219" t="s">
        <v>1153</v>
      </c>
      <c r="N219" s="97"/>
      <c r="AT219" t="str">
        <f t="shared" si="30"/>
        <v>UPD</v>
      </c>
      <c r="AU219" t="str">
        <f t="shared" si="31"/>
        <v>--</v>
      </c>
    </row>
    <row r="220" spans="1:47" x14ac:dyDescent="0.25">
      <c r="A220" t="str">
        <f t="shared" si="26"/>
        <v>U5-C4</v>
      </c>
      <c r="B220" t="str">
        <f t="shared" si="27"/>
        <v>NetU5_C4</v>
      </c>
      <c r="C220" t="str">
        <f t="shared" si="28"/>
        <v>U5-NetU5_C4</v>
      </c>
      <c r="D220" t="str">
        <f t="shared" si="29"/>
        <v>U5-C4</v>
      </c>
      <c r="E220" t="s">
        <v>528</v>
      </c>
      <c r="F220" t="s">
        <v>447</v>
      </c>
      <c r="G220" t="s">
        <v>1184</v>
      </c>
      <c r="N220" s="97"/>
      <c r="AT220" t="str">
        <f t="shared" si="30"/>
        <v>NetU5_C4</v>
      </c>
      <c r="AU220" t="str">
        <f t="shared" si="31"/>
        <v>--</v>
      </c>
    </row>
    <row r="221" spans="1:47" x14ac:dyDescent="0.25">
      <c r="A221" t="str">
        <f t="shared" si="26"/>
        <v>U5-C5</v>
      </c>
      <c r="B221" t="str">
        <f t="shared" si="27"/>
        <v>NetU5_C5</v>
      </c>
      <c r="C221" t="str">
        <f t="shared" si="28"/>
        <v>U5-NetU5_C5</v>
      </c>
      <c r="D221" t="str">
        <f t="shared" si="29"/>
        <v>U5-C5</v>
      </c>
      <c r="E221" t="s">
        <v>528</v>
      </c>
      <c r="F221" t="s">
        <v>448</v>
      </c>
      <c r="G221" t="s">
        <v>1185</v>
      </c>
      <c r="N221" s="97"/>
      <c r="AT221" t="str">
        <f t="shared" si="30"/>
        <v>NetU5_C5</v>
      </c>
      <c r="AU221" t="str">
        <f t="shared" si="31"/>
        <v>--</v>
      </c>
    </row>
    <row r="222" spans="1:47" x14ac:dyDescent="0.25">
      <c r="A222" t="str">
        <f t="shared" si="26"/>
        <v>U5-C6</v>
      </c>
      <c r="B222" t="str">
        <f t="shared" si="27"/>
        <v>NetU5_C6</v>
      </c>
      <c r="C222" t="str">
        <f t="shared" si="28"/>
        <v>U5-NetU5_C6</v>
      </c>
      <c r="D222" t="str">
        <f t="shared" si="29"/>
        <v>U5-C6</v>
      </c>
      <c r="E222" t="s">
        <v>528</v>
      </c>
      <c r="F222" t="s">
        <v>449</v>
      </c>
      <c r="G222" t="s">
        <v>1186</v>
      </c>
      <c r="N222" s="97"/>
      <c r="AT222" t="str">
        <f t="shared" si="30"/>
        <v>NetU5_C6</v>
      </c>
      <c r="AU222" t="str">
        <f t="shared" si="31"/>
        <v>--</v>
      </c>
    </row>
    <row r="223" spans="1:47" x14ac:dyDescent="0.25">
      <c r="A223" t="str">
        <f t="shared" si="26"/>
        <v>U5-C7</v>
      </c>
      <c r="B223" t="str">
        <f t="shared" si="27"/>
        <v>NetU5_C7</v>
      </c>
      <c r="C223" t="str">
        <f t="shared" si="28"/>
        <v>U5-NetU5_C7</v>
      </c>
      <c r="D223" t="str">
        <f t="shared" si="29"/>
        <v>U5-C7</v>
      </c>
      <c r="E223" t="s">
        <v>528</v>
      </c>
      <c r="F223" t="s">
        <v>450</v>
      </c>
      <c r="G223" t="s">
        <v>1187</v>
      </c>
      <c r="N223" s="97"/>
      <c r="AT223" t="str">
        <f t="shared" si="30"/>
        <v>NetU5_C7</v>
      </c>
      <c r="AU223" t="str">
        <f t="shared" si="31"/>
        <v>--</v>
      </c>
    </row>
    <row r="224" spans="1:47" x14ac:dyDescent="0.25">
      <c r="A224" t="str">
        <f t="shared" si="26"/>
        <v>U5-C9</v>
      </c>
      <c r="B224" t="str">
        <f t="shared" si="27"/>
        <v>NetU5_C9</v>
      </c>
      <c r="C224" t="str">
        <f t="shared" si="28"/>
        <v>U5-NetU5_C9</v>
      </c>
      <c r="D224" t="str">
        <f t="shared" si="29"/>
        <v>U5-C9</v>
      </c>
      <c r="E224" t="s">
        <v>528</v>
      </c>
      <c r="F224" t="s">
        <v>452</v>
      </c>
      <c r="G224" t="s">
        <v>1188</v>
      </c>
      <c r="N224" s="97"/>
      <c r="AT224" t="str">
        <f t="shared" si="30"/>
        <v>NetU5_C9</v>
      </c>
      <c r="AU224" t="str">
        <f t="shared" si="31"/>
        <v>--</v>
      </c>
    </row>
    <row r="225" spans="1:47" x14ac:dyDescent="0.25">
      <c r="A225" t="str">
        <f t="shared" si="26"/>
        <v>U5-C10</v>
      </c>
      <c r="B225" t="str">
        <f t="shared" si="27"/>
        <v>NetU5_C10</v>
      </c>
      <c r="C225" t="str">
        <f t="shared" si="28"/>
        <v>U5-NetU5_C10</v>
      </c>
      <c r="D225" t="str">
        <f t="shared" si="29"/>
        <v>U5-C10</v>
      </c>
      <c r="E225" t="s">
        <v>528</v>
      </c>
      <c r="F225" t="s">
        <v>453</v>
      </c>
      <c r="G225" t="s">
        <v>1189</v>
      </c>
      <c r="N225" s="97"/>
      <c r="AT225" t="str">
        <f t="shared" si="30"/>
        <v>NetU5_C10</v>
      </c>
      <c r="AU225" t="str">
        <f t="shared" si="31"/>
        <v>--</v>
      </c>
    </row>
    <row r="226" spans="1:47" x14ac:dyDescent="0.25">
      <c r="A226" t="str">
        <f t="shared" si="26"/>
        <v>U5-C11</v>
      </c>
      <c r="B226" t="str">
        <f t="shared" si="27"/>
        <v>NetU5_C11</v>
      </c>
      <c r="C226" t="str">
        <f t="shared" si="28"/>
        <v>U5-NetU5_C11</v>
      </c>
      <c r="D226" t="str">
        <f t="shared" si="29"/>
        <v>U5-C11</v>
      </c>
      <c r="E226" t="s">
        <v>528</v>
      </c>
      <c r="F226" t="s">
        <v>454</v>
      </c>
      <c r="G226" t="s">
        <v>1190</v>
      </c>
      <c r="N226" s="97"/>
      <c r="AT226" t="str">
        <f t="shared" si="30"/>
        <v>NetU5_C11</v>
      </c>
      <c r="AU226" t="str">
        <f t="shared" si="31"/>
        <v>--</v>
      </c>
    </row>
    <row r="227" spans="1:47" x14ac:dyDescent="0.25">
      <c r="A227" t="str">
        <f t="shared" si="26"/>
        <v>U5-C12</v>
      </c>
      <c r="B227" t="str">
        <f t="shared" si="27"/>
        <v>NetU5_C12</v>
      </c>
      <c r="C227" t="str">
        <f t="shared" si="28"/>
        <v>U5-NetU5_C12</v>
      </c>
      <c r="D227" t="str">
        <f t="shared" si="29"/>
        <v>U5-C12</v>
      </c>
      <c r="E227" t="s">
        <v>528</v>
      </c>
      <c r="F227" t="s">
        <v>455</v>
      </c>
      <c r="G227" t="s">
        <v>1191</v>
      </c>
      <c r="N227" s="97"/>
      <c r="AT227" t="str">
        <f t="shared" si="30"/>
        <v>NetU5_C12</v>
      </c>
      <c r="AU227" t="str">
        <f t="shared" si="31"/>
        <v>--</v>
      </c>
    </row>
    <row r="228" spans="1:47" x14ac:dyDescent="0.25">
      <c r="A228" t="str">
        <f t="shared" si="26"/>
        <v>U5-C13</v>
      </c>
      <c r="B228" t="str">
        <f t="shared" si="27"/>
        <v>UPD</v>
      </c>
      <c r="C228" t="str">
        <f t="shared" si="28"/>
        <v>U5-UPD</v>
      </c>
      <c r="D228" t="str">
        <f t="shared" si="29"/>
        <v>U5-C13</v>
      </c>
      <c r="E228" t="s">
        <v>528</v>
      </c>
      <c r="F228" t="s">
        <v>456</v>
      </c>
      <c r="G228" t="s">
        <v>1153</v>
      </c>
      <c r="N228" s="97"/>
      <c r="AT228" t="str">
        <f t="shared" si="30"/>
        <v>UPD</v>
      </c>
      <c r="AU228" t="str">
        <f t="shared" si="31"/>
        <v>--</v>
      </c>
    </row>
    <row r="229" spans="1:47" x14ac:dyDescent="0.25">
      <c r="A229" t="str">
        <f t="shared" si="26"/>
        <v>U5-C14</v>
      </c>
      <c r="B229" t="str">
        <f t="shared" si="27"/>
        <v>NetU5_C14</v>
      </c>
      <c r="C229" t="str">
        <f t="shared" si="28"/>
        <v>U5-NetU5_C14</v>
      </c>
      <c r="D229" t="str">
        <f t="shared" si="29"/>
        <v>U5-C14</v>
      </c>
      <c r="E229" t="s">
        <v>528</v>
      </c>
      <c r="F229" t="s">
        <v>457</v>
      </c>
      <c r="G229" t="s">
        <v>1192</v>
      </c>
      <c r="N229" s="97"/>
      <c r="AT229" t="str">
        <f t="shared" si="30"/>
        <v>NetU5_C14</v>
      </c>
      <c r="AU229" t="str">
        <f t="shared" si="31"/>
        <v>--</v>
      </c>
    </row>
    <row r="230" spans="1:47" x14ac:dyDescent="0.25">
      <c r="A230" t="str">
        <f t="shared" si="26"/>
        <v>U5-C15</v>
      </c>
      <c r="B230" t="str">
        <f t="shared" si="27"/>
        <v>NetU5_C15</v>
      </c>
      <c r="C230" t="str">
        <f t="shared" si="28"/>
        <v>U5-NetU5_C15</v>
      </c>
      <c r="D230" t="str">
        <f t="shared" si="29"/>
        <v>U5-C15</v>
      </c>
      <c r="E230" t="s">
        <v>528</v>
      </c>
      <c r="F230" t="s">
        <v>458</v>
      </c>
      <c r="G230" t="s">
        <v>1193</v>
      </c>
      <c r="N230" s="97"/>
      <c r="AT230" t="str">
        <f t="shared" si="30"/>
        <v>NetU5_C15</v>
      </c>
      <c r="AU230" t="str">
        <f t="shared" si="31"/>
        <v>--</v>
      </c>
    </row>
    <row r="231" spans="1:47" x14ac:dyDescent="0.25">
      <c r="A231" t="str">
        <f t="shared" si="26"/>
        <v>U5-C16</v>
      </c>
      <c r="B231" t="str">
        <f t="shared" si="27"/>
        <v>NetU5_C16</v>
      </c>
      <c r="C231" t="str">
        <f t="shared" si="28"/>
        <v>U5-NetU5_C16</v>
      </c>
      <c r="D231" t="str">
        <f t="shared" si="29"/>
        <v>U5-C16</v>
      </c>
      <c r="E231" t="s">
        <v>528</v>
      </c>
      <c r="F231" t="s">
        <v>459</v>
      </c>
      <c r="G231" t="s">
        <v>1194</v>
      </c>
      <c r="N231" s="97"/>
      <c r="AT231" t="str">
        <f t="shared" si="30"/>
        <v>NetU5_C16</v>
      </c>
      <c r="AU231" t="str">
        <f t="shared" si="31"/>
        <v>--</v>
      </c>
    </row>
    <row r="232" spans="1:47" x14ac:dyDescent="0.25">
      <c r="A232" t="str">
        <f t="shared" si="26"/>
        <v>U5-C17</v>
      </c>
      <c r="B232" t="str">
        <f t="shared" si="27"/>
        <v>NetU5_C17</v>
      </c>
      <c r="C232" t="str">
        <f t="shared" si="28"/>
        <v>U5-NetU5_C17</v>
      </c>
      <c r="D232" t="str">
        <f t="shared" si="29"/>
        <v>U5-C17</v>
      </c>
      <c r="E232" t="s">
        <v>528</v>
      </c>
      <c r="F232" t="s">
        <v>460</v>
      </c>
      <c r="G232" t="s">
        <v>1195</v>
      </c>
      <c r="N232" s="97"/>
      <c r="AT232" t="str">
        <f t="shared" si="30"/>
        <v>NetU5_C17</v>
      </c>
      <c r="AU232" t="str">
        <f t="shared" si="31"/>
        <v>--</v>
      </c>
    </row>
    <row r="233" spans="1:47" x14ac:dyDescent="0.25">
      <c r="A233" t="str">
        <f t="shared" si="26"/>
        <v>U5-C19</v>
      </c>
      <c r="B233" t="str">
        <f t="shared" si="27"/>
        <v>BDBUS0</v>
      </c>
      <c r="C233" t="str">
        <f t="shared" si="28"/>
        <v>U5-BDBUS0</v>
      </c>
      <c r="D233" t="str">
        <f t="shared" si="29"/>
        <v>U5-C19</v>
      </c>
      <c r="E233" t="s">
        <v>528</v>
      </c>
      <c r="F233" t="s">
        <v>462</v>
      </c>
      <c r="G233" t="s">
        <v>303</v>
      </c>
      <c r="N233" s="97"/>
      <c r="AT233" t="str">
        <f t="shared" si="30"/>
        <v>BDBUS0</v>
      </c>
      <c r="AU233" t="str">
        <f t="shared" si="31"/>
        <v>--</v>
      </c>
    </row>
    <row r="234" spans="1:47" x14ac:dyDescent="0.25">
      <c r="A234" t="str">
        <f t="shared" si="26"/>
        <v>U5-C20</v>
      </c>
      <c r="B234" t="str">
        <f t="shared" si="27"/>
        <v>AREF</v>
      </c>
      <c r="C234" t="str">
        <f t="shared" si="28"/>
        <v>U5-AREF</v>
      </c>
      <c r="D234" t="str">
        <f t="shared" si="29"/>
        <v>U5-C20</v>
      </c>
      <c r="E234" t="s">
        <v>528</v>
      </c>
      <c r="F234" t="s">
        <v>463</v>
      </c>
      <c r="G234" t="s">
        <v>287</v>
      </c>
      <c r="N234" s="97"/>
      <c r="AT234" t="str">
        <f t="shared" si="30"/>
        <v>AREF</v>
      </c>
      <c r="AU234" t="str">
        <f t="shared" si="31"/>
        <v>--</v>
      </c>
    </row>
    <row r="235" spans="1:47" x14ac:dyDescent="0.25">
      <c r="A235" t="str">
        <f t="shared" si="26"/>
        <v>U5-D3</v>
      </c>
      <c r="B235" t="str">
        <f t="shared" si="27"/>
        <v>NetU5_D3</v>
      </c>
      <c r="C235" t="str">
        <f t="shared" si="28"/>
        <v>U5-NetU5_D3</v>
      </c>
      <c r="D235" t="str">
        <f t="shared" si="29"/>
        <v>U5-D3</v>
      </c>
      <c r="E235" t="s">
        <v>528</v>
      </c>
      <c r="F235" t="s">
        <v>302</v>
      </c>
      <c r="G235" t="s">
        <v>1196</v>
      </c>
      <c r="N235" s="97"/>
      <c r="AT235" t="str">
        <f t="shared" si="30"/>
        <v>NetU5_D3</v>
      </c>
      <c r="AU235" t="str">
        <f t="shared" si="31"/>
        <v>--</v>
      </c>
    </row>
    <row r="236" spans="1:47" x14ac:dyDescent="0.25">
      <c r="A236" t="str">
        <f t="shared" si="26"/>
        <v>U5-D4</v>
      </c>
      <c r="B236" t="str">
        <f t="shared" si="27"/>
        <v>NetU5_D4</v>
      </c>
      <c r="C236" t="str">
        <f t="shared" si="28"/>
        <v>U5-NetU5_D4</v>
      </c>
      <c r="D236" t="str">
        <f t="shared" si="29"/>
        <v>U5-D4</v>
      </c>
      <c r="E236" t="s">
        <v>528</v>
      </c>
      <c r="F236" t="s">
        <v>304</v>
      </c>
      <c r="G236" t="s">
        <v>1197</v>
      </c>
      <c r="N236" s="97"/>
      <c r="AT236" t="str">
        <f t="shared" si="30"/>
        <v>NetU5_D4</v>
      </c>
      <c r="AU236" t="str">
        <f t="shared" si="31"/>
        <v>--</v>
      </c>
    </row>
    <row r="237" spans="1:47" x14ac:dyDescent="0.25">
      <c r="A237" t="str">
        <f t="shared" si="26"/>
        <v>U5-D5</v>
      </c>
      <c r="B237" t="str">
        <f t="shared" si="27"/>
        <v>NetU5_D5</v>
      </c>
      <c r="C237" t="str">
        <f t="shared" si="28"/>
        <v>U5-NetU5_D5</v>
      </c>
      <c r="D237" t="str">
        <f t="shared" si="29"/>
        <v>U5-D5</v>
      </c>
      <c r="E237" t="s">
        <v>528</v>
      </c>
      <c r="F237" t="s">
        <v>306</v>
      </c>
      <c r="G237" t="s">
        <v>1198</v>
      </c>
      <c r="N237" s="97"/>
      <c r="AT237" t="str">
        <f t="shared" si="30"/>
        <v>NetU5_D5</v>
      </c>
      <c r="AU237" t="str">
        <f t="shared" si="31"/>
        <v>--</v>
      </c>
    </row>
    <row r="238" spans="1:47" x14ac:dyDescent="0.25">
      <c r="A238" t="str">
        <f t="shared" si="26"/>
        <v>U5-D6</v>
      </c>
      <c r="B238" t="str">
        <f t="shared" si="27"/>
        <v>UPD</v>
      </c>
      <c r="C238" t="str">
        <f t="shared" si="28"/>
        <v>U5-UPD</v>
      </c>
      <c r="D238" t="str">
        <f t="shared" si="29"/>
        <v>U5-D6</v>
      </c>
      <c r="E238" t="s">
        <v>528</v>
      </c>
      <c r="F238" t="s">
        <v>308</v>
      </c>
      <c r="G238" t="s">
        <v>1153</v>
      </c>
      <c r="N238" s="97"/>
      <c r="AT238" t="str">
        <f t="shared" si="30"/>
        <v>UPD</v>
      </c>
      <c r="AU238" t="str">
        <f t="shared" si="31"/>
        <v>--</v>
      </c>
    </row>
    <row r="239" spans="1:47" x14ac:dyDescent="0.25">
      <c r="A239" t="str">
        <f t="shared" si="26"/>
        <v>U5-D7</v>
      </c>
      <c r="B239" t="str">
        <f t="shared" si="27"/>
        <v>NetU5_D7</v>
      </c>
      <c r="C239" t="str">
        <f t="shared" si="28"/>
        <v>U5-NetU5_D7</v>
      </c>
      <c r="D239" t="str">
        <f t="shared" si="29"/>
        <v>U5-D7</v>
      </c>
      <c r="E239" t="s">
        <v>528</v>
      </c>
      <c r="F239" t="s">
        <v>310</v>
      </c>
      <c r="G239" t="s">
        <v>1199</v>
      </c>
      <c r="N239" s="97"/>
      <c r="AT239" t="str">
        <f t="shared" si="30"/>
        <v>NetU5_D7</v>
      </c>
      <c r="AU239" t="str">
        <f t="shared" si="31"/>
        <v>--</v>
      </c>
    </row>
    <row r="240" spans="1:47" x14ac:dyDescent="0.25">
      <c r="A240" t="str">
        <f t="shared" si="26"/>
        <v>U5-D8</v>
      </c>
      <c r="B240" t="str">
        <f t="shared" si="27"/>
        <v>NetU5_D8</v>
      </c>
      <c r="C240" t="str">
        <f t="shared" si="28"/>
        <v>U5-NetU5_D8</v>
      </c>
      <c r="D240" t="str">
        <f t="shared" si="29"/>
        <v>U5-D8</v>
      </c>
      <c r="E240" t="s">
        <v>528</v>
      </c>
      <c r="F240" t="s">
        <v>312</v>
      </c>
      <c r="G240" t="s">
        <v>1200</v>
      </c>
      <c r="N240" s="97"/>
      <c r="AT240" t="str">
        <f t="shared" si="30"/>
        <v>NetU5_D8</v>
      </c>
      <c r="AU240" t="str">
        <f t="shared" si="31"/>
        <v>--</v>
      </c>
    </row>
    <row r="241" spans="1:47" x14ac:dyDescent="0.25">
      <c r="A241" t="str">
        <f t="shared" si="26"/>
        <v>U5-D9</v>
      </c>
      <c r="B241" t="str">
        <f t="shared" si="27"/>
        <v>NetU5_D9</v>
      </c>
      <c r="C241" t="str">
        <f t="shared" si="28"/>
        <v>U5-NetU5_D9</v>
      </c>
      <c r="D241" t="str">
        <f t="shared" si="29"/>
        <v>U5-D9</v>
      </c>
      <c r="E241" t="s">
        <v>528</v>
      </c>
      <c r="F241" t="s">
        <v>314</v>
      </c>
      <c r="G241" t="s">
        <v>1201</v>
      </c>
      <c r="N241" s="97"/>
      <c r="AT241" t="str">
        <f t="shared" si="30"/>
        <v>NetU5_D9</v>
      </c>
      <c r="AU241" t="str">
        <f t="shared" si="31"/>
        <v>--</v>
      </c>
    </row>
    <row r="242" spans="1:47" x14ac:dyDescent="0.25">
      <c r="A242" t="str">
        <f t="shared" si="26"/>
        <v>U5-D10</v>
      </c>
      <c r="B242" t="str">
        <f t="shared" si="27"/>
        <v>NetU5_D10</v>
      </c>
      <c r="C242" t="str">
        <f t="shared" si="28"/>
        <v>U5-NetU5_D10</v>
      </c>
      <c r="D242" t="str">
        <f t="shared" si="29"/>
        <v>U5-D10</v>
      </c>
      <c r="E242" t="s">
        <v>528</v>
      </c>
      <c r="F242" t="s">
        <v>316</v>
      </c>
      <c r="G242" t="s">
        <v>1202</v>
      </c>
      <c r="N242" s="97"/>
      <c r="AT242" t="str">
        <f t="shared" si="30"/>
        <v>NetU5_D10</v>
      </c>
      <c r="AU242" t="str">
        <f t="shared" si="31"/>
        <v>--</v>
      </c>
    </row>
    <row r="243" spans="1:47" x14ac:dyDescent="0.25">
      <c r="A243" t="str">
        <f t="shared" si="26"/>
        <v>U5-D12</v>
      </c>
      <c r="B243" t="str">
        <f t="shared" si="27"/>
        <v>NetU5_D12</v>
      </c>
      <c r="C243" t="str">
        <f t="shared" si="28"/>
        <v>U5-NetU5_D12</v>
      </c>
      <c r="D243" t="str">
        <f t="shared" si="29"/>
        <v>U5-D12</v>
      </c>
      <c r="E243" t="s">
        <v>528</v>
      </c>
      <c r="F243" t="s">
        <v>320</v>
      </c>
      <c r="G243" t="s">
        <v>1203</v>
      </c>
      <c r="N243" s="97"/>
      <c r="AT243" t="str">
        <f t="shared" si="30"/>
        <v>NetU5_D12</v>
      </c>
      <c r="AU243" t="str">
        <f t="shared" si="31"/>
        <v>--</v>
      </c>
    </row>
    <row r="244" spans="1:47" x14ac:dyDescent="0.25">
      <c r="A244" t="str">
        <f t="shared" si="26"/>
        <v>U5-D13</v>
      </c>
      <c r="B244" t="str">
        <f t="shared" si="27"/>
        <v>NetU5_D13</v>
      </c>
      <c r="C244" t="str">
        <f t="shared" si="28"/>
        <v>U5-NetU5_D13</v>
      </c>
      <c r="D244" t="str">
        <f t="shared" si="29"/>
        <v>U5-D13</v>
      </c>
      <c r="E244" t="s">
        <v>528</v>
      </c>
      <c r="F244" t="s">
        <v>321</v>
      </c>
      <c r="G244" t="s">
        <v>1204</v>
      </c>
      <c r="N244" s="97"/>
      <c r="AT244" t="str">
        <f t="shared" si="30"/>
        <v>NetU5_D13</v>
      </c>
      <c r="AU244" t="str">
        <f t="shared" si="31"/>
        <v>--</v>
      </c>
    </row>
    <row r="245" spans="1:47" x14ac:dyDescent="0.25">
      <c r="A245" t="str">
        <f t="shared" si="26"/>
        <v>U5-D14</v>
      </c>
      <c r="B245" t="str">
        <f t="shared" si="27"/>
        <v>NetU5_D14</v>
      </c>
      <c r="C245" t="str">
        <f t="shared" si="28"/>
        <v>U5-NetU5_D14</v>
      </c>
      <c r="D245" t="str">
        <f t="shared" si="29"/>
        <v>U5-D14</v>
      </c>
      <c r="E245" t="s">
        <v>528</v>
      </c>
      <c r="F245" t="s">
        <v>322</v>
      </c>
      <c r="G245" t="s">
        <v>1205</v>
      </c>
      <c r="N245" s="97"/>
      <c r="AT245" t="str">
        <f t="shared" si="30"/>
        <v>NetU5_D14</v>
      </c>
      <c r="AU245" t="str">
        <f t="shared" si="31"/>
        <v>--</v>
      </c>
    </row>
    <row r="246" spans="1:47" x14ac:dyDescent="0.25">
      <c r="A246" t="str">
        <f t="shared" si="26"/>
        <v>U5-D15</v>
      </c>
      <c r="B246" t="str">
        <f t="shared" si="27"/>
        <v>NetU5_D15</v>
      </c>
      <c r="C246" t="str">
        <f t="shared" si="28"/>
        <v>U5-NetU5_D15</v>
      </c>
      <c r="D246" t="str">
        <f t="shared" si="29"/>
        <v>U5-D15</v>
      </c>
      <c r="E246" t="s">
        <v>528</v>
      </c>
      <c r="F246" t="s">
        <v>832</v>
      </c>
      <c r="G246" t="s">
        <v>1206</v>
      </c>
      <c r="N246" s="97"/>
      <c r="AT246" t="str">
        <f t="shared" si="30"/>
        <v>NetU5_D15</v>
      </c>
      <c r="AU246" t="str">
        <f t="shared" si="31"/>
        <v>--</v>
      </c>
    </row>
    <row r="247" spans="1:47" x14ac:dyDescent="0.25">
      <c r="A247" t="str">
        <f t="shared" si="26"/>
        <v>U5-D16</v>
      </c>
      <c r="B247" t="str">
        <f t="shared" si="27"/>
        <v>UPD</v>
      </c>
      <c r="C247" t="str">
        <f t="shared" si="28"/>
        <v>U5-UPD</v>
      </c>
      <c r="D247" t="str">
        <f t="shared" si="29"/>
        <v>U5-D16</v>
      </c>
      <c r="E247" t="s">
        <v>528</v>
      </c>
      <c r="F247" t="s">
        <v>833</v>
      </c>
      <c r="G247" t="s">
        <v>1153</v>
      </c>
      <c r="N247" s="97"/>
      <c r="AT247" t="str">
        <f t="shared" si="30"/>
        <v>UPD</v>
      </c>
      <c r="AU247" t="str">
        <f t="shared" si="31"/>
        <v>--</v>
      </c>
    </row>
    <row r="248" spans="1:47" x14ac:dyDescent="0.25">
      <c r="A248" t="str">
        <f t="shared" si="26"/>
        <v>U5-D17</v>
      </c>
      <c r="B248" t="str">
        <f t="shared" si="27"/>
        <v>NetU5_D17</v>
      </c>
      <c r="C248" t="str">
        <f t="shared" si="28"/>
        <v>U5-NetU5_D17</v>
      </c>
      <c r="D248" t="str">
        <f t="shared" si="29"/>
        <v>U5-D17</v>
      </c>
      <c r="E248" t="s">
        <v>528</v>
      </c>
      <c r="F248" t="s">
        <v>1207</v>
      </c>
      <c r="G248" t="s">
        <v>1208</v>
      </c>
      <c r="N248" s="97"/>
      <c r="AT248" t="str">
        <f t="shared" si="30"/>
        <v>NetU5_D17</v>
      </c>
      <c r="AU248" t="str">
        <f t="shared" si="31"/>
        <v>--</v>
      </c>
    </row>
    <row r="249" spans="1:47" x14ac:dyDescent="0.25">
      <c r="A249" t="str">
        <f t="shared" si="26"/>
        <v>U5-D18</v>
      </c>
      <c r="B249" t="str">
        <f t="shared" si="27"/>
        <v>BDBUS1</v>
      </c>
      <c r="C249" t="str">
        <f t="shared" si="28"/>
        <v>U5-BDBUS1</v>
      </c>
      <c r="D249" t="str">
        <f t="shared" si="29"/>
        <v>U5-D18</v>
      </c>
      <c r="E249" t="s">
        <v>528</v>
      </c>
      <c r="F249" t="s">
        <v>1209</v>
      </c>
      <c r="G249" t="s">
        <v>305</v>
      </c>
      <c r="N249" s="97"/>
      <c r="AT249" t="str">
        <f t="shared" si="30"/>
        <v>BDBUS1</v>
      </c>
      <c r="AU249" t="str">
        <f t="shared" si="31"/>
        <v>--</v>
      </c>
    </row>
    <row r="250" spans="1:47" x14ac:dyDescent="0.25">
      <c r="A250" t="str">
        <f t="shared" si="26"/>
        <v>U5-D19</v>
      </c>
      <c r="B250" t="str">
        <f t="shared" si="27"/>
        <v>3.3V</v>
      </c>
      <c r="C250" t="str">
        <f t="shared" si="28"/>
        <v>U5-3.3V</v>
      </c>
      <c r="D250" t="str">
        <f t="shared" si="29"/>
        <v>U5-D19</v>
      </c>
      <c r="E250" t="s">
        <v>528</v>
      </c>
      <c r="F250" t="s">
        <v>1210</v>
      </c>
      <c r="G250" t="s">
        <v>291</v>
      </c>
      <c r="N250" s="97"/>
      <c r="AT250" t="str">
        <f t="shared" si="30"/>
        <v>3.3V</v>
      </c>
      <c r="AU250" t="str">
        <f t="shared" si="31"/>
        <v>--</v>
      </c>
    </row>
    <row r="251" spans="1:47" x14ac:dyDescent="0.25">
      <c r="A251" t="str">
        <f t="shared" si="26"/>
        <v>U5-D20</v>
      </c>
      <c r="B251" t="str">
        <f t="shared" si="27"/>
        <v>RSVD1</v>
      </c>
      <c r="C251" t="str">
        <f t="shared" si="28"/>
        <v>U5-RSVD1</v>
      </c>
      <c r="D251" t="str">
        <f t="shared" si="29"/>
        <v>U5-D20</v>
      </c>
      <c r="E251" t="s">
        <v>528</v>
      </c>
      <c r="F251" t="s">
        <v>1211</v>
      </c>
      <c r="G251" t="s">
        <v>1152</v>
      </c>
      <c r="N251" s="97"/>
      <c r="AT251" t="str">
        <f t="shared" si="30"/>
        <v>RSVD1</v>
      </c>
      <c r="AU251" t="str">
        <f t="shared" si="31"/>
        <v>--</v>
      </c>
    </row>
    <row r="252" spans="1:47" x14ac:dyDescent="0.25">
      <c r="A252" t="str">
        <f t="shared" si="26"/>
        <v>U5-E6</v>
      </c>
      <c r="B252" t="str">
        <f t="shared" si="27"/>
        <v>NetU5_E6</v>
      </c>
      <c r="C252" t="str">
        <f t="shared" si="28"/>
        <v>U5-NetU5_E6</v>
      </c>
      <c r="D252" t="str">
        <f t="shared" si="29"/>
        <v>U5-E6</v>
      </c>
      <c r="E252" t="s">
        <v>528</v>
      </c>
      <c r="F252" t="s">
        <v>638</v>
      </c>
      <c r="G252" t="s">
        <v>1212</v>
      </c>
      <c r="N252" s="97"/>
      <c r="AT252" t="str">
        <f t="shared" si="30"/>
        <v>NetU5_E6</v>
      </c>
      <c r="AU252" t="str">
        <f t="shared" si="31"/>
        <v>--</v>
      </c>
    </row>
    <row r="253" spans="1:47" x14ac:dyDescent="0.25">
      <c r="A253" t="str">
        <f t="shared" si="26"/>
        <v>U5-E7</v>
      </c>
      <c r="B253" t="str">
        <f t="shared" si="27"/>
        <v>NetU5_E7</v>
      </c>
      <c r="C253" t="str">
        <f t="shared" si="28"/>
        <v>U5-NetU5_E7</v>
      </c>
      <c r="D253" t="str">
        <f t="shared" si="29"/>
        <v>U5-E7</v>
      </c>
      <c r="E253" t="s">
        <v>528</v>
      </c>
      <c r="F253" t="s">
        <v>639</v>
      </c>
      <c r="G253" t="s">
        <v>1213</v>
      </c>
      <c r="N253" s="97"/>
      <c r="AT253" t="str">
        <f t="shared" si="30"/>
        <v>NetU5_E7</v>
      </c>
      <c r="AU253" t="str">
        <f t="shared" si="31"/>
        <v>--</v>
      </c>
    </row>
    <row r="254" spans="1:47" x14ac:dyDescent="0.25">
      <c r="A254" t="str">
        <f t="shared" si="26"/>
        <v>U5-E8</v>
      </c>
      <c r="B254" t="str">
        <f t="shared" si="27"/>
        <v>NetU5_E8</v>
      </c>
      <c r="C254" t="str">
        <f t="shared" si="28"/>
        <v>U5-NetU5_E8</v>
      </c>
      <c r="D254" t="str">
        <f t="shared" si="29"/>
        <v>U5-E8</v>
      </c>
      <c r="E254" t="s">
        <v>528</v>
      </c>
      <c r="F254" t="s">
        <v>641</v>
      </c>
      <c r="G254" t="s">
        <v>1214</v>
      </c>
      <c r="N254" s="97"/>
      <c r="AT254" t="str">
        <f t="shared" si="30"/>
        <v>NetU5_E8</v>
      </c>
      <c r="AU254" t="str">
        <f t="shared" si="31"/>
        <v>--</v>
      </c>
    </row>
    <row r="255" spans="1:47" x14ac:dyDescent="0.25">
      <c r="A255" t="str">
        <f t="shared" si="26"/>
        <v>U5-E9</v>
      </c>
      <c r="B255" t="str">
        <f t="shared" si="27"/>
        <v>UPD</v>
      </c>
      <c r="C255" t="str">
        <f t="shared" si="28"/>
        <v>U5-UPD</v>
      </c>
      <c r="D255" t="str">
        <f t="shared" si="29"/>
        <v>U5-E9</v>
      </c>
      <c r="E255" t="s">
        <v>528</v>
      </c>
      <c r="F255" t="s">
        <v>643</v>
      </c>
      <c r="G255" t="s">
        <v>1153</v>
      </c>
      <c r="N255" s="97"/>
      <c r="AT255" t="str">
        <f t="shared" si="30"/>
        <v>UPD</v>
      </c>
      <c r="AU255" t="str">
        <f t="shared" si="31"/>
        <v>--</v>
      </c>
    </row>
    <row r="256" spans="1:47" x14ac:dyDescent="0.25">
      <c r="A256" t="str">
        <f t="shared" si="26"/>
        <v>U5-E10</v>
      </c>
      <c r="B256" t="str">
        <f t="shared" si="27"/>
        <v>NetU5_E10</v>
      </c>
      <c r="C256" t="str">
        <f t="shared" si="28"/>
        <v>U5-NetU5_E10</v>
      </c>
      <c r="D256" t="str">
        <f t="shared" si="29"/>
        <v>U5-E10</v>
      </c>
      <c r="E256" t="s">
        <v>528</v>
      </c>
      <c r="F256" t="s">
        <v>644</v>
      </c>
      <c r="G256" t="s">
        <v>1215</v>
      </c>
      <c r="N256" s="97"/>
      <c r="AT256" t="str">
        <f t="shared" si="30"/>
        <v>NetU5_E10</v>
      </c>
      <c r="AU256" t="str">
        <f t="shared" si="31"/>
        <v>--</v>
      </c>
    </row>
    <row r="257" spans="1:47" x14ac:dyDescent="0.25">
      <c r="A257" t="str">
        <f t="shared" si="26"/>
        <v>U5-E11</v>
      </c>
      <c r="B257" t="str">
        <f t="shared" si="27"/>
        <v>NetU5_E11</v>
      </c>
      <c r="C257" t="str">
        <f t="shared" si="28"/>
        <v>U5-NetU5_E11</v>
      </c>
      <c r="D257" t="str">
        <f t="shared" si="29"/>
        <v>U5-E11</v>
      </c>
      <c r="E257" t="s">
        <v>528</v>
      </c>
      <c r="F257" t="s">
        <v>746</v>
      </c>
      <c r="G257" t="s">
        <v>1216</v>
      </c>
      <c r="N257" s="97"/>
      <c r="AT257" t="str">
        <f t="shared" si="30"/>
        <v>NetU5_E11</v>
      </c>
      <c r="AU257" t="str">
        <f t="shared" si="31"/>
        <v>--</v>
      </c>
    </row>
    <row r="258" spans="1:47" x14ac:dyDescent="0.25">
      <c r="A258" t="str">
        <f t="shared" si="26"/>
        <v>U5-E12</v>
      </c>
      <c r="B258" t="str">
        <f t="shared" si="27"/>
        <v>NetU5_E12</v>
      </c>
      <c r="C258" t="str">
        <f t="shared" si="28"/>
        <v>U5-NetU5_E12</v>
      </c>
      <c r="D258" t="str">
        <f t="shared" si="29"/>
        <v>U5-E12</v>
      </c>
      <c r="E258" t="s">
        <v>528</v>
      </c>
      <c r="F258" t="s">
        <v>645</v>
      </c>
      <c r="G258" t="s">
        <v>1217</v>
      </c>
      <c r="N258" s="97"/>
      <c r="AT258" t="str">
        <f t="shared" si="30"/>
        <v>NetU5_E12</v>
      </c>
      <c r="AU258" t="str">
        <f t="shared" si="31"/>
        <v>--</v>
      </c>
    </row>
    <row r="259" spans="1:47" x14ac:dyDescent="0.25">
      <c r="A259" t="str">
        <f t="shared" si="26"/>
        <v>U5-E13</v>
      </c>
      <c r="B259" t="str">
        <f t="shared" si="27"/>
        <v>NetU5_E13</v>
      </c>
      <c r="C259" t="str">
        <f t="shared" si="28"/>
        <v>U5-NetU5_E13</v>
      </c>
      <c r="D259" t="str">
        <f t="shared" si="29"/>
        <v>U5-E13</v>
      </c>
      <c r="E259" t="s">
        <v>528</v>
      </c>
      <c r="F259" t="s">
        <v>646</v>
      </c>
      <c r="G259" t="s">
        <v>1218</v>
      </c>
      <c r="N259" s="97"/>
      <c r="AT259" t="str">
        <f t="shared" si="30"/>
        <v>NetU5_E13</v>
      </c>
      <c r="AU259" t="str">
        <f t="shared" si="31"/>
        <v>--</v>
      </c>
    </row>
    <row r="260" spans="1:47" x14ac:dyDescent="0.25">
      <c r="A260" t="str">
        <f t="shared" si="26"/>
        <v>U5-E15</v>
      </c>
      <c r="B260" t="str">
        <f t="shared" si="27"/>
        <v>NetU5_E15</v>
      </c>
      <c r="C260" t="str">
        <f t="shared" si="28"/>
        <v>U5-NetU5_E15</v>
      </c>
      <c r="D260" t="str">
        <f t="shared" si="29"/>
        <v>U5-E15</v>
      </c>
      <c r="E260" t="s">
        <v>528</v>
      </c>
      <c r="F260" t="s">
        <v>835</v>
      </c>
      <c r="G260" t="s">
        <v>1219</v>
      </c>
      <c r="N260" s="97"/>
      <c r="AT260" t="str">
        <f t="shared" si="30"/>
        <v>NetU5_E15</v>
      </c>
      <c r="AU260" t="str">
        <f t="shared" si="31"/>
        <v>--</v>
      </c>
    </row>
    <row r="261" spans="1:47" x14ac:dyDescent="0.25">
      <c r="A261" t="str">
        <f t="shared" si="26"/>
        <v>U5-E16</v>
      </c>
      <c r="B261" t="str">
        <f t="shared" si="27"/>
        <v>BDBUS4</v>
      </c>
      <c r="C261" t="str">
        <f t="shared" si="28"/>
        <v>U5-BDBUS4</v>
      </c>
      <c r="D261" t="str">
        <f t="shared" si="29"/>
        <v>U5-E16</v>
      </c>
      <c r="E261" t="s">
        <v>528</v>
      </c>
      <c r="F261" t="s">
        <v>836</v>
      </c>
      <c r="G261" t="s">
        <v>311</v>
      </c>
      <c r="N261" s="97"/>
      <c r="AT261" t="str">
        <f t="shared" si="30"/>
        <v>BDBUS4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U5-E17</v>
      </c>
      <c r="B262" t="str">
        <f t="shared" ref="B262:B325" si="33">IF(OR(E262=$A$2,E262=$B$2,E262=$C$2,E262=$D$2),"--",G262)</f>
        <v>BDBUS2</v>
      </c>
      <c r="C262" t="str">
        <f t="shared" ref="C262:C325" si="34">$E262&amp;"-"&amp;$G262</f>
        <v>U5-BDBUS2</v>
      </c>
      <c r="D262" t="str">
        <f t="shared" ref="D262:D325" si="35">A262</f>
        <v>U5-E17</v>
      </c>
      <c r="E262" t="s">
        <v>528</v>
      </c>
      <c r="F262" t="s">
        <v>1220</v>
      </c>
      <c r="G262" t="s">
        <v>307</v>
      </c>
      <c r="N262" s="97"/>
      <c r="AT262" t="str">
        <f t="shared" ref="AT262:AT325" si="36">IF(IF(COUNTIF($AO$6:$AQ$150,B262)&gt;0,"---","--")="---",VLOOKUP(B262,$AO$6:$AQ$150,3,0),B262)</f>
        <v>BDBUS2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U5-E18</v>
      </c>
      <c r="B263" t="str">
        <f t="shared" si="33"/>
        <v>LED1</v>
      </c>
      <c r="C263" t="str">
        <f t="shared" si="34"/>
        <v>U5-LED1</v>
      </c>
      <c r="D263" t="str">
        <f t="shared" si="35"/>
        <v>U5-E18</v>
      </c>
      <c r="E263" t="s">
        <v>528</v>
      </c>
      <c r="F263" t="s">
        <v>1221</v>
      </c>
      <c r="G263" t="s">
        <v>354</v>
      </c>
      <c r="N263" s="97"/>
      <c r="AT263" t="str">
        <f t="shared" si="36"/>
        <v>NetD2_A</v>
      </c>
      <c r="AU263" t="str">
        <f t="shared" si="37"/>
        <v>R9</v>
      </c>
    </row>
    <row r="264" spans="1:47" x14ac:dyDescent="0.25">
      <c r="A264" t="str">
        <f t="shared" si="32"/>
        <v>U5-E19</v>
      </c>
      <c r="B264" t="str">
        <f t="shared" si="33"/>
        <v>3.3V</v>
      </c>
      <c r="C264" t="str">
        <f t="shared" si="34"/>
        <v>U5-3.3V</v>
      </c>
      <c r="D264" t="str">
        <f t="shared" si="35"/>
        <v>U5-E19</v>
      </c>
      <c r="E264" t="s">
        <v>528</v>
      </c>
      <c r="F264" t="s">
        <v>1222</v>
      </c>
      <c r="G264" t="s">
        <v>291</v>
      </c>
      <c r="N264" s="97"/>
      <c r="AT264" t="str">
        <f t="shared" si="36"/>
        <v>3.3V</v>
      </c>
      <c r="AU264" t="str">
        <f t="shared" si="37"/>
        <v>--</v>
      </c>
    </row>
    <row r="265" spans="1:47" x14ac:dyDescent="0.25">
      <c r="A265" t="str">
        <f t="shared" si="32"/>
        <v>U5-F8</v>
      </c>
      <c r="B265" t="str">
        <f t="shared" si="33"/>
        <v>NetU5_F8</v>
      </c>
      <c r="C265" t="str">
        <f t="shared" si="34"/>
        <v>U5-NetU5_F8</v>
      </c>
      <c r="D265" t="str">
        <f t="shared" si="35"/>
        <v>U5-F8</v>
      </c>
      <c r="E265" t="s">
        <v>528</v>
      </c>
      <c r="F265" t="s">
        <v>647</v>
      </c>
      <c r="G265" t="s">
        <v>1223</v>
      </c>
      <c r="N265" s="97"/>
      <c r="AT265" t="str">
        <f t="shared" si="36"/>
        <v>NetU5_F8</v>
      </c>
      <c r="AU265" t="str">
        <f t="shared" si="37"/>
        <v>--</v>
      </c>
    </row>
    <row r="266" spans="1:47" x14ac:dyDescent="0.25">
      <c r="A266" t="str">
        <f t="shared" si="32"/>
        <v>U5-F9</v>
      </c>
      <c r="B266" t="str">
        <f t="shared" si="33"/>
        <v>NetU5_F9</v>
      </c>
      <c r="C266" t="str">
        <f t="shared" si="34"/>
        <v>U5-NetU5_F9</v>
      </c>
      <c r="D266" t="str">
        <f t="shared" si="35"/>
        <v>U5-F9</v>
      </c>
      <c r="E266" t="s">
        <v>528</v>
      </c>
      <c r="F266" t="s">
        <v>648</v>
      </c>
      <c r="G266" t="s">
        <v>1224</v>
      </c>
      <c r="N266" s="97"/>
      <c r="AT266" t="str">
        <f t="shared" si="36"/>
        <v>NetU5_F9</v>
      </c>
      <c r="AU266" t="str">
        <f t="shared" si="37"/>
        <v>--</v>
      </c>
    </row>
    <row r="267" spans="1:47" x14ac:dyDescent="0.25">
      <c r="A267" t="str">
        <f t="shared" si="32"/>
        <v>U5-F11</v>
      </c>
      <c r="B267" t="str">
        <f t="shared" si="33"/>
        <v>NetU5_F11</v>
      </c>
      <c r="C267" t="str">
        <f t="shared" si="34"/>
        <v>U5-NetU5_F11</v>
      </c>
      <c r="D267" t="str">
        <f t="shared" si="35"/>
        <v>U5-F11</v>
      </c>
      <c r="E267" t="s">
        <v>528</v>
      </c>
      <c r="F267" t="s">
        <v>650</v>
      </c>
      <c r="G267" t="s">
        <v>1225</v>
      </c>
      <c r="N267" s="97"/>
      <c r="AT267" t="str">
        <f t="shared" si="36"/>
        <v>NetU5_F11</v>
      </c>
      <c r="AU267" t="str">
        <f t="shared" si="37"/>
        <v>--</v>
      </c>
    </row>
    <row r="268" spans="1:47" x14ac:dyDescent="0.25">
      <c r="A268" t="str">
        <f t="shared" si="32"/>
        <v>U5-F13</v>
      </c>
      <c r="B268" t="str">
        <f t="shared" si="33"/>
        <v>NetU5_F13</v>
      </c>
      <c r="C268" t="str">
        <f t="shared" si="34"/>
        <v>U5-NetU5_F13</v>
      </c>
      <c r="D268" t="str">
        <f t="shared" si="35"/>
        <v>U5-F13</v>
      </c>
      <c r="E268" t="s">
        <v>528</v>
      </c>
      <c r="F268" t="s">
        <v>652</v>
      </c>
      <c r="G268" t="s">
        <v>1226</v>
      </c>
      <c r="N268" s="97"/>
      <c r="AT268" t="str">
        <f t="shared" si="36"/>
        <v>NetU5_F13</v>
      </c>
      <c r="AU268" t="str">
        <f t="shared" si="37"/>
        <v>--</v>
      </c>
    </row>
    <row r="269" spans="1:47" x14ac:dyDescent="0.25">
      <c r="A269" t="str">
        <f t="shared" si="32"/>
        <v>U5-F15</v>
      </c>
      <c r="B269" t="str">
        <f t="shared" si="33"/>
        <v>BDBUS3</v>
      </c>
      <c r="C269" t="str">
        <f t="shared" si="34"/>
        <v>U5-BDBUS3</v>
      </c>
      <c r="D269" t="str">
        <f t="shared" si="35"/>
        <v>U5-F15</v>
      </c>
      <c r="E269" t="s">
        <v>528</v>
      </c>
      <c r="F269" t="s">
        <v>841</v>
      </c>
      <c r="G269" t="s">
        <v>309</v>
      </c>
      <c r="N269" s="97"/>
      <c r="AT269" t="str">
        <f t="shared" si="36"/>
        <v>BDBUS3</v>
      </c>
      <c r="AU269" t="str">
        <f t="shared" si="37"/>
        <v>--</v>
      </c>
    </row>
    <row r="270" spans="1:47" x14ac:dyDescent="0.25">
      <c r="A270" t="str">
        <f t="shared" si="32"/>
        <v>U5-F16</v>
      </c>
      <c r="B270" t="str">
        <f t="shared" si="33"/>
        <v>BDBUS5</v>
      </c>
      <c r="C270" t="str">
        <f t="shared" si="34"/>
        <v>U5-BDBUS5</v>
      </c>
      <c r="D270" t="str">
        <f t="shared" si="35"/>
        <v>U5-F16</v>
      </c>
      <c r="E270" t="s">
        <v>528</v>
      </c>
      <c r="F270" t="s">
        <v>842</v>
      </c>
      <c r="G270" t="s">
        <v>313</v>
      </c>
      <c r="N270" s="97"/>
      <c r="AT270" t="str">
        <f t="shared" si="36"/>
        <v>BDBUS5</v>
      </c>
      <c r="AU270" t="str">
        <f t="shared" si="37"/>
        <v>--</v>
      </c>
    </row>
    <row r="271" spans="1:47" x14ac:dyDescent="0.25">
      <c r="A271" t="str">
        <f t="shared" si="32"/>
        <v>U5-F18</v>
      </c>
      <c r="B271" t="str">
        <f t="shared" si="33"/>
        <v>D13</v>
      </c>
      <c r="C271" t="str">
        <f t="shared" si="34"/>
        <v>U5-D13</v>
      </c>
      <c r="D271" t="str">
        <f t="shared" si="35"/>
        <v>U5-F18</v>
      </c>
      <c r="E271" t="s">
        <v>528</v>
      </c>
      <c r="F271" t="s">
        <v>1227</v>
      </c>
      <c r="G271" t="s">
        <v>321</v>
      </c>
      <c r="N271" s="97"/>
      <c r="AT271" t="str">
        <f t="shared" si="36"/>
        <v>D13</v>
      </c>
      <c r="AU271" t="str">
        <f t="shared" si="37"/>
        <v>--</v>
      </c>
    </row>
    <row r="272" spans="1:47" x14ac:dyDescent="0.25">
      <c r="A272" t="str">
        <f t="shared" si="32"/>
        <v>U5-F20</v>
      </c>
      <c r="B272" t="str">
        <f t="shared" si="33"/>
        <v>PIO_07</v>
      </c>
      <c r="C272" t="str">
        <f t="shared" si="34"/>
        <v>U5-PIO_07</v>
      </c>
      <c r="D272" t="str">
        <f t="shared" si="35"/>
        <v>U5-F20</v>
      </c>
      <c r="E272" t="s">
        <v>528</v>
      </c>
      <c r="F272" t="s">
        <v>1228</v>
      </c>
      <c r="G272" t="s">
        <v>344</v>
      </c>
      <c r="N272" s="97"/>
      <c r="AT272" t="str">
        <f t="shared" si="36"/>
        <v>PIO_07</v>
      </c>
      <c r="AU272" t="str">
        <f t="shared" si="37"/>
        <v>--</v>
      </c>
    </row>
    <row r="273" spans="1:47" x14ac:dyDescent="0.25">
      <c r="A273" t="str">
        <f t="shared" si="32"/>
        <v>U5-G8</v>
      </c>
      <c r="B273" t="str">
        <f t="shared" si="33"/>
        <v>UPD</v>
      </c>
      <c r="C273" t="str">
        <f t="shared" si="34"/>
        <v>U5-UPD</v>
      </c>
      <c r="D273" t="str">
        <f t="shared" si="35"/>
        <v>U5-G8</v>
      </c>
      <c r="E273" t="s">
        <v>528</v>
      </c>
      <c r="F273" t="s">
        <v>760</v>
      </c>
      <c r="G273" t="s">
        <v>1153</v>
      </c>
      <c r="N273" s="97"/>
      <c r="AT273" t="str">
        <f t="shared" si="36"/>
        <v>UPD</v>
      </c>
      <c r="AU273" t="str">
        <f t="shared" si="37"/>
        <v>--</v>
      </c>
    </row>
    <row r="274" spans="1:47" x14ac:dyDescent="0.25">
      <c r="A274" t="str">
        <f t="shared" si="32"/>
        <v>U5-G10</v>
      </c>
      <c r="B274" t="str">
        <f t="shared" si="33"/>
        <v>UPD</v>
      </c>
      <c r="C274" t="str">
        <f t="shared" si="34"/>
        <v>U5-UPD</v>
      </c>
      <c r="D274" t="str">
        <f t="shared" si="35"/>
        <v>U5-G10</v>
      </c>
      <c r="E274" t="s">
        <v>528</v>
      </c>
      <c r="F274" t="s">
        <v>656</v>
      </c>
      <c r="G274" t="s">
        <v>1153</v>
      </c>
      <c r="N274" s="97"/>
      <c r="AT274" t="str">
        <f t="shared" si="36"/>
        <v>UPD</v>
      </c>
      <c r="AU274" t="str">
        <f t="shared" si="37"/>
        <v>--</v>
      </c>
    </row>
    <row r="275" spans="1:47" x14ac:dyDescent="0.25">
      <c r="A275" t="str">
        <f t="shared" si="32"/>
        <v>U5-G12</v>
      </c>
      <c r="B275" t="str">
        <f t="shared" si="33"/>
        <v>UPD</v>
      </c>
      <c r="C275" t="str">
        <f t="shared" si="34"/>
        <v>U5-UPD</v>
      </c>
      <c r="D275" t="str">
        <f t="shared" si="35"/>
        <v>U5-G12</v>
      </c>
      <c r="E275" t="s">
        <v>528</v>
      </c>
      <c r="F275" t="s">
        <v>658</v>
      </c>
      <c r="G275" t="s">
        <v>1153</v>
      </c>
      <c r="N275" s="97"/>
      <c r="AT275" t="str">
        <f t="shared" si="36"/>
        <v>UPD</v>
      </c>
      <c r="AU275" t="str">
        <f t="shared" si="37"/>
        <v>--</v>
      </c>
    </row>
    <row r="276" spans="1:47" x14ac:dyDescent="0.25">
      <c r="A276" t="str">
        <f t="shared" si="32"/>
        <v>U5-G15</v>
      </c>
      <c r="B276" t="str">
        <f t="shared" si="33"/>
        <v>3.3V</v>
      </c>
      <c r="C276" t="str">
        <f t="shared" si="34"/>
        <v>U5-3.3V</v>
      </c>
      <c r="D276" t="str">
        <f t="shared" si="35"/>
        <v>U5-G15</v>
      </c>
      <c r="E276" t="s">
        <v>528</v>
      </c>
      <c r="F276" t="s">
        <v>845</v>
      </c>
      <c r="G276" t="s">
        <v>291</v>
      </c>
      <c r="N276" s="97"/>
      <c r="AT276" t="str">
        <f t="shared" si="36"/>
        <v>3.3V</v>
      </c>
      <c r="AU276" t="str">
        <f t="shared" si="37"/>
        <v>--</v>
      </c>
    </row>
    <row r="277" spans="1:47" x14ac:dyDescent="0.25">
      <c r="A277" t="str">
        <f t="shared" si="32"/>
        <v>U5-G16</v>
      </c>
      <c r="B277" t="str">
        <f t="shared" si="33"/>
        <v>D14</v>
      </c>
      <c r="C277" t="str">
        <f t="shared" si="34"/>
        <v>U5-D14</v>
      </c>
      <c r="D277" t="str">
        <f t="shared" si="35"/>
        <v>U5-G16</v>
      </c>
      <c r="E277" t="s">
        <v>528</v>
      </c>
      <c r="F277" t="s">
        <v>847</v>
      </c>
      <c r="G277" t="s">
        <v>322</v>
      </c>
      <c r="N277" s="97"/>
      <c r="AT277" t="str">
        <f t="shared" si="36"/>
        <v>D14</v>
      </c>
      <c r="AU277" t="str">
        <f t="shared" si="37"/>
        <v>--</v>
      </c>
    </row>
    <row r="278" spans="1:47" x14ac:dyDescent="0.25">
      <c r="A278" t="str">
        <f t="shared" si="32"/>
        <v>U5-G17</v>
      </c>
      <c r="B278" t="str">
        <f t="shared" si="33"/>
        <v>USER_LED</v>
      </c>
      <c r="C278" t="str">
        <f t="shared" si="34"/>
        <v>U5-USER_LED</v>
      </c>
      <c r="D278" t="str">
        <f t="shared" si="35"/>
        <v>U5-G17</v>
      </c>
      <c r="E278" t="s">
        <v>528</v>
      </c>
      <c r="F278" t="s">
        <v>1229</v>
      </c>
      <c r="G278" t="s">
        <v>1154</v>
      </c>
      <c r="N278" s="97"/>
      <c r="AT278" t="str">
        <f t="shared" si="36"/>
        <v>USER_LED</v>
      </c>
      <c r="AU278" t="str">
        <f t="shared" si="37"/>
        <v>--</v>
      </c>
    </row>
    <row r="279" spans="1:47" x14ac:dyDescent="0.25">
      <c r="A279" t="str">
        <f t="shared" si="32"/>
        <v>U5-G18</v>
      </c>
      <c r="B279" t="str">
        <f t="shared" si="33"/>
        <v>D5</v>
      </c>
      <c r="C279" t="str">
        <f t="shared" si="34"/>
        <v>U5-D5</v>
      </c>
      <c r="D279" t="str">
        <f t="shared" si="35"/>
        <v>U5-G18</v>
      </c>
      <c r="E279" t="s">
        <v>528</v>
      </c>
      <c r="F279" t="s">
        <v>1230</v>
      </c>
      <c r="G279" t="s">
        <v>306</v>
      </c>
      <c r="N279" s="97"/>
      <c r="AT279" t="str">
        <f t="shared" si="36"/>
        <v>D5</v>
      </c>
      <c r="AU279" t="str">
        <f t="shared" si="37"/>
        <v>--</v>
      </c>
    </row>
    <row r="280" spans="1:47" x14ac:dyDescent="0.25">
      <c r="A280" t="str">
        <f t="shared" si="32"/>
        <v>U5-G19</v>
      </c>
      <c r="B280" t="str">
        <f t="shared" si="33"/>
        <v>PIO_06</v>
      </c>
      <c r="C280" t="str">
        <f t="shared" si="34"/>
        <v>U5-PIO_06</v>
      </c>
      <c r="D280" t="str">
        <f t="shared" si="35"/>
        <v>U5-G19</v>
      </c>
      <c r="E280" t="s">
        <v>528</v>
      </c>
      <c r="F280" t="s">
        <v>1231</v>
      </c>
      <c r="G280" t="s">
        <v>342</v>
      </c>
      <c r="N280" s="97"/>
      <c r="AT280" t="str">
        <f t="shared" si="36"/>
        <v>PIO_06</v>
      </c>
      <c r="AU280" t="str">
        <f t="shared" si="37"/>
        <v>--</v>
      </c>
    </row>
    <row r="281" spans="1:47" x14ac:dyDescent="0.25">
      <c r="A281" t="str">
        <f t="shared" si="32"/>
        <v>U5-H16</v>
      </c>
      <c r="B281" t="str">
        <f t="shared" si="33"/>
        <v>PIO_05</v>
      </c>
      <c r="C281" t="str">
        <f t="shared" si="34"/>
        <v>U5-PIO_05</v>
      </c>
      <c r="D281" t="str">
        <f t="shared" si="35"/>
        <v>U5-H16</v>
      </c>
      <c r="E281" t="s">
        <v>528</v>
      </c>
      <c r="F281" t="s">
        <v>851</v>
      </c>
      <c r="G281" t="s">
        <v>340</v>
      </c>
      <c r="N281" s="97"/>
      <c r="AT281" t="str">
        <f t="shared" si="36"/>
        <v>PIO_05</v>
      </c>
      <c r="AU281" t="str">
        <f t="shared" si="37"/>
        <v>--</v>
      </c>
    </row>
    <row r="282" spans="1:47" x14ac:dyDescent="0.25">
      <c r="A282" t="str">
        <f t="shared" si="32"/>
        <v>U5-H17</v>
      </c>
      <c r="B282" t="str">
        <f t="shared" si="33"/>
        <v>D4</v>
      </c>
      <c r="C282" t="str">
        <f t="shared" si="34"/>
        <v>U5-D4</v>
      </c>
      <c r="D282" t="str">
        <f t="shared" si="35"/>
        <v>U5-H17</v>
      </c>
      <c r="E282" t="s">
        <v>528</v>
      </c>
      <c r="F282" t="s">
        <v>1232</v>
      </c>
      <c r="G282" t="s">
        <v>304</v>
      </c>
      <c r="N282" s="97"/>
      <c r="AT282" t="str">
        <f t="shared" si="36"/>
        <v>D4</v>
      </c>
      <c r="AU282" t="str">
        <f t="shared" si="37"/>
        <v>--</v>
      </c>
    </row>
    <row r="283" spans="1:47" x14ac:dyDescent="0.25">
      <c r="A283" t="str">
        <f t="shared" si="32"/>
        <v>U5-H18</v>
      </c>
      <c r="B283" t="str">
        <f t="shared" si="33"/>
        <v>3.3V</v>
      </c>
      <c r="C283" t="str">
        <f t="shared" si="34"/>
        <v>U5-3.3V</v>
      </c>
      <c r="D283" t="str">
        <f t="shared" si="35"/>
        <v>U5-H18</v>
      </c>
      <c r="E283" t="s">
        <v>528</v>
      </c>
      <c r="F283" t="s">
        <v>1233</v>
      </c>
      <c r="G283" t="s">
        <v>291</v>
      </c>
      <c r="N283" s="97"/>
      <c r="AT283" t="str">
        <f t="shared" si="36"/>
        <v>3.3V</v>
      </c>
      <c r="AU283" t="str">
        <f t="shared" si="37"/>
        <v>--</v>
      </c>
    </row>
    <row r="284" spans="1:47" x14ac:dyDescent="0.25">
      <c r="A284" t="str">
        <f t="shared" si="32"/>
        <v>U5-H19</v>
      </c>
      <c r="B284" t="str">
        <f t="shared" si="33"/>
        <v>D6</v>
      </c>
      <c r="C284" t="str">
        <f t="shared" si="34"/>
        <v>U5-D6</v>
      </c>
      <c r="D284" t="str">
        <f t="shared" si="35"/>
        <v>U5-H19</v>
      </c>
      <c r="E284" t="s">
        <v>528</v>
      </c>
      <c r="F284" t="s">
        <v>1234</v>
      </c>
      <c r="G284" t="s">
        <v>308</v>
      </c>
      <c r="N284" s="97"/>
      <c r="AT284" t="str">
        <f t="shared" si="36"/>
        <v>D6</v>
      </c>
      <c r="AU284" t="str">
        <f t="shared" si="37"/>
        <v>--</v>
      </c>
    </row>
    <row r="285" spans="1:47" x14ac:dyDescent="0.25">
      <c r="A285" t="str">
        <f t="shared" si="32"/>
        <v>U5-J17</v>
      </c>
      <c r="B285" t="str">
        <f t="shared" si="33"/>
        <v>PIO_08</v>
      </c>
      <c r="C285" t="str">
        <f t="shared" si="34"/>
        <v>U5-PIO_08</v>
      </c>
      <c r="D285" t="str">
        <f t="shared" si="35"/>
        <v>U5-J17</v>
      </c>
      <c r="E285" t="s">
        <v>528</v>
      </c>
      <c r="F285" t="s">
        <v>1235</v>
      </c>
      <c r="G285" t="s">
        <v>346</v>
      </c>
      <c r="N285" s="97"/>
      <c r="AT285" t="str">
        <f t="shared" si="36"/>
        <v>PIO_08</v>
      </c>
      <c r="AU285" t="str">
        <f t="shared" si="37"/>
        <v>--</v>
      </c>
    </row>
    <row r="286" spans="1:47" x14ac:dyDescent="0.25">
      <c r="A286" t="str">
        <f t="shared" si="32"/>
        <v>U5-J18</v>
      </c>
      <c r="B286" t="str">
        <f t="shared" si="33"/>
        <v>F_D2</v>
      </c>
      <c r="C286" t="str">
        <f t="shared" si="34"/>
        <v>U5-F_D2</v>
      </c>
      <c r="D286" t="str">
        <f t="shared" si="35"/>
        <v>U5-J18</v>
      </c>
      <c r="E286" t="s">
        <v>528</v>
      </c>
      <c r="F286" t="s">
        <v>1236</v>
      </c>
      <c r="G286" t="s">
        <v>1145</v>
      </c>
      <c r="N286" s="97"/>
      <c r="AT286" t="str">
        <f t="shared" si="36"/>
        <v>F_D2</v>
      </c>
      <c r="AU286" t="str">
        <f t="shared" si="37"/>
        <v>--</v>
      </c>
    </row>
    <row r="287" spans="1:47" x14ac:dyDescent="0.25">
      <c r="A287" t="str">
        <f t="shared" si="32"/>
        <v>U5-J20</v>
      </c>
      <c r="B287" t="str">
        <f t="shared" si="33"/>
        <v>PIO_01</v>
      </c>
      <c r="C287" t="str">
        <f t="shared" si="34"/>
        <v>U5-PIO_01</v>
      </c>
      <c r="D287" t="str">
        <f t="shared" si="35"/>
        <v>U5-J20</v>
      </c>
      <c r="E287" t="s">
        <v>528</v>
      </c>
      <c r="F287" t="s">
        <v>1237</v>
      </c>
      <c r="G287" t="s">
        <v>333</v>
      </c>
      <c r="N287" s="97"/>
      <c r="AT287" t="str">
        <f t="shared" si="36"/>
        <v>PIO_01</v>
      </c>
      <c r="AU287" t="str">
        <f t="shared" si="37"/>
        <v>--</v>
      </c>
    </row>
    <row r="288" spans="1:47" x14ac:dyDescent="0.25">
      <c r="A288" t="str">
        <f t="shared" si="32"/>
        <v>U5-K15</v>
      </c>
      <c r="B288" t="str">
        <f t="shared" si="33"/>
        <v>F_CS</v>
      </c>
      <c r="C288" t="str">
        <f t="shared" si="34"/>
        <v>U5-F_CS</v>
      </c>
      <c r="D288" t="str">
        <f t="shared" si="35"/>
        <v>U5-K15</v>
      </c>
      <c r="E288" t="s">
        <v>528</v>
      </c>
      <c r="F288" t="s">
        <v>869</v>
      </c>
      <c r="G288" t="s">
        <v>347</v>
      </c>
      <c r="N288" s="97"/>
      <c r="AT288" t="str">
        <f t="shared" si="36"/>
        <v>F_CS</v>
      </c>
      <c r="AU288" t="str">
        <f t="shared" si="37"/>
        <v>--</v>
      </c>
    </row>
    <row r="289" spans="1:47" x14ac:dyDescent="0.25">
      <c r="A289" t="str">
        <f t="shared" si="32"/>
        <v>U5-K16</v>
      </c>
      <c r="B289" t="str">
        <f t="shared" si="33"/>
        <v>F_DO</v>
      </c>
      <c r="C289" t="str">
        <f t="shared" si="34"/>
        <v>U5-F_DO</v>
      </c>
      <c r="D289" t="str">
        <f t="shared" si="35"/>
        <v>U5-K16</v>
      </c>
      <c r="E289" t="s">
        <v>528</v>
      </c>
      <c r="F289" t="s">
        <v>870</v>
      </c>
      <c r="G289" t="s">
        <v>612</v>
      </c>
      <c r="N289" s="97"/>
      <c r="AT289" t="str">
        <f t="shared" si="36"/>
        <v>F_DO</v>
      </c>
      <c r="AU289" t="str">
        <f t="shared" si="37"/>
        <v>--</v>
      </c>
    </row>
    <row r="290" spans="1:47" x14ac:dyDescent="0.25">
      <c r="A290" t="str">
        <f t="shared" si="32"/>
        <v>U5-K20</v>
      </c>
      <c r="B290" t="str">
        <f t="shared" si="33"/>
        <v>PIO_02</v>
      </c>
      <c r="C290" t="str">
        <f t="shared" si="34"/>
        <v>U5-PIO_02</v>
      </c>
      <c r="D290" t="str">
        <f t="shared" si="35"/>
        <v>U5-K20</v>
      </c>
      <c r="E290" t="s">
        <v>528</v>
      </c>
      <c r="F290" t="s">
        <v>1238</v>
      </c>
      <c r="G290" t="s">
        <v>334</v>
      </c>
      <c r="N290" s="97"/>
      <c r="AT290" t="str">
        <f t="shared" si="36"/>
        <v>PIO_02</v>
      </c>
      <c r="AU290" t="str">
        <f t="shared" si="37"/>
        <v>--</v>
      </c>
    </row>
    <row r="291" spans="1:47" x14ac:dyDescent="0.25">
      <c r="A291" t="str">
        <f t="shared" si="32"/>
        <v>U5-L15</v>
      </c>
      <c r="B291" t="str">
        <f t="shared" si="33"/>
        <v>PIO_04</v>
      </c>
      <c r="C291" t="str">
        <f t="shared" si="34"/>
        <v>U5-PIO_04</v>
      </c>
      <c r="D291" t="str">
        <f t="shared" si="35"/>
        <v>U5-L15</v>
      </c>
      <c r="E291" t="s">
        <v>528</v>
      </c>
      <c r="F291" t="s">
        <v>876</v>
      </c>
      <c r="G291" t="s">
        <v>336</v>
      </c>
      <c r="N291" s="97"/>
      <c r="AT291" t="str">
        <f t="shared" si="36"/>
        <v>PIO_04</v>
      </c>
      <c r="AU291" t="str">
        <f t="shared" si="37"/>
        <v>--</v>
      </c>
    </row>
    <row r="292" spans="1:47" x14ac:dyDescent="0.25">
      <c r="A292" t="str">
        <f t="shared" si="32"/>
        <v>U5-L16</v>
      </c>
      <c r="B292" t="str">
        <f t="shared" si="33"/>
        <v>PIO_03</v>
      </c>
      <c r="C292" t="str">
        <f t="shared" si="34"/>
        <v>U5-PIO_03</v>
      </c>
      <c r="D292" t="str">
        <f t="shared" si="35"/>
        <v>U5-L16</v>
      </c>
      <c r="E292" t="s">
        <v>528</v>
      </c>
      <c r="F292" t="s">
        <v>877</v>
      </c>
      <c r="G292" t="s">
        <v>335</v>
      </c>
      <c r="N292" s="97"/>
      <c r="AT292" t="str">
        <f t="shared" si="36"/>
        <v>PIO_03</v>
      </c>
      <c r="AU292" t="str">
        <f t="shared" si="37"/>
        <v>--</v>
      </c>
    </row>
    <row r="293" spans="1:47" x14ac:dyDescent="0.25">
      <c r="A293" t="str">
        <f t="shared" si="32"/>
        <v>U5-L17</v>
      </c>
      <c r="B293" t="str">
        <f t="shared" si="33"/>
        <v>3.3V</v>
      </c>
      <c r="C293" t="str">
        <f t="shared" si="34"/>
        <v>U5-3.3V</v>
      </c>
      <c r="D293" t="str">
        <f t="shared" si="35"/>
        <v>U5-L17</v>
      </c>
      <c r="E293" t="s">
        <v>528</v>
      </c>
      <c r="F293" t="s">
        <v>1239</v>
      </c>
      <c r="G293" t="s">
        <v>291</v>
      </c>
      <c r="N293" s="97"/>
      <c r="AT293" t="str">
        <f t="shared" si="36"/>
        <v>3.3V</v>
      </c>
      <c r="AU293" t="str">
        <f t="shared" si="37"/>
        <v>--</v>
      </c>
    </row>
    <row r="294" spans="1:47" x14ac:dyDescent="0.25">
      <c r="A294" t="str">
        <f t="shared" si="32"/>
        <v>U5-L18</v>
      </c>
      <c r="B294" t="str">
        <f t="shared" si="33"/>
        <v>NetU5_L18</v>
      </c>
      <c r="C294" t="str">
        <f t="shared" si="34"/>
        <v>U5-NetU5_L18</v>
      </c>
      <c r="D294" t="str">
        <f t="shared" si="35"/>
        <v>U5-L18</v>
      </c>
      <c r="E294" t="s">
        <v>528</v>
      </c>
      <c r="F294" t="s">
        <v>1240</v>
      </c>
      <c r="G294" t="s">
        <v>1241</v>
      </c>
      <c r="N294" s="97"/>
      <c r="AT294" t="str">
        <f t="shared" si="36"/>
        <v>NetU5_L18</v>
      </c>
      <c r="AU294" t="str">
        <f t="shared" si="37"/>
        <v>--</v>
      </c>
    </row>
    <row r="295" spans="1:47" x14ac:dyDescent="0.25">
      <c r="A295" t="str">
        <f t="shared" si="32"/>
        <v>U5-L19</v>
      </c>
      <c r="B295" t="str">
        <f t="shared" si="33"/>
        <v>D7</v>
      </c>
      <c r="C295" t="str">
        <f t="shared" si="34"/>
        <v>U5-D7</v>
      </c>
      <c r="D295" t="str">
        <f t="shared" si="35"/>
        <v>U5-L19</v>
      </c>
      <c r="E295" t="s">
        <v>528</v>
      </c>
      <c r="F295" t="s">
        <v>1242</v>
      </c>
      <c r="G295" t="s">
        <v>310</v>
      </c>
      <c r="N295" s="97"/>
      <c r="AT295" t="str">
        <f t="shared" si="36"/>
        <v>D7</v>
      </c>
      <c r="AU295" t="str">
        <f t="shared" si="37"/>
        <v>--</v>
      </c>
    </row>
    <row r="296" spans="1:47" x14ac:dyDescent="0.25">
      <c r="A296" t="str">
        <f t="shared" si="32"/>
        <v>U5-L20</v>
      </c>
      <c r="B296" t="str">
        <f t="shared" si="33"/>
        <v>D8</v>
      </c>
      <c r="C296" t="str">
        <f t="shared" si="34"/>
        <v>U5-D8</v>
      </c>
      <c r="D296" t="str">
        <f t="shared" si="35"/>
        <v>U5-L20</v>
      </c>
      <c r="E296" t="s">
        <v>528</v>
      </c>
      <c r="F296" t="s">
        <v>1243</v>
      </c>
      <c r="G296" t="s">
        <v>312</v>
      </c>
      <c r="N296" s="97"/>
      <c r="AT296" t="str">
        <f t="shared" si="36"/>
        <v>D8</v>
      </c>
      <c r="AU296" t="str">
        <f t="shared" si="37"/>
        <v>--</v>
      </c>
    </row>
    <row r="297" spans="1:47" x14ac:dyDescent="0.25">
      <c r="A297" t="str">
        <f t="shared" si="32"/>
        <v>U5-M17</v>
      </c>
      <c r="B297" t="str">
        <f t="shared" si="33"/>
        <v>D3</v>
      </c>
      <c r="C297" t="str">
        <f t="shared" si="34"/>
        <v>U5-D3</v>
      </c>
      <c r="D297" t="str">
        <f t="shared" si="35"/>
        <v>U5-M17</v>
      </c>
      <c r="E297" t="s">
        <v>528</v>
      </c>
      <c r="F297" t="s">
        <v>1244</v>
      </c>
      <c r="G297" t="s">
        <v>302</v>
      </c>
      <c r="N297" s="97"/>
      <c r="AT297" t="str">
        <f t="shared" si="36"/>
        <v>D3</v>
      </c>
      <c r="AU297" t="str">
        <f t="shared" si="37"/>
        <v>--</v>
      </c>
    </row>
    <row r="298" spans="1:47" x14ac:dyDescent="0.25">
      <c r="A298" t="str">
        <f t="shared" si="32"/>
        <v>U5-M18</v>
      </c>
      <c r="B298" t="str">
        <f t="shared" si="33"/>
        <v>NetU5_M18</v>
      </c>
      <c r="C298" t="str">
        <f t="shared" si="34"/>
        <v>U5-NetU5_M18</v>
      </c>
      <c r="D298" t="str">
        <f t="shared" si="35"/>
        <v>U5-M18</v>
      </c>
      <c r="E298" t="s">
        <v>528</v>
      </c>
      <c r="F298" t="s">
        <v>1245</v>
      </c>
      <c r="G298" t="s">
        <v>1246</v>
      </c>
      <c r="N298" s="97"/>
      <c r="AT298" t="str">
        <f t="shared" si="36"/>
        <v>NetU5_M18</v>
      </c>
      <c r="AU298" t="str">
        <f t="shared" si="37"/>
        <v>--</v>
      </c>
    </row>
    <row r="299" spans="1:47" x14ac:dyDescent="0.25">
      <c r="A299" t="str">
        <f t="shared" si="32"/>
        <v>U5-M19</v>
      </c>
      <c r="B299" t="str">
        <f t="shared" si="33"/>
        <v>D2</v>
      </c>
      <c r="C299" t="str">
        <f t="shared" si="34"/>
        <v>U5-D2</v>
      </c>
      <c r="D299" t="str">
        <f t="shared" si="35"/>
        <v>U5-M19</v>
      </c>
      <c r="E299" t="s">
        <v>528</v>
      </c>
      <c r="F299" t="s">
        <v>1247</v>
      </c>
      <c r="G299" t="s">
        <v>301</v>
      </c>
      <c r="N299" s="97"/>
      <c r="AT299" t="str">
        <f t="shared" si="36"/>
        <v>D2</v>
      </c>
      <c r="AU299" t="str">
        <f t="shared" si="37"/>
        <v>--</v>
      </c>
    </row>
    <row r="300" spans="1:47" x14ac:dyDescent="0.25">
      <c r="A300" t="str">
        <f t="shared" si="32"/>
        <v>U5-M20</v>
      </c>
      <c r="B300" t="str">
        <f t="shared" si="33"/>
        <v>3.3V</v>
      </c>
      <c r="C300" t="str">
        <f t="shared" si="34"/>
        <v>U5-3.3V</v>
      </c>
      <c r="D300" t="str">
        <f t="shared" si="35"/>
        <v>U5-M20</v>
      </c>
      <c r="E300" t="s">
        <v>528</v>
      </c>
      <c r="F300" t="s">
        <v>1248</v>
      </c>
      <c r="G300" t="s">
        <v>291</v>
      </c>
      <c r="N300" s="97"/>
      <c r="AT300" t="str">
        <f t="shared" si="36"/>
        <v>3.3V</v>
      </c>
      <c r="AU300" t="str">
        <f t="shared" si="37"/>
        <v>--</v>
      </c>
    </row>
    <row r="301" spans="1:47" x14ac:dyDescent="0.25">
      <c r="A301" t="str">
        <f t="shared" si="32"/>
        <v>U5-N14</v>
      </c>
      <c r="B301" t="str">
        <f t="shared" si="33"/>
        <v>3.3V</v>
      </c>
      <c r="C301" t="str">
        <f t="shared" si="34"/>
        <v>U5-3.3V</v>
      </c>
      <c r="D301" t="str">
        <f t="shared" si="35"/>
        <v>U5-N14</v>
      </c>
      <c r="E301" t="s">
        <v>528</v>
      </c>
      <c r="F301" t="s">
        <v>885</v>
      </c>
      <c r="G301" t="s">
        <v>291</v>
      </c>
      <c r="N301" s="97"/>
      <c r="AT301" t="str">
        <f t="shared" si="36"/>
        <v>3.3V</v>
      </c>
      <c r="AU301" t="str">
        <f t="shared" si="37"/>
        <v>--</v>
      </c>
    </row>
    <row r="302" spans="1:47" x14ac:dyDescent="0.25">
      <c r="A302" t="str">
        <f t="shared" si="32"/>
        <v>U5-N15</v>
      </c>
      <c r="B302" t="str">
        <f t="shared" si="33"/>
        <v>D10</v>
      </c>
      <c r="C302" t="str">
        <f t="shared" si="34"/>
        <v>U5-D10</v>
      </c>
      <c r="D302" t="str">
        <f t="shared" si="35"/>
        <v>U5-N15</v>
      </c>
      <c r="E302" t="s">
        <v>528</v>
      </c>
      <c r="F302" t="s">
        <v>887</v>
      </c>
      <c r="G302" t="s">
        <v>316</v>
      </c>
      <c r="N302" s="97"/>
      <c r="AT302" t="str">
        <f t="shared" si="36"/>
        <v>D10</v>
      </c>
      <c r="AU302" t="str">
        <f t="shared" si="37"/>
        <v>--</v>
      </c>
    </row>
    <row r="303" spans="1:47" x14ac:dyDescent="0.25">
      <c r="A303" t="str">
        <f t="shared" si="32"/>
        <v>U5-N16</v>
      </c>
      <c r="B303" t="str">
        <f t="shared" si="33"/>
        <v>CLK12M</v>
      </c>
      <c r="C303" t="str">
        <f t="shared" si="34"/>
        <v>U5-CLK12M</v>
      </c>
      <c r="D303" t="str">
        <f t="shared" si="35"/>
        <v>U5-N16</v>
      </c>
      <c r="E303" t="s">
        <v>528</v>
      </c>
      <c r="F303" t="s">
        <v>889</v>
      </c>
      <c r="G303" t="s">
        <v>315</v>
      </c>
      <c r="N303" s="97"/>
      <c r="AT303" t="str">
        <f t="shared" si="36"/>
        <v>NetR17_1</v>
      </c>
      <c r="AU303" t="str">
        <f t="shared" si="37"/>
        <v>R17</v>
      </c>
    </row>
    <row r="304" spans="1:47" x14ac:dyDescent="0.25">
      <c r="A304" t="str">
        <f t="shared" si="32"/>
        <v>U5-N17</v>
      </c>
      <c r="B304" t="str">
        <f t="shared" si="33"/>
        <v>NetU5_N17</v>
      </c>
      <c r="C304" t="str">
        <f t="shared" si="34"/>
        <v>U5-NetU5_N17</v>
      </c>
      <c r="D304" t="str">
        <f t="shared" si="35"/>
        <v>U5-N17</v>
      </c>
      <c r="E304" t="s">
        <v>528</v>
      </c>
      <c r="F304" t="s">
        <v>1249</v>
      </c>
      <c r="G304" t="s">
        <v>1250</v>
      </c>
      <c r="N304" s="97"/>
      <c r="AT304" t="str">
        <f t="shared" si="36"/>
        <v>NetU5_N17</v>
      </c>
      <c r="AU304" t="str">
        <f t="shared" si="37"/>
        <v>--</v>
      </c>
    </row>
    <row r="305" spans="1:47" x14ac:dyDescent="0.25">
      <c r="A305" t="str">
        <f t="shared" si="32"/>
        <v>U5-N19</v>
      </c>
      <c r="B305" t="str">
        <f t="shared" si="33"/>
        <v>F_D3</v>
      </c>
      <c r="C305" t="str">
        <f t="shared" si="34"/>
        <v>U5-F_D3</v>
      </c>
      <c r="D305" t="str">
        <f t="shared" si="35"/>
        <v>U5-N19</v>
      </c>
      <c r="E305" t="s">
        <v>528</v>
      </c>
      <c r="F305" t="s">
        <v>1251</v>
      </c>
      <c r="G305" t="s">
        <v>1146</v>
      </c>
      <c r="N305" s="97"/>
      <c r="AT305" t="str">
        <f t="shared" si="36"/>
        <v>F_D3</v>
      </c>
      <c r="AU305" t="str">
        <f t="shared" si="37"/>
        <v>--</v>
      </c>
    </row>
    <row r="306" spans="1:47" x14ac:dyDescent="0.25">
      <c r="A306" t="str">
        <f t="shared" si="32"/>
        <v>U5-N20</v>
      </c>
      <c r="B306" t="str">
        <f t="shared" si="33"/>
        <v>D1</v>
      </c>
      <c r="C306" t="str">
        <f t="shared" si="34"/>
        <v>U5-D1</v>
      </c>
      <c r="D306" t="str">
        <f t="shared" si="35"/>
        <v>U5-N20</v>
      </c>
      <c r="E306" t="s">
        <v>528</v>
      </c>
      <c r="F306" t="s">
        <v>1252</v>
      </c>
      <c r="G306" t="s">
        <v>300</v>
      </c>
      <c r="N306" s="97"/>
      <c r="AT306" t="str">
        <f t="shared" si="36"/>
        <v>D1</v>
      </c>
      <c r="AU306" t="str">
        <f t="shared" si="37"/>
        <v>--</v>
      </c>
    </row>
    <row r="307" spans="1:47" x14ac:dyDescent="0.25">
      <c r="A307" t="str">
        <f t="shared" si="32"/>
        <v>U5-P15</v>
      </c>
      <c r="B307" t="str">
        <f t="shared" si="33"/>
        <v>D9</v>
      </c>
      <c r="C307" t="str">
        <f t="shared" si="34"/>
        <v>U5-D9</v>
      </c>
      <c r="D307" t="str">
        <f t="shared" si="35"/>
        <v>U5-P15</v>
      </c>
      <c r="E307" t="s">
        <v>528</v>
      </c>
      <c r="F307" t="s">
        <v>905</v>
      </c>
      <c r="G307" t="s">
        <v>314</v>
      </c>
      <c r="N307" s="97"/>
      <c r="AT307" t="str">
        <f t="shared" si="36"/>
        <v>D9</v>
      </c>
      <c r="AU307" t="str">
        <f t="shared" si="37"/>
        <v>--</v>
      </c>
    </row>
    <row r="308" spans="1:47" x14ac:dyDescent="0.25">
      <c r="A308" t="str">
        <f t="shared" si="32"/>
        <v>U5-P16</v>
      </c>
      <c r="B308" t="str">
        <f t="shared" si="33"/>
        <v>3.3V</v>
      </c>
      <c r="C308" t="str">
        <f t="shared" si="34"/>
        <v>U5-3.3V</v>
      </c>
      <c r="D308" t="str">
        <f t="shared" si="35"/>
        <v>U5-P16</v>
      </c>
      <c r="E308" t="s">
        <v>528</v>
      </c>
      <c r="F308" t="s">
        <v>907</v>
      </c>
      <c r="G308" t="s">
        <v>291</v>
      </c>
      <c r="N308" s="97"/>
      <c r="AT308" t="str">
        <f t="shared" si="36"/>
        <v>3.3V</v>
      </c>
      <c r="AU308" t="str">
        <f t="shared" si="37"/>
        <v>--</v>
      </c>
    </row>
    <row r="309" spans="1:47" x14ac:dyDescent="0.25">
      <c r="A309" t="str">
        <f t="shared" si="32"/>
        <v>U5-P17</v>
      </c>
      <c r="B309" t="str">
        <f t="shared" si="33"/>
        <v>NetU5_P17</v>
      </c>
      <c r="C309" t="str">
        <f t="shared" si="34"/>
        <v>U5-NetU5_P17</v>
      </c>
      <c r="D309" t="str">
        <f t="shared" si="35"/>
        <v>U5-P17</v>
      </c>
      <c r="E309" t="s">
        <v>528</v>
      </c>
      <c r="F309" t="s">
        <v>1253</v>
      </c>
      <c r="G309" t="s">
        <v>1254</v>
      </c>
      <c r="N309" s="97"/>
      <c r="AT309" t="str">
        <f t="shared" si="36"/>
        <v>NetU5_P17</v>
      </c>
      <c r="AU309" t="str">
        <f t="shared" si="37"/>
        <v>--</v>
      </c>
    </row>
    <row r="310" spans="1:47" x14ac:dyDescent="0.25">
      <c r="A310" t="str">
        <f t="shared" si="32"/>
        <v>U5-P18</v>
      </c>
      <c r="B310" t="str">
        <f t="shared" si="33"/>
        <v>F_CLK</v>
      </c>
      <c r="C310" t="str">
        <f t="shared" si="34"/>
        <v>U5-F_CLK</v>
      </c>
      <c r="D310" t="str">
        <f t="shared" si="35"/>
        <v>U5-P18</v>
      </c>
      <c r="E310" t="s">
        <v>528</v>
      </c>
      <c r="F310" t="s">
        <v>1255</v>
      </c>
      <c r="G310" t="s">
        <v>345</v>
      </c>
      <c r="N310" s="97"/>
      <c r="AT310" t="str">
        <f t="shared" si="36"/>
        <v>F_CLK</v>
      </c>
      <c r="AU310" t="str">
        <f t="shared" si="37"/>
        <v>--</v>
      </c>
    </row>
    <row r="311" spans="1:47" x14ac:dyDescent="0.25">
      <c r="A311" t="str">
        <f t="shared" si="32"/>
        <v>U5-P19</v>
      </c>
      <c r="B311" t="str">
        <f t="shared" si="33"/>
        <v>F_DI</v>
      </c>
      <c r="C311" t="str">
        <f t="shared" si="34"/>
        <v>U5-F_DI</v>
      </c>
      <c r="D311" t="str">
        <f t="shared" si="35"/>
        <v>U5-P19</v>
      </c>
      <c r="E311" t="s">
        <v>528</v>
      </c>
      <c r="F311" t="s">
        <v>1256</v>
      </c>
      <c r="G311" t="s">
        <v>598</v>
      </c>
      <c r="N311" s="97"/>
      <c r="AT311" t="str">
        <f t="shared" si="36"/>
        <v>F_DI</v>
      </c>
      <c r="AU311" t="str">
        <f t="shared" si="37"/>
        <v>--</v>
      </c>
    </row>
    <row r="312" spans="1:47" x14ac:dyDescent="0.25">
      <c r="A312" t="str">
        <f t="shared" si="32"/>
        <v>U5-P20</v>
      </c>
      <c r="B312" t="str">
        <f t="shared" si="33"/>
        <v>AIN5</v>
      </c>
      <c r="C312" t="str">
        <f t="shared" si="34"/>
        <v>U5-AIN5</v>
      </c>
      <c r="D312" t="str">
        <f t="shared" si="35"/>
        <v>U5-P20</v>
      </c>
      <c r="E312" t="s">
        <v>528</v>
      </c>
      <c r="F312" t="s">
        <v>1257</v>
      </c>
      <c r="G312" t="s">
        <v>297</v>
      </c>
      <c r="N312" s="97"/>
      <c r="AT312" t="str">
        <f t="shared" si="36"/>
        <v>AIN5</v>
      </c>
      <c r="AU312" t="str">
        <f t="shared" si="37"/>
        <v>--</v>
      </c>
    </row>
    <row r="313" spans="1:47" x14ac:dyDescent="0.25">
      <c r="A313" t="str">
        <f t="shared" si="32"/>
        <v>U5-R15</v>
      </c>
      <c r="B313" t="str">
        <f t="shared" si="33"/>
        <v>D0</v>
      </c>
      <c r="C313" t="str">
        <f t="shared" si="34"/>
        <v>U5-D0</v>
      </c>
      <c r="D313" t="str">
        <f t="shared" si="35"/>
        <v>U5-R15</v>
      </c>
      <c r="E313" t="s">
        <v>528</v>
      </c>
      <c r="F313" t="s">
        <v>502</v>
      </c>
      <c r="G313" t="s">
        <v>299</v>
      </c>
      <c r="N313" s="97"/>
      <c r="AT313" t="str">
        <f t="shared" si="36"/>
        <v>D0</v>
      </c>
      <c r="AU313" t="str">
        <f t="shared" si="37"/>
        <v>--</v>
      </c>
    </row>
    <row r="314" spans="1:47" x14ac:dyDescent="0.25">
      <c r="A314" t="str">
        <f t="shared" si="32"/>
        <v>U5-R16</v>
      </c>
      <c r="B314" t="str">
        <f t="shared" si="33"/>
        <v>LED6</v>
      </c>
      <c r="C314" t="str">
        <f t="shared" si="34"/>
        <v>U5-LED6</v>
      </c>
      <c r="D314" t="str">
        <f t="shared" si="35"/>
        <v>U5-R16</v>
      </c>
      <c r="E314" t="s">
        <v>528</v>
      </c>
      <c r="F314" t="s">
        <v>503</v>
      </c>
      <c r="G314" t="s">
        <v>364</v>
      </c>
      <c r="N314" s="97"/>
      <c r="AT314" t="str">
        <f t="shared" si="36"/>
        <v>NetD7_A</v>
      </c>
      <c r="AU314" t="str">
        <f t="shared" si="37"/>
        <v>R14</v>
      </c>
    </row>
    <row r="315" spans="1:47" x14ac:dyDescent="0.25">
      <c r="A315" t="str">
        <f t="shared" si="32"/>
        <v>U5-R17</v>
      </c>
      <c r="B315" t="str">
        <f t="shared" si="33"/>
        <v>LED2</v>
      </c>
      <c r="C315" t="str">
        <f t="shared" si="34"/>
        <v>U5-LED2</v>
      </c>
      <c r="D315" t="str">
        <f t="shared" si="35"/>
        <v>U5-R17</v>
      </c>
      <c r="E315" t="s">
        <v>528</v>
      </c>
      <c r="F315" t="s">
        <v>504</v>
      </c>
      <c r="G315" t="s">
        <v>356</v>
      </c>
      <c r="N315" s="97"/>
      <c r="AT315" t="str">
        <f t="shared" si="36"/>
        <v>NetD3_A</v>
      </c>
      <c r="AU315" t="str">
        <f t="shared" si="37"/>
        <v>R10</v>
      </c>
    </row>
    <row r="316" spans="1:47" x14ac:dyDescent="0.25">
      <c r="A316" t="str">
        <f t="shared" si="32"/>
        <v>U5-R18</v>
      </c>
      <c r="B316" t="str">
        <f t="shared" si="33"/>
        <v>LED3</v>
      </c>
      <c r="C316" t="str">
        <f t="shared" si="34"/>
        <v>U5-LED3</v>
      </c>
      <c r="D316" t="str">
        <f t="shared" si="35"/>
        <v>U5-R18</v>
      </c>
      <c r="E316" t="s">
        <v>528</v>
      </c>
      <c r="F316" t="s">
        <v>505</v>
      </c>
      <c r="G316" t="s">
        <v>358</v>
      </c>
      <c r="N316" s="97"/>
      <c r="AT316" t="str">
        <f t="shared" si="36"/>
        <v>NetD4_A</v>
      </c>
      <c r="AU316" t="str">
        <f t="shared" si="37"/>
        <v>R11</v>
      </c>
    </row>
    <row r="317" spans="1:47" x14ac:dyDescent="0.25">
      <c r="A317" t="str">
        <f t="shared" si="32"/>
        <v>U5-R19</v>
      </c>
      <c r="B317" t="str">
        <f t="shared" si="33"/>
        <v>3.3V</v>
      </c>
      <c r="C317" t="str">
        <f t="shared" si="34"/>
        <v>U5-3.3V</v>
      </c>
      <c r="D317" t="str">
        <f t="shared" si="35"/>
        <v>U5-R19</v>
      </c>
      <c r="E317" t="s">
        <v>528</v>
      </c>
      <c r="F317" t="s">
        <v>506</v>
      </c>
      <c r="G317" t="s">
        <v>291</v>
      </c>
      <c r="N317" s="97"/>
      <c r="AT317" t="str">
        <f t="shared" si="36"/>
        <v>3.3V</v>
      </c>
      <c r="AU317" t="str">
        <f t="shared" si="37"/>
        <v>--</v>
      </c>
    </row>
    <row r="318" spans="1:47" x14ac:dyDescent="0.25">
      <c r="A318" t="str">
        <f t="shared" si="32"/>
        <v>U5-R20</v>
      </c>
      <c r="B318" t="str">
        <f t="shared" si="33"/>
        <v>AIN6</v>
      </c>
      <c r="C318" t="str">
        <f t="shared" si="34"/>
        <v>U5-AIN6</v>
      </c>
      <c r="D318" t="str">
        <f t="shared" si="35"/>
        <v>U5-R20</v>
      </c>
      <c r="E318" t="s">
        <v>528</v>
      </c>
      <c r="F318" t="s">
        <v>507</v>
      </c>
      <c r="G318" t="s">
        <v>298</v>
      </c>
      <c r="N318" s="97"/>
      <c r="AT318" t="str">
        <f t="shared" si="36"/>
        <v>AIN6</v>
      </c>
      <c r="AU318" t="str">
        <f t="shared" si="37"/>
        <v>--</v>
      </c>
    </row>
    <row r="319" spans="1:47" x14ac:dyDescent="0.25">
      <c r="A319" t="str">
        <f t="shared" si="32"/>
        <v>U5-T18</v>
      </c>
      <c r="B319" t="str">
        <f t="shared" si="33"/>
        <v>LED4</v>
      </c>
      <c r="C319" t="str">
        <f t="shared" si="34"/>
        <v>U5-LED4</v>
      </c>
      <c r="D319" t="str">
        <f t="shared" si="35"/>
        <v>U5-T18</v>
      </c>
      <c r="E319" t="s">
        <v>528</v>
      </c>
      <c r="F319" t="s">
        <v>1258</v>
      </c>
      <c r="G319" t="s">
        <v>360</v>
      </c>
      <c r="N319" s="97"/>
      <c r="AT319" t="str">
        <f t="shared" si="36"/>
        <v>NetD5_A</v>
      </c>
      <c r="AU319" t="str">
        <f t="shared" si="37"/>
        <v>R12</v>
      </c>
    </row>
    <row r="320" spans="1:47" x14ac:dyDescent="0.25">
      <c r="A320" t="str">
        <f t="shared" si="32"/>
        <v>U5-T19</v>
      </c>
      <c r="B320" t="str">
        <f t="shared" si="33"/>
        <v>AIN2</v>
      </c>
      <c r="C320" t="str">
        <f t="shared" si="34"/>
        <v>U5-AIN2</v>
      </c>
      <c r="D320" t="str">
        <f t="shared" si="35"/>
        <v>U5-T19</v>
      </c>
      <c r="E320" t="s">
        <v>528</v>
      </c>
      <c r="F320" t="s">
        <v>1259</v>
      </c>
      <c r="G320" t="s">
        <v>294</v>
      </c>
      <c r="N320" s="97"/>
      <c r="AT320" t="str">
        <f t="shared" si="36"/>
        <v>AIN2</v>
      </c>
      <c r="AU320" t="str">
        <f t="shared" si="37"/>
        <v>--</v>
      </c>
    </row>
    <row r="321" spans="1:47" x14ac:dyDescent="0.25">
      <c r="A321" t="str">
        <f t="shared" si="32"/>
        <v>U5-T20</v>
      </c>
      <c r="B321" t="str">
        <f t="shared" si="33"/>
        <v>AIN4</v>
      </c>
      <c r="C321" t="str">
        <f t="shared" si="34"/>
        <v>U5-AIN4</v>
      </c>
      <c r="D321" t="str">
        <f t="shared" si="35"/>
        <v>U5-T20</v>
      </c>
      <c r="E321" t="s">
        <v>528</v>
      </c>
      <c r="F321" t="s">
        <v>1260</v>
      </c>
      <c r="G321" t="s">
        <v>296</v>
      </c>
      <c r="N321" s="97"/>
      <c r="AT321" t="str">
        <f t="shared" si="36"/>
        <v>AIN4</v>
      </c>
      <c r="AU321" t="str">
        <f t="shared" si="37"/>
        <v>--</v>
      </c>
    </row>
    <row r="322" spans="1:47" x14ac:dyDescent="0.25">
      <c r="A322" t="str">
        <f t="shared" si="32"/>
        <v>U5-U18</v>
      </c>
      <c r="B322" t="str">
        <f t="shared" si="33"/>
        <v>LED5</v>
      </c>
      <c r="C322" t="str">
        <f t="shared" si="34"/>
        <v>U5-LED5</v>
      </c>
      <c r="D322" t="str">
        <f t="shared" si="35"/>
        <v>U5-U18</v>
      </c>
      <c r="E322" t="s">
        <v>528</v>
      </c>
      <c r="F322" t="s">
        <v>1261</v>
      </c>
      <c r="G322" t="s">
        <v>362</v>
      </c>
      <c r="N322" s="97"/>
      <c r="AT322" t="str">
        <f t="shared" si="36"/>
        <v>NetD6_A</v>
      </c>
      <c r="AU322" t="str">
        <f t="shared" si="37"/>
        <v>R13</v>
      </c>
    </row>
    <row r="323" spans="1:47" x14ac:dyDescent="0.25">
      <c r="A323" t="str">
        <f t="shared" si="32"/>
        <v>U5-U19</v>
      </c>
      <c r="B323" t="str">
        <f t="shared" si="33"/>
        <v>AIN3</v>
      </c>
      <c r="C323" t="str">
        <f t="shared" si="34"/>
        <v>U5-AIN3</v>
      </c>
      <c r="D323" t="str">
        <f t="shared" si="35"/>
        <v>U5-U19</v>
      </c>
      <c r="E323" t="s">
        <v>528</v>
      </c>
      <c r="F323" t="s">
        <v>1262</v>
      </c>
      <c r="G323" t="s">
        <v>295</v>
      </c>
      <c r="N323" s="97"/>
      <c r="AT323" t="str">
        <f t="shared" si="36"/>
        <v>AIN3</v>
      </c>
      <c r="AU323" t="str">
        <f t="shared" si="37"/>
        <v>--</v>
      </c>
    </row>
    <row r="324" spans="1:47" x14ac:dyDescent="0.25">
      <c r="A324" t="str">
        <f t="shared" si="32"/>
        <v>U5-V18</v>
      </c>
      <c r="B324" t="str">
        <f t="shared" si="33"/>
        <v>3.3V</v>
      </c>
      <c r="C324" t="str">
        <f t="shared" si="34"/>
        <v>U5-3.3V</v>
      </c>
      <c r="D324" t="str">
        <f t="shared" si="35"/>
        <v>U5-V18</v>
      </c>
      <c r="E324" t="s">
        <v>528</v>
      </c>
      <c r="F324" t="s">
        <v>1263</v>
      </c>
      <c r="G324" t="s">
        <v>291</v>
      </c>
      <c r="N324" s="97"/>
      <c r="AT324" t="str">
        <f t="shared" si="36"/>
        <v>3.3V</v>
      </c>
      <c r="AU324" t="str">
        <f t="shared" si="37"/>
        <v>--</v>
      </c>
    </row>
    <row r="325" spans="1:47" x14ac:dyDescent="0.25">
      <c r="A325" t="str">
        <f t="shared" si="32"/>
        <v>U5-V19</v>
      </c>
      <c r="B325" t="str">
        <f t="shared" si="33"/>
        <v>AIN1</v>
      </c>
      <c r="C325" t="str">
        <f t="shared" si="34"/>
        <v>U5-AIN1</v>
      </c>
      <c r="D325" t="str">
        <f t="shared" si="35"/>
        <v>U5-V19</v>
      </c>
      <c r="E325" t="s">
        <v>528</v>
      </c>
      <c r="F325" t="s">
        <v>1264</v>
      </c>
      <c r="G325" t="s">
        <v>292</v>
      </c>
      <c r="N325" s="97"/>
      <c r="AT325" t="str">
        <f t="shared" si="36"/>
        <v>AIN1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U5-V20</v>
      </c>
      <c r="B326" t="str">
        <f t="shared" ref="B326:B389" si="39">IF(OR(E326=$A$2,E326=$B$2,E326=$C$2,E326=$D$2),"--",G326)</f>
        <v>AIN0</v>
      </c>
      <c r="C326" t="str">
        <f t="shared" ref="C326:C389" si="40">$E326&amp;"-"&amp;$G326</f>
        <v>U5-AIN0</v>
      </c>
      <c r="D326" t="str">
        <f t="shared" ref="D326:D389" si="41">A326</f>
        <v>U5-V20</v>
      </c>
      <c r="E326" t="s">
        <v>528</v>
      </c>
      <c r="F326" t="s">
        <v>1265</v>
      </c>
      <c r="G326" t="s">
        <v>290</v>
      </c>
      <c r="N326" s="97"/>
      <c r="AT326" t="str">
        <f t="shared" ref="AT326:AT389" si="42">IF(IF(COUNTIF($AO$6:$AQ$150,B326)&gt;0,"---","--")="---",VLOOKUP(B326,$AO$6:$AQ$150,3,0),B326)</f>
        <v>AIN0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U5-C1</v>
      </c>
      <c r="B327" t="str">
        <f t="shared" si="39"/>
        <v>D12_R</v>
      </c>
      <c r="C327" t="str">
        <f t="shared" si="40"/>
        <v>U5-D12_R</v>
      </c>
      <c r="D327" t="str">
        <f t="shared" si="41"/>
        <v>U5-C1</v>
      </c>
      <c r="E327" t="s">
        <v>528</v>
      </c>
      <c r="F327" t="s">
        <v>444</v>
      </c>
      <c r="G327" t="s">
        <v>327</v>
      </c>
      <c r="N327" s="97"/>
      <c r="AT327" t="str">
        <f t="shared" si="42"/>
        <v>D12_R</v>
      </c>
      <c r="AU327" t="str">
        <f t="shared" si="43"/>
        <v>--</v>
      </c>
    </row>
    <row r="328" spans="1:47" x14ac:dyDescent="0.25">
      <c r="A328" t="str">
        <f t="shared" si="38"/>
        <v>U5-C2</v>
      </c>
      <c r="B328" t="str">
        <f t="shared" si="39"/>
        <v>D11_R</v>
      </c>
      <c r="C328" t="str">
        <f t="shared" si="40"/>
        <v>U5-D11_R</v>
      </c>
      <c r="D328" t="str">
        <f t="shared" si="41"/>
        <v>U5-C2</v>
      </c>
      <c r="E328" t="s">
        <v>528</v>
      </c>
      <c r="F328" t="s">
        <v>445</v>
      </c>
      <c r="G328" t="s">
        <v>325</v>
      </c>
      <c r="N328" s="97"/>
      <c r="AT328" t="str">
        <f t="shared" si="42"/>
        <v>D11_R</v>
      </c>
      <c r="AU328" t="str">
        <f t="shared" si="43"/>
        <v>--</v>
      </c>
    </row>
    <row r="329" spans="1:47" x14ac:dyDescent="0.25">
      <c r="A329" t="str">
        <f t="shared" si="38"/>
        <v>U5-D2</v>
      </c>
      <c r="B329" t="str">
        <f t="shared" si="39"/>
        <v>LED8</v>
      </c>
      <c r="C329" t="str">
        <f t="shared" si="40"/>
        <v>U5-LED8</v>
      </c>
      <c r="D329" t="str">
        <f t="shared" si="41"/>
        <v>U5-D2</v>
      </c>
      <c r="E329" t="s">
        <v>528</v>
      </c>
      <c r="F329" t="s">
        <v>301</v>
      </c>
      <c r="G329" t="s">
        <v>368</v>
      </c>
      <c r="N329" s="97"/>
      <c r="AT329" t="str">
        <f t="shared" si="42"/>
        <v>NetD9_A</v>
      </c>
      <c r="AU329" t="str">
        <f t="shared" si="43"/>
        <v>R16</v>
      </c>
    </row>
    <row r="330" spans="1:47" x14ac:dyDescent="0.25">
      <c r="A330" t="str">
        <f t="shared" si="38"/>
        <v>U5-E1</v>
      </c>
      <c r="B330" t="str">
        <f t="shared" si="39"/>
        <v>LED7</v>
      </c>
      <c r="C330" t="str">
        <f t="shared" si="40"/>
        <v>U5-LED7</v>
      </c>
      <c r="D330" t="str">
        <f t="shared" si="41"/>
        <v>U5-E1</v>
      </c>
      <c r="E330" t="s">
        <v>528</v>
      </c>
      <c r="F330" t="s">
        <v>740</v>
      </c>
      <c r="G330" t="s">
        <v>366</v>
      </c>
      <c r="N330" s="97"/>
      <c r="AT330" t="str">
        <f t="shared" si="42"/>
        <v>NetD8_A</v>
      </c>
      <c r="AU330" t="str">
        <f t="shared" si="43"/>
        <v>R15</v>
      </c>
    </row>
    <row r="331" spans="1:47" x14ac:dyDescent="0.25">
      <c r="A331" t="str">
        <f t="shared" si="38"/>
        <v>U5-E2</v>
      </c>
      <c r="B331" t="str">
        <f t="shared" si="39"/>
        <v>DQ2</v>
      </c>
      <c r="C331" t="str">
        <f t="shared" si="40"/>
        <v>U5-DQ2</v>
      </c>
      <c r="D331" t="str">
        <f t="shared" si="41"/>
        <v>U5-E2</v>
      </c>
      <c r="E331" t="s">
        <v>528</v>
      </c>
      <c r="F331" t="s">
        <v>741</v>
      </c>
      <c r="G331" t="s">
        <v>606</v>
      </c>
      <c r="N331" s="97"/>
      <c r="AT331" t="str">
        <f t="shared" si="42"/>
        <v>DQ2</v>
      </c>
      <c r="AU331" t="str">
        <f t="shared" si="43"/>
        <v>--</v>
      </c>
    </row>
    <row r="332" spans="1:47" x14ac:dyDescent="0.25">
      <c r="A332" t="str">
        <f t="shared" si="38"/>
        <v>U5-E3</v>
      </c>
      <c r="B332" t="str">
        <f t="shared" si="39"/>
        <v>DQ4</v>
      </c>
      <c r="C332" t="str">
        <f t="shared" si="40"/>
        <v>U5-DQ4</v>
      </c>
      <c r="D332" t="str">
        <f t="shared" si="41"/>
        <v>U5-E3</v>
      </c>
      <c r="E332" t="s">
        <v>528</v>
      </c>
      <c r="F332" t="s">
        <v>742</v>
      </c>
      <c r="G332" t="s">
        <v>608</v>
      </c>
      <c r="N332" s="97"/>
      <c r="AT332" t="str">
        <f t="shared" si="42"/>
        <v>DQ4</v>
      </c>
      <c r="AU332" t="str">
        <f t="shared" si="43"/>
        <v>--</v>
      </c>
    </row>
    <row r="333" spans="1:47" x14ac:dyDescent="0.25">
      <c r="A333" t="str">
        <f t="shared" si="38"/>
        <v>U5-E5</v>
      </c>
      <c r="B333" t="str">
        <f t="shared" si="39"/>
        <v>DQM0</v>
      </c>
      <c r="C333" t="str">
        <f t="shared" si="40"/>
        <v>U5-DQM0</v>
      </c>
      <c r="D333" t="str">
        <f t="shared" si="41"/>
        <v>U5-E5</v>
      </c>
      <c r="E333" t="s">
        <v>528</v>
      </c>
      <c r="F333" t="s">
        <v>745</v>
      </c>
      <c r="G333" t="s">
        <v>619</v>
      </c>
      <c r="N333" s="97"/>
      <c r="AT333" t="str">
        <f t="shared" si="42"/>
        <v>DQM0</v>
      </c>
      <c r="AU333" t="str">
        <f t="shared" si="43"/>
        <v>--</v>
      </c>
    </row>
    <row r="334" spans="1:47" x14ac:dyDescent="0.25">
      <c r="A334" t="str">
        <f t="shared" si="38"/>
        <v>U5-F1</v>
      </c>
      <c r="B334" t="str">
        <f t="shared" si="39"/>
        <v>DQ0</v>
      </c>
      <c r="C334" t="str">
        <f t="shared" si="40"/>
        <v>U5-DQ0</v>
      </c>
      <c r="D334" t="str">
        <f t="shared" si="41"/>
        <v>U5-F1</v>
      </c>
      <c r="E334" t="s">
        <v>528</v>
      </c>
      <c r="F334" t="s">
        <v>747</v>
      </c>
      <c r="G334" t="s">
        <v>595</v>
      </c>
      <c r="N334" s="97"/>
      <c r="AT334" t="str">
        <f t="shared" si="42"/>
        <v>DQ0</v>
      </c>
      <c r="AU334" t="str">
        <f t="shared" si="43"/>
        <v>--</v>
      </c>
    </row>
    <row r="335" spans="1:47" x14ac:dyDescent="0.25">
      <c r="A335" t="str">
        <f t="shared" si="38"/>
        <v>U5-F2</v>
      </c>
      <c r="B335" t="str">
        <f t="shared" si="39"/>
        <v>3.3V</v>
      </c>
      <c r="C335" t="str">
        <f t="shared" si="40"/>
        <v>U5-3.3V</v>
      </c>
      <c r="D335" t="str">
        <f t="shared" si="41"/>
        <v>U5-F2</v>
      </c>
      <c r="E335" t="s">
        <v>528</v>
      </c>
      <c r="F335" t="s">
        <v>748</v>
      </c>
      <c r="G335" t="s">
        <v>291</v>
      </c>
      <c r="N335" s="97"/>
      <c r="AT335" t="str">
        <f t="shared" si="42"/>
        <v>3.3V</v>
      </c>
      <c r="AU335" t="str">
        <f t="shared" si="43"/>
        <v>--</v>
      </c>
    </row>
    <row r="336" spans="1:47" x14ac:dyDescent="0.25">
      <c r="A336" t="str">
        <f t="shared" si="38"/>
        <v>U5-F3</v>
      </c>
      <c r="B336" t="str">
        <f t="shared" si="39"/>
        <v>DQ6</v>
      </c>
      <c r="C336" t="str">
        <f t="shared" si="40"/>
        <v>U5-DQ6</v>
      </c>
      <c r="D336" t="str">
        <f t="shared" si="41"/>
        <v>U5-F3</v>
      </c>
      <c r="E336" t="s">
        <v>528</v>
      </c>
      <c r="F336" t="s">
        <v>749</v>
      </c>
      <c r="G336" t="s">
        <v>610</v>
      </c>
      <c r="N336" s="97"/>
      <c r="AT336" t="str">
        <f t="shared" si="42"/>
        <v>DQ6</v>
      </c>
      <c r="AU336" t="str">
        <f t="shared" si="43"/>
        <v>--</v>
      </c>
    </row>
    <row r="337" spans="1:47" x14ac:dyDescent="0.25">
      <c r="A337" t="str">
        <f t="shared" si="38"/>
        <v>U5-F4</v>
      </c>
      <c r="B337" t="str">
        <f t="shared" si="39"/>
        <v>DQ7</v>
      </c>
      <c r="C337" t="str">
        <f t="shared" si="40"/>
        <v>U5-DQ7</v>
      </c>
      <c r="D337" t="str">
        <f t="shared" si="41"/>
        <v>U5-F4</v>
      </c>
      <c r="E337" t="s">
        <v>528</v>
      </c>
      <c r="F337" t="s">
        <v>750</v>
      </c>
      <c r="G337" t="s">
        <v>613</v>
      </c>
      <c r="N337" s="97"/>
      <c r="AT337" t="str">
        <f t="shared" si="42"/>
        <v>DQ7</v>
      </c>
      <c r="AU337" t="str">
        <f t="shared" si="43"/>
        <v>--</v>
      </c>
    </row>
    <row r="338" spans="1:47" x14ac:dyDescent="0.25">
      <c r="A338" t="str">
        <f t="shared" si="38"/>
        <v>U5-F5</v>
      </c>
      <c r="B338" t="str">
        <f t="shared" si="39"/>
        <v>DQ14</v>
      </c>
      <c r="C338" t="str">
        <f t="shared" si="40"/>
        <v>U5-DQ14</v>
      </c>
      <c r="D338" t="str">
        <f t="shared" si="41"/>
        <v>U5-F5</v>
      </c>
      <c r="E338" t="s">
        <v>528</v>
      </c>
      <c r="F338" t="s">
        <v>751</v>
      </c>
      <c r="G338" t="s">
        <v>604</v>
      </c>
      <c r="N338" s="97"/>
      <c r="AT338" t="str">
        <f t="shared" si="42"/>
        <v>DQ14</v>
      </c>
      <c r="AU338" t="str">
        <f t="shared" si="43"/>
        <v>--</v>
      </c>
    </row>
    <row r="339" spans="1:47" x14ac:dyDescent="0.25">
      <c r="A339" t="str">
        <f t="shared" si="38"/>
        <v>U5-F6</v>
      </c>
      <c r="B339" t="str">
        <f t="shared" si="39"/>
        <v>DQ10</v>
      </c>
      <c r="C339" t="str">
        <f t="shared" si="40"/>
        <v>U5-DQ10</v>
      </c>
      <c r="D339" t="str">
        <f t="shared" si="41"/>
        <v>U5-F6</v>
      </c>
      <c r="E339" t="s">
        <v>528</v>
      </c>
      <c r="F339" t="s">
        <v>752</v>
      </c>
      <c r="G339" t="s">
        <v>599</v>
      </c>
      <c r="N339" s="97"/>
      <c r="AT339" t="str">
        <f t="shared" si="42"/>
        <v>DQ10</v>
      </c>
      <c r="AU339" t="str">
        <f t="shared" si="43"/>
        <v>--</v>
      </c>
    </row>
    <row r="340" spans="1:47" x14ac:dyDescent="0.25">
      <c r="A340" t="str">
        <f t="shared" si="38"/>
        <v>U5-F7</v>
      </c>
      <c r="B340" t="str">
        <f t="shared" si="39"/>
        <v>DQM1</v>
      </c>
      <c r="C340" t="str">
        <f t="shared" si="40"/>
        <v>U5-DQM1</v>
      </c>
      <c r="D340" t="str">
        <f t="shared" si="41"/>
        <v>U5-F7</v>
      </c>
      <c r="E340" t="s">
        <v>528</v>
      </c>
      <c r="F340" t="s">
        <v>753</v>
      </c>
      <c r="G340" t="s">
        <v>621</v>
      </c>
      <c r="N340" s="97"/>
      <c r="AT340" t="str">
        <f t="shared" si="42"/>
        <v>DQM1</v>
      </c>
      <c r="AU340" t="str">
        <f t="shared" si="43"/>
        <v>--</v>
      </c>
    </row>
    <row r="341" spans="1:47" x14ac:dyDescent="0.25">
      <c r="A341" t="str">
        <f t="shared" si="38"/>
        <v>U5-G1</v>
      </c>
      <c r="B341" t="str">
        <f t="shared" si="39"/>
        <v>DQ1</v>
      </c>
      <c r="C341" t="str">
        <f t="shared" si="40"/>
        <v>U5-DQ1</v>
      </c>
      <c r="D341" t="str">
        <f t="shared" si="41"/>
        <v>U5-G1</v>
      </c>
      <c r="E341" t="s">
        <v>528</v>
      </c>
      <c r="F341" t="s">
        <v>754</v>
      </c>
      <c r="G341" t="s">
        <v>597</v>
      </c>
      <c r="N341" s="97"/>
      <c r="AT341" t="str">
        <f t="shared" si="42"/>
        <v>DQ1</v>
      </c>
      <c r="AU341" t="str">
        <f t="shared" si="43"/>
        <v>--</v>
      </c>
    </row>
    <row r="342" spans="1:47" x14ac:dyDescent="0.25">
      <c r="A342" t="str">
        <f t="shared" si="38"/>
        <v>U5-G2</v>
      </c>
      <c r="B342" t="str">
        <f t="shared" si="39"/>
        <v>DQ3</v>
      </c>
      <c r="C342" t="str">
        <f t="shared" si="40"/>
        <v>U5-DQ3</v>
      </c>
      <c r="D342" t="str">
        <f t="shared" si="41"/>
        <v>U5-G2</v>
      </c>
      <c r="E342" t="s">
        <v>528</v>
      </c>
      <c r="F342" t="s">
        <v>755</v>
      </c>
      <c r="G342" t="s">
        <v>607</v>
      </c>
      <c r="N342" s="97"/>
      <c r="AT342" t="str">
        <f t="shared" si="42"/>
        <v>DQ3</v>
      </c>
      <c r="AU342" t="str">
        <f t="shared" si="43"/>
        <v>--</v>
      </c>
    </row>
    <row r="343" spans="1:47" x14ac:dyDescent="0.25">
      <c r="A343" t="str">
        <f t="shared" si="38"/>
        <v>U5-G3</v>
      </c>
      <c r="B343" t="str">
        <f t="shared" si="39"/>
        <v>DQ5</v>
      </c>
      <c r="C343" t="str">
        <f t="shared" si="40"/>
        <v>U5-DQ5</v>
      </c>
      <c r="D343" t="str">
        <f t="shared" si="41"/>
        <v>U5-G3</v>
      </c>
      <c r="E343" t="s">
        <v>528</v>
      </c>
      <c r="F343" t="s">
        <v>756</v>
      </c>
      <c r="G343" t="s">
        <v>609</v>
      </c>
      <c r="N343" s="97"/>
      <c r="AT343" t="str">
        <f t="shared" si="42"/>
        <v>DQ5</v>
      </c>
      <c r="AU343" t="str">
        <f t="shared" si="43"/>
        <v>--</v>
      </c>
    </row>
    <row r="344" spans="1:47" x14ac:dyDescent="0.25">
      <c r="A344" t="str">
        <f t="shared" si="38"/>
        <v>U5-G4</v>
      </c>
      <c r="B344" t="str">
        <f t="shared" si="39"/>
        <v>DQ15</v>
      </c>
      <c r="C344" t="str">
        <f t="shared" si="40"/>
        <v>U5-DQ15</v>
      </c>
      <c r="D344" t="str">
        <f t="shared" si="41"/>
        <v>U5-G4</v>
      </c>
      <c r="E344" t="s">
        <v>528</v>
      </c>
      <c r="F344" t="s">
        <v>757</v>
      </c>
      <c r="G344" t="s">
        <v>605</v>
      </c>
      <c r="N344" s="97"/>
      <c r="AT344" t="str">
        <f t="shared" si="42"/>
        <v>DQ15</v>
      </c>
      <c r="AU344" t="str">
        <f t="shared" si="43"/>
        <v>--</v>
      </c>
    </row>
    <row r="345" spans="1:47" x14ac:dyDescent="0.25">
      <c r="A345" t="str">
        <f t="shared" si="38"/>
        <v>U5-G5</v>
      </c>
      <c r="B345" t="str">
        <f t="shared" si="39"/>
        <v>3.3V</v>
      </c>
      <c r="C345" t="str">
        <f t="shared" si="40"/>
        <v>U5-3.3V</v>
      </c>
      <c r="D345" t="str">
        <f t="shared" si="41"/>
        <v>U5-G5</v>
      </c>
      <c r="E345" t="s">
        <v>528</v>
      </c>
      <c r="F345" t="s">
        <v>653</v>
      </c>
      <c r="G345" t="s">
        <v>291</v>
      </c>
      <c r="N345" s="97"/>
      <c r="AT345" t="str">
        <f t="shared" si="42"/>
        <v>3.3V</v>
      </c>
      <c r="AU345" t="str">
        <f t="shared" si="43"/>
        <v>--</v>
      </c>
    </row>
    <row r="346" spans="1:47" x14ac:dyDescent="0.25">
      <c r="A346" t="str">
        <f t="shared" si="38"/>
        <v>U5-G6</v>
      </c>
      <c r="B346" t="str">
        <f t="shared" si="39"/>
        <v>DQ9</v>
      </c>
      <c r="C346" t="str">
        <f t="shared" si="40"/>
        <v>U5-DQ9</v>
      </c>
      <c r="D346" t="str">
        <f t="shared" si="41"/>
        <v>U5-G6</v>
      </c>
      <c r="E346" t="s">
        <v>528</v>
      </c>
      <c r="F346" t="s">
        <v>758</v>
      </c>
      <c r="G346" t="s">
        <v>617</v>
      </c>
      <c r="N346" s="97"/>
      <c r="AT346" t="str">
        <f t="shared" si="42"/>
        <v>DQ9</v>
      </c>
      <c r="AU346" t="str">
        <f t="shared" si="43"/>
        <v>--</v>
      </c>
    </row>
    <row r="347" spans="1:47" x14ac:dyDescent="0.25">
      <c r="A347" t="str">
        <f t="shared" si="38"/>
        <v>U5-H1</v>
      </c>
      <c r="B347" t="str">
        <f t="shared" si="39"/>
        <v>NetU5_H1</v>
      </c>
      <c r="C347" t="str">
        <f t="shared" si="40"/>
        <v>U5-NetU5_H1</v>
      </c>
      <c r="D347" t="str">
        <f t="shared" si="41"/>
        <v>U5-H1</v>
      </c>
      <c r="E347" t="s">
        <v>528</v>
      </c>
      <c r="F347" t="s">
        <v>478</v>
      </c>
      <c r="G347" t="s">
        <v>1266</v>
      </c>
      <c r="N347" s="97"/>
      <c r="AT347" t="str">
        <f t="shared" si="42"/>
        <v>NetU5_H1</v>
      </c>
      <c r="AU347" t="str">
        <f t="shared" si="43"/>
        <v>--</v>
      </c>
    </row>
    <row r="348" spans="1:47" x14ac:dyDescent="0.25">
      <c r="A348" t="str">
        <f t="shared" si="38"/>
        <v>U5-H2</v>
      </c>
      <c r="B348" t="str">
        <f t="shared" si="39"/>
        <v>NetU5_H2</v>
      </c>
      <c r="C348" t="str">
        <f t="shared" si="40"/>
        <v>U5-NetU5_H2</v>
      </c>
      <c r="D348" t="str">
        <f t="shared" si="41"/>
        <v>U5-H2</v>
      </c>
      <c r="E348" t="s">
        <v>528</v>
      </c>
      <c r="F348" t="s">
        <v>480</v>
      </c>
      <c r="G348" t="s">
        <v>1267</v>
      </c>
      <c r="N348" s="97"/>
      <c r="AT348" t="str">
        <f t="shared" si="42"/>
        <v>NetU5_H2</v>
      </c>
      <c r="AU348" t="str">
        <f t="shared" si="43"/>
        <v>--</v>
      </c>
    </row>
    <row r="349" spans="1:47" x14ac:dyDescent="0.25">
      <c r="A349" t="str">
        <f t="shared" si="38"/>
        <v>U5-H4</v>
      </c>
      <c r="B349" t="str">
        <f t="shared" si="39"/>
        <v>DQ13</v>
      </c>
      <c r="C349" t="str">
        <f t="shared" si="40"/>
        <v>U5-DQ13</v>
      </c>
      <c r="D349" t="str">
        <f t="shared" si="41"/>
        <v>U5-H4</v>
      </c>
      <c r="E349" t="s">
        <v>528</v>
      </c>
      <c r="F349" t="s">
        <v>484</v>
      </c>
      <c r="G349" t="s">
        <v>603</v>
      </c>
      <c r="N349" s="97"/>
      <c r="AT349" t="str">
        <f t="shared" si="42"/>
        <v>DQ13</v>
      </c>
      <c r="AU349" t="str">
        <f t="shared" si="43"/>
        <v>--</v>
      </c>
    </row>
    <row r="350" spans="1:47" x14ac:dyDescent="0.25">
      <c r="A350" t="str">
        <f t="shared" si="38"/>
        <v>U5-H5</v>
      </c>
      <c r="B350" t="str">
        <f t="shared" si="39"/>
        <v>DQ11</v>
      </c>
      <c r="C350" t="str">
        <f t="shared" si="40"/>
        <v>U5-DQ11</v>
      </c>
      <c r="D350" t="str">
        <f t="shared" si="41"/>
        <v>U5-H5</v>
      </c>
      <c r="E350" t="s">
        <v>528</v>
      </c>
      <c r="F350" t="s">
        <v>660</v>
      </c>
      <c r="G350" t="s">
        <v>600</v>
      </c>
      <c r="N350" s="97"/>
      <c r="AT350" t="str">
        <f t="shared" si="42"/>
        <v>DQ11</v>
      </c>
      <c r="AU350" t="str">
        <f t="shared" si="43"/>
        <v>--</v>
      </c>
    </row>
    <row r="351" spans="1:47" x14ac:dyDescent="0.25">
      <c r="A351" t="str">
        <f t="shared" si="38"/>
        <v>U5-H6</v>
      </c>
      <c r="B351" t="str">
        <f t="shared" si="39"/>
        <v>DQ12</v>
      </c>
      <c r="C351" t="str">
        <f t="shared" si="40"/>
        <v>U5-DQ12</v>
      </c>
      <c r="D351" t="str">
        <f t="shared" si="41"/>
        <v>U5-H6</v>
      </c>
      <c r="E351" t="s">
        <v>528</v>
      </c>
      <c r="F351" t="s">
        <v>662</v>
      </c>
      <c r="G351" t="s">
        <v>601</v>
      </c>
      <c r="N351" s="97"/>
      <c r="AT351" t="str">
        <f t="shared" si="42"/>
        <v>DQ12</v>
      </c>
      <c r="AU351" t="str">
        <f t="shared" si="43"/>
        <v>--</v>
      </c>
    </row>
    <row r="352" spans="1:47" x14ac:dyDescent="0.25">
      <c r="A352" t="str">
        <f t="shared" si="38"/>
        <v>U5-J1</v>
      </c>
      <c r="B352" t="str">
        <f t="shared" si="39"/>
        <v>UPD</v>
      </c>
      <c r="C352" t="str">
        <f t="shared" si="40"/>
        <v>U5-UPD</v>
      </c>
      <c r="D352" t="str">
        <f t="shared" si="41"/>
        <v>U5-J1</v>
      </c>
      <c r="E352" t="s">
        <v>528</v>
      </c>
      <c r="F352" t="s">
        <v>168</v>
      </c>
      <c r="G352" t="s">
        <v>1153</v>
      </c>
      <c r="N352" s="97"/>
      <c r="AT352" t="str">
        <f t="shared" si="42"/>
        <v>UPD</v>
      </c>
      <c r="AU352" t="str">
        <f t="shared" si="43"/>
        <v>--</v>
      </c>
    </row>
    <row r="353" spans="1:47" x14ac:dyDescent="0.25">
      <c r="A353" t="str">
        <f t="shared" si="38"/>
        <v>U5-J2</v>
      </c>
      <c r="B353" t="str">
        <f t="shared" si="39"/>
        <v>NetU5_J2</v>
      </c>
      <c r="C353" t="str">
        <f t="shared" si="40"/>
        <v>U5-NetU5_J2</v>
      </c>
      <c r="D353" t="str">
        <f t="shared" si="41"/>
        <v>U5-J2</v>
      </c>
      <c r="E353" t="s">
        <v>528</v>
      </c>
      <c r="F353" t="s">
        <v>184</v>
      </c>
      <c r="G353" t="s">
        <v>1268</v>
      </c>
      <c r="N353" s="97"/>
      <c r="AT353" t="str">
        <f t="shared" si="42"/>
        <v>NetU5_J2</v>
      </c>
      <c r="AU353" t="str">
        <f t="shared" si="43"/>
        <v>--</v>
      </c>
    </row>
    <row r="354" spans="1:47" x14ac:dyDescent="0.25">
      <c r="A354" t="str">
        <f t="shared" si="38"/>
        <v>U5-J3</v>
      </c>
      <c r="B354" t="str">
        <f t="shared" si="39"/>
        <v>NetU5_J3</v>
      </c>
      <c r="C354" t="str">
        <f t="shared" si="40"/>
        <v>U5-NetU5_J3</v>
      </c>
      <c r="D354" t="str">
        <f t="shared" si="41"/>
        <v>U5-J3</v>
      </c>
      <c r="E354" t="s">
        <v>528</v>
      </c>
      <c r="F354" t="s">
        <v>185</v>
      </c>
      <c r="G354" t="s">
        <v>1269</v>
      </c>
      <c r="N354" s="97"/>
      <c r="AT354" t="str">
        <f t="shared" si="42"/>
        <v>NetU5_J3</v>
      </c>
      <c r="AU354" t="str">
        <f t="shared" si="43"/>
        <v>--</v>
      </c>
    </row>
    <row r="355" spans="1:47" x14ac:dyDescent="0.25">
      <c r="A355" t="str">
        <f t="shared" si="38"/>
        <v>U5-J4</v>
      </c>
      <c r="B355" t="str">
        <f t="shared" si="39"/>
        <v>NetU5_J4</v>
      </c>
      <c r="C355" t="str">
        <f t="shared" si="40"/>
        <v>U5-NetU5_J4</v>
      </c>
      <c r="D355" t="str">
        <f t="shared" si="41"/>
        <v>U5-J4</v>
      </c>
      <c r="E355" t="s">
        <v>528</v>
      </c>
      <c r="F355" t="s">
        <v>186</v>
      </c>
      <c r="G355" t="s">
        <v>1270</v>
      </c>
      <c r="N355" s="97"/>
      <c r="AT355" t="str">
        <f t="shared" si="42"/>
        <v>NetU5_J4</v>
      </c>
      <c r="AU355" t="str">
        <f t="shared" si="43"/>
        <v>--</v>
      </c>
    </row>
    <row r="356" spans="1:47" x14ac:dyDescent="0.25">
      <c r="A356" t="str">
        <f t="shared" si="38"/>
        <v>U5-J5</v>
      </c>
      <c r="B356" t="str">
        <f t="shared" si="39"/>
        <v>NetU5_J5</v>
      </c>
      <c r="C356" t="str">
        <f t="shared" si="40"/>
        <v>U5-NetU5_J5</v>
      </c>
      <c r="D356" t="str">
        <f t="shared" si="41"/>
        <v>U5-J5</v>
      </c>
      <c r="E356" t="s">
        <v>528</v>
      </c>
      <c r="F356" t="s">
        <v>670</v>
      </c>
      <c r="G356" t="s">
        <v>1271</v>
      </c>
      <c r="N356" s="97"/>
      <c r="AT356" t="str">
        <f t="shared" si="42"/>
        <v>NetU5_J5</v>
      </c>
      <c r="AU356" t="str">
        <f t="shared" si="43"/>
        <v>--</v>
      </c>
    </row>
    <row r="357" spans="1:47" x14ac:dyDescent="0.25">
      <c r="A357" t="str">
        <f t="shared" si="38"/>
        <v>U5-J6</v>
      </c>
      <c r="B357" t="str">
        <f t="shared" si="39"/>
        <v>NetU5_J6</v>
      </c>
      <c r="C357" t="str">
        <f t="shared" si="40"/>
        <v>U5-NetU5_J6</v>
      </c>
      <c r="D357" t="str">
        <f t="shared" si="41"/>
        <v>U5-J6</v>
      </c>
      <c r="E357" t="s">
        <v>528</v>
      </c>
      <c r="F357" t="s">
        <v>187</v>
      </c>
      <c r="G357" t="s">
        <v>1272</v>
      </c>
      <c r="N357" s="97"/>
      <c r="AT357" t="str">
        <f t="shared" si="42"/>
        <v>NetU5_J6</v>
      </c>
      <c r="AU357" t="str">
        <f t="shared" si="43"/>
        <v>--</v>
      </c>
    </row>
    <row r="358" spans="1:47" x14ac:dyDescent="0.25">
      <c r="A358" t="str">
        <f t="shared" si="38"/>
        <v>U5-J7</v>
      </c>
      <c r="B358" t="str">
        <f t="shared" si="39"/>
        <v>DQ8</v>
      </c>
      <c r="C358" t="str">
        <f t="shared" si="40"/>
        <v>U5-DQ8</v>
      </c>
      <c r="D358" t="str">
        <f t="shared" si="41"/>
        <v>U5-J7</v>
      </c>
      <c r="E358" t="s">
        <v>528</v>
      </c>
      <c r="F358" t="s">
        <v>673</v>
      </c>
      <c r="G358" t="s">
        <v>615</v>
      </c>
      <c r="N358" s="97"/>
      <c r="AT358" t="str">
        <f t="shared" si="42"/>
        <v>DQ8</v>
      </c>
      <c r="AU358" t="str">
        <f t="shared" si="43"/>
        <v>--</v>
      </c>
    </row>
    <row r="359" spans="1:47" x14ac:dyDescent="0.25">
      <c r="A359" t="str">
        <f t="shared" si="38"/>
        <v>U5-J8</v>
      </c>
      <c r="B359" t="str">
        <f t="shared" si="39"/>
        <v>3.3V</v>
      </c>
      <c r="C359" t="str">
        <f t="shared" si="40"/>
        <v>U5-3.3V</v>
      </c>
      <c r="D359" t="str">
        <f t="shared" si="41"/>
        <v>U5-J8</v>
      </c>
      <c r="E359" t="s">
        <v>528</v>
      </c>
      <c r="F359" t="s">
        <v>676</v>
      </c>
      <c r="G359" t="s">
        <v>291</v>
      </c>
      <c r="N359" s="97"/>
      <c r="AT359" t="str">
        <f t="shared" si="42"/>
        <v>3.3V</v>
      </c>
      <c r="AU359" t="str">
        <f t="shared" si="43"/>
        <v>--</v>
      </c>
    </row>
    <row r="360" spans="1:47" x14ac:dyDescent="0.25">
      <c r="A360" t="str">
        <f t="shared" si="38"/>
        <v>U5-K1</v>
      </c>
      <c r="B360" t="str">
        <f t="shared" si="39"/>
        <v>NetU5_K1</v>
      </c>
      <c r="C360" t="str">
        <f t="shared" si="40"/>
        <v>U5-NetU5_K1</v>
      </c>
      <c r="D360" t="str">
        <f t="shared" si="41"/>
        <v>U5-K1</v>
      </c>
      <c r="E360" t="s">
        <v>528</v>
      </c>
      <c r="F360" t="s">
        <v>685</v>
      </c>
      <c r="G360" t="s">
        <v>1273</v>
      </c>
      <c r="N360" s="97"/>
      <c r="AT360" t="str">
        <f t="shared" si="42"/>
        <v>NetU5_K1</v>
      </c>
      <c r="AU360" t="str">
        <f t="shared" si="43"/>
        <v>--</v>
      </c>
    </row>
    <row r="361" spans="1:47" x14ac:dyDescent="0.25">
      <c r="A361" t="str">
        <f t="shared" si="38"/>
        <v>U5-K2</v>
      </c>
      <c r="B361" t="str">
        <f t="shared" si="39"/>
        <v>NetU5_K2</v>
      </c>
      <c r="C361" t="str">
        <f t="shared" si="40"/>
        <v>U5-NetU5_K2</v>
      </c>
      <c r="D361" t="str">
        <f t="shared" si="41"/>
        <v>U5-K2</v>
      </c>
      <c r="E361" t="s">
        <v>528</v>
      </c>
      <c r="F361" t="s">
        <v>686</v>
      </c>
      <c r="G361" t="s">
        <v>1274</v>
      </c>
      <c r="N361" s="97"/>
      <c r="AT361" t="str">
        <f t="shared" si="42"/>
        <v>NetU5_K2</v>
      </c>
      <c r="AU361" t="str">
        <f t="shared" si="43"/>
        <v>--</v>
      </c>
    </row>
    <row r="362" spans="1:47" x14ac:dyDescent="0.25">
      <c r="A362" t="str">
        <f t="shared" si="38"/>
        <v>U5-K3</v>
      </c>
      <c r="B362" t="str">
        <f t="shared" si="39"/>
        <v>NetU5_K3</v>
      </c>
      <c r="C362" t="str">
        <f t="shared" si="40"/>
        <v>U5-NetU5_K3</v>
      </c>
      <c r="D362" t="str">
        <f t="shared" si="41"/>
        <v>U5-K3</v>
      </c>
      <c r="E362" t="s">
        <v>528</v>
      </c>
      <c r="F362" t="s">
        <v>687</v>
      </c>
      <c r="G362" t="s">
        <v>1275</v>
      </c>
      <c r="N362" s="97"/>
      <c r="AT362" t="str">
        <f t="shared" si="42"/>
        <v>NetU5_K3</v>
      </c>
      <c r="AU362" t="str">
        <f t="shared" si="43"/>
        <v>--</v>
      </c>
    </row>
    <row r="363" spans="1:47" x14ac:dyDescent="0.25">
      <c r="A363" t="str">
        <f t="shared" si="38"/>
        <v>U5-K4</v>
      </c>
      <c r="B363" t="str">
        <f t="shared" si="39"/>
        <v>UPD</v>
      </c>
      <c r="C363" t="str">
        <f t="shared" si="40"/>
        <v>U5-UPD</v>
      </c>
      <c r="D363" t="str">
        <f t="shared" si="41"/>
        <v>U5-K4</v>
      </c>
      <c r="E363" t="s">
        <v>528</v>
      </c>
      <c r="F363" t="s">
        <v>764</v>
      </c>
      <c r="G363" t="s">
        <v>1153</v>
      </c>
      <c r="N363" s="97"/>
      <c r="AT363" t="str">
        <f t="shared" si="42"/>
        <v>UPD</v>
      </c>
      <c r="AU363" t="str">
        <f t="shared" si="43"/>
        <v>--</v>
      </c>
    </row>
    <row r="364" spans="1:47" x14ac:dyDescent="0.25">
      <c r="A364" t="str">
        <f t="shared" si="38"/>
        <v>U5-K5</v>
      </c>
      <c r="B364" t="str">
        <f t="shared" si="39"/>
        <v>NetU5_K5</v>
      </c>
      <c r="C364" t="str">
        <f t="shared" si="40"/>
        <v>U5-NetU5_K5</v>
      </c>
      <c r="D364" t="str">
        <f t="shared" si="41"/>
        <v>U5-K5</v>
      </c>
      <c r="E364" t="s">
        <v>528</v>
      </c>
      <c r="F364" t="s">
        <v>688</v>
      </c>
      <c r="G364" t="s">
        <v>1276</v>
      </c>
      <c r="N364" s="97"/>
      <c r="AT364" t="str">
        <f t="shared" si="42"/>
        <v>NetU5_K5</v>
      </c>
      <c r="AU364" t="str">
        <f t="shared" si="43"/>
        <v>--</v>
      </c>
    </row>
    <row r="365" spans="1:47" x14ac:dyDescent="0.25">
      <c r="A365" t="str">
        <f t="shared" si="38"/>
        <v>U5-K6</v>
      </c>
      <c r="B365" t="str">
        <f t="shared" si="39"/>
        <v>NetU5_K6</v>
      </c>
      <c r="C365" t="str">
        <f t="shared" si="40"/>
        <v>U5-NetU5_K6</v>
      </c>
      <c r="D365" t="str">
        <f t="shared" si="41"/>
        <v>U5-K6</v>
      </c>
      <c r="E365" t="s">
        <v>528</v>
      </c>
      <c r="F365" t="s">
        <v>689</v>
      </c>
      <c r="G365" t="s">
        <v>1277</v>
      </c>
      <c r="N365" s="97"/>
      <c r="AT365" t="str">
        <f t="shared" si="42"/>
        <v>NetU5_K6</v>
      </c>
      <c r="AU365" t="str">
        <f t="shared" si="43"/>
        <v>--</v>
      </c>
    </row>
    <row r="366" spans="1:47" x14ac:dyDescent="0.25">
      <c r="A366" t="str">
        <f t="shared" si="38"/>
        <v>U5-K7</v>
      </c>
      <c r="B366" t="str">
        <f t="shared" si="39"/>
        <v>NetU5_K7</v>
      </c>
      <c r="C366" t="str">
        <f t="shared" si="40"/>
        <v>U5-NetU5_K7</v>
      </c>
      <c r="D366" t="str">
        <f t="shared" si="41"/>
        <v>U5-K7</v>
      </c>
      <c r="E366" t="s">
        <v>528</v>
      </c>
      <c r="F366" t="s">
        <v>690</v>
      </c>
      <c r="G366" t="s">
        <v>1278</v>
      </c>
      <c r="N366" s="97"/>
      <c r="AT366" t="str">
        <f t="shared" si="42"/>
        <v>NetU5_K7</v>
      </c>
      <c r="AU366" t="str">
        <f t="shared" si="43"/>
        <v>--</v>
      </c>
    </row>
    <row r="367" spans="1:47" x14ac:dyDescent="0.25">
      <c r="A367" t="str">
        <f t="shared" si="38"/>
        <v>U5-L1</v>
      </c>
      <c r="B367" t="str">
        <f t="shared" si="39"/>
        <v>NetU5_L1</v>
      </c>
      <c r="C367" t="str">
        <f t="shared" si="40"/>
        <v>U5-NetU5_L1</v>
      </c>
      <c r="D367" t="str">
        <f t="shared" si="41"/>
        <v>U5-L1</v>
      </c>
      <c r="E367" t="s">
        <v>528</v>
      </c>
      <c r="F367" t="s">
        <v>486</v>
      </c>
      <c r="G367" t="s">
        <v>1279</v>
      </c>
      <c r="N367" s="97"/>
      <c r="AT367" t="str">
        <f t="shared" si="42"/>
        <v>NetU5_L1</v>
      </c>
      <c r="AU367" t="str">
        <f t="shared" si="43"/>
        <v>--</v>
      </c>
    </row>
    <row r="368" spans="1:47" x14ac:dyDescent="0.25">
      <c r="A368" t="str">
        <f t="shared" si="38"/>
        <v>U5-L3</v>
      </c>
      <c r="B368" t="str">
        <f t="shared" si="39"/>
        <v>NetU5_L3</v>
      </c>
      <c r="C368" t="str">
        <f t="shared" si="40"/>
        <v>U5-NetU5_L3</v>
      </c>
      <c r="D368" t="str">
        <f t="shared" si="41"/>
        <v>U5-L3</v>
      </c>
      <c r="E368" t="s">
        <v>528</v>
      </c>
      <c r="F368" t="s">
        <v>701</v>
      </c>
      <c r="G368" t="s">
        <v>1280</v>
      </c>
      <c r="N368" s="97"/>
      <c r="AT368" t="str">
        <f t="shared" si="42"/>
        <v>NetU5_L3</v>
      </c>
      <c r="AU368" t="str">
        <f t="shared" si="43"/>
        <v>--</v>
      </c>
    </row>
    <row r="369" spans="1:47" x14ac:dyDescent="0.25">
      <c r="A369" t="str">
        <f t="shared" si="38"/>
        <v>U5-L4</v>
      </c>
      <c r="B369" t="str">
        <f t="shared" si="39"/>
        <v>NetU5_L4</v>
      </c>
      <c r="C369" t="str">
        <f t="shared" si="40"/>
        <v>U5-NetU5_L4</v>
      </c>
      <c r="D369" t="str">
        <f t="shared" si="41"/>
        <v>U5-L4</v>
      </c>
      <c r="E369" t="s">
        <v>528</v>
      </c>
      <c r="F369" t="s">
        <v>702</v>
      </c>
      <c r="G369" t="s">
        <v>1281</v>
      </c>
      <c r="N369" s="97"/>
      <c r="AT369" t="str">
        <f t="shared" si="42"/>
        <v>NetU5_L4</v>
      </c>
      <c r="AU369" t="str">
        <f t="shared" si="43"/>
        <v>--</v>
      </c>
    </row>
    <row r="370" spans="1:47" x14ac:dyDescent="0.25">
      <c r="A370" t="str">
        <f t="shared" si="38"/>
        <v>U5-L5</v>
      </c>
      <c r="B370" t="str">
        <f t="shared" si="39"/>
        <v>NetU5_L5</v>
      </c>
      <c r="C370" t="str">
        <f t="shared" si="40"/>
        <v>U5-NetU5_L5</v>
      </c>
      <c r="D370" t="str">
        <f t="shared" si="41"/>
        <v>U5-L5</v>
      </c>
      <c r="E370" t="s">
        <v>528</v>
      </c>
      <c r="F370" t="s">
        <v>703</v>
      </c>
      <c r="G370" t="s">
        <v>1282</v>
      </c>
      <c r="N370" s="97"/>
      <c r="AT370" t="str">
        <f t="shared" si="42"/>
        <v>NetU5_L5</v>
      </c>
      <c r="AU370" t="str">
        <f t="shared" si="43"/>
        <v>--</v>
      </c>
    </row>
    <row r="371" spans="1:47" x14ac:dyDescent="0.25">
      <c r="A371" t="str">
        <f t="shared" si="38"/>
        <v>U5-L6</v>
      </c>
      <c r="B371" t="str">
        <f t="shared" si="39"/>
        <v>NetU5_L6</v>
      </c>
      <c r="C371" t="str">
        <f t="shared" si="40"/>
        <v>U5-NetU5_L6</v>
      </c>
      <c r="D371" t="str">
        <f t="shared" si="41"/>
        <v>U5-L6</v>
      </c>
      <c r="E371" t="s">
        <v>528</v>
      </c>
      <c r="F371" t="s">
        <v>704</v>
      </c>
      <c r="G371" t="s">
        <v>1283</v>
      </c>
      <c r="N371" s="97"/>
      <c r="AT371" t="str">
        <f t="shared" si="42"/>
        <v>NetU5_L6</v>
      </c>
      <c r="AU371" t="str">
        <f t="shared" si="43"/>
        <v>--</v>
      </c>
    </row>
    <row r="372" spans="1:47" x14ac:dyDescent="0.25">
      <c r="A372" t="str">
        <f t="shared" si="38"/>
        <v>U5-L7</v>
      </c>
      <c r="B372" t="str">
        <f t="shared" si="39"/>
        <v>NetU5_L7</v>
      </c>
      <c r="C372" t="str">
        <f t="shared" si="40"/>
        <v>U5-NetU5_L7</v>
      </c>
      <c r="D372" t="str">
        <f t="shared" si="41"/>
        <v>U5-L7</v>
      </c>
      <c r="E372" t="s">
        <v>528</v>
      </c>
      <c r="F372" t="s">
        <v>705</v>
      </c>
      <c r="G372" t="s">
        <v>1284</v>
      </c>
      <c r="N372" s="97"/>
      <c r="AT372" t="str">
        <f t="shared" si="42"/>
        <v>NetU5_L7</v>
      </c>
      <c r="AU372" t="str">
        <f t="shared" si="43"/>
        <v>--</v>
      </c>
    </row>
    <row r="373" spans="1:47" x14ac:dyDescent="0.25">
      <c r="A373" t="str">
        <f t="shared" si="38"/>
        <v>U5-L8</v>
      </c>
      <c r="B373" t="str">
        <f t="shared" si="39"/>
        <v>UPD</v>
      </c>
      <c r="C373" t="str">
        <f t="shared" si="40"/>
        <v>U5-UPD</v>
      </c>
      <c r="D373" t="str">
        <f t="shared" si="41"/>
        <v>U5-L8</v>
      </c>
      <c r="E373" t="s">
        <v>528</v>
      </c>
      <c r="F373" t="s">
        <v>706</v>
      </c>
      <c r="G373" t="s">
        <v>1153</v>
      </c>
      <c r="N373" s="97"/>
      <c r="AT373" t="str">
        <f t="shared" si="42"/>
        <v>UPD</v>
      </c>
      <c r="AU373" t="str">
        <f t="shared" si="43"/>
        <v>--</v>
      </c>
    </row>
    <row r="374" spans="1:47" x14ac:dyDescent="0.25">
      <c r="A374" t="str">
        <f t="shared" si="38"/>
        <v>U5-M1</v>
      </c>
      <c r="B374" t="str">
        <f t="shared" si="39"/>
        <v>NetU5_M1</v>
      </c>
      <c r="C374" t="str">
        <f t="shared" si="40"/>
        <v>U5-NetU5_M1</v>
      </c>
      <c r="D374" t="str">
        <f t="shared" si="41"/>
        <v>U5-M1</v>
      </c>
      <c r="E374" t="s">
        <v>528</v>
      </c>
      <c r="F374" t="s">
        <v>712</v>
      </c>
      <c r="G374" t="s">
        <v>1285</v>
      </c>
      <c r="N374" s="97"/>
      <c r="AT374" t="str">
        <f t="shared" si="42"/>
        <v>NetU5_M1</v>
      </c>
      <c r="AU374" t="str">
        <f t="shared" si="43"/>
        <v>--</v>
      </c>
    </row>
    <row r="375" spans="1:47" x14ac:dyDescent="0.25">
      <c r="A375" t="str">
        <f t="shared" si="38"/>
        <v>U5-M2</v>
      </c>
      <c r="B375" t="str">
        <f t="shared" si="39"/>
        <v>NetU5_M2</v>
      </c>
      <c r="C375" t="str">
        <f t="shared" si="40"/>
        <v>U5-NetU5_M2</v>
      </c>
      <c r="D375" t="str">
        <f t="shared" si="41"/>
        <v>U5-M2</v>
      </c>
      <c r="E375" t="s">
        <v>528</v>
      </c>
      <c r="F375" t="s">
        <v>713</v>
      </c>
      <c r="G375" t="s">
        <v>1286</v>
      </c>
      <c r="N375" s="97"/>
      <c r="AT375" t="str">
        <f t="shared" si="42"/>
        <v>NetU5_M2</v>
      </c>
      <c r="AU375" t="str">
        <f t="shared" si="43"/>
        <v>--</v>
      </c>
    </row>
    <row r="376" spans="1:47" x14ac:dyDescent="0.25">
      <c r="A376" t="str">
        <f t="shared" si="38"/>
        <v>U5-M3</v>
      </c>
      <c r="B376" t="str">
        <f t="shared" si="39"/>
        <v>NetU5_M3</v>
      </c>
      <c r="C376" t="str">
        <f t="shared" si="40"/>
        <v>U5-NetU5_M3</v>
      </c>
      <c r="D376" t="str">
        <f t="shared" si="41"/>
        <v>U5-M3</v>
      </c>
      <c r="E376" t="s">
        <v>528</v>
      </c>
      <c r="F376" t="s">
        <v>714</v>
      </c>
      <c r="G376" t="s">
        <v>1287</v>
      </c>
      <c r="N376" s="97"/>
      <c r="AT376" t="str">
        <f t="shared" si="42"/>
        <v>NetU5_M3</v>
      </c>
      <c r="AU376" t="str">
        <f t="shared" si="43"/>
        <v>--</v>
      </c>
    </row>
    <row r="377" spans="1:47" x14ac:dyDescent="0.25">
      <c r="A377" t="str">
        <f t="shared" si="38"/>
        <v>U5-M4</v>
      </c>
      <c r="B377" t="str">
        <f t="shared" si="39"/>
        <v>NetU5_M4</v>
      </c>
      <c r="C377" t="str">
        <f t="shared" si="40"/>
        <v>U5-NetU5_M4</v>
      </c>
      <c r="D377" t="str">
        <f t="shared" si="41"/>
        <v>U5-M4</v>
      </c>
      <c r="E377" t="s">
        <v>528</v>
      </c>
      <c r="F377" t="s">
        <v>715</v>
      </c>
      <c r="G377" t="s">
        <v>1288</v>
      </c>
      <c r="N377" s="97"/>
      <c r="AT377" t="str">
        <f t="shared" si="42"/>
        <v>NetU5_M4</v>
      </c>
      <c r="AU377" t="str">
        <f t="shared" si="43"/>
        <v>--</v>
      </c>
    </row>
    <row r="378" spans="1:47" x14ac:dyDescent="0.25">
      <c r="A378" t="str">
        <f t="shared" si="38"/>
        <v>U5-M6</v>
      </c>
      <c r="B378" t="str">
        <f t="shared" si="39"/>
        <v>NetU5_M6</v>
      </c>
      <c r="C378" t="str">
        <f t="shared" si="40"/>
        <v>U5-NetU5_M6</v>
      </c>
      <c r="D378" t="str">
        <f t="shared" si="41"/>
        <v>U5-M6</v>
      </c>
      <c r="E378" t="s">
        <v>528</v>
      </c>
      <c r="F378" t="s">
        <v>767</v>
      </c>
      <c r="G378" t="s">
        <v>1289</v>
      </c>
      <c r="N378" s="97"/>
      <c r="AT378" t="str">
        <f t="shared" si="42"/>
        <v>NetU5_M6</v>
      </c>
      <c r="AU378" t="str">
        <f t="shared" si="43"/>
        <v>--</v>
      </c>
    </row>
    <row r="379" spans="1:47" x14ac:dyDescent="0.25">
      <c r="A379" t="str">
        <f t="shared" si="38"/>
        <v>U5-M7</v>
      </c>
      <c r="B379" t="str">
        <f t="shared" si="39"/>
        <v>NetU5_M7</v>
      </c>
      <c r="C379" t="str">
        <f t="shared" si="40"/>
        <v>U5-NetU5_M7</v>
      </c>
      <c r="D379" t="str">
        <f t="shared" si="41"/>
        <v>U5-M7</v>
      </c>
      <c r="E379" t="s">
        <v>528</v>
      </c>
      <c r="F379" t="s">
        <v>717</v>
      </c>
      <c r="G379" t="s">
        <v>1290</v>
      </c>
      <c r="N379" s="97"/>
      <c r="AT379" t="str">
        <f t="shared" si="42"/>
        <v>NetU5_M7</v>
      </c>
      <c r="AU379" t="str">
        <f t="shared" si="43"/>
        <v>--</v>
      </c>
    </row>
    <row r="380" spans="1:47" x14ac:dyDescent="0.25">
      <c r="A380" t="str">
        <f t="shared" si="38"/>
        <v>U5-N1</v>
      </c>
      <c r="B380" t="str">
        <f t="shared" si="39"/>
        <v>NetU5_N1</v>
      </c>
      <c r="C380" t="str">
        <f t="shared" si="40"/>
        <v>U5-NetU5_N1</v>
      </c>
      <c r="D380" t="str">
        <f t="shared" si="41"/>
        <v>U5-N1</v>
      </c>
      <c r="E380" t="s">
        <v>528</v>
      </c>
      <c r="F380" t="s">
        <v>768</v>
      </c>
      <c r="G380" t="s">
        <v>1291</v>
      </c>
      <c r="N380" s="97"/>
      <c r="AT380" t="str">
        <f t="shared" si="42"/>
        <v>NetU5_N1</v>
      </c>
      <c r="AU380" t="str">
        <f t="shared" si="43"/>
        <v>--</v>
      </c>
    </row>
    <row r="381" spans="1:47" x14ac:dyDescent="0.25">
      <c r="A381" t="str">
        <f t="shared" si="38"/>
        <v>U5-N2</v>
      </c>
      <c r="B381" t="str">
        <f t="shared" si="39"/>
        <v>NetU5_N2</v>
      </c>
      <c r="C381" t="str">
        <f t="shared" si="40"/>
        <v>U5-NetU5_N2</v>
      </c>
      <c r="D381" t="str">
        <f t="shared" si="41"/>
        <v>U5-N2</v>
      </c>
      <c r="E381" t="s">
        <v>528</v>
      </c>
      <c r="F381" t="s">
        <v>724</v>
      </c>
      <c r="G381" t="s">
        <v>1292</v>
      </c>
      <c r="N381" s="97"/>
      <c r="AT381" t="str">
        <f t="shared" si="42"/>
        <v>NetU5_N2</v>
      </c>
      <c r="AU381" t="str">
        <f t="shared" si="43"/>
        <v>--</v>
      </c>
    </row>
    <row r="382" spans="1:47" x14ac:dyDescent="0.25">
      <c r="A382" t="str">
        <f t="shared" si="38"/>
        <v>U5-N3</v>
      </c>
      <c r="B382" t="str">
        <f t="shared" si="39"/>
        <v>UPD</v>
      </c>
      <c r="C382" t="str">
        <f t="shared" si="40"/>
        <v>U5-UPD</v>
      </c>
      <c r="D382" t="str">
        <f t="shared" si="41"/>
        <v>U5-N3</v>
      </c>
      <c r="E382" t="s">
        <v>528</v>
      </c>
      <c r="F382" t="s">
        <v>725</v>
      </c>
      <c r="G382" t="s">
        <v>1153</v>
      </c>
      <c r="N382" s="97"/>
      <c r="AT382" t="str">
        <f t="shared" si="42"/>
        <v>UPD</v>
      </c>
      <c r="AU382" t="str">
        <f t="shared" si="43"/>
        <v>--</v>
      </c>
    </row>
    <row r="383" spans="1:47" x14ac:dyDescent="0.25">
      <c r="A383" t="str">
        <f t="shared" si="38"/>
        <v>U5-N4</v>
      </c>
      <c r="B383" t="str">
        <f t="shared" si="39"/>
        <v>NetU5_N4</v>
      </c>
      <c r="C383" t="str">
        <f t="shared" si="40"/>
        <v>U5-NetU5_N4</v>
      </c>
      <c r="D383" t="str">
        <f t="shared" si="41"/>
        <v>U5-N4</v>
      </c>
      <c r="E383" t="s">
        <v>528</v>
      </c>
      <c r="F383" t="s">
        <v>726</v>
      </c>
      <c r="G383" t="s">
        <v>1293</v>
      </c>
      <c r="N383" s="97"/>
      <c r="AT383" t="str">
        <f t="shared" si="42"/>
        <v>NetU5_N4</v>
      </c>
      <c r="AU383" t="str">
        <f t="shared" si="43"/>
        <v>--</v>
      </c>
    </row>
    <row r="384" spans="1:47" x14ac:dyDescent="0.25">
      <c r="A384" t="str">
        <f t="shared" si="38"/>
        <v>U5-P2</v>
      </c>
      <c r="B384" t="str">
        <f t="shared" si="39"/>
        <v>NetU5_P2</v>
      </c>
      <c r="C384" t="str">
        <f t="shared" si="40"/>
        <v>U5-NetU5_P2</v>
      </c>
      <c r="D384" t="str">
        <f t="shared" si="41"/>
        <v>U5-P2</v>
      </c>
      <c r="E384" t="s">
        <v>528</v>
      </c>
      <c r="F384" t="s">
        <v>891</v>
      </c>
      <c r="G384" t="s">
        <v>1294</v>
      </c>
      <c r="N384" s="97"/>
      <c r="AT384" t="str">
        <f t="shared" si="42"/>
        <v>NetU5_P2</v>
      </c>
      <c r="AU384" t="str">
        <f t="shared" si="43"/>
        <v>--</v>
      </c>
    </row>
    <row r="385" spans="1:47" x14ac:dyDescent="0.25">
      <c r="A385" t="str">
        <f t="shared" si="38"/>
        <v>U5-P3</v>
      </c>
      <c r="B385" t="str">
        <f t="shared" si="39"/>
        <v>NetU5_P3</v>
      </c>
      <c r="C385" t="str">
        <f t="shared" si="40"/>
        <v>U5-NetU5_P3</v>
      </c>
      <c r="D385" t="str">
        <f t="shared" si="41"/>
        <v>U5-P3</v>
      </c>
      <c r="E385" t="s">
        <v>528</v>
      </c>
      <c r="F385" t="s">
        <v>892</v>
      </c>
      <c r="G385" t="s">
        <v>1295</v>
      </c>
      <c r="N385" s="97"/>
      <c r="AT385" t="str">
        <f t="shared" si="42"/>
        <v>NetU5_P3</v>
      </c>
      <c r="AU385" t="str">
        <f t="shared" si="43"/>
        <v>--</v>
      </c>
    </row>
    <row r="386" spans="1:47" x14ac:dyDescent="0.25">
      <c r="A386" t="str">
        <f t="shared" si="38"/>
        <v>U5-R1</v>
      </c>
      <c r="B386" t="str">
        <f t="shared" si="39"/>
        <v>NetU5_R1</v>
      </c>
      <c r="C386" t="str">
        <f t="shared" si="40"/>
        <v>U5-NetU5_R1</v>
      </c>
      <c r="D386" t="str">
        <f t="shared" si="41"/>
        <v>U5-R1</v>
      </c>
      <c r="E386" t="s">
        <v>528</v>
      </c>
      <c r="F386" t="s">
        <v>488</v>
      </c>
      <c r="G386" t="s">
        <v>1296</v>
      </c>
      <c r="N386" s="97"/>
      <c r="AT386" t="str">
        <f t="shared" si="42"/>
        <v>NetU5_R1</v>
      </c>
      <c r="AU386" t="str">
        <f t="shared" si="43"/>
        <v>--</v>
      </c>
    </row>
    <row r="387" spans="1:47" x14ac:dyDescent="0.25">
      <c r="A387" t="str">
        <f t="shared" si="38"/>
        <v>U5-R2</v>
      </c>
      <c r="B387" t="str">
        <f t="shared" si="39"/>
        <v>NetU5_R2</v>
      </c>
      <c r="C387" t="str">
        <f t="shared" si="40"/>
        <v>U5-NetU5_R2</v>
      </c>
      <c r="D387" t="str">
        <f t="shared" si="41"/>
        <v>U5-R2</v>
      </c>
      <c r="E387" t="s">
        <v>528</v>
      </c>
      <c r="F387" t="s">
        <v>489</v>
      </c>
      <c r="G387" t="s">
        <v>1297</v>
      </c>
      <c r="N387" s="97"/>
      <c r="AT387" t="str">
        <f t="shared" si="42"/>
        <v>NetU5_R2</v>
      </c>
      <c r="AU387" t="str">
        <f t="shared" si="43"/>
        <v>--</v>
      </c>
    </row>
    <row r="388" spans="1:47" x14ac:dyDescent="0.25">
      <c r="A388" t="str">
        <f t="shared" si="38"/>
        <v>U5-R3</v>
      </c>
      <c r="B388" t="str">
        <f t="shared" si="39"/>
        <v>UPD</v>
      </c>
      <c r="C388" t="str">
        <f t="shared" si="40"/>
        <v>U5-UPD</v>
      </c>
      <c r="D388" t="str">
        <f t="shared" si="41"/>
        <v>U5-R3</v>
      </c>
      <c r="E388" t="s">
        <v>528</v>
      </c>
      <c r="F388" t="s">
        <v>490</v>
      </c>
      <c r="G388" t="s">
        <v>1153</v>
      </c>
      <c r="N388" s="97"/>
      <c r="AT388" t="str">
        <f t="shared" si="42"/>
        <v>UPD</v>
      </c>
      <c r="AU388" t="str">
        <f t="shared" si="43"/>
        <v>--</v>
      </c>
    </row>
    <row r="389" spans="1:47" x14ac:dyDescent="0.25">
      <c r="A389" t="str">
        <f t="shared" si="38"/>
        <v>U5-R12</v>
      </c>
      <c r="B389" t="str">
        <f t="shared" si="39"/>
        <v>WE</v>
      </c>
      <c r="C389" t="str">
        <f t="shared" si="40"/>
        <v>U5-WE</v>
      </c>
      <c r="D389" t="str">
        <f t="shared" si="41"/>
        <v>U5-R12</v>
      </c>
      <c r="E389" t="s">
        <v>528</v>
      </c>
      <c r="F389" t="s">
        <v>499</v>
      </c>
      <c r="G389" t="s">
        <v>691</v>
      </c>
      <c r="N389" s="97"/>
      <c r="AT389" t="str">
        <f t="shared" si="42"/>
        <v>WE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U5-R13</v>
      </c>
      <c r="B390" t="str">
        <f t="shared" ref="B390:B453" si="45">IF(OR(E390=$A$2,E390=$B$2,E390=$C$2,E390=$D$2),"--",G390)</f>
        <v>CS</v>
      </c>
      <c r="C390" t="str">
        <f t="shared" ref="C390:C453" si="46">$E390&amp;"-"&amp;$G390</f>
        <v>U5-CS</v>
      </c>
      <c r="D390" t="str">
        <f t="shared" ref="D390:D453" si="47">A390</f>
        <v>U5-R13</v>
      </c>
      <c r="E390" t="s">
        <v>528</v>
      </c>
      <c r="F390" t="s">
        <v>500</v>
      </c>
      <c r="G390" t="s">
        <v>592</v>
      </c>
      <c r="N390" s="97"/>
      <c r="AT390" t="str">
        <f t="shared" ref="AT390:AT453" si="48">IF(IF(COUNTIF($AO$6:$AQ$150,B390)&gt;0,"---","--")="---",VLOOKUP(B390,$AO$6:$AQ$150,3,0),B390)</f>
        <v>CS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U5-T12</v>
      </c>
      <c r="B391" t="str">
        <f t="shared" si="45"/>
        <v>3.3V</v>
      </c>
      <c r="C391" t="str">
        <f t="shared" si="46"/>
        <v>U5-3.3V</v>
      </c>
      <c r="D391" t="str">
        <f t="shared" si="47"/>
        <v>U5-T12</v>
      </c>
      <c r="E391" t="s">
        <v>528</v>
      </c>
      <c r="F391" t="s">
        <v>921</v>
      </c>
      <c r="G391" t="s">
        <v>291</v>
      </c>
      <c r="N391" s="97"/>
      <c r="AT391" t="str">
        <f t="shared" si="48"/>
        <v>3.3V</v>
      </c>
      <c r="AU391" t="str">
        <f t="shared" si="49"/>
        <v>--</v>
      </c>
    </row>
    <row r="392" spans="1:47" x14ac:dyDescent="0.25">
      <c r="A392" t="str">
        <f t="shared" si="44"/>
        <v>U5-T13</v>
      </c>
      <c r="B392" t="str">
        <f t="shared" si="45"/>
        <v>A10</v>
      </c>
      <c r="C392" t="str">
        <f t="shared" si="46"/>
        <v>U5-A10</v>
      </c>
      <c r="D392" t="str">
        <f t="shared" si="47"/>
        <v>U5-T13</v>
      </c>
      <c r="E392" t="s">
        <v>528</v>
      </c>
      <c r="F392" t="s">
        <v>922</v>
      </c>
      <c r="G392" t="s">
        <v>574</v>
      </c>
      <c r="N392" s="97"/>
      <c r="AT392" t="str">
        <f t="shared" si="48"/>
        <v>A10</v>
      </c>
      <c r="AU392" t="str">
        <f t="shared" si="49"/>
        <v>--</v>
      </c>
    </row>
    <row r="393" spans="1:47" x14ac:dyDescent="0.25">
      <c r="A393" t="str">
        <f t="shared" si="44"/>
        <v>U5-T14</v>
      </c>
      <c r="B393" t="str">
        <f t="shared" si="45"/>
        <v>CLK</v>
      </c>
      <c r="C393" t="str">
        <f t="shared" si="46"/>
        <v>U5-CLK</v>
      </c>
      <c r="D393" t="str">
        <f t="shared" si="47"/>
        <v>U5-T14</v>
      </c>
      <c r="E393" t="s">
        <v>528</v>
      </c>
      <c r="F393" t="s">
        <v>923</v>
      </c>
      <c r="G393" t="s">
        <v>591</v>
      </c>
      <c r="N393" s="97"/>
      <c r="AT393" t="str">
        <f t="shared" si="48"/>
        <v>CLK</v>
      </c>
      <c r="AU393" t="str">
        <f t="shared" si="49"/>
        <v>--</v>
      </c>
    </row>
    <row r="394" spans="1:47" x14ac:dyDescent="0.25">
      <c r="A394" t="str">
        <f t="shared" si="44"/>
        <v>U5-T15</v>
      </c>
      <c r="B394" t="str">
        <f t="shared" si="45"/>
        <v>A8</v>
      </c>
      <c r="C394" t="str">
        <f t="shared" si="46"/>
        <v>U5-A8</v>
      </c>
      <c r="D394" t="str">
        <f t="shared" si="47"/>
        <v>U5-T15</v>
      </c>
      <c r="E394" t="s">
        <v>528</v>
      </c>
      <c r="F394" t="s">
        <v>924</v>
      </c>
      <c r="G394" t="s">
        <v>584</v>
      </c>
      <c r="N394" s="97"/>
      <c r="AT394" t="str">
        <f t="shared" si="48"/>
        <v>A8</v>
      </c>
      <c r="AU394" t="str">
        <f t="shared" si="49"/>
        <v>--</v>
      </c>
    </row>
    <row r="395" spans="1:47" x14ac:dyDescent="0.25">
      <c r="A395" t="str">
        <f t="shared" si="44"/>
        <v>U5-U11</v>
      </c>
      <c r="B395" t="str">
        <f t="shared" si="45"/>
        <v>A0</v>
      </c>
      <c r="C395" t="str">
        <f t="shared" si="46"/>
        <v>U5-A0</v>
      </c>
      <c r="D395" t="str">
        <f t="shared" si="47"/>
        <v>U5-U11</v>
      </c>
      <c r="E395" t="s">
        <v>528</v>
      </c>
      <c r="F395" t="s">
        <v>930</v>
      </c>
      <c r="G395" t="s">
        <v>572</v>
      </c>
      <c r="N395" s="97"/>
      <c r="AT395" t="str">
        <f t="shared" si="48"/>
        <v>A0</v>
      </c>
      <c r="AU395" t="str">
        <f t="shared" si="49"/>
        <v>--</v>
      </c>
    </row>
    <row r="396" spans="1:47" x14ac:dyDescent="0.25">
      <c r="A396" t="str">
        <f t="shared" si="44"/>
        <v>U5-U12</v>
      </c>
      <c r="B396" t="str">
        <f t="shared" si="45"/>
        <v>A1</v>
      </c>
      <c r="C396" t="str">
        <f t="shared" si="46"/>
        <v>U5-A1</v>
      </c>
      <c r="D396" t="str">
        <f t="shared" si="47"/>
        <v>U5-U12</v>
      </c>
      <c r="E396" t="s">
        <v>528</v>
      </c>
      <c r="F396" t="s">
        <v>1016</v>
      </c>
      <c r="G396" t="s">
        <v>573</v>
      </c>
      <c r="N396" s="97"/>
      <c r="AT396" t="str">
        <f t="shared" si="48"/>
        <v>A1</v>
      </c>
      <c r="AU396" t="str">
        <f t="shared" si="49"/>
        <v>--</v>
      </c>
    </row>
    <row r="397" spans="1:47" x14ac:dyDescent="0.25">
      <c r="A397" t="str">
        <f t="shared" si="44"/>
        <v>U5-U13</v>
      </c>
      <c r="B397" t="str">
        <f t="shared" si="45"/>
        <v>RAS</v>
      </c>
      <c r="C397" t="str">
        <f t="shared" si="46"/>
        <v>U5-RAS</v>
      </c>
      <c r="D397" t="str">
        <f t="shared" si="47"/>
        <v>U5-U13</v>
      </c>
      <c r="E397" t="s">
        <v>528</v>
      </c>
      <c r="F397" t="s">
        <v>1017</v>
      </c>
      <c r="G397" t="s">
        <v>675</v>
      </c>
      <c r="N397" s="97"/>
      <c r="AT397" t="str">
        <f t="shared" si="48"/>
        <v>RAS</v>
      </c>
      <c r="AU397" t="str">
        <f t="shared" si="49"/>
        <v>--</v>
      </c>
    </row>
    <row r="398" spans="1:47" x14ac:dyDescent="0.25">
      <c r="A398" t="str">
        <f t="shared" si="44"/>
        <v>U5-U14</v>
      </c>
      <c r="B398" t="str">
        <f t="shared" si="45"/>
        <v>A5</v>
      </c>
      <c r="C398" t="str">
        <f t="shared" si="46"/>
        <v>U5-A5</v>
      </c>
      <c r="D398" t="str">
        <f t="shared" si="47"/>
        <v>U5-U14</v>
      </c>
      <c r="E398" t="s">
        <v>528</v>
      </c>
      <c r="F398" t="s">
        <v>1018</v>
      </c>
      <c r="G398" t="s">
        <v>581</v>
      </c>
      <c r="N398" s="97"/>
      <c r="AT398" t="str">
        <f t="shared" si="48"/>
        <v>A5</v>
      </c>
      <c r="AU398" t="str">
        <f t="shared" si="49"/>
        <v>--</v>
      </c>
    </row>
    <row r="399" spans="1:47" x14ac:dyDescent="0.25">
      <c r="A399" t="str">
        <f t="shared" si="44"/>
        <v>U5-U15</v>
      </c>
      <c r="B399" t="str">
        <f t="shared" si="45"/>
        <v>3.3V</v>
      </c>
      <c r="C399" t="str">
        <f t="shared" si="46"/>
        <v>U5-3.3V</v>
      </c>
      <c r="D399" t="str">
        <f t="shared" si="47"/>
        <v>U5-U15</v>
      </c>
      <c r="E399" t="s">
        <v>528</v>
      </c>
      <c r="F399" t="s">
        <v>1298</v>
      </c>
      <c r="G399" t="s">
        <v>291</v>
      </c>
      <c r="N399" s="97"/>
      <c r="AT399" t="str">
        <f t="shared" si="48"/>
        <v>3.3V</v>
      </c>
      <c r="AU399" t="str">
        <f t="shared" si="49"/>
        <v>--</v>
      </c>
    </row>
    <row r="400" spans="1:47" x14ac:dyDescent="0.25">
      <c r="A400" t="str">
        <f t="shared" si="44"/>
        <v>U5-V11</v>
      </c>
      <c r="B400" t="str">
        <f t="shared" si="45"/>
        <v>A2</v>
      </c>
      <c r="C400" t="str">
        <f t="shared" si="46"/>
        <v>U5-A2</v>
      </c>
      <c r="D400" t="str">
        <f t="shared" si="47"/>
        <v>U5-V11</v>
      </c>
      <c r="E400" t="s">
        <v>528</v>
      </c>
      <c r="F400" t="s">
        <v>1299</v>
      </c>
      <c r="G400" t="s">
        <v>578</v>
      </c>
      <c r="N400" s="97"/>
      <c r="AT400" t="str">
        <f t="shared" si="48"/>
        <v>A2</v>
      </c>
      <c r="AU400" t="str">
        <f t="shared" si="49"/>
        <v>--</v>
      </c>
    </row>
    <row r="401" spans="1:47" x14ac:dyDescent="0.25">
      <c r="A401" t="str">
        <f t="shared" si="44"/>
        <v>U5-V12</v>
      </c>
      <c r="B401" t="str">
        <f t="shared" si="45"/>
        <v>BA1</v>
      </c>
      <c r="C401" t="str">
        <f t="shared" si="46"/>
        <v>U5-BA1</v>
      </c>
      <c r="D401" t="str">
        <f t="shared" si="47"/>
        <v>U5-V12</v>
      </c>
      <c r="E401" t="s">
        <v>528</v>
      </c>
      <c r="F401" t="s">
        <v>1300</v>
      </c>
      <c r="G401" t="s">
        <v>587</v>
      </c>
      <c r="N401" s="97"/>
      <c r="AT401" t="str">
        <f t="shared" si="48"/>
        <v>BA1</v>
      </c>
      <c r="AU401" t="str">
        <f t="shared" si="49"/>
        <v>--</v>
      </c>
    </row>
    <row r="402" spans="1:47" x14ac:dyDescent="0.25">
      <c r="A402" t="str">
        <f t="shared" si="44"/>
        <v>U5-V14</v>
      </c>
      <c r="B402" t="str">
        <f t="shared" si="45"/>
        <v>A11</v>
      </c>
      <c r="C402" t="str">
        <f t="shared" si="46"/>
        <v>U5-A11</v>
      </c>
      <c r="D402" t="str">
        <f t="shared" si="47"/>
        <v>U5-V14</v>
      </c>
      <c r="E402" t="s">
        <v>528</v>
      </c>
      <c r="F402" t="s">
        <v>1301</v>
      </c>
      <c r="G402" t="s">
        <v>575</v>
      </c>
      <c r="N402" s="97"/>
      <c r="AT402" t="str">
        <f t="shared" si="48"/>
        <v>A11</v>
      </c>
      <c r="AU402" t="str">
        <f t="shared" si="49"/>
        <v>--</v>
      </c>
    </row>
    <row r="403" spans="1:47" x14ac:dyDescent="0.25">
      <c r="A403" t="str">
        <f t="shared" si="44"/>
        <v>U5-V15</v>
      </c>
      <c r="B403" t="str">
        <f t="shared" si="45"/>
        <v>A12</v>
      </c>
      <c r="C403" t="str">
        <f t="shared" si="46"/>
        <v>U5-A12</v>
      </c>
      <c r="D403" t="str">
        <f t="shared" si="47"/>
        <v>U5-V15</v>
      </c>
      <c r="E403" t="s">
        <v>528</v>
      </c>
      <c r="F403" t="s">
        <v>1302</v>
      </c>
      <c r="G403" t="s">
        <v>576</v>
      </c>
      <c r="N403" s="97"/>
      <c r="AT403" t="str">
        <f t="shared" si="48"/>
        <v>A12</v>
      </c>
      <c r="AU403" t="str">
        <f t="shared" si="49"/>
        <v>--</v>
      </c>
    </row>
    <row r="404" spans="1:47" x14ac:dyDescent="0.25">
      <c r="A404" t="str">
        <f t="shared" si="44"/>
        <v>U5-W10</v>
      </c>
      <c r="B404" t="str">
        <f t="shared" si="45"/>
        <v>BA0</v>
      </c>
      <c r="C404" t="str">
        <f t="shared" si="46"/>
        <v>U5-BA0</v>
      </c>
      <c r="D404" t="str">
        <f t="shared" si="47"/>
        <v>U5-W10</v>
      </c>
      <c r="E404" t="s">
        <v>528</v>
      </c>
      <c r="F404" t="s">
        <v>1303</v>
      </c>
      <c r="G404" t="s">
        <v>586</v>
      </c>
      <c r="N404" s="97"/>
      <c r="AT404" t="str">
        <f t="shared" si="48"/>
        <v>BA0</v>
      </c>
      <c r="AU404" t="str">
        <f t="shared" si="49"/>
        <v>--</v>
      </c>
    </row>
    <row r="405" spans="1:47" x14ac:dyDescent="0.25">
      <c r="A405" t="str">
        <f t="shared" si="44"/>
        <v>U5-W11</v>
      </c>
      <c r="B405" t="str">
        <f t="shared" si="45"/>
        <v>3.3V</v>
      </c>
      <c r="C405" t="str">
        <f t="shared" si="46"/>
        <v>U5-3.3V</v>
      </c>
      <c r="D405" t="str">
        <f t="shared" si="47"/>
        <v>U5-W11</v>
      </c>
      <c r="E405" t="s">
        <v>528</v>
      </c>
      <c r="F405" t="s">
        <v>1304</v>
      </c>
      <c r="G405" t="s">
        <v>291</v>
      </c>
      <c r="N405" s="97"/>
      <c r="AT405" t="str">
        <f t="shared" si="48"/>
        <v>3.3V</v>
      </c>
      <c r="AU405" t="str">
        <f t="shared" si="49"/>
        <v>--</v>
      </c>
    </row>
    <row r="406" spans="1:47" x14ac:dyDescent="0.25">
      <c r="A406" t="str">
        <f t="shared" si="44"/>
        <v>U5-W12</v>
      </c>
      <c r="B406" t="str">
        <f t="shared" si="45"/>
        <v>PROBE_B</v>
      </c>
      <c r="C406" t="str">
        <f t="shared" si="46"/>
        <v>U5-PROBE_B</v>
      </c>
      <c r="D406" t="str">
        <f t="shared" si="47"/>
        <v>U5-W12</v>
      </c>
      <c r="E406" t="s">
        <v>528</v>
      </c>
      <c r="F406" t="s">
        <v>1305</v>
      </c>
      <c r="G406" t="s">
        <v>1142</v>
      </c>
      <c r="N406" s="97"/>
      <c r="AT406" t="str">
        <f t="shared" si="48"/>
        <v>PROBE_B</v>
      </c>
      <c r="AU406" t="str">
        <f t="shared" si="49"/>
        <v>--</v>
      </c>
    </row>
    <row r="407" spans="1:47" x14ac:dyDescent="0.25">
      <c r="A407" t="str">
        <f t="shared" si="44"/>
        <v>U5-W13</v>
      </c>
      <c r="B407" t="str">
        <f t="shared" si="45"/>
        <v>A9</v>
      </c>
      <c r="C407" t="str">
        <f t="shared" si="46"/>
        <v>U5-A9</v>
      </c>
      <c r="D407" t="str">
        <f t="shared" si="47"/>
        <v>U5-W13</v>
      </c>
      <c r="E407" t="s">
        <v>528</v>
      </c>
      <c r="F407" t="s">
        <v>1306</v>
      </c>
      <c r="G407" t="s">
        <v>585</v>
      </c>
      <c r="N407" s="97"/>
      <c r="AT407" t="str">
        <f t="shared" si="48"/>
        <v>A9</v>
      </c>
      <c r="AU407" t="str">
        <f t="shared" si="49"/>
        <v>--</v>
      </c>
    </row>
    <row r="408" spans="1:47" x14ac:dyDescent="0.25">
      <c r="A408" t="str">
        <f t="shared" si="44"/>
        <v>U5-W14</v>
      </c>
      <c r="B408" t="str">
        <f t="shared" si="45"/>
        <v>A7</v>
      </c>
      <c r="C408" t="str">
        <f t="shared" si="46"/>
        <v>U5-A7</v>
      </c>
      <c r="D408" t="str">
        <f t="shared" si="47"/>
        <v>U5-W14</v>
      </c>
      <c r="E408" t="s">
        <v>528</v>
      </c>
      <c r="F408" t="s">
        <v>1307</v>
      </c>
      <c r="G408" t="s">
        <v>583</v>
      </c>
      <c r="N408" s="97"/>
      <c r="AT408" t="str">
        <f t="shared" si="48"/>
        <v>A7</v>
      </c>
      <c r="AU408" t="str">
        <f t="shared" si="49"/>
        <v>--</v>
      </c>
    </row>
    <row r="409" spans="1:47" x14ac:dyDescent="0.25">
      <c r="A409" t="str">
        <f t="shared" si="44"/>
        <v>U5-W15</v>
      </c>
      <c r="B409" t="str">
        <f t="shared" si="45"/>
        <v>A4</v>
      </c>
      <c r="C409" t="str">
        <f t="shared" si="46"/>
        <v>U5-A4</v>
      </c>
      <c r="D409" t="str">
        <f t="shared" si="47"/>
        <v>U5-W15</v>
      </c>
      <c r="E409" t="s">
        <v>528</v>
      </c>
      <c r="F409" t="s">
        <v>1308</v>
      </c>
      <c r="G409" t="s">
        <v>580</v>
      </c>
      <c r="N409" s="97"/>
      <c r="AT409" t="str">
        <f t="shared" si="48"/>
        <v>A4</v>
      </c>
      <c r="AU409" t="str">
        <f t="shared" si="49"/>
        <v>--</v>
      </c>
    </row>
    <row r="410" spans="1:47" x14ac:dyDescent="0.25">
      <c r="A410" t="str">
        <f t="shared" si="44"/>
        <v>U5-Y10</v>
      </c>
      <c r="B410" t="str">
        <f t="shared" si="45"/>
        <v>A3</v>
      </c>
      <c r="C410" t="str">
        <f t="shared" si="46"/>
        <v>U5-A3</v>
      </c>
      <c r="D410" t="str">
        <f t="shared" si="47"/>
        <v>U5-Y10</v>
      </c>
      <c r="E410" t="s">
        <v>528</v>
      </c>
      <c r="F410" t="s">
        <v>1309</v>
      </c>
      <c r="G410" t="s">
        <v>579</v>
      </c>
      <c r="N410" s="97"/>
      <c r="AT410" t="str">
        <f t="shared" si="48"/>
        <v>A3</v>
      </c>
      <c r="AU410" t="str">
        <f t="shared" si="49"/>
        <v>--</v>
      </c>
    </row>
    <row r="411" spans="1:47" x14ac:dyDescent="0.25">
      <c r="A411" t="str">
        <f t="shared" si="44"/>
        <v>U5-Y11</v>
      </c>
      <c r="B411" t="str">
        <f t="shared" si="45"/>
        <v>PROBE_A</v>
      </c>
      <c r="C411" t="str">
        <f t="shared" si="46"/>
        <v>U5-PROBE_A</v>
      </c>
      <c r="D411" t="str">
        <f t="shared" si="47"/>
        <v>U5-Y11</v>
      </c>
      <c r="E411" t="s">
        <v>528</v>
      </c>
      <c r="F411" t="s">
        <v>1310</v>
      </c>
      <c r="G411" t="s">
        <v>1141</v>
      </c>
      <c r="N411" s="97"/>
      <c r="AT411" t="str">
        <f t="shared" si="48"/>
        <v>PROBE_A</v>
      </c>
      <c r="AU411" t="str">
        <f t="shared" si="49"/>
        <v>--</v>
      </c>
    </row>
    <row r="412" spans="1:47" x14ac:dyDescent="0.25">
      <c r="A412" t="str">
        <f t="shared" si="44"/>
        <v>U5-Y12</v>
      </c>
      <c r="B412" t="str">
        <f t="shared" si="45"/>
        <v>CAS</v>
      </c>
      <c r="C412" t="str">
        <f t="shared" si="46"/>
        <v>U5-CAS</v>
      </c>
      <c r="D412" t="str">
        <f t="shared" si="47"/>
        <v>U5-Y12</v>
      </c>
      <c r="E412" t="s">
        <v>528</v>
      </c>
      <c r="F412" t="s">
        <v>1311</v>
      </c>
      <c r="G412" t="s">
        <v>589</v>
      </c>
      <c r="N412" s="97"/>
      <c r="AT412" t="str">
        <f t="shared" si="48"/>
        <v>CAS</v>
      </c>
      <c r="AU412" t="str">
        <f t="shared" si="49"/>
        <v>--</v>
      </c>
    </row>
    <row r="413" spans="1:47" x14ac:dyDescent="0.25">
      <c r="A413" t="str">
        <f t="shared" si="44"/>
        <v>U5-Y13</v>
      </c>
      <c r="B413" t="str">
        <f t="shared" si="45"/>
        <v>CKE</v>
      </c>
      <c r="C413" t="str">
        <f t="shared" si="46"/>
        <v>U5-CKE</v>
      </c>
      <c r="D413" t="str">
        <f t="shared" si="47"/>
        <v>U5-Y13</v>
      </c>
      <c r="E413" t="s">
        <v>528</v>
      </c>
      <c r="F413" t="s">
        <v>1312</v>
      </c>
      <c r="G413" t="s">
        <v>590</v>
      </c>
      <c r="N413" s="97"/>
      <c r="AT413" t="str">
        <f t="shared" si="48"/>
        <v>CKE</v>
      </c>
      <c r="AU413" t="str">
        <f t="shared" si="49"/>
        <v>--</v>
      </c>
    </row>
    <row r="414" spans="1:47" x14ac:dyDescent="0.25">
      <c r="A414" t="str">
        <f t="shared" si="44"/>
        <v>U5-Y14</v>
      </c>
      <c r="B414" t="str">
        <f t="shared" si="45"/>
        <v>3.3V</v>
      </c>
      <c r="C414" t="str">
        <f t="shared" si="46"/>
        <v>U5-3.3V</v>
      </c>
      <c r="D414" t="str">
        <f t="shared" si="47"/>
        <v>U5-Y14</v>
      </c>
      <c r="E414" t="s">
        <v>528</v>
      </c>
      <c r="F414" t="s">
        <v>1313</v>
      </c>
      <c r="G414" t="s">
        <v>291</v>
      </c>
      <c r="N414" s="97"/>
      <c r="AT414" t="str">
        <f t="shared" si="48"/>
        <v>3.3V</v>
      </c>
      <c r="AU414" t="str">
        <f t="shared" si="49"/>
        <v>--</v>
      </c>
    </row>
    <row r="415" spans="1:47" x14ac:dyDescent="0.25">
      <c r="A415" t="str">
        <f t="shared" si="44"/>
        <v>U5-Y15</v>
      </c>
      <c r="B415" t="str">
        <f t="shared" si="45"/>
        <v>A6</v>
      </c>
      <c r="C415" t="str">
        <f t="shared" si="46"/>
        <v>U5-A6</v>
      </c>
      <c r="D415" t="str">
        <f t="shared" si="47"/>
        <v>U5-Y15</v>
      </c>
      <c r="E415" t="s">
        <v>528</v>
      </c>
      <c r="F415" t="s">
        <v>1314</v>
      </c>
      <c r="G415" t="s">
        <v>582</v>
      </c>
      <c r="N415" s="97"/>
      <c r="AT415" t="str">
        <f t="shared" si="48"/>
        <v>A6</v>
      </c>
      <c r="AU415" t="str">
        <f t="shared" si="49"/>
        <v>--</v>
      </c>
    </row>
    <row r="416" spans="1:47" x14ac:dyDescent="0.25">
      <c r="A416" t="str">
        <f t="shared" si="44"/>
        <v>U5-Y16</v>
      </c>
      <c r="B416" t="str">
        <f t="shared" si="45"/>
        <v>A13</v>
      </c>
      <c r="C416" t="str">
        <f t="shared" si="46"/>
        <v>U5-A13</v>
      </c>
      <c r="D416" t="str">
        <f t="shared" si="47"/>
        <v>U5-Y16</v>
      </c>
      <c r="E416" t="s">
        <v>528</v>
      </c>
      <c r="F416" t="s">
        <v>1315</v>
      </c>
      <c r="G416" t="s">
        <v>577</v>
      </c>
      <c r="N416" s="97"/>
      <c r="AT416" t="str">
        <f t="shared" si="48"/>
        <v>A13</v>
      </c>
      <c r="AU416" t="str">
        <f t="shared" si="49"/>
        <v>--</v>
      </c>
    </row>
    <row r="417" spans="1:47" x14ac:dyDescent="0.25">
      <c r="A417" t="str">
        <f t="shared" si="44"/>
        <v>U5-A2</v>
      </c>
      <c r="B417" t="str">
        <f t="shared" si="45"/>
        <v>GND</v>
      </c>
      <c r="C417" t="str">
        <f t="shared" si="46"/>
        <v>U5-GND</v>
      </c>
      <c r="D417" t="str">
        <f t="shared" si="47"/>
        <v>U5-A2</v>
      </c>
      <c r="E417" t="s">
        <v>528</v>
      </c>
      <c r="F417" t="s">
        <v>578</v>
      </c>
      <c r="G417" t="s">
        <v>324</v>
      </c>
      <c r="N417" s="97"/>
      <c r="AT417" t="str">
        <f t="shared" si="48"/>
        <v>GND</v>
      </c>
      <c r="AU417" t="str">
        <f t="shared" si="49"/>
        <v>--</v>
      </c>
    </row>
    <row r="418" spans="1:47" x14ac:dyDescent="0.25">
      <c r="A418" t="str">
        <f t="shared" si="44"/>
        <v>U5-A12</v>
      </c>
      <c r="B418" t="str">
        <f t="shared" si="45"/>
        <v>GND</v>
      </c>
      <c r="C418" t="str">
        <f t="shared" si="46"/>
        <v>U5-GND</v>
      </c>
      <c r="D418" t="str">
        <f t="shared" si="47"/>
        <v>U5-A12</v>
      </c>
      <c r="E418" t="s">
        <v>528</v>
      </c>
      <c r="F418" t="s">
        <v>576</v>
      </c>
      <c r="G418" t="s">
        <v>324</v>
      </c>
      <c r="N418" s="97"/>
      <c r="AT418" t="str">
        <f t="shared" si="48"/>
        <v>GND</v>
      </c>
      <c r="AU418" t="str">
        <f t="shared" si="49"/>
        <v>--</v>
      </c>
    </row>
    <row r="419" spans="1:47" x14ac:dyDescent="0.25">
      <c r="A419" t="str">
        <f t="shared" si="44"/>
        <v>U5-B2</v>
      </c>
      <c r="B419" t="str">
        <f t="shared" si="45"/>
        <v>NetU5_B2</v>
      </c>
      <c r="C419" t="str">
        <f t="shared" si="46"/>
        <v>U5-NetU5_B2</v>
      </c>
      <c r="D419" t="str">
        <f t="shared" si="47"/>
        <v>U5-B2</v>
      </c>
      <c r="E419" t="s">
        <v>528</v>
      </c>
      <c r="F419" t="s">
        <v>611</v>
      </c>
      <c r="G419" t="s">
        <v>1101</v>
      </c>
      <c r="N419" s="97"/>
      <c r="AT419" t="str">
        <f t="shared" si="48"/>
        <v>NetU5_B2</v>
      </c>
      <c r="AU419" t="str">
        <f t="shared" si="49"/>
        <v>--</v>
      </c>
    </row>
    <row r="420" spans="1:47" x14ac:dyDescent="0.25">
      <c r="A420" t="str">
        <f t="shared" si="44"/>
        <v>U5-B5</v>
      </c>
      <c r="B420" t="str">
        <f t="shared" si="45"/>
        <v>GND</v>
      </c>
      <c r="C420" t="str">
        <f t="shared" si="46"/>
        <v>U5-GND</v>
      </c>
      <c r="D420" t="str">
        <f t="shared" si="47"/>
        <v>U5-B5</v>
      </c>
      <c r="E420" t="s">
        <v>528</v>
      </c>
      <c r="F420" t="s">
        <v>618</v>
      </c>
      <c r="G420" t="s">
        <v>324</v>
      </c>
      <c r="N420" s="97"/>
      <c r="AT420" t="str">
        <f t="shared" si="48"/>
        <v>GND</v>
      </c>
      <c r="AU420" t="str">
        <f t="shared" si="49"/>
        <v>--</v>
      </c>
    </row>
    <row r="421" spans="1:47" x14ac:dyDescent="0.25">
      <c r="A421" t="str">
        <f t="shared" si="44"/>
        <v>U5-B15</v>
      </c>
      <c r="B421" t="str">
        <f t="shared" si="45"/>
        <v>GND</v>
      </c>
      <c r="C421" t="str">
        <f t="shared" si="46"/>
        <v>U5-GND</v>
      </c>
      <c r="D421" t="str">
        <f t="shared" si="47"/>
        <v>U5-B15</v>
      </c>
      <c r="E421" t="s">
        <v>528</v>
      </c>
      <c r="F421" t="s">
        <v>828</v>
      </c>
      <c r="G421" t="s">
        <v>324</v>
      </c>
      <c r="N421" s="97"/>
      <c r="AT421" t="str">
        <f t="shared" si="48"/>
        <v>GND</v>
      </c>
      <c r="AU421" t="str">
        <f t="shared" si="49"/>
        <v>--</v>
      </c>
    </row>
    <row r="422" spans="1:47" x14ac:dyDescent="0.25">
      <c r="A422" t="str">
        <f t="shared" si="44"/>
        <v>U5-C8</v>
      </c>
      <c r="B422" t="str">
        <f t="shared" si="45"/>
        <v>GND</v>
      </c>
      <c r="C422" t="str">
        <f t="shared" si="46"/>
        <v>U5-GND</v>
      </c>
      <c r="D422" t="str">
        <f t="shared" si="47"/>
        <v>U5-C8</v>
      </c>
      <c r="E422" t="s">
        <v>528</v>
      </c>
      <c r="F422" t="s">
        <v>451</v>
      </c>
      <c r="G422" t="s">
        <v>324</v>
      </c>
      <c r="N422" s="97"/>
      <c r="AT422" t="str">
        <f t="shared" si="48"/>
        <v>GND</v>
      </c>
      <c r="AU422" t="str">
        <f t="shared" si="49"/>
        <v>--</v>
      </c>
    </row>
    <row r="423" spans="1:47" x14ac:dyDescent="0.25">
      <c r="A423" t="str">
        <f t="shared" si="44"/>
        <v>U5-C18</v>
      </c>
      <c r="B423" t="str">
        <f t="shared" si="45"/>
        <v>GND</v>
      </c>
      <c r="C423" t="str">
        <f t="shared" si="46"/>
        <v>U5-GND</v>
      </c>
      <c r="D423" t="str">
        <f t="shared" si="47"/>
        <v>U5-C18</v>
      </c>
      <c r="E423" t="s">
        <v>528</v>
      </c>
      <c r="F423" t="s">
        <v>461</v>
      </c>
      <c r="G423" t="s">
        <v>324</v>
      </c>
      <c r="N423" s="97"/>
      <c r="AT423" t="str">
        <f t="shared" si="48"/>
        <v>GND</v>
      </c>
      <c r="AU423" t="str">
        <f t="shared" si="49"/>
        <v>--</v>
      </c>
    </row>
    <row r="424" spans="1:47" x14ac:dyDescent="0.25">
      <c r="A424" t="str">
        <f t="shared" si="44"/>
        <v>U5-D1</v>
      </c>
      <c r="B424" t="str">
        <f t="shared" si="45"/>
        <v>GND</v>
      </c>
      <c r="C424" t="str">
        <f t="shared" si="46"/>
        <v>U5-GND</v>
      </c>
      <c r="D424" t="str">
        <f t="shared" si="47"/>
        <v>U5-D1</v>
      </c>
      <c r="E424" t="s">
        <v>528</v>
      </c>
      <c r="F424" t="s">
        <v>300</v>
      </c>
      <c r="G424" t="s">
        <v>324</v>
      </c>
      <c r="N424" s="97"/>
      <c r="AT424" t="str">
        <f t="shared" si="48"/>
        <v>GND</v>
      </c>
      <c r="AU424" t="str">
        <f t="shared" si="49"/>
        <v>--</v>
      </c>
    </row>
    <row r="425" spans="1:47" x14ac:dyDescent="0.25">
      <c r="A425" t="str">
        <f t="shared" si="44"/>
        <v>U5-D11</v>
      </c>
      <c r="B425" t="str">
        <f t="shared" si="45"/>
        <v>GND</v>
      </c>
      <c r="C425" t="str">
        <f t="shared" si="46"/>
        <v>U5-GND</v>
      </c>
      <c r="D425" t="str">
        <f t="shared" si="47"/>
        <v>U5-D11</v>
      </c>
      <c r="E425" t="s">
        <v>528</v>
      </c>
      <c r="F425" t="s">
        <v>318</v>
      </c>
      <c r="G425" t="s">
        <v>324</v>
      </c>
      <c r="N425" s="97"/>
      <c r="AT425" t="str">
        <f t="shared" si="48"/>
        <v>GND</v>
      </c>
      <c r="AU425" t="str">
        <f t="shared" si="49"/>
        <v>--</v>
      </c>
    </row>
    <row r="426" spans="1:47" x14ac:dyDescent="0.25">
      <c r="A426" t="str">
        <f t="shared" si="44"/>
        <v>U5-E4</v>
      </c>
      <c r="B426" t="str">
        <f t="shared" si="45"/>
        <v>GND</v>
      </c>
      <c r="C426" t="str">
        <f t="shared" si="46"/>
        <v>U5-GND</v>
      </c>
      <c r="D426" t="str">
        <f t="shared" si="47"/>
        <v>U5-E4</v>
      </c>
      <c r="E426" t="s">
        <v>528</v>
      </c>
      <c r="F426" t="s">
        <v>743</v>
      </c>
      <c r="G426" t="s">
        <v>324</v>
      </c>
      <c r="N426" s="97"/>
      <c r="AT426" t="str">
        <f t="shared" si="48"/>
        <v>GND</v>
      </c>
      <c r="AU426" t="str">
        <f t="shared" si="49"/>
        <v>--</v>
      </c>
    </row>
    <row r="427" spans="1:47" x14ac:dyDescent="0.25">
      <c r="A427" t="str">
        <f t="shared" si="44"/>
        <v>U5-E14</v>
      </c>
      <c r="B427" t="str">
        <f t="shared" si="45"/>
        <v>GND</v>
      </c>
      <c r="C427" t="str">
        <f t="shared" si="46"/>
        <v>U5-GND</v>
      </c>
      <c r="D427" t="str">
        <f t="shared" si="47"/>
        <v>U5-E14</v>
      </c>
      <c r="E427" t="s">
        <v>528</v>
      </c>
      <c r="F427" t="s">
        <v>834</v>
      </c>
      <c r="G427" t="s">
        <v>324</v>
      </c>
      <c r="N427" s="97"/>
      <c r="AT427" t="str">
        <f t="shared" si="48"/>
        <v>GND</v>
      </c>
      <c r="AU427" t="str">
        <f t="shared" si="49"/>
        <v>--</v>
      </c>
    </row>
    <row r="428" spans="1:47" x14ac:dyDescent="0.25">
      <c r="A428" t="str">
        <f t="shared" si="44"/>
        <v>U5-E20</v>
      </c>
      <c r="B428" t="str">
        <f t="shared" si="45"/>
        <v>NetU5_E20</v>
      </c>
      <c r="C428" t="str">
        <f t="shared" si="46"/>
        <v>U5-NetU5_E20</v>
      </c>
      <c r="D428" t="str">
        <f t="shared" si="47"/>
        <v>U5-E20</v>
      </c>
      <c r="E428" t="s">
        <v>528</v>
      </c>
      <c r="F428" t="s">
        <v>1316</v>
      </c>
      <c r="G428" t="s">
        <v>1317</v>
      </c>
      <c r="N428" s="97"/>
      <c r="AT428" t="str">
        <f t="shared" si="48"/>
        <v>NetU5_E20</v>
      </c>
      <c r="AU428" t="str">
        <f t="shared" si="49"/>
        <v>--</v>
      </c>
    </row>
    <row r="429" spans="1:47" x14ac:dyDescent="0.25">
      <c r="A429" t="str">
        <f t="shared" si="44"/>
        <v>U5-F10</v>
      </c>
      <c r="B429" t="str">
        <f t="shared" si="45"/>
        <v>NetU5_F10</v>
      </c>
      <c r="C429" t="str">
        <f t="shared" si="46"/>
        <v>U5-NetU5_F10</v>
      </c>
      <c r="D429" t="str">
        <f t="shared" si="47"/>
        <v>U5-F10</v>
      </c>
      <c r="E429" t="s">
        <v>528</v>
      </c>
      <c r="F429" t="s">
        <v>649</v>
      </c>
      <c r="G429" t="s">
        <v>1318</v>
      </c>
      <c r="N429" s="97"/>
      <c r="AT429" t="str">
        <f t="shared" si="48"/>
        <v>NetU5_F10</v>
      </c>
      <c r="AU429" t="str">
        <f t="shared" si="49"/>
        <v>--</v>
      </c>
    </row>
    <row r="430" spans="1:47" x14ac:dyDescent="0.25">
      <c r="A430" t="str">
        <f t="shared" si="44"/>
        <v>U5-F12</v>
      </c>
      <c r="B430" t="str">
        <f t="shared" si="45"/>
        <v>NetU5_F12</v>
      </c>
      <c r="C430" t="str">
        <f t="shared" si="46"/>
        <v>U5-NetU5_F12</v>
      </c>
      <c r="D430" t="str">
        <f t="shared" si="47"/>
        <v>U5-F12</v>
      </c>
      <c r="E430" t="s">
        <v>528</v>
      </c>
      <c r="F430" t="s">
        <v>651</v>
      </c>
      <c r="G430" t="s">
        <v>1319</v>
      </c>
      <c r="N430" s="97"/>
      <c r="AT430" t="str">
        <f t="shared" si="48"/>
        <v>NetU5_F12</v>
      </c>
      <c r="AU430" t="str">
        <f t="shared" si="49"/>
        <v>--</v>
      </c>
    </row>
    <row r="431" spans="1:47" x14ac:dyDescent="0.25">
      <c r="A431" t="str">
        <f t="shared" si="44"/>
        <v>U5-F14</v>
      </c>
      <c r="B431" t="str">
        <f t="shared" si="45"/>
        <v>NetU5_F14</v>
      </c>
      <c r="C431" t="str">
        <f t="shared" si="46"/>
        <v>U5-NetU5_F14</v>
      </c>
      <c r="D431" t="str">
        <f t="shared" si="47"/>
        <v>U5-F14</v>
      </c>
      <c r="E431" t="s">
        <v>528</v>
      </c>
      <c r="F431" t="s">
        <v>840</v>
      </c>
      <c r="G431" t="s">
        <v>1320</v>
      </c>
      <c r="N431" s="97"/>
      <c r="AT431" t="str">
        <f t="shared" si="48"/>
        <v>NetU5_F14</v>
      </c>
      <c r="AU431" t="str">
        <f t="shared" si="49"/>
        <v>--</v>
      </c>
    </row>
    <row r="432" spans="1:47" x14ac:dyDescent="0.25">
      <c r="A432" t="str">
        <f t="shared" si="44"/>
        <v>U5-F17</v>
      </c>
      <c r="B432" t="str">
        <f t="shared" si="45"/>
        <v>GND</v>
      </c>
      <c r="C432" t="str">
        <f t="shared" si="46"/>
        <v>U5-GND</v>
      </c>
      <c r="D432" t="str">
        <f t="shared" si="47"/>
        <v>U5-F17</v>
      </c>
      <c r="E432" t="s">
        <v>528</v>
      </c>
      <c r="F432" t="s">
        <v>1321</v>
      </c>
      <c r="G432" t="s">
        <v>324</v>
      </c>
      <c r="N432" s="97"/>
      <c r="AT432" t="str">
        <f t="shared" si="48"/>
        <v>GND</v>
      </c>
      <c r="AU432" t="str">
        <f t="shared" si="49"/>
        <v>--</v>
      </c>
    </row>
    <row r="433" spans="1:47" x14ac:dyDescent="0.25">
      <c r="A433" t="str">
        <f t="shared" si="44"/>
        <v>U5-F19</v>
      </c>
      <c r="B433" t="str">
        <f t="shared" si="45"/>
        <v>NetU5_F19</v>
      </c>
      <c r="C433" t="str">
        <f t="shared" si="46"/>
        <v>U5-NetU5_F19</v>
      </c>
      <c r="D433" t="str">
        <f t="shared" si="47"/>
        <v>U5-F19</v>
      </c>
      <c r="E433" t="s">
        <v>528</v>
      </c>
      <c r="F433" t="s">
        <v>1322</v>
      </c>
      <c r="G433" t="s">
        <v>1323</v>
      </c>
      <c r="N433" s="97"/>
      <c r="AT433" t="str">
        <f t="shared" si="48"/>
        <v>NetU5_F19</v>
      </c>
      <c r="AU433" t="str">
        <f t="shared" si="49"/>
        <v>--</v>
      </c>
    </row>
    <row r="434" spans="1:47" x14ac:dyDescent="0.25">
      <c r="A434" t="str">
        <f t="shared" si="44"/>
        <v>U5-G7</v>
      </c>
      <c r="B434" t="str">
        <f t="shared" si="45"/>
        <v>NetU5_G7</v>
      </c>
      <c r="C434" t="str">
        <f t="shared" si="46"/>
        <v>U5-NetU5_G7</v>
      </c>
      <c r="D434" t="str">
        <f t="shared" si="47"/>
        <v>U5-G7</v>
      </c>
      <c r="E434" t="s">
        <v>528</v>
      </c>
      <c r="F434" t="s">
        <v>759</v>
      </c>
      <c r="G434" t="s">
        <v>1324</v>
      </c>
      <c r="N434" s="97"/>
      <c r="AT434" t="str">
        <f t="shared" si="48"/>
        <v>NetU5_G7</v>
      </c>
      <c r="AU434" t="str">
        <f t="shared" si="49"/>
        <v>--</v>
      </c>
    </row>
    <row r="435" spans="1:47" x14ac:dyDescent="0.25">
      <c r="A435" t="str">
        <f t="shared" si="44"/>
        <v>U5-G9</v>
      </c>
      <c r="B435" t="str">
        <f t="shared" si="45"/>
        <v>GND</v>
      </c>
      <c r="C435" t="str">
        <f t="shared" si="46"/>
        <v>U5-GND</v>
      </c>
      <c r="D435" t="str">
        <f t="shared" si="47"/>
        <v>U5-G9</v>
      </c>
      <c r="E435" t="s">
        <v>528</v>
      </c>
      <c r="F435" t="s">
        <v>655</v>
      </c>
      <c r="G435" t="s">
        <v>324</v>
      </c>
      <c r="N435" s="97"/>
      <c r="AT435" t="str">
        <f t="shared" si="48"/>
        <v>GND</v>
      </c>
      <c r="AU435" t="str">
        <f t="shared" si="49"/>
        <v>--</v>
      </c>
    </row>
    <row r="436" spans="1:47" x14ac:dyDescent="0.25">
      <c r="A436" t="str">
        <f t="shared" si="44"/>
        <v>U5-G11</v>
      </c>
      <c r="B436" t="str">
        <f t="shared" si="45"/>
        <v>GND</v>
      </c>
      <c r="C436" t="str">
        <f t="shared" si="46"/>
        <v>U5-GND</v>
      </c>
      <c r="D436" t="str">
        <f t="shared" si="47"/>
        <v>U5-G11</v>
      </c>
      <c r="E436" t="s">
        <v>528</v>
      </c>
      <c r="F436" t="s">
        <v>657</v>
      </c>
      <c r="G436" t="s">
        <v>324</v>
      </c>
      <c r="N436" s="97"/>
      <c r="AT436" t="str">
        <f t="shared" si="48"/>
        <v>GND</v>
      </c>
      <c r="AU436" t="str">
        <f t="shared" si="49"/>
        <v>--</v>
      </c>
    </row>
    <row r="437" spans="1:47" x14ac:dyDescent="0.25">
      <c r="A437" t="str">
        <f t="shared" si="44"/>
        <v>U5-G13</v>
      </c>
      <c r="B437" t="str">
        <f t="shared" si="45"/>
        <v>NetC10_2</v>
      </c>
      <c r="C437" t="str">
        <f t="shared" si="46"/>
        <v>U5-NetC10_2</v>
      </c>
      <c r="D437" t="str">
        <f t="shared" si="47"/>
        <v>U5-G13</v>
      </c>
      <c r="E437" t="s">
        <v>528</v>
      </c>
      <c r="F437" t="s">
        <v>659</v>
      </c>
      <c r="G437" t="s">
        <v>1148</v>
      </c>
      <c r="N437" s="97"/>
      <c r="AT437" t="str">
        <f t="shared" si="48"/>
        <v>NetC10_1</v>
      </c>
      <c r="AU437" t="str">
        <f t="shared" si="49"/>
        <v>C10</v>
      </c>
    </row>
    <row r="438" spans="1:47" x14ac:dyDescent="0.25">
      <c r="A438" t="str">
        <f t="shared" si="44"/>
        <v>U5-G14</v>
      </c>
      <c r="B438" t="str">
        <f t="shared" si="45"/>
        <v>NetU5_G14</v>
      </c>
      <c r="C438" t="str">
        <f t="shared" si="46"/>
        <v>U5-NetU5_G14</v>
      </c>
      <c r="D438" t="str">
        <f t="shared" si="47"/>
        <v>U5-G14</v>
      </c>
      <c r="E438" t="s">
        <v>528</v>
      </c>
      <c r="F438" t="s">
        <v>843</v>
      </c>
      <c r="G438" t="s">
        <v>1325</v>
      </c>
      <c r="N438" s="97"/>
      <c r="AT438" t="str">
        <f t="shared" si="48"/>
        <v>NetU5_G14</v>
      </c>
      <c r="AU438" t="str">
        <f t="shared" si="49"/>
        <v>--</v>
      </c>
    </row>
    <row r="439" spans="1:47" x14ac:dyDescent="0.25">
      <c r="A439" t="str">
        <f t="shared" si="44"/>
        <v>U5-G20</v>
      </c>
      <c r="B439" t="str">
        <f t="shared" si="45"/>
        <v>GND</v>
      </c>
      <c r="C439" t="str">
        <f t="shared" si="46"/>
        <v>U5-GND</v>
      </c>
      <c r="D439" t="str">
        <f t="shared" si="47"/>
        <v>U5-G20</v>
      </c>
      <c r="E439" t="s">
        <v>528</v>
      </c>
      <c r="F439" t="s">
        <v>1326</v>
      </c>
      <c r="G439" t="s">
        <v>324</v>
      </c>
      <c r="N439" s="97"/>
      <c r="AT439" t="str">
        <f t="shared" si="48"/>
        <v>GND</v>
      </c>
      <c r="AU439" t="str">
        <f t="shared" si="49"/>
        <v>--</v>
      </c>
    </row>
    <row r="440" spans="1:47" x14ac:dyDescent="0.25">
      <c r="A440" t="str">
        <f t="shared" si="44"/>
        <v>U5-H3</v>
      </c>
      <c r="B440" t="str">
        <f t="shared" si="45"/>
        <v>GND</v>
      </c>
      <c r="C440" t="str">
        <f t="shared" si="46"/>
        <v>U5-GND</v>
      </c>
      <c r="D440" t="str">
        <f t="shared" si="47"/>
        <v>U5-H3</v>
      </c>
      <c r="E440" t="s">
        <v>528</v>
      </c>
      <c r="F440" t="s">
        <v>482</v>
      </c>
      <c r="G440" t="s">
        <v>324</v>
      </c>
      <c r="N440" s="97"/>
      <c r="AT440" t="str">
        <f t="shared" si="48"/>
        <v>GND</v>
      </c>
      <c r="AU440" t="str">
        <f t="shared" si="49"/>
        <v>--</v>
      </c>
    </row>
    <row r="441" spans="1:47" x14ac:dyDescent="0.25">
      <c r="A441" t="str">
        <f t="shared" si="44"/>
        <v>U5-H7</v>
      </c>
      <c r="B441" t="str">
        <f t="shared" si="45"/>
        <v>NetU5_H7</v>
      </c>
      <c r="C441" t="str">
        <f t="shared" si="46"/>
        <v>U5-NetU5_H7</v>
      </c>
      <c r="D441" t="str">
        <f t="shared" si="47"/>
        <v>U5-H7</v>
      </c>
      <c r="E441" t="s">
        <v>528</v>
      </c>
      <c r="F441" t="s">
        <v>762</v>
      </c>
      <c r="G441" t="s">
        <v>1327</v>
      </c>
      <c r="N441" s="97"/>
      <c r="AT441" t="str">
        <f t="shared" si="48"/>
        <v>NetU5_H7</v>
      </c>
      <c r="AU441" t="str">
        <f t="shared" si="49"/>
        <v>--</v>
      </c>
    </row>
    <row r="442" spans="1:47" x14ac:dyDescent="0.25">
      <c r="A442" t="str">
        <f t="shared" si="44"/>
        <v>U5-H8</v>
      </c>
      <c r="B442" t="str">
        <f t="shared" si="45"/>
        <v>GND</v>
      </c>
      <c r="C442" t="str">
        <f t="shared" si="46"/>
        <v>U5-GND</v>
      </c>
      <c r="D442" t="str">
        <f t="shared" si="47"/>
        <v>U5-H8</v>
      </c>
      <c r="E442" t="s">
        <v>528</v>
      </c>
      <c r="F442" t="s">
        <v>663</v>
      </c>
      <c r="G442" t="s">
        <v>324</v>
      </c>
      <c r="N442" s="97"/>
      <c r="AT442" t="str">
        <f t="shared" si="48"/>
        <v>GND</v>
      </c>
      <c r="AU442" t="str">
        <f t="shared" si="49"/>
        <v>--</v>
      </c>
    </row>
    <row r="443" spans="1:47" x14ac:dyDescent="0.25">
      <c r="A443" t="str">
        <f t="shared" si="44"/>
        <v>U5-H9</v>
      </c>
      <c r="B443" t="str">
        <f t="shared" si="45"/>
        <v>VCCINT</v>
      </c>
      <c r="C443" t="str">
        <f t="shared" si="46"/>
        <v>U5-VCCINT</v>
      </c>
      <c r="D443" t="str">
        <f t="shared" si="47"/>
        <v>U5-H9</v>
      </c>
      <c r="E443" t="s">
        <v>528</v>
      </c>
      <c r="F443" t="s">
        <v>665</v>
      </c>
      <c r="G443" t="s">
        <v>839</v>
      </c>
      <c r="N443" s="97"/>
      <c r="AT443" t="str">
        <f t="shared" si="48"/>
        <v>VCCINT</v>
      </c>
      <c r="AU443" t="str">
        <f t="shared" si="49"/>
        <v>--</v>
      </c>
    </row>
    <row r="444" spans="1:47" x14ac:dyDescent="0.25">
      <c r="A444" t="str">
        <f t="shared" si="44"/>
        <v>U5-H10</v>
      </c>
      <c r="B444" t="str">
        <f t="shared" si="45"/>
        <v>GND</v>
      </c>
      <c r="C444" t="str">
        <f t="shared" si="46"/>
        <v>U5-GND</v>
      </c>
      <c r="D444" t="str">
        <f t="shared" si="47"/>
        <v>U5-H10</v>
      </c>
      <c r="E444" t="s">
        <v>528</v>
      </c>
      <c r="F444" t="s">
        <v>667</v>
      </c>
      <c r="G444" t="s">
        <v>324</v>
      </c>
      <c r="N444" s="97"/>
      <c r="AT444" t="str">
        <f t="shared" si="48"/>
        <v>GND</v>
      </c>
      <c r="AU444" t="str">
        <f t="shared" si="49"/>
        <v>--</v>
      </c>
    </row>
    <row r="445" spans="1:47" x14ac:dyDescent="0.25">
      <c r="A445" t="str">
        <f t="shared" si="44"/>
        <v>U5-H11</v>
      </c>
      <c r="B445" t="str">
        <f t="shared" si="45"/>
        <v>VCCINT</v>
      </c>
      <c r="C445" t="str">
        <f t="shared" si="46"/>
        <v>U5-VCCINT</v>
      </c>
      <c r="D445" t="str">
        <f t="shared" si="47"/>
        <v>U5-H11</v>
      </c>
      <c r="E445" t="s">
        <v>528</v>
      </c>
      <c r="F445" t="s">
        <v>668</v>
      </c>
      <c r="G445" t="s">
        <v>839</v>
      </c>
      <c r="N445" s="97"/>
      <c r="AT445" t="str">
        <f t="shared" si="48"/>
        <v>VCCINT</v>
      </c>
      <c r="AU445" t="str">
        <f t="shared" si="49"/>
        <v>--</v>
      </c>
    </row>
    <row r="446" spans="1:47" x14ac:dyDescent="0.25">
      <c r="A446" t="str">
        <f t="shared" si="44"/>
        <v>U5-H12</v>
      </c>
      <c r="B446" t="str">
        <f t="shared" si="45"/>
        <v>GND</v>
      </c>
      <c r="C446" t="str">
        <f t="shared" si="46"/>
        <v>U5-GND</v>
      </c>
      <c r="D446" t="str">
        <f t="shared" si="47"/>
        <v>U5-H12</v>
      </c>
      <c r="E446" t="s">
        <v>528</v>
      </c>
      <c r="F446" t="s">
        <v>763</v>
      </c>
      <c r="G446" t="s">
        <v>324</v>
      </c>
      <c r="N446" s="97"/>
      <c r="AT446" t="str">
        <f t="shared" si="48"/>
        <v>GND</v>
      </c>
      <c r="AU446" t="str">
        <f t="shared" si="49"/>
        <v>--</v>
      </c>
    </row>
    <row r="447" spans="1:47" x14ac:dyDescent="0.25">
      <c r="A447" t="str">
        <f t="shared" si="44"/>
        <v>U5-H13</v>
      </c>
      <c r="B447" t="str">
        <f t="shared" si="45"/>
        <v>GND</v>
      </c>
      <c r="C447" t="str">
        <f t="shared" si="46"/>
        <v>U5-GND</v>
      </c>
      <c r="D447" t="str">
        <f t="shared" si="47"/>
        <v>U5-H13</v>
      </c>
      <c r="E447" t="s">
        <v>528</v>
      </c>
      <c r="F447" t="s">
        <v>669</v>
      </c>
      <c r="G447" t="s">
        <v>324</v>
      </c>
      <c r="N447" s="97"/>
      <c r="AT447" t="str">
        <f t="shared" si="48"/>
        <v>GND</v>
      </c>
      <c r="AU447" t="str">
        <f t="shared" si="49"/>
        <v>--</v>
      </c>
    </row>
    <row r="448" spans="1:47" x14ac:dyDescent="0.25">
      <c r="A448" t="str">
        <f t="shared" si="44"/>
        <v>U5-H14</v>
      </c>
      <c r="B448" t="str">
        <f t="shared" si="45"/>
        <v>NetC10_1</v>
      </c>
      <c r="C448" t="str">
        <f t="shared" si="46"/>
        <v>U5-NetC10_1</v>
      </c>
      <c r="D448" t="str">
        <f t="shared" si="47"/>
        <v>U5-H14</v>
      </c>
      <c r="E448" t="s">
        <v>528</v>
      </c>
      <c r="F448" t="s">
        <v>849</v>
      </c>
      <c r="G448" t="s">
        <v>1147</v>
      </c>
      <c r="N448" s="97"/>
      <c r="AT448" t="str">
        <f t="shared" si="48"/>
        <v>NetC10_2</v>
      </c>
      <c r="AU448" t="str">
        <f t="shared" si="49"/>
        <v>C10</v>
      </c>
    </row>
    <row r="449" spans="1:47" x14ac:dyDescent="0.25">
      <c r="A449" t="str">
        <f t="shared" si="44"/>
        <v>U5-H15</v>
      </c>
      <c r="B449" t="str">
        <f t="shared" si="45"/>
        <v>NetU5_H15</v>
      </c>
      <c r="C449" t="str">
        <f t="shared" si="46"/>
        <v>U5-NetU5_H15</v>
      </c>
      <c r="D449" t="str">
        <f t="shared" si="47"/>
        <v>U5-H15</v>
      </c>
      <c r="E449" t="s">
        <v>528</v>
      </c>
      <c r="F449" t="s">
        <v>850</v>
      </c>
      <c r="G449" t="s">
        <v>1328</v>
      </c>
      <c r="N449" s="97"/>
      <c r="AT449" t="str">
        <f t="shared" si="48"/>
        <v>NetU5_H15</v>
      </c>
      <c r="AU449" t="str">
        <f t="shared" si="49"/>
        <v>--</v>
      </c>
    </row>
    <row r="450" spans="1:47" x14ac:dyDescent="0.25">
      <c r="A450" t="str">
        <f t="shared" si="44"/>
        <v>U5-H20</v>
      </c>
      <c r="B450" t="str">
        <f t="shared" si="45"/>
        <v>NetU5_H20</v>
      </c>
      <c r="C450" t="str">
        <f t="shared" si="46"/>
        <v>U5-NetU5_H20</v>
      </c>
      <c r="D450" t="str">
        <f t="shared" si="47"/>
        <v>U5-H20</v>
      </c>
      <c r="E450" t="s">
        <v>528</v>
      </c>
      <c r="F450" t="s">
        <v>1329</v>
      </c>
      <c r="G450" t="s">
        <v>1330</v>
      </c>
      <c r="N450" s="97"/>
      <c r="AT450" t="str">
        <f t="shared" si="48"/>
        <v>NetU5_H20</v>
      </c>
      <c r="AU450" t="str">
        <f t="shared" si="49"/>
        <v>--</v>
      </c>
    </row>
    <row r="451" spans="1:47" x14ac:dyDescent="0.25">
      <c r="A451" t="str">
        <f t="shared" si="44"/>
        <v>U5-J9</v>
      </c>
      <c r="B451" t="str">
        <f t="shared" si="45"/>
        <v>GND</v>
      </c>
      <c r="C451" t="str">
        <f t="shared" si="46"/>
        <v>U5-GND</v>
      </c>
      <c r="D451" t="str">
        <f t="shared" si="47"/>
        <v>U5-J9</v>
      </c>
      <c r="E451" t="s">
        <v>528</v>
      </c>
      <c r="F451" t="s">
        <v>188</v>
      </c>
      <c r="G451" t="s">
        <v>324</v>
      </c>
      <c r="N451" s="97"/>
      <c r="AT451" t="str">
        <f t="shared" si="48"/>
        <v>GND</v>
      </c>
      <c r="AU451" t="str">
        <f t="shared" si="49"/>
        <v>--</v>
      </c>
    </row>
    <row r="452" spans="1:47" x14ac:dyDescent="0.25">
      <c r="A452" t="str">
        <f t="shared" si="44"/>
        <v>U5-J10</v>
      </c>
      <c r="B452" t="str">
        <f t="shared" si="45"/>
        <v>VCCINT</v>
      </c>
      <c r="C452" t="str">
        <f t="shared" si="46"/>
        <v>U5-VCCINT</v>
      </c>
      <c r="D452" t="str">
        <f t="shared" si="47"/>
        <v>U5-J10</v>
      </c>
      <c r="E452" t="s">
        <v>528</v>
      </c>
      <c r="F452" t="s">
        <v>679</v>
      </c>
      <c r="G452" t="s">
        <v>839</v>
      </c>
      <c r="N452" s="97"/>
      <c r="AT452" t="str">
        <f t="shared" si="48"/>
        <v>VCCINT</v>
      </c>
      <c r="AU452" t="str">
        <f t="shared" si="49"/>
        <v>--</v>
      </c>
    </row>
    <row r="453" spans="1:47" x14ac:dyDescent="0.25">
      <c r="A453" t="str">
        <f t="shared" si="44"/>
        <v>U5-J11</v>
      </c>
      <c r="B453" t="str">
        <f t="shared" si="45"/>
        <v>GND</v>
      </c>
      <c r="C453" t="str">
        <f t="shared" si="46"/>
        <v>U5-GND</v>
      </c>
      <c r="D453" t="str">
        <f t="shared" si="47"/>
        <v>U5-J11</v>
      </c>
      <c r="E453" t="s">
        <v>528</v>
      </c>
      <c r="F453" t="s">
        <v>680</v>
      </c>
      <c r="G453" t="s">
        <v>324</v>
      </c>
      <c r="N453" s="97"/>
      <c r="AT453" t="str">
        <f t="shared" si="48"/>
        <v>GND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U5-J12</v>
      </c>
      <c r="B454" t="str">
        <f t="shared" ref="B454:B517" si="51">IF(OR(E454=$A$2,E454=$B$2,E454=$C$2,E454=$D$2),"--",G454)</f>
        <v>VCCINT</v>
      </c>
      <c r="C454" t="str">
        <f t="shared" ref="C454:C517" si="52">$E454&amp;"-"&amp;$G454</f>
        <v>U5-VCCINT</v>
      </c>
      <c r="D454" t="str">
        <f t="shared" ref="D454:D517" si="53">A454</f>
        <v>U5-J12</v>
      </c>
      <c r="E454" t="s">
        <v>528</v>
      </c>
      <c r="F454" t="s">
        <v>682</v>
      </c>
      <c r="G454" t="s">
        <v>839</v>
      </c>
      <c r="N454" s="97"/>
      <c r="AT454" t="str">
        <f t="shared" ref="AT454:AT517" si="54">IF(IF(COUNTIF($AO$6:$AQ$150,B454)&gt;0,"---","--")="---",VLOOKUP(B454,$AO$6:$AQ$150,3,0),B454)</f>
        <v>VCCINT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U5-J13</v>
      </c>
      <c r="B455" t="str">
        <f t="shared" si="51"/>
        <v>GND</v>
      </c>
      <c r="C455" t="str">
        <f t="shared" si="52"/>
        <v>U5-GND</v>
      </c>
      <c r="D455" t="str">
        <f t="shared" si="53"/>
        <v>U5-J13</v>
      </c>
      <c r="E455" t="s">
        <v>528</v>
      </c>
      <c r="F455" t="s">
        <v>683</v>
      </c>
      <c r="G455" t="s">
        <v>324</v>
      </c>
      <c r="N455" s="97"/>
      <c r="AT455" t="str">
        <f t="shared" si="54"/>
        <v>GND</v>
      </c>
      <c r="AU455" t="str">
        <f t="shared" si="55"/>
        <v>--</v>
      </c>
    </row>
    <row r="456" spans="1:47" x14ac:dyDescent="0.25">
      <c r="A456" t="str">
        <f t="shared" si="50"/>
        <v>U5-J14</v>
      </c>
      <c r="B456" t="str">
        <f t="shared" si="51"/>
        <v>3.3V</v>
      </c>
      <c r="C456" t="str">
        <f t="shared" si="52"/>
        <v>U5-3.3V</v>
      </c>
      <c r="D456" t="str">
        <f t="shared" si="53"/>
        <v>U5-J14</v>
      </c>
      <c r="E456" t="s">
        <v>528</v>
      </c>
      <c r="F456" t="s">
        <v>864</v>
      </c>
      <c r="G456" t="s">
        <v>291</v>
      </c>
      <c r="N456" s="97"/>
      <c r="AT456" t="str">
        <f t="shared" si="54"/>
        <v>3.3V</v>
      </c>
      <c r="AU456" t="str">
        <f t="shared" si="55"/>
        <v>--</v>
      </c>
    </row>
    <row r="457" spans="1:47" x14ac:dyDescent="0.25">
      <c r="A457" t="str">
        <f t="shared" si="50"/>
        <v>U5-J15</v>
      </c>
      <c r="B457" t="str">
        <f t="shared" si="51"/>
        <v>NetU5_J15</v>
      </c>
      <c r="C457" t="str">
        <f t="shared" si="52"/>
        <v>U5-NetU5_J15</v>
      </c>
      <c r="D457" t="str">
        <f t="shared" si="53"/>
        <v>U5-J15</v>
      </c>
      <c r="E457" t="s">
        <v>528</v>
      </c>
      <c r="F457" t="s">
        <v>865</v>
      </c>
      <c r="G457" t="s">
        <v>1331</v>
      </c>
      <c r="N457" s="97"/>
      <c r="AT457" t="str">
        <f t="shared" si="54"/>
        <v>NetU5_J15</v>
      </c>
      <c r="AU457" t="str">
        <f t="shared" si="55"/>
        <v>--</v>
      </c>
    </row>
    <row r="458" spans="1:47" x14ac:dyDescent="0.25">
      <c r="A458" t="str">
        <f t="shared" si="50"/>
        <v>U5-J16</v>
      </c>
      <c r="B458" t="str">
        <f t="shared" si="51"/>
        <v>GND</v>
      </c>
      <c r="C458" t="str">
        <f t="shared" si="52"/>
        <v>U5-GND</v>
      </c>
      <c r="D458" t="str">
        <f t="shared" si="53"/>
        <v>U5-J16</v>
      </c>
      <c r="E458" t="s">
        <v>528</v>
      </c>
      <c r="F458" t="s">
        <v>866</v>
      </c>
      <c r="G458" t="s">
        <v>324</v>
      </c>
      <c r="N458" s="97"/>
      <c r="AT458" t="str">
        <f t="shared" si="54"/>
        <v>GND</v>
      </c>
      <c r="AU458" t="str">
        <f t="shared" si="55"/>
        <v>--</v>
      </c>
    </row>
    <row r="459" spans="1:47" x14ac:dyDescent="0.25">
      <c r="A459" t="str">
        <f t="shared" si="50"/>
        <v>U5-J19</v>
      </c>
      <c r="B459" t="str">
        <f t="shared" si="51"/>
        <v>NetU5_J19</v>
      </c>
      <c r="C459" t="str">
        <f t="shared" si="52"/>
        <v>U5-NetU5_J19</v>
      </c>
      <c r="D459" t="str">
        <f t="shared" si="53"/>
        <v>U5-J19</v>
      </c>
      <c r="E459" t="s">
        <v>528</v>
      </c>
      <c r="F459" t="s">
        <v>1332</v>
      </c>
      <c r="G459" t="s">
        <v>1333</v>
      </c>
      <c r="N459" s="97"/>
      <c r="AT459" t="str">
        <f t="shared" si="54"/>
        <v>NetU5_J19</v>
      </c>
      <c r="AU459" t="str">
        <f t="shared" si="55"/>
        <v>--</v>
      </c>
    </row>
    <row r="460" spans="1:47" x14ac:dyDescent="0.25">
      <c r="A460" t="str">
        <f t="shared" si="50"/>
        <v>U5-K8</v>
      </c>
      <c r="B460" t="str">
        <f t="shared" si="51"/>
        <v>GND</v>
      </c>
      <c r="C460" t="str">
        <f t="shared" si="52"/>
        <v>U5-GND</v>
      </c>
      <c r="D460" t="str">
        <f t="shared" si="53"/>
        <v>U5-K8</v>
      </c>
      <c r="E460" t="s">
        <v>528</v>
      </c>
      <c r="F460" t="s">
        <v>692</v>
      </c>
      <c r="G460" t="s">
        <v>324</v>
      </c>
      <c r="N460" s="97"/>
      <c r="AT460" t="str">
        <f t="shared" si="54"/>
        <v>GND</v>
      </c>
      <c r="AU460" t="str">
        <f t="shared" si="55"/>
        <v>--</v>
      </c>
    </row>
    <row r="461" spans="1:47" x14ac:dyDescent="0.25">
      <c r="A461" t="str">
        <f t="shared" si="50"/>
        <v>U5-K9</v>
      </c>
      <c r="B461" t="str">
        <f t="shared" si="51"/>
        <v>VCCINT</v>
      </c>
      <c r="C461" t="str">
        <f t="shared" si="52"/>
        <v>U5-VCCINT</v>
      </c>
      <c r="D461" t="str">
        <f t="shared" si="53"/>
        <v>U5-K9</v>
      </c>
      <c r="E461" t="s">
        <v>528</v>
      </c>
      <c r="F461" t="s">
        <v>765</v>
      </c>
      <c r="G461" t="s">
        <v>839</v>
      </c>
      <c r="N461" s="97"/>
      <c r="AT461" t="str">
        <f t="shared" si="54"/>
        <v>VCCINT</v>
      </c>
      <c r="AU461" t="str">
        <f t="shared" si="55"/>
        <v>--</v>
      </c>
    </row>
    <row r="462" spans="1:47" x14ac:dyDescent="0.25">
      <c r="A462" t="str">
        <f t="shared" si="50"/>
        <v>U5-K10</v>
      </c>
      <c r="B462" t="str">
        <f t="shared" si="51"/>
        <v>GND</v>
      </c>
      <c r="C462" t="str">
        <f t="shared" si="52"/>
        <v>U5-GND</v>
      </c>
      <c r="D462" t="str">
        <f t="shared" si="53"/>
        <v>U5-K10</v>
      </c>
      <c r="E462" t="s">
        <v>528</v>
      </c>
      <c r="F462" t="s">
        <v>693</v>
      </c>
      <c r="G462" t="s">
        <v>324</v>
      </c>
      <c r="N462" s="97"/>
      <c r="AT462" t="str">
        <f t="shared" si="54"/>
        <v>GND</v>
      </c>
      <c r="AU462" t="str">
        <f t="shared" si="55"/>
        <v>--</v>
      </c>
    </row>
    <row r="463" spans="1:47" x14ac:dyDescent="0.25">
      <c r="A463" t="str">
        <f t="shared" si="50"/>
        <v>U5-K11</v>
      </c>
      <c r="B463" t="str">
        <f t="shared" si="51"/>
        <v>VCCINT</v>
      </c>
      <c r="C463" t="str">
        <f t="shared" si="52"/>
        <v>U5-VCCINT</v>
      </c>
      <c r="D463" t="str">
        <f t="shared" si="53"/>
        <v>U5-K11</v>
      </c>
      <c r="E463" t="s">
        <v>528</v>
      </c>
      <c r="F463" t="s">
        <v>694</v>
      </c>
      <c r="G463" t="s">
        <v>839</v>
      </c>
      <c r="N463" s="97"/>
      <c r="AT463" t="str">
        <f t="shared" si="54"/>
        <v>VCCINT</v>
      </c>
      <c r="AU463" t="str">
        <f t="shared" si="55"/>
        <v>--</v>
      </c>
    </row>
    <row r="464" spans="1:47" x14ac:dyDescent="0.25">
      <c r="A464" t="str">
        <f t="shared" si="50"/>
        <v>U5-K12</v>
      </c>
      <c r="B464" t="str">
        <f t="shared" si="51"/>
        <v>GND</v>
      </c>
      <c r="C464" t="str">
        <f t="shared" si="52"/>
        <v>U5-GND</v>
      </c>
      <c r="D464" t="str">
        <f t="shared" si="53"/>
        <v>U5-K12</v>
      </c>
      <c r="E464" t="s">
        <v>528</v>
      </c>
      <c r="F464" t="s">
        <v>695</v>
      </c>
      <c r="G464" t="s">
        <v>324</v>
      </c>
      <c r="N464" s="97"/>
      <c r="AT464" t="str">
        <f t="shared" si="54"/>
        <v>GND</v>
      </c>
      <c r="AU464" t="str">
        <f t="shared" si="55"/>
        <v>--</v>
      </c>
    </row>
    <row r="465" spans="1:47" x14ac:dyDescent="0.25">
      <c r="A465" t="str">
        <f t="shared" si="50"/>
        <v>U5-K13</v>
      </c>
      <c r="B465" t="str">
        <f t="shared" si="51"/>
        <v>VCCINT</v>
      </c>
      <c r="C465" t="str">
        <f t="shared" si="52"/>
        <v>U5-VCCINT</v>
      </c>
      <c r="D465" t="str">
        <f t="shared" si="53"/>
        <v>U5-K13</v>
      </c>
      <c r="E465" t="s">
        <v>528</v>
      </c>
      <c r="F465" t="s">
        <v>696</v>
      </c>
      <c r="G465" t="s">
        <v>839</v>
      </c>
      <c r="N465" s="97"/>
      <c r="AT465" t="str">
        <f t="shared" si="54"/>
        <v>VCCINT</v>
      </c>
      <c r="AU465" t="str">
        <f t="shared" si="55"/>
        <v>--</v>
      </c>
    </row>
    <row r="466" spans="1:47" x14ac:dyDescent="0.25">
      <c r="A466" t="str">
        <f t="shared" si="50"/>
        <v>U5-K14</v>
      </c>
      <c r="B466" t="str">
        <f t="shared" si="51"/>
        <v>GND</v>
      </c>
      <c r="C466" t="str">
        <f t="shared" si="52"/>
        <v>U5-GND</v>
      </c>
      <c r="D466" t="str">
        <f t="shared" si="53"/>
        <v>U5-K14</v>
      </c>
      <c r="E466" t="s">
        <v>528</v>
      </c>
      <c r="F466" t="s">
        <v>868</v>
      </c>
      <c r="G466" t="s">
        <v>324</v>
      </c>
      <c r="N466" s="97"/>
      <c r="AT466" t="str">
        <f t="shared" si="54"/>
        <v>GND</v>
      </c>
      <c r="AU466" t="str">
        <f t="shared" si="55"/>
        <v>--</v>
      </c>
    </row>
    <row r="467" spans="1:47" x14ac:dyDescent="0.25">
      <c r="A467" t="str">
        <f t="shared" si="50"/>
        <v>U5-K17</v>
      </c>
      <c r="B467" t="str">
        <f t="shared" si="51"/>
        <v>NetU5_K17</v>
      </c>
      <c r="C467" t="str">
        <f t="shared" si="52"/>
        <v>U5-NetU5_K17</v>
      </c>
      <c r="D467" t="str">
        <f t="shared" si="53"/>
        <v>U5-K17</v>
      </c>
      <c r="E467" t="s">
        <v>528</v>
      </c>
      <c r="F467" t="s">
        <v>1334</v>
      </c>
      <c r="G467" t="s">
        <v>1335</v>
      </c>
      <c r="N467" s="97"/>
      <c r="AT467" t="str">
        <f t="shared" si="54"/>
        <v>NetU5_K17</v>
      </c>
      <c r="AU467" t="str">
        <f t="shared" si="55"/>
        <v>--</v>
      </c>
    </row>
    <row r="468" spans="1:47" x14ac:dyDescent="0.25">
      <c r="A468" t="str">
        <f t="shared" si="50"/>
        <v>U5-K18</v>
      </c>
      <c r="B468" t="str">
        <f t="shared" si="51"/>
        <v>NetU5_K18</v>
      </c>
      <c r="C468" t="str">
        <f t="shared" si="52"/>
        <v>U5-NetU5_K18</v>
      </c>
      <c r="D468" t="str">
        <f t="shared" si="53"/>
        <v>U5-K18</v>
      </c>
      <c r="E468" t="s">
        <v>528</v>
      </c>
      <c r="F468" t="s">
        <v>1336</v>
      </c>
      <c r="G468" t="s">
        <v>1337</v>
      </c>
      <c r="N468" s="97"/>
      <c r="AT468" t="str">
        <f t="shared" si="54"/>
        <v>NetU5_K18</v>
      </c>
      <c r="AU468" t="str">
        <f t="shared" si="55"/>
        <v>--</v>
      </c>
    </row>
    <row r="469" spans="1:47" x14ac:dyDescent="0.25">
      <c r="A469" t="str">
        <f t="shared" si="50"/>
        <v>U5-K19</v>
      </c>
      <c r="B469" t="str">
        <f t="shared" si="51"/>
        <v>GND</v>
      </c>
      <c r="C469" t="str">
        <f t="shared" si="52"/>
        <v>U5-GND</v>
      </c>
      <c r="D469" t="str">
        <f t="shared" si="53"/>
        <v>U5-K19</v>
      </c>
      <c r="E469" t="s">
        <v>528</v>
      </c>
      <c r="F469" t="s">
        <v>1338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U5-L2</v>
      </c>
      <c r="B470" t="str">
        <f t="shared" si="51"/>
        <v>GND</v>
      </c>
      <c r="C470" t="str">
        <f t="shared" si="52"/>
        <v>U5-GND</v>
      </c>
      <c r="D470" t="str">
        <f t="shared" si="53"/>
        <v>U5-L2</v>
      </c>
      <c r="E470" t="s">
        <v>528</v>
      </c>
      <c r="F470" t="s">
        <v>487</v>
      </c>
      <c r="G470" t="s">
        <v>324</v>
      </c>
      <c r="N470" s="97"/>
      <c r="AT470" t="str">
        <f t="shared" si="54"/>
        <v>GND</v>
      </c>
      <c r="AU470" t="str">
        <f t="shared" si="55"/>
        <v>--</v>
      </c>
    </row>
    <row r="471" spans="1:47" x14ac:dyDescent="0.25">
      <c r="A471" t="str">
        <f t="shared" si="50"/>
        <v>U5-L9</v>
      </c>
      <c r="B471" t="str">
        <f t="shared" si="51"/>
        <v>GND</v>
      </c>
      <c r="C471" t="str">
        <f t="shared" si="52"/>
        <v>U5-GND</v>
      </c>
      <c r="D471" t="str">
        <f t="shared" si="53"/>
        <v>U5-L9</v>
      </c>
      <c r="E471" t="s">
        <v>528</v>
      </c>
      <c r="F471" t="s">
        <v>766</v>
      </c>
      <c r="G471" t="s">
        <v>324</v>
      </c>
      <c r="N471" s="97"/>
      <c r="AT471" t="str">
        <f t="shared" si="54"/>
        <v>GND</v>
      </c>
      <c r="AU471" t="str">
        <f t="shared" si="55"/>
        <v>--</v>
      </c>
    </row>
    <row r="472" spans="1:47" x14ac:dyDescent="0.25">
      <c r="A472" t="str">
        <f t="shared" si="50"/>
        <v>U5-L10</v>
      </c>
      <c r="B472" t="str">
        <f t="shared" si="51"/>
        <v>VCCINT</v>
      </c>
      <c r="C472" t="str">
        <f t="shared" si="52"/>
        <v>U5-VCCINT</v>
      </c>
      <c r="D472" t="str">
        <f t="shared" si="53"/>
        <v>U5-L10</v>
      </c>
      <c r="E472" t="s">
        <v>528</v>
      </c>
      <c r="F472" t="s">
        <v>707</v>
      </c>
      <c r="G472" t="s">
        <v>839</v>
      </c>
      <c r="N472" s="97"/>
      <c r="AT472" t="str">
        <f t="shared" si="54"/>
        <v>VCCINT</v>
      </c>
      <c r="AU472" t="str">
        <f t="shared" si="55"/>
        <v>--</v>
      </c>
    </row>
    <row r="473" spans="1:47" x14ac:dyDescent="0.25">
      <c r="A473" t="str">
        <f t="shared" si="50"/>
        <v>U5-L11</v>
      </c>
      <c r="B473" t="str">
        <f t="shared" si="51"/>
        <v>GND</v>
      </c>
      <c r="C473" t="str">
        <f t="shared" si="52"/>
        <v>U5-GND</v>
      </c>
      <c r="D473" t="str">
        <f t="shared" si="53"/>
        <v>U5-L11</v>
      </c>
      <c r="E473" t="s">
        <v>528</v>
      </c>
      <c r="F473" t="s">
        <v>708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U5-L12</v>
      </c>
      <c r="B474" t="str">
        <f t="shared" si="51"/>
        <v>VCCINT</v>
      </c>
      <c r="C474" t="str">
        <f t="shared" si="52"/>
        <v>U5-VCCINT</v>
      </c>
      <c r="D474" t="str">
        <f t="shared" si="53"/>
        <v>U5-L12</v>
      </c>
      <c r="E474" t="s">
        <v>528</v>
      </c>
      <c r="F474" t="s">
        <v>709</v>
      </c>
      <c r="G474" t="s">
        <v>839</v>
      </c>
      <c r="N474" s="97"/>
      <c r="AT474" t="str">
        <f t="shared" si="54"/>
        <v>VCCINT</v>
      </c>
      <c r="AU474" t="str">
        <f t="shared" si="55"/>
        <v>--</v>
      </c>
    </row>
    <row r="475" spans="1:47" x14ac:dyDescent="0.25">
      <c r="A475" t="str">
        <f t="shared" si="50"/>
        <v>U5-L13</v>
      </c>
      <c r="B475" t="str">
        <f t="shared" si="51"/>
        <v>GND</v>
      </c>
      <c r="C475" t="str">
        <f t="shared" si="52"/>
        <v>U5-GND</v>
      </c>
      <c r="D475" t="str">
        <f t="shared" si="53"/>
        <v>U5-L13</v>
      </c>
      <c r="E475" t="s">
        <v>528</v>
      </c>
      <c r="F475" t="s">
        <v>710</v>
      </c>
      <c r="G475" t="s">
        <v>324</v>
      </c>
      <c r="N475" s="97"/>
      <c r="AT475" t="str">
        <f t="shared" si="54"/>
        <v>GND</v>
      </c>
      <c r="AU475" t="str">
        <f t="shared" si="55"/>
        <v>--</v>
      </c>
    </row>
    <row r="476" spans="1:47" x14ac:dyDescent="0.25">
      <c r="A476" t="str">
        <f t="shared" si="50"/>
        <v>U5-L14</v>
      </c>
      <c r="B476" t="str">
        <f t="shared" si="51"/>
        <v>3.3V</v>
      </c>
      <c r="C476" t="str">
        <f t="shared" si="52"/>
        <v>U5-3.3V</v>
      </c>
      <c r="D476" t="str">
        <f t="shared" si="53"/>
        <v>U5-L14</v>
      </c>
      <c r="E476" t="s">
        <v>528</v>
      </c>
      <c r="F476" t="s">
        <v>875</v>
      </c>
      <c r="G476" t="s">
        <v>291</v>
      </c>
      <c r="N476" s="97"/>
      <c r="AT476" t="str">
        <f t="shared" si="54"/>
        <v>3.3V</v>
      </c>
      <c r="AU476" t="str">
        <f t="shared" si="55"/>
        <v>--</v>
      </c>
    </row>
    <row r="477" spans="1:47" x14ac:dyDescent="0.25">
      <c r="A477" t="str">
        <f t="shared" si="50"/>
        <v>U5-M5</v>
      </c>
      <c r="B477" t="str">
        <f t="shared" si="51"/>
        <v>GND</v>
      </c>
      <c r="C477" t="str">
        <f t="shared" si="52"/>
        <v>U5-GND</v>
      </c>
      <c r="D477" t="str">
        <f t="shared" si="53"/>
        <v>U5-M5</v>
      </c>
      <c r="E477" t="s">
        <v>528</v>
      </c>
      <c r="F477" t="s">
        <v>716</v>
      </c>
      <c r="G477" t="s">
        <v>324</v>
      </c>
      <c r="N477" s="97"/>
      <c r="AT477" t="str">
        <f t="shared" si="54"/>
        <v>GND</v>
      </c>
      <c r="AU477" t="str">
        <f t="shared" si="55"/>
        <v>--</v>
      </c>
    </row>
    <row r="478" spans="1:47" x14ac:dyDescent="0.25">
      <c r="A478" t="str">
        <f t="shared" si="50"/>
        <v>U5-M8</v>
      </c>
      <c r="B478" t="str">
        <f t="shared" si="51"/>
        <v>GND</v>
      </c>
      <c r="C478" t="str">
        <f t="shared" si="52"/>
        <v>U5-GND</v>
      </c>
      <c r="D478" t="str">
        <f t="shared" si="53"/>
        <v>U5-M8</v>
      </c>
      <c r="E478" t="s">
        <v>528</v>
      </c>
      <c r="F478" t="s">
        <v>718</v>
      </c>
      <c r="G478" t="s">
        <v>324</v>
      </c>
      <c r="N478" s="97"/>
      <c r="AT478" t="str">
        <f t="shared" si="54"/>
        <v>GND</v>
      </c>
      <c r="AU478" t="str">
        <f t="shared" si="55"/>
        <v>--</v>
      </c>
    </row>
    <row r="479" spans="1:47" x14ac:dyDescent="0.25">
      <c r="A479" t="str">
        <f t="shared" si="50"/>
        <v>U5-M9</v>
      </c>
      <c r="B479" t="str">
        <f t="shared" si="51"/>
        <v>VCCINT</v>
      </c>
      <c r="C479" t="str">
        <f t="shared" si="52"/>
        <v>U5-VCCINT</v>
      </c>
      <c r="D479" t="str">
        <f t="shared" si="53"/>
        <v>U5-M9</v>
      </c>
      <c r="E479" t="s">
        <v>528</v>
      </c>
      <c r="F479" t="s">
        <v>719</v>
      </c>
      <c r="G479" t="s">
        <v>839</v>
      </c>
      <c r="N479" s="97"/>
      <c r="AT479" t="str">
        <f t="shared" si="54"/>
        <v>VCCINT</v>
      </c>
      <c r="AU479" t="str">
        <f t="shared" si="55"/>
        <v>--</v>
      </c>
    </row>
    <row r="480" spans="1:47" x14ac:dyDescent="0.25">
      <c r="A480" t="str">
        <f t="shared" si="50"/>
        <v>U5-M10</v>
      </c>
      <c r="B480" t="str">
        <f t="shared" si="51"/>
        <v>GND</v>
      </c>
      <c r="C480" t="str">
        <f t="shared" si="52"/>
        <v>U5-GND</v>
      </c>
      <c r="D480" t="str">
        <f t="shared" si="53"/>
        <v>U5-M10</v>
      </c>
      <c r="E480" t="s">
        <v>528</v>
      </c>
      <c r="F480" t="s">
        <v>720</v>
      </c>
      <c r="G480" t="s">
        <v>324</v>
      </c>
      <c r="N480" s="97"/>
      <c r="AT480" t="str">
        <f t="shared" si="54"/>
        <v>GND</v>
      </c>
      <c r="AU480" t="str">
        <f t="shared" si="55"/>
        <v>--</v>
      </c>
    </row>
    <row r="481" spans="1:47" x14ac:dyDescent="0.25">
      <c r="A481" t="str">
        <f t="shared" si="50"/>
        <v>U5-M11</v>
      </c>
      <c r="B481" t="str">
        <f t="shared" si="51"/>
        <v>VCCINT</v>
      </c>
      <c r="C481" t="str">
        <f t="shared" si="52"/>
        <v>U5-VCCINT</v>
      </c>
      <c r="D481" t="str">
        <f t="shared" si="53"/>
        <v>U5-M11</v>
      </c>
      <c r="E481" t="s">
        <v>528</v>
      </c>
      <c r="F481" t="s">
        <v>721</v>
      </c>
      <c r="G481" t="s">
        <v>839</v>
      </c>
      <c r="N481" s="97"/>
      <c r="AT481" t="str">
        <f t="shared" si="54"/>
        <v>VCCINT</v>
      </c>
      <c r="AU481" t="str">
        <f t="shared" si="55"/>
        <v>--</v>
      </c>
    </row>
    <row r="482" spans="1:47" x14ac:dyDescent="0.25">
      <c r="A482" t="str">
        <f t="shared" si="50"/>
        <v>U5-M12</v>
      </c>
      <c r="B482" t="str">
        <f t="shared" si="51"/>
        <v>GND</v>
      </c>
      <c r="C482" t="str">
        <f t="shared" si="52"/>
        <v>U5-GND</v>
      </c>
      <c r="D482" t="str">
        <f t="shared" si="53"/>
        <v>U5-M12</v>
      </c>
      <c r="E482" t="s">
        <v>528</v>
      </c>
      <c r="F482" t="s">
        <v>722</v>
      </c>
      <c r="G482" t="s">
        <v>324</v>
      </c>
      <c r="N482" s="97"/>
      <c r="AT482" t="str">
        <f t="shared" si="54"/>
        <v>GND</v>
      </c>
      <c r="AU482" t="str">
        <f t="shared" si="55"/>
        <v>--</v>
      </c>
    </row>
    <row r="483" spans="1:47" x14ac:dyDescent="0.25">
      <c r="A483" t="str">
        <f t="shared" si="50"/>
        <v>U5-M13</v>
      </c>
      <c r="B483" t="str">
        <f t="shared" si="51"/>
        <v>VCCINT</v>
      </c>
      <c r="C483" t="str">
        <f t="shared" si="52"/>
        <v>U5-VCCINT</v>
      </c>
      <c r="D483" t="str">
        <f t="shared" si="53"/>
        <v>U5-M13</v>
      </c>
      <c r="E483" t="s">
        <v>528</v>
      </c>
      <c r="F483" t="s">
        <v>723</v>
      </c>
      <c r="G483" t="s">
        <v>839</v>
      </c>
      <c r="N483" s="97"/>
      <c r="AT483" t="str">
        <f t="shared" si="54"/>
        <v>VCCINT</v>
      </c>
      <c r="AU483" t="str">
        <f t="shared" si="55"/>
        <v>--</v>
      </c>
    </row>
    <row r="484" spans="1:47" x14ac:dyDescent="0.25">
      <c r="A484" t="str">
        <f t="shared" si="50"/>
        <v>U5-M14</v>
      </c>
      <c r="B484" t="str">
        <f t="shared" si="51"/>
        <v>GND</v>
      </c>
      <c r="C484" t="str">
        <f t="shared" si="52"/>
        <v>U5-GND</v>
      </c>
      <c r="D484" t="str">
        <f t="shared" si="53"/>
        <v>U5-M14</v>
      </c>
      <c r="E484" t="s">
        <v>528</v>
      </c>
      <c r="F484" t="s">
        <v>880</v>
      </c>
      <c r="G484" t="s">
        <v>324</v>
      </c>
      <c r="N484" s="97"/>
      <c r="AT484" t="str">
        <f t="shared" si="54"/>
        <v>GND</v>
      </c>
      <c r="AU484" t="str">
        <f t="shared" si="55"/>
        <v>--</v>
      </c>
    </row>
    <row r="485" spans="1:47" x14ac:dyDescent="0.25">
      <c r="A485" t="str">
        <f t="shared" si="50"/>
        <v>U5-M15</v>
      </c>
      <c r="B485" t="str">
        <f t="shared" si="51"/>
        <v>NetU5_M15</v>
      </c>
      <c r="C485" t="str">
        <f t="shared" si="52"/>
        <v>U5-NetU5_M15</v>
      </c>
      <c r="D485" t="str">
        <f t="shared" si="53"/>
        <v>U5-M15</v>
      </c>
      <c r="E485" t="s">
        <v>528</v>
      </c>
      <c r="F485" t="s">
        <v>881</v>
      </c>
      <c r="G485" t="s">
        <v>1339</v>
      </c>
      <c r="N485" s="97"/>
      <c r="AT485" t="str">
        <f t="shared" si="54"/>
        <v>NetU5_M15</v>
      </c>
      <c r="AU485" t="str">
        <f t="shared" si="55"/>
        <v>--</v>
      </c>
    </row>
    <row r="486" spans="1:47" x14ac:dyDescent="0.25">
      <c r="A486" t="str">
        <f t="shared" si="50"/>
        <v>U5-M16</v>
      </c>
      <c r="B486" t="str">
        <f t="shared" si="51"/>
        <v>NetU5_M16</v>
      </c>
      <c r="C486" t="str">
        <f t="shared" si="52"/>
        <v>U5-NetU5_M16</v>
      </c>
      <c r="D486" t="str">
        <f t="shared" si="53"/>
        <v>U5-M16</v>
      </c>
      <c r="E486" t="s">
        <v>528</v>
      </c>
      <c r="F486" t="s">
        <v>882</v>
      </c>
      <c r="G486" t="s">
        <v>1340</v>
      </c>
      <c r="N486" s="97"/>
      <c r="AT486" t="str">
        <f t="shared" si="54"/>
        <v>NetU5_M16</v>
      </c>
      <c r="AU486" t="str">
        <f t="shared" si="55"/>
        <v>--</v>
      </c>
    </row>
    <row r="487" spans="1:47" x14ac:dyDescent="0.25">
      <c r="A487" t="str">
        <f t="shared" si="50"/>
        <v>U5-N5</v>
      </c>
      <c r="B487" t="str">
        <f t="shared" si="51"/>
        <v>NetU5_N5</v>
      </c>
      <c r="C487" t="str">
        <f t="shared" si="52"/>
        <v>U5-NetU5_N5</v>
      </c>
      <c r="D487" t="str">
        <f t="shared" si="53"/>
        <v>U5-N5</v>
      </c>
      <c r="E487" t="s">
        <v>528</v>
      </c>
      <c r="F487" t="s">
        <v>727</v>
      </c>
      <c r="G487" t="s">
        <v>1341</v>
      </c>
      <c r="N487" s="97"/>
      <c r="AT487" t="str">
        <f t="shared" si="54"/>
        <v>NetU5_N5</v>
      </c>
      <c r="AU487" t="str">
        <f t="shared" si="55"/>
        <v>--</v>
      </c>
    </row>
    <row r="488" spans="1:47" x14ac:dyDescent="0.25">
      <c r="A488" t="str">
        <f t="shared" si="50"/>
        <v>U5-N6</v>
      </c>
      <c r="B488" t="str">
        <f t="shared" si="51"/>
        <v>VCCINT</v>
      </c>
      <c r="C488" t="str">
        <f t="shared" si="52"/>
        <v>U5-VCCINT</v>
      </c>
      <c r="D488" t="str">
        <f t="shared" si="53"/>
        <v>U5-N6</v>
      </c>
      <c r="E488" t="s">
        <v>528</v>
      </c>
      <c r="F488" t="s">
        <v>728</v>
      </c>
      <c r="G488" t="s">
        <v>839</v>
      </c>
      <c r="N488" s="97"/>
      <c r="AT488" t="str">
        <f t="shared" si="54"/>
        <v>VCCINT</v>
      </c>
      <c r="AU488" t="str">
        <f t="shared" si="55"/>
        <v>--</v>
      </c>
    </row>
    <row r="489" spans="1:47" x14ac:dyDescent="0.25">
      <c r="A489" t="str">
        <f t="shared" si="50"/>
        <v>U5-N7</v>
      </c>
      <c r="B489" t="str">
        <f t="shared" si="51"/>
        <v>GND</v>
      </c>
      <c r="C489" t="str">
        <f t="shared" si="52"/>
        <v>U5-GND</v>
      </c>
      <c r="D489" t="str">
        <f t="shared" si="53"/>
        <v>U5-N7</v>
      </c>
      <c r="E489" t="s">
        <v>528</v>
      </c>
      <c r="F489" t="s">
        <v>729</v>
      </c>
      <c r="G489" t="s">
        <v>324</v>
      </c>
      <c r="N489" s="97"/>
      <c r="AT489" t="str">
        <f t="shared" si="54"/>
        <v>GND</v>
      </c>
      <c r="AU489" t="str">
        <f t="shared" si="55"/>
        <v>--</v>
      </c>
    </row>
    <row r="490" spans="1:47" x14ac:dyDescent="0.25">
      <c r="A490" t="str">
        <f t="shared" si="50"/>
        <v>U5-N8</v>
      </c>
      <c r="B490" t="str">
        <f t="shared" si="51"/>
        <v>VCCINT</v>
      </c>
      <c r="C490" t="str">
        <f t="shared" si="52"/>
        <v>U5-VCCINT</v>
      </c>
      <c r="D490" t="str">
        <f t="shared" si="53"/>
        <v>U5-N8</v>
      </c>
      <c r="E490" t="s">
        <v>528</v>
      </c>
      <c r="F490" t="s">
        <v>730</v>
      </c>
      <c r="G490" t="s">
        <v>839</v>
      </c>
      <c r="N490" s="97"/>
      <c r="AT490" t="str">
        <f t="shared" si="54"/>
        <v>VCCINT</v>
      </c>
      <c r="AU490" t="str">
        <f t="shared" si="55"/>
        <v>--</v>
      </c>
    </row>
    <row r="491" spans="1:47" x14ac:dyDescent="0.25">
      <c r="A491" t="str">
        <f t="shared" si="50"/>
        <v>U5-N9</v>
      </c>
      <c r="B491" t="str">
        <f t="shared" si="51"/>
        <v>GND</v>
      </c>
      <c r="C491" t="str">
        <f t="shared" si="52"/>
        <v>U5-GND</v>
      </c>
      <c r="D491" t="str">
        <f t="shared" si="53"/>
        <v>U5-N9</v>
      </c>
      <c r="E491" t="s">
        <v>528</v>
      </c>
      <c r="F491" t="s">
        <v>731</v>
      </c>
      <c r="G491" t="s">
        <v>324</v>
      </c>
      <c r="N491" s="97"/>
      <c r="AT491" t="str">
        <f t="shared" si="54"/>
        <v>GND</v>
      </c>
      <c r="AU491" t="str">
        <f t="shared" si="55"/>
        <v>--</v>
      </c>
    </row>
    <row r="492" spans="1:47" x14ac:dyDescent="0.25">
      <c r="A492" t="str">
        <f t="shared" si="50"/>
        <v>U5-N10</v>
      </c>
      <c r="B492" t="str">
        <f t="shared" si="51"/>
        <v>VCCINT</v>
      </c>
      <c r="C492" t="str">
        <f t="shared" si="52"/>
        <v>U5-VCCINT</v>
      </c>
      <c r="D492" t="str">
        <f t="shared" si="53"/>
        <v>U5-N10</v>
      </c>
      <c r="E492" t="s">
        <v>528</v>
      </c>
      <c r="F492" t="s">
        <v>732</v>
      </c>
      <c r="G492" t="s">
        <v>839</v>
      </c>
      <c r="N492" s="97"/>
      <c r="AT492" t="str">
        <f t="shared" si="54"/>
        <v>VCCINT</v>
      </c>
      <c r="AU492" t="str">
        <f t="shared" si="55"/>
        <v>--</v>
      </c>
    </row>
    <row r="493" spans="1:47" x14ac:dyDescent="0.25">
      <c r="A493" t="str">
        <f t="shared" si="50"/>
        <v>U5-N11</v>
      </c>
      <c r="B493" t="str">
        <f t="shared" si="51"/>
        <v>GND</v>
      </c>
      <c r="C493" t="str">
        <f t="shared" si="52"/>
        <v>U5-GND</v>
      </c>
      <c r="D493" t="str">
        <f t="shared" si="53"/>
        <v>U5-N11</v>
      </c>
      <c r="E493" t="s">
        <v>528</v>
      </c>
      <c r="F493" t="s">
        <v>733</v>
      </c>
      <c r="G493" t="s">
        <v>324</v>
      </c>
      <c r="N493" s="97"/>
      <c r="AT493" t="str">
        <f t="shared" si="54"/>
        <v>GND</v>
      </c>
      <c r="AU493" t="str">
        <f t="shared" si="55"/>
        <v>--</v>
      </c>
    </row>
    <row r="494" spans="1:47" x14ac:dyDescent="0.25">
      <c r="A494" t="str">
        <f t="shared" si="50"/>
        <v>U5-N12</v>
      </c>
      <c r="B494" t="str">
        <f t="shared" si="51"/>
        <v>VCCINT</v>
      </c>
      <c r="C494" t="str">
        <f t="shared" si="52"/>
        <v>U5-VCCINT</v>
      </c>
      <c r="D494" t="str">
        <f t="shared" si="53"/>
        <v>U5-N12</v>
      </c>
      <c r="E494" t="s">
        <v>528</v>
      </c>
      <c r="F494" t="s">
        <v>735</v>
      </c>
      <c r="G494" t="s">
        <v>839</v>
      </c>
      <c r="N494" s="97"/>
      <c r="AT494" t="str">
        <f t="shared" si="54"/>
        <v>VCCINT</v>
      </c>
      <c r="AU494" t="str">
        <f t="shared" si="55"/>
        <v>--</v>
      </c>
    </row>
    <row r="495" spans="1:47" x14ac:dyDescent="0.25">
      <c r="A495" t="str">
        <f t="shared" si="50"/>
        <v>U5-N13</v>
      </c>
      <c r="B495" t="str">
        <f t="shared" si="51"/>
        <v>GND</v>
      </c>
      <c r="C495" t="str">
        <f t="shared" si="52"/>
        <v>U5-GND</v>
      </c>
      <c r="D495" t="str">
        <f t="shared" si="53"/>
        <v>U5-N13</v>
      </c>
      <c r="E495" t="s">
        <v>528</v>
      </c>
      <c r="F495" t="s">
        <v>769</v>
      </c>
      <c r="G495" t="s">
        <v>324</v>
      </c>
      <c r="N495" s="97"/>
      <c r="AT495" t="str">
        <f t="shared" si="54"/>
        <v>GND</v>
      </c>
      <c r="AU495" t="str">
        <f t="shared" si="55"/>
        <v>--</v>
      </c>
    </row>
    <row r="496" spans="1:47" x14ac:dyDescent="0.25">
      <c r="A496" t="str">
        <f t="shared" si="50"/>
        <v>U5-N18</v>
      </c>
      <c r="B496" t="str">
        <f t="shared" si="51"/>
        <v>GND</v>
      </c>
      <c r="C496" t="str">
        <f t="shared" si="52"/>
        <v>U5-GND</v>
      </c>
      <c r="D496" t="str">
        <f t="shared" si="53"/>
        <v>U5-N18</v>
      </c>
      <c r="E496" t="s">
        <v>528</v>
      </c>
      <c r="F496" t="s">
        <v>1342</v>
      </c>
      <c r="G496" t="s">
        <v>324</v>
      </c>
      <c r="N496" s="97"/>
      <c r="AT496" t="str">
        <f t="shared" si="54"/>
        <v>GND</v>
      </c>
      <c r="AU496" t="str">
        <f t="shared" si="55"/>
        <v>--</v>
      </c>
    </row>
    <row r="497" spans="1:47" x14ac:dyDescent="0.25">
      <c r="A497" t="str">
        <f t="shared" si="50"/>
        <v>U5-P1</v>
      </c>
      <c r="B497" t="str">
        <f t="shared" si="51"/>
        <v>GND</v>
      </c>
      <c r="C497" t="str">
        <f t="shared" si="52"/>
        <v>U5-GND</v>
      </c>
      <c r="D497" t="str">
        <f t="shared" si="53"/>
        <v>U5-P1</v>
      </c>
      <c r="E497" t="s">
        <v>528</v>
      </c>
      <c r="F497" t="s">
        <v>890</v>
      </c>
      <c r="G497" t="s">
        <v>324</v>
      </c>
      <c r="N497" s="97"/>
      <c r="AT497" t="str">
        <f t="shared" si="54"/>
        <v>GND</v>
      </c>
      <c r="AU497" t="str">
        <f t="shared" si="55"/>
        <v>--</v>
      </c>
    </row>
    <row r="498" spans="1:47" x14ac:dyDescent="0.25">
      <c r="A498" t="str">
        <f t="shared" si="50"/>
        <v>U5-P4</v>
      </c>
      <c r="B498" t="str">
        <f t="shared" si="51"/>
        <v>GND</v>
      </c>
      <c r="C498" t="str">
        <f t="shared" si="52"/>
        <v>U5-GND</v>
      </c>
      <c r="D498" t="str">
        <f t="shared" si="53"/>
        <v>U5-P4</v>
      </c>
      <c r="E498" t="s">
        <v>528</v>
      </c>
      <c r="F498" t="s">
        <v>894</v>
      </c>
      <c r="G498" t="s">
        <v>324</v>
      </c>
      <c r="N498" s="97"/>
      <c r="AT498" t="str">
        <f t="shared" si="54"/>
        <v>GND</v>
      </c>
      <c r="AU498" t="str">
        <f t="shared" si="55"/>
        <v>--</v>
      </c>
    </row>
    <row r="499" spans="1:47" x14ac:dyDescent="0.25">
      <c r="A499" t="str">
        <f t="shared" si="50"/>
        <v>U5-P5</v>
      </c>
      <c r="B499" t="str">
        <f t="shared" si="51"/>
        <v>3.3V</v>
      </c>
      <c r="C499" t="str">
        <f t="shared" si="52"/>
        <v>U5-3.3V</v>
      </c>
      <c r="D499" t="str">
        <f t="shared" si="53"/>
        <v>U5-P5</v>
      </c>
      <c r="E499" t="s">
        <v>528</v>
      </c>
      <c r="F499" t="s">
        <v>855</v>
      </c>
      <c r="G499" t="s">
        <v>291</v>
      </c>
      <c r="N499" s="97"/>
      <c r="AT499" t="str">
        <f t="shared" si="54"/>
        <v>3.3V</v>
      </c>
      <c r="AU499" t="str">
        <f t="shared" si="55"/>
        <v>--</v>
      </c>
    </row>
    <row r="500" spans="1:47" x14ac:dyDescent="0.25">
      <c r="A500" t="str">
        <f t="shared" si="50"/>
        <v>U5-P6</v>
      </c>
      <c r="B500" t="str">
        <f t="shared" si="51"/>
        <v>NetU5_P6</v>
      </c>
      <c r="C500" t="str">
        <f t="shared" si="52"/>
        <v>U5-NetU5_P6</v>
      </c>
      <c r="D500" t="str">
        <f t="shared" si="53"/>
        <v>U5-P6</v>
      </c>
      <c r="E500" t="s">
        <v>528</v>
      </c>
      <c r="F500" t="s">
        <v>895</v>
      </c>
      <c r="G500" t="s">
        <v>1343</v>
      </c>
      <c r="N500" s="97"/>
      <c r="AT500" t="str">
        <f t="shared" si="54"/>
        <v>NetU5_P6</v>
      </c>
      <c r="AU500" t="str">
        <f t="shared" si="55"/>
        <v>--</v>
      </c>
    </row>
    <row r="501" spans="1:47" x14ac:dyDescent="0.25">
      <c r="A501" t="str">
        <f t="shared" si="50"/>
        <v>U5-P7</v>
      </c>
      <c r="B501" t="str">
        <f t="shared" si="51"/>
        <v>VCCINT</v>
      </c>
      <c r="C501" t="str">
        <f t="shared" si="52"/>
        <v>U5-VCCINT</v>
      </c>
      <c r="D501" t="str">
        <f t="shared" si="53"/>
        <v>U5-P7</v>
      </c>
      <c r="E501" t="s">
        <v>528</v>
      </c>
      <c r="F501" t="s">
        <v>896</v>
      </c>
      <c r="G501" t="s">
        <v>839</v>
      </c>
      <c r="N501" s="97"/>
      <c r="AT501" t="str">
        <f t="shared" si="54"/>
        <v>VCCINT</v>
      </c>
      <c r="AU501" t="str">
        <f t="shared" si="55"/>
        <v>--</v>
      </c>
    </row>
    <row r="502" spans="1:47" x14ac:dyDescent="0.25">
      <c r="A502" t="str">
        <f t="shared" si="50"/>
        <v>U5-P8</v>
      </c>
      <c r="B502" t="str">
        <f t="shared" si="51"/>
        <v>GND</v>
      </c>
      <c r="C502" t="str">
        <f t="shared" si="52"/>
        <v>U5-GND</v>
      </c>
      <c r="D502" t="str">
        <f t="shared" si="53"/>
        <v>U5-P8</v>
      </c>
      <c r="E502" t="s">
        <v>528</v>
      </c>
      <c r="F502" t="s">
        <v>897</v>
      </c>
      <c r="G502" t="s">
        <v>324</v>
      </c>
      <c r="N502" s="97"/>
      <c r="AT502" t="str">
        <f t="shared" si="54"/>
        <v>GND</v>
      </c>
      <c r="AU502" t="str">
        <f t="shared" si="55"/>
        <v>--</v>
      </c>
    </row>
    <row r="503" spans="1:47" x14ac:dyDescent="0.25">
      <c r="A503" t="str">
        <f t="shared" si="50"/>
        <v>U5-P9</v>
      </c>
      <c r="B503" t="str">
        <f t="shared" si="51"/>
        <v>VCCINT</v>
      </c>
      <c r="C503" t="str">
        <f t="shared" si="52"/>
        <v>U5-VCCINT</v>
      </c>
      <c r="D503" t="str">
        <f t="shared" si="53"/>
        <v>U5-P9</v>
      </c>
      <c r="E503" t="s">
        <v>528</v>
      </c>
      <c r="F503" t="s">
        <v>899</v>
      </c>
      <c r="G503" t="s">
        <v>839</v>
      </c>
      <c r="N503" s="97"/>
      <c r="AT503" t="str">
        <f t="shared" si="54"/>
        <v>VCCINT</v>
      </c>
      <c r="AU503" t="str">
        <f t="shared" si="55"/>
        <v>--</v>
      </c>
    </row>
    <row r="504" spans="1:47" x14ac:dyDescent="0.25">
      <c r="A504" t="str">
        <f t="shared" si="50"/>
        <v>U5-P10</v>
      </c>
      <c r="B504" t="str">
        <f t="shared" si="51"/>
        <v>GND</v>
      </c>
      <c r="C504" t="str">
        <f t="shared" si="52"/>
        <v>U5-GND</v>
      </c>
      <c r="D504" t="str">
        <f t="shared" si="53"/>
        <v>U5-P10</v>
      </c>
      <c r="E504" t="s">
        <v>528</v>
      </c>
      <c r="F504" t="s">
        <v>901</v>
      </c>
      <c r="G504" t="s">
        <v>324</v>
      </c>
      <c r="N504" s="97"/>
      <c r="AT504" t="str">
        <f t="shared" si="54"/>
        <v>GND</v>
      </c>
      <c r="AU504" t="str">
        <f t="shared" si="55"/>
        <v>--</v>
      </c>
    </row>
    <row r="505" spans="1:47" x14ac:dyDescent="0.25">
      <c r="A505" t="str">
        <f t="shared" si="50"/>
        <v>U5-P11</v>
      </c>
      <c r="B505" t="str">
        <f t="shared" si="51"/>
        <v>VCCINT</v>
      </c>
      <c r="C505" t="str">
        <f t="shared" si="52"/>
        <v>U5-VCCINT</v>
      </c>
      <c r="D505" t="str">
        <f t="shared" si="53"/>
        <v>U5-P11</v>
      </c>
      <c r="E505" t="s">
        <v>528</v>
      </c>
      <c r="F505" t="s">
        <v>902</v>
      </c>
      <c r="G505" t="s">
        <v>839</v>
      </c>
      <c r="N505" s="97"/>
      <c r="AT505" t="str">
        <f t="shared" si="54"/>
        <v>VCCINT</v>
      </c>
      <c r="AU505" t="str">
        <f t="shared" si="55"/>
        <v>--</v>
      </c>
    </row>
    <row r="506" spans="1:47" x14ac:dyDescent="0.25">
      <c r="A506" t="str">
        <f t="shared" si="50"/>
        <v>U5-P12</v>
      </c>
      <c r="B506" t="str">
        <f t="shared" si="51"/>
        <v>GND</v>
      </c>
      <c r="C506" t="str">
        <f t="shared" si="52"/>
        <v>U5-GND</v>
      </c>
      <c r="D506" t="str">
        <f t="shared" si="53"/>
        <v>U5-P12</v>
      </c>
      <c r="E506" t="s">
        <v>528</v>
      </c>
      <c r="F506" t="s">
        <v>856</v>
      </c>
      <c r="G506" t="s">
        <v>324</v>
      </c>
      <c r="N506" s="97"/>
      <c r="AT506" t="str">
        <f t="shared" si="54"/>
        <v>GND</v>
      </c>
      <c r="AU506" t="str">
        <f t="shared" si="55"/>
        <v>--</v>
      </c>
    </row>
    <row r="507" spans="1:47" x14ac:dyDescent="0.25">
      <c r="A507" t="str">
        <f t="shared" si="50"/>
        <v>U5-P13</v>
      </c>
      <c r="B507" t="str">
        <f t="shared" si="51"/>
        <v>NetU5_P13</v>
      </c>
      <c r="C507" t="str">
        <f t="shared" si="52"/>
        <v>U5-NetU5_P13</v>
      </c>
      <c r="D507" t="str">
        <f t="shared" si="53"/>
        <v>U5-P13</v>
      </c>
      <c r="E507" t="s">
        <v>528</v>
      </c>
      <c r="F507" t="s">
        <v>903</v>
      </c>
      <c r="G507" t="s">
        <v>1344</v>
      </c>
      <c r="N507" s="97"/>
      <c r="AT507" t="str">
        <f t="shared" si="54"/>
        <v>NetU5_P13</v>
      </c>
      <c r="AU507" t="str">
        <f t="shared" si="55"/>
        <v>--</v>
      </c>
    </row>
    <row r="508" spans="1:47" x14ac:dyDescent="0.25">
      <c r="A508" t="str">
        <f t="shared" si="50"/>
        <v>U5-P14</v>
      </c>
      <c r="B508" t="str">
        <f t="shared" si="51"/>
        <v>3.3V</v>
      </c>
      <c r="C508" t="str">
        <f t="shared" si="52"/>
        <v>U5-3.3V</v>
      </c>
      <c r="D508" t="str">
        <f t="shared" si="53"/>
        <v>U5-P14</v>
      </c>
      <c r="E508" t="s">
        <v>528</v>
      </c>
      <c r="F508" t="s">
        <v>904</v>
      </c>
      <c r="G508" t="s">
        <v>291</v>
      </c>
      <c r="N508" s="97"/>
      <c r="AT508" t="str">
        <f t="shared" si="54"/>
        <v>3.3V</v>
      </c>
      <c r="AU508" t="str">
        <f t="shared" si="55"/>
        <v>--</v>
      </c>
    </row>
    <row r="509" spans="1:47" x14ac:dyDescent="0.25">
      <c r="A509" t="str">
        <f t="shared" si="50"/>
        <v>U5-R4</v>
      </c>
      <c r="B509" t="str">
        <f t="shared" si="51"/>
        <v>NetU5_R4</v>
      </c>
      <c r="C509" t="str">
        <f t="shared" si="52"/>
        <v>U5-NetU5_R4</v>
      </c>
      <c r="D509" t="str">
        <f t="shared" si="53"/>
        <v>U5-R4</v>
      </c>
      <c r="E509" t="s">
        <v>528</v>
      </c>
      <c r="F509" t="s">
        <v>491</v>
      </c>
      <c r="G509" t="s">
        <v>1345</v>
      </c>
      <c r="N509" s="97"/>
      <c r="AT509" t="str">
        <f t="shared" si="54"/>
        <v>NetU5_R4</v>
      </c>
      <c r="AU509" t="str">
        <f t="shared" si="55"/>
        <v>--</v>
      </c>
    </row>
    <row r="510" spans="1:47" x14ac:dyDescent="0.25">
      <c r="A510" t="str">
        <f t="shared" si="50"/>
        <v>U5-R5</v>
      </c>
      <c r="B510" t="str">
        <f t="shared" si="51"/>
        <v>NetU5_R5</v>
      </c>
      <c r="C510" t="str">
        <f t="shared" si="52"/>
        <v>U5-NetU5_R5</v>
      </c>
      <c r="D510" t="str">
        <f t="shared" si="53"/>
        <v>U5-R5</v>
      </c>
      <c r="E510" t="s">
        <v>528</v>
      </c>
      <c r="F510" t="s">
        <v>492</v>
      </c>
      <c r="G510" t="s">
        <v>1346</v>
      </c>
      <c r="N510" s="97"/>
      <c r="AT510" t="str">
        <f t="shared" si="54"/>
        <v>NetU5_R5</v>
      </c>
      <c r="AU510" t="str">
        <f t="shared" si="55"/>
        <v>--</v>
      </c>
    </row>
    <row r="511" spans="1:47" x14ac:dyDescent="0.25">
      <c r="A511" t="str">
        <f t="shared" si="50"/>
        <v>U5-R6</v>
      </c>
      <c r="B511" t="str">
        <f t="shared" si="51"/>
        <v>GND</v>
      </c>
      <c r="C511" t="str">
        <f t="shared" si="52"/>
        <v>U5-GND</v>
      </c>
      <c r="D511" t="str">
        <f t="shared" si="53"/>
        <v>U5-R6</v>
      </c>
      <c r="E511" t="s">
        <v>528</v>
      </c>
      <c r="F511" t="s">
        <v>493</v>
      </c>
      <c r="G511" t="s">
        <v>324</v>
      </c>
      <c r="N511" s="97"/>
      <c r="AT511" t="str">
        <f t="shared" si="54"/>
        <v>GND</v>
      </c>
      <c r="AU511" t="str">
        <f t="shared" si="55"/>
        <v>--</v>
      </c>
    </row>
    <row r="512" spans="1:47" x14ac:dyDescent="0.25">
      <c r="A512" t="str">
        <f t="shared" si="50"/>
        <v>U5-R7</v>
      </c>
      <c r="B512" t="str">
        <f t="shared" si="51"/>
        <v>VCCINT</v>
      </c>
      <c r="C512" t="str">
        <f t="shared" si="52"/>
        <v>U5-VCCINT</v>
      </c>
      <c r="D512" t="str">
        <f t="shared" si="53"/>
        <v>U5-R7</v>
      </c>
      <c r="E512" t="s">
        <v>528</v>
      </c>
      <c r="F512" t="s">
        <v>494</v>
      </c>
      <c r="G512" t="s">
        <v>839</v>
      </c>
      <c r="N512" s="97"/>
      <c r="AT512" t="str">
        <f t="shared" si="54"/>
        <v>VCCINT</v>
      </c>
      <c r="AU512" t="str">
        <f t="shared" si="55"/>
        <v>--</v>
      </c>
    </row>
    <row r="513" spans="1:47" x14ac:dyDescent="0.25">
      <c r="A513" t="str">
        <f t="shared" si="50"/>
        <v>U5-R8</v>
      </c>
      <c r="B513" t="str">
        <f t="shared" si="51"/>
        <v>VCCINT</v>
      </c>
      <c r="C513" t="str">
        <f t="shared" si="52"/>
        <v>U5-VCCINT</v>
      </c>
      <c r="D513" t="str">
        <f t="shared" si="53"/>
        <v>U5-R8</v>
      </c>
      <c r="E513" t="s">
        <v>528</v>
      </c>
      <c r="F513" t="s">
        <v>495</v>
      </c>
      <c r="G513" t="s">
        <v>839</v>
      </c>
      <c r="N513" s="97"/>
      <c r="AT513" t="str">
        <f t="shared" si="54"/>
        <v>VCCINT</v>
      </c>
      <c r="AU513" t="str">
        <f t="shared" si="55"/>
        <v>--</v>
      </c>
    </row>
    <row r="514" spans="1:47" x14ac:dyDescent="0.25">
      <c r="A514" t="str">
        <f t="shared" si="50"/>
        <v>U5-R9</v>
      </c>
      <c r="B514" t="str">
        <f t="shared" si="51"/>
        <v>GND</v>
      </c>
      <c r="C514" t="str">
        <f t="shared" si="52"/>
        <v>U5-GND</v>
      </c>
      <c r="D514" t="str">
        <f t="shared" si="53"/>
        <v>U5-R9</v>
      </c>
      <c r="E514" t="s">
        <v>528</v>
      </c>
      <c r="F514" t="s">
        <v>496</v>
      </c>
      <c r="G514" t="s">
        <v>324</v>
      </c>
      <c r="N514" s="97"/>
      <c r="AT514" t="str">
        <f t="shared" si="54"/>
        <v>GND</v>
      </c>
      <c r="AU514" t="str">
        <f t="shared" si="55"/>
        <v>--</v>
      </c>
    </row>
    <row r="515" spans="1:47" x14ac:dyDescent="0.25">
      <c r="A515" t="str">
        <f t="shared" si="50"/>
        <v>U5-R10</v>
      </c>
      <c r="B515" t="str">
        <f t="shared" si="51"/>
        <v>VCCINT</v>
      </c>
      <c r="C515" t="str">
        <f t="shared" si="52"/>
        <v>U5-VCCINT</v>
      </c>
      <c r="D515" t="str">
        <f t="shared" si="53"/>
        <v>U5-R10</v>
      </c>
      <c r="E515" t="s">
        <v>528</v>
      </c>
      <c r="F515" t="s">
        <v>497</v>
      </c>
      <c r="G515" t="s">
        <v>839</v>
      </c>
      <c r="N515" s="97"/>
      <c r="AT515" t="str">
        <f t="shared" si="54"/>
        <v>VCCINT</v>
      </c>
      <c r="AU515" t="str">
        <f t="shared" si="55"/>
        <v>--</v>
      </c>
    </row>
    <row r="516" spans="1:47" x14ac:dyDescent="0.25">
      <c r="A516" t="str">
        <f t="shared" si="50"/>
        <v>U5-R11</v>
      </c>
      <c r="B516" t="str">
        <f t="shared" si="51"/>
        <v>NetU5_R11</v>
      </c>
      <c r="C516" t="str">
        <f t="shared" si="52"/>
        <v>U5-NetU5_R11</v>
      </c>
      <c r="D516" t="str">
        <f t="shared" si="53"/>
        <v>U5-R11</v>
      </c>
      <c r="E516" t="s">
        <v>528</v>
      </c>
      <c r="F516" t="s">
        <v>498</v>
      </c>
      <c r="G516" t="s">
        <v>1347</v>
      </c>
      <c r="N516" s="97"/>
      <c r="AT516" t="str">
        <f t="shared" si="54"/>
        <v>NetU5_R11</v>
      </c>
      <c r="AU516" t="str">
        <f t="shared" si="55"/>
        <v>--</v>
      </c>
    </row>
    <row r="517" spans="1:47" x14ac:dyDescent="0.25">
      <c r="A517" t="str">
        <f t="shared" si="50"/>
        <v>U5-R14</v>
      </c>
      <c r="B517" t="str">
        <f t="shared" si="51"/>
        <v>3.3V</v>
      </c>
      <c r="C517" t="str">
        <f t="shared" si="52"/>
        <v>U5-3.3V</v>
      </c>
      <c r="D517" t="str">
        <f t="shared" si="53"/>
        <v>U5-R14</v>
      </c>
      <c r="E517" t="s">
        <v>528</v>
      </c>
      <c r="F517" t="s">
        <v>501</v>
      </c>
      <c r="G517" t="s">
        <v>291</v>
      </c>
      <c r="N517" s="97"/>
      <c r="AT517" t="str">
        <f t="shared" si="54"/>
        <v>3.3V</v>
      </c>
      <c r="AU517" t="str">
        <f t="shared" si="55"/>
        <v>--</v>
      </c>
    </row>
    <row r="518" spans="1:47" x14ac:dyDescent="0.25">
      <c r="A518" t="str">
        <f t="shared" ref="A518:A581" si="56">$E518&amp;"-"&amp;$F518</f>
        <v>U5-T1</v>
      </c>
      <c r="B518" t="str">
        <f t="shared" ref="B518:B581" si="57">IF(OR(E518=$A$2,E518=$B$2,E518=$C$2,E518=$D$2),"--",G518)</f>
        <v>GND</v>
      </c>
      <c r="C518" t="str">
        <f t="shared" ref="C518:C581" si="58">$E518&amp;"-"&amp;$G518</f>
        <v>U5-GND</v>
      </c>
      <c r="D518" t="str">
        <f t="shared" ref="D518:D581" si="59">A518</f>
        <v>U5-T1</v>
      </c>
      <c r="E518" t="s">
        <v>528</v>
      </c>
      <c r="F518" t="s">
        <v>517</v>
      </c>
      <c r="G518" t="s">
        <v>324</v>
      </c>
      <c r="N518" s="97"/>
      <c r="AT518" t="str">
        <f t="shared" ref="AT518:AT581" si="60">IF(IF(COUNTIF($AO$6:$AQ$150,B518)&gt;0,"---","--")="---",VLOOKUP(B518,$AO$6:$AQ$150,3,0),B518)</f>
        <v>GND</v>
      </c>
      <c r="AU518" t="str">
        <f t="shared" ref="AU518:AU581" si="61">IF(IF(COUNTIF($AO$6:$AQ$150,B518)&gt;0,"---","--")="---",VLOOKUP(B518,$AO$6:$AQ$150,2,0),"--")</f>
        <v>--</v>
      </c>
    </row>
    <row r="519" spans="1:47" x14ac:dyDescent="0.25">
      <c r="A519" t="str">
        <f t="shared" si="56"/>
        <v>U5-T2</v>
      </c>
      <c r="B519" t="str">
        <f t="shared" si="57"/>
        <v>GND</v>
      </c>
      <c r="C519" t="str">
        <f t="shared" si="58"/>
        <v>U5-GND</v>
      </c>
      <c r="D519" t="str">
        <f t="shared" si="59"/>
        <v>U5-T2</v>
      </c>
      <c r="E519" t="s">
        <v>528</v>
      </c>
      <c r="F519" t="s">
        <v>518</v>
      </c>
      <c r="G519" t="s">
        <v>324</v>
      </c>
      <c r="N519" s="97"/>
      <c r="AT519" t="str">
        <f t="shared" si="60"/>
        <v>GND</v>
      </c>
      <c r="AU519" t="str">
        <f t="shared" si="61"/>
        <v>--</v>
      </c>
    </row>
    <row r="520" spans="1:47" x14ac:dyDescent="0.25">
      <c r="A520" t="str">
        <f t="shared" si="56"/>
        <v>U5-T3</v>
      </c>
      <c r="B520" t="str">
        <f t="shared" si="57"/>
        <v>GND</v>
      </c>
      <c r="C520" t="str">
        <f t="shared" si="58"/>
        <v>U5-GND</v>
      </c>
      <c r="D520" t="str">
        <f t="shared" si="59"/>
        <v>U5-T3</v>
      </c>
      <c r="E520" t="s">
        <v>528</v>
      </c>
      <c r="F520" t="s">
        <v>519</v>
      </c>
      <c r="G520" t="s">
        <v>324</v>
      </c>
      <c r="N520" s="97"/>
      <c r="AT520" t="str">
        <f t="shared" si="60"/>
        <v>GND</v>
      </c>
      <c r="AU520" t="str">
        <f t="shared" si="61"/>
        <v>--</v>
      </c>
    </row>
    <row r="521" spans="1:47" x14ac:dyDescent="0.25">
      <c r="A521" t="str">
        <f t="shared" si="56"/>
        <v>U5-T4</v>
      </c>
      <c r="B521" t="str">
        <f t="shared" si="57"/>
        <v>GND</v>
      </c>
      <c r="C521" t="str">
        <f t="shared" si="58"/>
        <v>U5-GND</v>
      </c>
      <c r="D521" t="str">
        <f t="shared" si="59"/>
        <v>U5-T4</v>
      </c>
      <c r="E521" t="s">
        <v>528</v>
      </c>
      <c r="F521" t="s">
        <v>911</v>
      </c>
      <c r="G521" t="s">
        <v>324</v>
      </c>
      <c r="N521" s="97"/>
      <c r="AT521" t="str">
        <f t="shared" si="60"/>
        <v>GND</v>
      </c>
      <c r="AU521" t="str">
        <f t="shared" si="61"/>
        <v>--</v>
      </c>
    </row>
    <row r="522" spans="1:47" x14ac:dyDescent="0.25">
      <c r="A522" t="str">
        <f t="shared" si="56"/>
        <v>U5-T5</v>
      </c>
      <c r="B522" t="str">
        <f t="shared" si="57"/>
        <v>GND</v>
      </c>
      <c r="C522" t="str">
        <f t="shared" si="58"/>
        <v>U5-GND</v>
      </c>
      <c r="D522" t="str">
        <f t="shared" si="59"/>
        <v>U5-T5</v>
      </c>
      <c r="E522" t="s">
        <v>528</v>
      </c>
      <c r="F522" t="s">
        <v>912</v>
      </c>
      <c r="G522" t="s">
        <v>324</v>
      </c>
      <c r="N522" s="97"/>
      <c r="AT522" t="str">
        <f t="shared" si="60"/>
        <v>GND</v>
      </c>
      <c r="AU522" t="str">
        <f t="shared" si="61"/>
        <v>--</v>
      </c>
    </row>
    <row r="523" spans="1:47" x14ac:dyDescent="0.25">
      <c r="A523" t="str">
        <f t="shared" si="56"/>
        <v>U5-T6</v>
      </c>
      <c r="B523" t="str">
        <f t="shared" si="57"/>
        <v>GND</v>
      </c>
      <c r="C523" t="str">
        <f t="shared" si="58"/>
        <v>U5-GND</v>
      </c>
      <c r="D523" t="str">
        <f t="shared" si="59"/>
        <v>U5-T6</v>
      </c>
      <c r="E523" t="s">
        <v>528</v>
      </c>
      <c r="F523" t="s">
        <v>913</v>
      </c>
      <c r="G523" t="s">
        <v>324</v>
      </c>
      <c r="N523" s="97"/>
      <c r="AT523" t="str">
        <f t="shared" si="60"/>
        <v>GND</v>
      </c>
      <c r="AU523" t="str">
        <f t="shared" si="61"/>
        <v>--</v>
      </c>
    </row>
    <row r="524" spans="1:47" x14ac:dyDescent="0.25">
      <c r="A524" t="str">
        <f t="shared" si="56"/>
        <v>U5-T7</v>
      </c>
      <c r="B524" t="str">
        <f t="shared" si="57"/>
        <v>GND</v>
      </c>
      <c r="C524" t="str">
        <f t="shared" si="58"/>
        <v>U5-GND</v>
      </c>
      <c r="D524" t="str">
        <f t="shared" si="59"/>
        <v>U5-T7</v>
      </c>
      <c r="E524" t="s">
        <v>528</v>
      </c>
      <c r="F524" t="s">
        <v>914</v>
      </c>
      <c r="G524" t="s">
        <v>324</v>
      </c>
      <c r="N524" s="97"/>
      <c r="AT524" t="str">
        <f t="shared" si="60"/>
        <v>GND</v>
      </c>
      <c r="AU524" t="str">
        <f t="shared" si="61"/>
        <v>--</v>
      </c>
    </row>
    <row r="525" spans="1:47" x14ac:dyDescent="0.25">
      <c r="A525" t="str">
        <f t="shared" si="56"/>
        <v>U5-T8</v>
      </c>
      <c r="B525" t="str">
        <f t="shared" si="57"/>
        <v>VCCINT</v>
      </c>
      <c r="C525" t="str">
        <f t="shared" si="58"/>
        <v>U5-VCCINT</v>
      </c>
      <c r="D525" t="str">
        <f t="shared" si="59"/>
        <v>U5-T8</v>
      </c>
      <c r="E525" t="s">
        <v>528</v>
      </c>
      <c r="F525" t="s">
        <v>915</v>
      </c>
      <c r="G525" t="s">
        <v>839</v>
      </c>
      <c r="N525" s="97"/>
      <c r="AT525" t="str">
        <f t="shared" si="60"/>
        <v>VCCINT</v>
      </c>
      <c r="AU525" t="str">
        <f t="shared" si="61"/>
        <v>--</v>
      </c>
    </row>
    <row r="526" spans="1:47" x14ac:dyDescent="0.25">
      <c r="A526" t="str">
        <f t="shared" si="56"/>
        <v>U5-T9</v>
      </c>
      <c r="B526" t="str">
        <f t="shared" si="57"/>
        <v>GND</v>
      </c>
      <c r="C526" t="str">
        <f t="shared" si="58"/>
        <v>U5-GND</v>
      </c>
      <c r="D526" t="str">
        <f t="shared" si="59"/>
        <v>U5-T9</v>
      </c>
      <c r="E526" t="s">
        <v>528</v>
      </c>
      <c r="F526" t="s">
        <v>916</v>
      </c>
      <c r="G526" t="s">
        <v>324</v>
      </c>
      <c r="N526" s="97"/>
      <c r="AT526" t="str">
        <f t="shared" si="60"/>
        <v>GND</v>
      </c>
      <c r="AU526" t="str">
        <f t="shared" si="61"/>
        <v>--</v>
      </c>
    </row>
    <row r="527" spans="1:47" x14ac:dyDescent="0.25">
      <c r="A527" t="str">
        <f t="shared" si="56"/>
        <v>U5-T10</v>
      </c>
      <c r="B527" t="str">
        <f t="shared" si="57"/>
        <v>GND</v>
      </c>
      <c r="C527" t="str">
        <f t="shared" si="58"/>
        <v>U5-GND</v>
      </c>
      <c r="D527" t="str">
        <f t="shared" si="59"/>
        <v>U5-T10</v>
      </c>
      <c r="E527" t="s">
        <v>528</v>
      </c>
      <c r="F527" t="s">
        <v>917</v>
      </c>
      <c r="G527" t="s">
        <v>324</v>
      </c>
      <c r="N527" s="97"/>
      <c r="AT527" t="str">
        <f t="shared" si="60"/>
        <v>GND</v>
      </c>
      <c r="AU527" t="str">
        <f t="shared" si="61"/>
        <v>--</v>
      </c>
    </row>
    <row r="528" spans="1:47" x14ac:dyDescent="0.25">
      <c r="A528" t="str">
        <f t="shared" si="56"/>
        <v>U5-T11</v>
      </c>
      <c r="B528" t="str">
        <f t="shared" si="57"/>
        <v>3.3V</v>
      </c>
      <c r="C528" t="str">
        <f t="shared" si="58"/>
        <v>U5-3.3V</v>
      </c>
      <c r="D528" t="str">
        <f t="shared" si="59"/>
        <v>U5-T11</v>
      </c>
      <c r="E528" t="s">
        <v>528</v>
      </c>
      <c r="F528" t="s">
        <v>919</v>
      </c>
      <c r="G528" t="s">
        <v>291</v>
      </c>
      <c r="N528" s="97"/>
      <c r="AT528" t="str">
        <f t="shared" si="60"/>
        <v>3.3V</v>
      </c>
      <c r="AU528" t="str">
        <f t="shared" si="61"/>
        <v>--</v>
      </c>
    </row>
    <row r="529" spans="1:47" x14ac:dyDescent="0.25">
      <c r="A529" t="str">
        <f t="shared" si="56"/>
        <v>U5-T16</v>
      </c>
      <c r="B529" t="str">
        <f t="shared" si="57"/>
        <v>GND</v>
      </c>
      <c r="C529" t="str">
        <f t="shared" si="58"/>
        <v>U5-GND</v>
      </c>
      <c r="D529" t="str">
        <f t="shared" si="59"/>
        <v>U5-T16</v>
      </c>
      <c r="E529" t="s">
        <v>528</v>
      </c>
      <c r="F529" t="s">
        <v>925</v>
      </c>
      <c r="G529" t="s">
        <v>324</v>
      </c>
      <c r="N529" s="97"/>
      <c r="AT529" t="str">
        <f t="shared" si="60"/>
        <v>GND</v>
      </c>
      <c r="AU529" t="str">
        <f t="shared" si="61"/>
        <v>--</v>
      </c>
    </row>
    <row r="530" spans="1:47" x14ac:dyDescent="0.25">
      <c r="A530" t="str">
        <f t="shared" si="56"/>
        <v>U5-T17</v>
      </c>
      <c r="B530" t="str">
        <f t="shared" si="57"/>
        <v>GND</v>
      </c>
      <c r="C530" t="str">
        <f t="shared" si="58"/>
        <v>U5-GND</v>
      </c>
      <c r="D530" t="str">
        <f t="shared" si="59"/>
        <v>U5-T17</v>
      </c>
      <c r="E530" t="s">
        <v>528</v>
      </c>
      <c r="F530" t="s">
        <v>1348</v>
      </c>
      <c r="G530" t="s">
        <v>324</v>
      </c>
      <c r="N530" s="97"/>
      <c r="AT530" t="str">
        <f t="shared" si="60"/>
        <v>GND</v>
      </c>
      <c r="AU530" t="str">
        <f t="shared" si="61"/>
        <v>--</v>
      </c>
    </row>
    <row r="531" spans="1:47" x14ac:dyDescent="0.25">
      <c r="A531" t="str">
        <f t="shared" si="56"/>
        <v>U5-U1</v>
      </c>
      <c r="B531" t="str">
        <f t="shared" si="57"/>
        <v>GND</v>
      </c>
      <c r="C531" t="str">
        <f t="shared" si="58"/>
        <v>U5-GND</v>
      </c>
      <c r="D531" t="str">
        <f t="shared" si="59"/>
        <v>U5-U1</v>
      </c>
      <c r="E531" t="s">
        <v>528</v>
      </c>
      <c r="F531" t="s">
        <v>367</v>
      </c>
      <c r="G531" t="s">
        <v>324</v>
      </c>
      <c r="N531" s="97"/>
      <c r="AT531" t="str">
        <f t="shared" si="60"/>
        <v>GND</v>
      </c>
      <c r="AU531" t="str">
        <f t="shared" si="61"/>
        <v>--</v>
      </c>
    </row>
    <row r="532" spans="1:47" x14ac:dyDescent="0.25">
      <c r="A532" t="str">
        <f t="shared" si="56"/>
        <v>U5-U2</v>
      </c>
      <c r="B532" t="str">
        <f t="shared" si="57"/>
        <v>GND</v>
      </c>
      <c r="C532" t="str">
        <f t="shared" si="58"/>
        <v>U5-GND</v>
      </c>
      <c r="D532" t="str">
        <f t="shared" si="59"/>
        <v>U5-U2</v>
      </c>
      <c r="E532" t="s">
        <v>528</v>
      </c>
      <c r="F532" t="s">
        <v>403</v>
      </c>
      <c r="G532" t="s">
        <v>324</v>
      </c>
      <c r="N532" s="97"/>
      <c r="AT532" t="str">
        <f t="shared" si="60"/>
        <v>GND</v>
      </c>
      <c r="AU532" t="str">
        <f t="shared" si="61"/>
        <v>--</v>
      </c>
    </row>
    <row r="533" spans="1:47" x14ac:dyDescent="0.25">
      <c r="A533" t="str">
        <f t="shared" si="56"/>
        <v>U5-U3</v>
      </c>
      <c r="B533" t="str">
        <f t="shared" si="57"/>
        <v>GND</v>
      </c>
      <c r="C533" t="str">
        <f t="shared" si="58"/>
        <v>U5-GND</v>
      </c>
      <c r="D533" t="str">
        <f t="shared" si="59"/>
        <v>U5-U3</v>
      </c>
      <c r="E533" t="s">
        <v>528</v>
      </c>
      <c r="F533" t="s">
        <v>404</v>
      </c>
      <c r="G533" t="s">
        <v>324</v>
      </c>
      <c r="N533" s="97"/>
      <c r="AT533" t="str">
        <f t="shared" si="60"/>
        <v>GND</v>
      </c>
      <c r="AU533" t="str">
        <f t="shared" si="61"/>
        <v>--</v>
      </c>
    </row>
    <row r="534" spans="1:47" x14ac:dyDescent="0.25">
      <c r="A534" t="str">
        <f t="shared" si="56"/>
        <v>U5-U4</v>
      </c>
      <c r="B534" t="str">
        <f t="shared" si="57"/>
        <v>GND</v>
      </c>
      <c r="C534" t="str">
        <f t="shared" si="58"/>
        <v>U5-GND</v>
      </c>
      <c r="D534" t="str">
        <f t="shared" si="59"/>
        <v>U5-U4</v>
      </c>
      <c r="E534" t="s">
        <v>528</v>
      </c>
      <c r="F534" t="s">
        <v>430</v>
      </c>
      <c r="G534" t="s">
        <v>324</v>
      </c>
      <c r="N534" s="97"/>
      <c r="AT534" t="str">
        <f t="shared" si="60"/>
        <v>GND</v>
      </c>
      <c r="AU534" t="str">
        <f t="shared" si="61"/>
        <v>--</v>
      </c>
    </row>
    <row r="535" spans="1:47" x14ac:dyDescent="0.25">
      <c r="A535" t="str">
        <f t="shared" si="56"/>
        <v>U5-U5</v>
      </c>
      <c r="B535" t="str">
        <f t="shared" si="57"/>
        <v>VCCINT</v>
      </c>
      <c r="C535" t="str">
        <f t="shared" si="58"/>
        <v>U5-VCCINT</v>
      </c>
      <c r="D535" t="str">
        <f t="shared" si="59"/>
        <v>U5-U5</v>
      </c>
      <c r="E535" t="s">
        <v>528</v>
      </c>
      <c r="F535" t="s">
        <v>528</v>
      </c>
      <c r="G535" t="s">
        <v>839</v>
      </c>
      <c r="N535" s="97"/>
      <c r="AT535" t="str">
        <f t="shared" si="60"/>
        <v>VCCINT</v>
      </c>
      <c r="AU535" t="str">
        <f t="shared" si="61"/>
        <v>--</v>
      </c>
    </row>
    <row r="536" spans="1:47" x14ac:dyDescent="0.25">
      <c r="A536" t="str">
        <f t="shared" si="56"/>
        <v>U5-U6</v>
      </c>
      <c r="B536" t="str">
        <f t="shared" si="57"/>
        <v>GND</v>
      </c>
      <c r="C536" t="str">
        <f t="shared" si="58"/>
        <v>U5-GND</v>
      </c>
      <c r="D536" t="str">
        <f t="shared" si="59"/>
        <v>U5-U6</v>
      </c>
      <c r="E536" t="s">
        <v>528</v>
      </c>
      <c r="F536" t="s">
        <v>435</v>
      </c>
      <c r="G536" t="s">
        <v>324</v>
      </c>
      <c r="N536" s="97"/>
      <c r="AT536" t="str">
        <f t="shared" si="60"/>
        <v>GND</v>
      </c>
      <c r="AU536" t="str">
        <f t="shared" si="61"/>
        <v>--</v>
      </c>
    </row>
    <row r="537" spans="1:47" x14ac:dyDescent="0.25">
      <c r="A537" t="str">
        <f t="shared" si="56"/>
        <v>U5-U7</v>
      </c>
      <c r="B537" t="str">
        <f t="shared" si="57"/>
        <v>GND</v>
      </c>
      <c r="C537" t="str">
        <f t="shared" si="58"/>
        <v>U5-GND</v>
      </c>
      <c r="D537" t="str">
        <f t="shared" si="59"/>
        <v>U5-U7</v>
      </c>
      <c r="E537" t="s">
        <v>528</v>
      </c>
      <c r="F537" t="s">
        <v>436</v>
      </c>
      <c r="G537" t="s">
        <v>324</v>
      </c>
      <c r="N537" s="97"/>
      <c r="AT537" t="str">
        <f t="shared" si="60"/>
        <v>GND</v>
      </c>
      <c r="AU537" t="str">
        <f t="shared" si="61"/>
        <v>--</v>
      </c>
    </row>
    <row r="538" spans="1:47" x14ac:dyDescent="0.25">
      <c r="A538" t="str">
        <f t="shared" si="56"/>
        <v>U5-U8</v>
      </c>
      <c r="B538" t="str">
        <f t="shared" si="57"/>
        <v>GND</v>
      </c>
      <c r="C538" t="str">
        <f t="shared" si="58"/>
        <v>U5-GND</v>
      </c>
      <c r="D538" t="str">
        <f t="shared" si="59"/>
        <v>U5-U8</v>
      </c>
      <c r="E538" t="s">
        <v>528</v>
      </c>
      <c r="F538" t="s">
        <v>437</v>
      </c>
      <c r="G538" t="s">
        <v>324</v>
      </c>
      <c r="N538" s="97"/>
      <c r="AT538" t="str">
        <f t="shared" si="60"/>
        <v>GND</v>
      </c>
      <c r="AU538" t="str">
        <f t="shared" si="61"/>
        <v>--</v>
      </c>
    </row>
    <row r="539" spans="1:47" x14ac:dyDescent="0.25">
      <c r="A539" t="str">
        <f t="shared" si="56"/>
        <v>U5-U9</v>
      </c>
      <c r="B539" t="str">
        <f t="shared" si="57"/>
        <v>GND</v>
      </c>
      <c r="C539" t="str">
        <f t="shared" si="58"/>
        <v>U5-GND</v>
      </c>
      <c r="D539" t="str">
        <f t="shared" si="59"/>
        <v>U5-U9</v>
      </c>
      <c r="E539" t="s">
        <v>528</v>
      </c>
      <c r="F539" t="s">
        <v>442</v>
      </c>
      <c r="G539" t="s">
        <v>324</v>
      </c>
      <c r="N539" s="97"/>
      <c r="AT539" t="str">
        <f t="shared" si="60"/>
        <v>GND</v>
      </c>
      <c r="AU539" t="str">
        <f t="shared" si="61"/>
        <v>--</v>
      </c>
    </row>
    <row r="540" spans="1:47" x14ac:dyDescent="0.25">
      <c r="A540" t="str">
        <f t="shared" si="56"/>
        <v>U5-U10</v>
      </c>
      <c r="B540" t="str">
        <f t="shared" si="57"/>
        <v>GND</v>
      </c>
      <c r="C540" t="str">
        <f t="shared" si="58"/>
        <v>U5-GND</v>
      </c>
      <c r="D540" t="str">
        <f t="shared" si="59"/>
        <v>U5-U10</v>
      </c>
      <c r="E540" t="s">
        <v>528</v>
      </c>
      <c r="F540" t="s">
        <v>926</v>
      </c>
      <c r="G540" t="s">
        <v>324</v>
      </c>
      <c r="N540" s="97"/>
      <c r="AT540" t="str">
        <f t="shared" si="60"/>
        <v>GND</v>
      </c>
      <c r="AU540" t="str">
        <f t="shared" si="61"/>
        <v>--</v>
      </c>
    </row>
    <row r="541" spans="1:47" x14ac:dyDescent="0.25">
      <c r="A541" t="str">
        <f t="shared" si="56"/>
        <v>U5-U16</v>
      </c>
      <c r="B541" t="str">
        <f t="shared" si="57"/>
        <v>JTAGSEL</v>
      </c>
      <c r="C541" t="str">
        <f t="shared" si="58"/>
        <v>U5-JTAGSEL</v>
      </c>
      <c r="D541" t="str">
        <f t="shared" si="59"/>
        <v>U5-U16</v>
      </c>
      <c r="E541" t="s">
        <v>528</v>
      </c>
      <c r="F541" t="s">
        <v>1349</v>
      </c>
      <c r="G541" t="s">
        <v>1143</v>
      </c>
      <c r="N541" s="97"/>
      <c r="AT541" t="str">
        <f t="shared" si="60"/>
        <v>JTAGSEL</v>
      </c>
      <c r="AU541" t="str">
        <f t="shared" si="61"/>
        <v>--</v>
      </c>
    </row>
    <row r="542" spans="1:47" x14ac:dyDescent="0.25">
      <c r="A542" t="str">
        <f t="shared" si="56"/>
        <v>U5-U17</v>
      </c>
      <c r="B542" t="str">
        <f t="shared" si="57"/>
        <v>DEVRSTn</v>
      </c>
      <c r="C542" t="str">
        <f t="shared" si="58"/>
        <v>U5-DEVRSTn</v>
      </c>
      <c r="D542" t="str">
        <f t="shared" si="59"/>
        <v>U5-U17</v>
      </c>
      <c r="E542" t="s">
        <v>528</v>
      </c>
      <c r="F542" t="s">
        <v>1350</v>
      </c>
      <c r="G542" t="s">
        <v>1351</v>
      </c>
      <c r="N542" s="97"/>
      <c r="AT542" t="str">
        <f t="shared" si="60"/>
        <v>RESET</v>
      </c>
      <c r="AU542" t="str">
        <f t="shared" si="61"/>
        <v>R22</v>
      </c>
    </row>
    <row r="543" spans="1:47" x14ac:dyDescent="0.25">
      <c r="A543" t="str">
        <f t="shared" si="56"/>
        <v>U5-U20</v>
      </c>
      <c r="B543" t="str">
        <f t="shared" si="57"/>
        <v>GND</v>
      </c>
      <c r="C543" t="str">
        <f t="shared" si="58"/>
        <v>U5-GND</v>
      </c>
      <c r="D543" t="str">
        <f t="shared" si="59"/>
        <v>U5-U20</v>
      </c>
      <c r="E543" t="s">
        <v>528</v>
      </c>
      <c r="F543" t="s">
        <v>1352</v>
      </c>
      <c r="G543" t="s">
        <v>324</v>
      </c>
      <c r="N543" s="97"/>
      <c r="AT543" t="str">
        <f t="shared" si="60"/>
        <v>GND</v>
      </c>
      <c r="AU543" t="str">
        <f t="shared" si="61"/>
        <v>--</v>
      </c>
    </row>
    <row r="544" spans="1:47" x14ac:dyDescent="0.25">
      <c r="A544" t="str">
        <f t="shared" si="56"/>
        <v>U5-V1</v>
      </c>
      <c r="B544" t="str">
        <f t="shared" si="57"/>
        <v>GND</v>
      </c>
      <c r="C544" t="str">
        <f t="shared" si="58"/>
        <v>U5-GND</v>
      </c>
      <c r="D544" t="str">
        <f t="shared" si="59"/>
        <v>U5-V1</v>
      </c>
      <c r="E544" t="s">
        <v>528</v>
      </c>
      <c r="F544" t="s">
        <v>1353</v>
      </c>
      <c r="G544" t="s">
        <v>324</v>
      </c>
      <c r="N544" s="97"/>
      <c r="AT544" t="str">
        <f t="shared" si="60"/>
        <v>GND</v>
      </c>
      <c r="AU544" t="str">
        <f t="shared" si="61"/>
        <v>--</v>
      </c>
    </row>
    <row r="545" spans="1:47" x14ac:dyDescent="0.25">
      <c r="A545" t="str">
        <f t="shared" si="56"/>
        <v>U5-V2</v>
      </c>
      <c r="B545" t="str">
        <f t="shared" si="57"/>
        <v>GND</v>
      </c>
      <c r="C545" t="str">
        <f t="shared" si="58"/>
        <v>U5-GND</v>
      </c>
      <c r="D545" t="str">
        <f t="shared" si="59"/>
        <v>U5-V2</v>
      </c>
      <c r="E545" t="s">
        <v>528</v>
      </c>
      <c r="F545" t="s">
        <v>1354</v>
      </c>
      <c r="G545" t="s">
        <v>324</v>
      </c>
      <c r="N545" s="97"/>
      <c r="AT545" t="str">
        <f t="shared" si="60"/>
        <v>GND</v>
      </c>
      <c r="AU545" t="str">
        <f t="shared" si="61"/>
        <v>--</v>
      </c>
    </row>
    <row r="546" spans="1:47" x14ac:dyDescent="0.25">
      <c r="A546" t="str">
        <f t="shared" si="56"/>
        <v>U5-V3</v>
      </c>
      <c r="B546" t="str">
        <f t="shared" si="57"/>
        <v>GND</v>
      </c>
      <c r="C546" t="str">
        <f t="shared" si="58"/>
        <v>U5-GND</v>
      </c>
      <c r="D546" t="str">
        <f t="shared" si="59"/>
        <v>U5-V3</v>
      </c>
      <c r="E546" t="s">
        <v>528</v>
      </c>
      <c r="F546" t="s">
        <v>1355</v>
      </c>
      <c r="G546" t="s">
        <v>324</v>
      </c>
      <c r="N546" s="97"/>
      <c r="AT546" t="str">
        <f t="shared" si="60"/>
        <v>GND</v>
      </c>
      <c r="AU546" t="str">
        <f t="shared" si="61"/>
        <v>--</v>
      </c>
    </row>
    <row r="547" spans="1:47" x14ac:dyDescent="0.25">
      <c r="A547" t="str">
        <f t="shared" si="56"/>
        <v>U5-V4</v>
      </c>
      <c r="B547" t="str">
        <f t="shared" si="57"/>
        <v>GND</v>
      </c>
      <c r="C547" t="str">
        <f t="shared" si="58"/>
        <v>U5-GND</v>
      </c>
      <c r="D547" t="str">
        <f t="shared" si="59"/>
        <v>U5-V4</v>
      </c>
      <c r="E547" t="s">
        <v>528</v>
      </c>
      <c r="F547" t="s">
        <v>1356</v>
      </c>
      <c r="G547" t="s">
        <v>324</v>
      </c>
      <c r="N547" s="97"/>
      <c r="AT547" t="str">
        <f t="shared" si="60"/>
        <v>GND</v>
      </c>
      <c r="AU547" t="str">
        <f t="shared" si="61"/>
        <v>--</v>
      </c>
    </row>
    <row r="548" spans="1:47" x14ac:dyDescent="0.25">
      <c r="A548" t="str">
        <f t="shared" si="56"/>
        <v>U5-V5</v>
      </c>
      <c r="B548" t="str">
        <f t="shared" si="57"/>
        <v>GND</v>
      </c>
      <c r="C548" t="str">
        <f t="shared" si="58"/>
        <v>U5-GND</v>
      </c>
      <c r="D548" t="str">
        <f t="shared" si="59"/>
        <v>U5-V5</v>
      </c>
      <c r="E548" t="s">
        <v>528</v>
      </c>
      <c r="F548" t="s">
        <v>1357</v>
      </c>
      <c r="G548" t="s">
        <v>324</v>
      </c>
      <c r="N548" s="97"/>
      <c r="AT548" t="str">
        <f t="shared" si="60"/>
        <v>GND</v>
      </c>
      <c r="AU548" t="str">
        <f t="shared" si="61"/>
        <v>--</v>
      </c>
    </row>
    <row r="549" spans="1:47" x14ac:dyDescent="0.25">
      <c r="A549" t="str">
        <f t="shared" si="56"/>
        <v>U5-V6</v>
      </c>
      <c r="B549" t="str">
        <f t="shared" si="57"/>
        <v>GND</v>
      </c>
      <c r="C549" t="str">
        <f t="shared" si="58"/>
        <v>U5-GND</v>
      </c>
      <c r="D549" t="str">
        <f t="shared" si="59"/>
        <v>U5-V6</v>
      </c>
      <c r="E549" t="s">
        <v>528</v>
      </c>
      <c r="F549" t="s">
        <v>1358</v>
      </c>
      <c r="G549" t="s">
        <v>324</v>
      </c>
      <c r="N549" s="97"/>
      <c r="AT549" t="str">
        <f t="shared" si="60"/>
        <v>GND</v>
      </c>
      <c r="AU549" t="str">
        <f t="shared" si="61"/>
        <v>--</v>
      </c>
    </row>
    <row r="550" spans="1:47" x14ac:dyDescent="0.25">
      <c r="A550" t="str">
        <f t="shared" si="56"/>
        <v>U5-V7</v>
      </c>
      <c r="B550" t="str">
        <f t="shared" si="57"/>
        <v>GND</v>
      </c>
      <c r="C550" t="str">
        <f t="shared" si="58"/>
        <v>U5-GND</v>
      </c>
      <c r="D550" t="str">
        <f t="shared" si="59"/>
        <v>U5-V7</v>
      </c>
      <c r="E550" t="s">
        <v>528</v>
      </c>
      <c r="F550" t="s">
        <v>1359</v>
      </c>
      <c r="G550" t="s">
        <v>324</v>
      </c>
      <c r="N550" s="97"/>
      <c r="AT550" t="str">
        <f t="shared" si="60"/>
        <v>GND</v>
      </c>
      <c r="AU550" t="str">
        <f t="shared" si="61"/>
        <v>--</v>
      </c>
    </row>
    <row r="551" spans="1:47" x14ac:dyDescent="0.25">
      <c r="A551" t="str">
        <f t="shared" si="56"/>
        <v>U5-V8</v>
      </c>
      <c r="B551" t="str">
        <f t="shared" si="57"/>
        <v>GND</v>
      </c>
      <c r="C551" t="str">
        <f t="shared" si="58"/>
        <v>U5-GND</v>
      </c>
      <c r="D551" t="str">
        <f t="shared" si="59"/>
        <v>U5-V8</v>
      </c>
      <c r="E551" t="s">
        <v>528</v>
      </c>
      <c r="F551" t="s">
        <v>1360</v>
      </c>
      <c r="G551" t="s">
        <v>324</v>
      </c>
      <c r="N551" s="97"/>
      <c r="AT551" t="str">
        <f t="shared" si="60"/>
        <v>GND</v>
      </c>
      <c r="AU551" t="str">
        <f t="shared" si="61"/>
        <v>--</v>
      </c>
    </row>
    <row r="552" spans="1:47" x14ac:dyDescent="0.25">
      <c r="A552" t="str">
        <f t="shared" si="56"/>
        <v>U5-V9</v>
      </c>
      <c r="B552" t="str">
        <f t="shared" si="57"/>
        <v>GND</v>
      </c>
      <c r="C552" t="str">
        <f t="shared" si="58"/>
        <v>U5-GND</v>
      </c>
      <c r="D552" t="str">
        <f t="shared" si="59"/>
        <v>U5-V9</v>
      </c>
      <c r="E552" t="s">
        <v>528</v>
      </c>
      <c r="F552" t="s">
        <v>1361</v>
      </c>
      <c r="G552" t="s">
        <v>324</v>
      </c>
      <c r="N552" s="97"/>
      <c r="AT552" t="str">
        <f t="shared" si="60"/>
        <v>GND</v>
      </c>
      <c r="AU552" t="str">
        <f t="shared" si="61"/>
        <v>--</v>
      </c>
    </row>
    <row r="553" spans="1:47" x14ac:dyDescent="0.25">
      <c r="A553" t="str">
        <f t="shared" si="56"/>
        <v>U5-V10</v>
      </c>
      <c r="B553" t="str">
        <f t="shared" si="57"/>
        <v>GND</v>
      </c>
      <c r="C553" t="str">
        <f t="shared" si="58"/>
        <v>U5-GND</v>
      </c>
      <c r="D553" t="str">
        <f t="shared" si="59"/>
        <v>U5-V10</v>
      </c>
      <c r="E553" t="s">
        <v>528</v>
      </c>
      <c r="F553" t="s">
        <v>1362</v>
      </c>
      <c r="G553" t="s">
        <v>324</v>
      </c>
      <c r="N553" s="97"/>
      <c r="AT553" t="str">
        <f t="shared" si="60"/>
        <v>GND</v>
      </c>
      <c r="AU553" t="str">
        <f t="shared" si="61"/>
        <v>--</v>
      </c>
    </row>
    <row r="554" spans="1:47" x14ac:dyDescent="0.25">
      <c r="A554" t="str">
        <f t="shared" si="56"/>
        <v>U5-V13</v>
      </c>
      <c r="B554" t="str">
        <f t="shared" si="57"/>
        <v>GND</v>
      </c>
      <c r="C554" t="str">
        <f t="shared" si="58"/>
        <v>U5-GND</v>
      </c>
      <c r="D554" t="str">
        <f t="shared" si="59"/>
        <v>U5-V13</v>
      </c>
      <c r="E554" t="s">
        <v>528</v>
      </c>
      <c r="F554" t="s">
        <v>1363</v>
      </c>
      <c r="G554" t="s">
        <v>324</v>
      </c>
      <c r="N554" s="97"/>
      <c r="AT554" t="str">
        <f t="shared" si="60"/>
        <v>GND</v>
      </c>
      <c r="AU554" t="str">
        <f t="shared" si="61"/>
        <v>--</v>
      </c>
    </row>
    <row r="555" spans="1:47" x14ac:dyDescent="0.25">
      <c r="A555" t="str">
        <f t="shared" si="56"/>
        <v>U5-V16</v>
      </c>
      <c r="B555" t="str">
        <f t="shared" si="57"/>
        <v>TDI</v>
      </c>
      <c r="C555" t="str">
        <f t="shared" si="58"/>
        <v>U5-TDI</v>
      </c>
      <c r="D555" t="str">
        <f t="shared" si="59"/>
        <v>U5-V16</v>
      </c>
      <c r="E555" t="s">
        <v>528</v>
      </c>
      <c r="F555" t="s">
        <v>1364</v>
      </c>
      <c r="G555" t="s">
        <v>331</v>
      </c>
      <c r="N555" s="97"/>
      <c r="AT555" t="str">
        <f t="shared" si="60"/>
        <v>TDI</v>
      </c>
      <c r="AU555" t="str">
        <f t="shared" si="61"/>
        <v>--</v>
      </c>
    </row>
    <row r="556" spans="1:47" x14ac:dyDescent="0.25">
      <c r="A556" t="str">
        <f t="shared" si="56"/>
        <v>U5-V17</v>
      </c>
      <c r="B556" t="str">
        <f t="shared" si="57"/>
        <v>TMS</v>
      </c>
      <c r="C556" t="str">
        <f t="shared" si="58"/>
        <v>U5-TMS</v>
      </c>
      <c r="D556" t="str">
        <f t="shared" si="59"/>
        <v>U5-V17</v>
      </c>
      <c r="E556" t="s">
        <v>528</v>
      </c>
      <c r="F556" t="s">
        <v>1365</v>
      </c>
      <c r="G556" t="s">
        <v>332</v>
      </c>
      <c r="N556" s="97"/>
      <c r="AT556" t="str">
        <f t="shared" si="60"/>
        <v>TMS</v>
      </c>
      <c r="AU556" t="str">
        <f t="shared" si="61"/>
        <v>--</v>
      </c>
    </row>
    <row r="557" spans="1:47" x14ac:dyDescent="0.25">
      <c r="A557" t="str">
        <f t="shared" si="56"/>
        <v>U5-W1</v>
      </c>
      <c r="B557" t="str">
        <f t="shared" si="57"/>
        <v>GND</v>
      </c>
      <c r="C557" t="str">
        <f t="shared" si="58"/>
        <v>U5-GND</v>
      </c>
      <c r="D557" t="str">
        <f t="shared" si="59"/>
        <v>U5-W1</v>
      </c>
      <c r="E557" t="s">
        <v>528</v>
      </c>
      <c r="F557" t="s">
        <v>1366</v>
      </c>
      <c r="G557" t="s">
        <v>324</v>
      </c>
      <c r="N557" s="97"/>
      <c r="AT557" t="str">
        <f t="shared" si="60"/>
        <v>GND</v>
      </c>
      <c r="AU557" t="str">
        <f t="shared" si="61"/>
        <v>--</v>
      </c>
    </row>
    <row r="558" spans="1:47" x14ac:dyDescent="0.25">
      <c r="A558" t="str">
        <f t="shared" si="56"/>
        <v>U5-W2</v>
      </c>
      <c r="B558" t="str">
        <f t="shared" si="57"/>
        <v>NetU5_W2</v>
      </c>
      <c r="C558" t="str">
        <f t="shared" si="58"/>
        <v>U5-NetU5_W2</v>
      </c>
      <c r="D558" t="str">
        <f t="shared" si="59"/>
        <v>U5-W2</v>
      </c>
      <c r="E558" t="s">
        <v>528</v>
      </c>
      <c r="F558" t="s">
        <v>1367</v>
      </c>
      <c r="G558" t="s">
        <v>1368</v>
      </c>
      <c r="N558" s="97"/>
      <c r="AT558" t="str">
        <f t="shared" si="60"/>
        <v>NetU5_W2</v>
      </c>
      <c r="AU558" t="str">
        <f t="shared" si="61"/>
        <v>--</v>
      </c>
    </row>
    <row r="559" spans="1:47" x14ac:dyDescent="0.25">
      <c r="A559" t="str">
        <f t="shared" si="56"/>
        <v>U5-W3</v>
      </c>
      <c r="B559" t="str">
        <f t="shared" si="57"/>
        <v>GND</v>
      </c>
      <c r="C559" t="str">
        <f t="shared" si="58"/>
        <v>U5-GND</v>
      </c>
      <c r="D559" t="str">
        <f t="shared" si="59"/>
        <v>U5-W3</v>
      </c>
      <c r="E559" t="s">
        <v>528</v>
      </c>
      <c r="F559" t="s">
        <v>1369</v>
      </c>
      <c r="G559" t="s">
        <v>324</v>
      </c>
      <c r="N559" s="97"/>
      <c r="AT559" t="str">
        <f t="shared" si="60"/>
        <v>GND</v>
      </c>
      <c r="AU559" t="str">
        <f t="shared" si="61"/>
        <v>--</v>
      </c>
    </row>
    <row r="560" spans="1:47" x14ac:dyDescent="0.25">
      <c r="A560" t="str">
        <f t="shared" si="56"/>
        <v>U5-W4</v>
      </c>
      <c r="B560" t="str">
        <f t="shared" si="57"/>
        <v>NetU5_W4</v>
      </c>
      <c r="C560" t="str">
        <f t="shared" si="58"/>
        <v>U5-NetU5_W4</v>
      </c>
      <c r="D560" t="str">
        <f t="shared" si="59"/>
        <v>U5-W4</v>
      </c>
      <c r="E560" t="s">
        <v>528</v>
      </c>
      <c r="F560" t="s">
        <v>1370</v>
      </c>
      <c r="G560" t="s">
        <v>1371</v>
      </c>
      <c r="N560" s="97"/>
      <c r="AT560" t="str">
        <f t="shared" si="60"/>
        <v>NetU5_W4</v>
      </c>
      <c r="AU560" t="str">
        <f t="shared" si="61"/>
        <v>--</v>
      </c>
    </row>
    <row r="561" spans="1:47" x14ac:dyDescent="0.25">
      <c r="A561" t="str">
        <f t="shared" si="56"/>
        <v>U5-W5</v>
      </c>
      <c r="B561" t="str">
        <f t="shared" si="57"/>
        <v>GND</v>
      </c>
      <c r="C561" t="str">
        <f t="shared" si="58"/>
        <v>U5-GND</v>
      </c>
      <c r="D561" t="str">
        <f t="shared" si="59"/>
        <v>U5-W5</v>
      </c>
      <c r="E561" t="s">
        <v>528</v>
      </c>
      <c r="F561" t="s">
        <v>1372</v>
      </c>
      <c r="G561" t="s">
        <v>324</v>
      </c>
      <c r="N561" s="97"/>
      <c r="AT561" t="str">
        <f t="shared" si="60"/>
        <v>GND</v>
      </c>
      <c r="AU561" t="str">
        <f t="shared" si="61"/>
        <v>--</v>
      </c>
    </row>
    <row r="562" spans="1:47" x14ac:dyDescent="0.25">
      <c r="A562" t="str">
        <f t="shared" si="56"/>
        <v>U5-W6</v>
      </c>
      <c r="B562" t="str">
        <f t="shared" si="57"/>
        <v>NetU5_W6</v>
      </c>
      <c r="C562" t="str">
        <f t="shared" si="58"/>
        <v>U5-NetU5_W6</v>
      </c>
      <c r="D562" t="str">
        <f t="shared" si="59"/>
        <v>U5-W6</v>
      </c>
      <c r="E562" t="s">
        <v>528</v>
      </c>
      <c r="F562" t="s">
        <v>1373</v>
      </c>
      <c r="G562" t="s">
        <v>1374</v>
      </c>
      <c r="N562" s="97"/>
      <c r="AT562" t="str">
        <f t="shared" si="60"/>
        <v>NetU5_W6</v>
      </c>
      <c r="AU562" t="str">
        <f t="shared" si="61"/>
        <v>--</v>
      </c>
    </row>
    <row r="563" spans="1:47" x14ac:dyDescent="0.25">
      <c r="A563" t="str">
        <f t="shared" si="56"/>
        <v>U5-W7</v>
      </c>
      <c r="B563" t="str">
        <f t="shared" si="57"/>
        <v>GND</v>
      </c>
      <c r="C563" t="str">
        <f t="shared" si="58"/>
        <v>U5-GND</v>
      </c>
      <c r="D563" t="str">
        <f t="shared" si="59"/>
        <v>U5-W7</v>
      </c>
      <c r="E563" t="s">
        <v>528</v>
      </c>
      <c r="F563" t="s">
        <v>1375</v>
      </c>
      <c r="G563" t="s">
        <v>324</v>
      </c>
      <c r="N563" s="97"/>
      <c r="AT563" t="str">
        <f t="shared" si="60"/>
        <v>GND</v>
      </c>
      <c r="AU563" t="str">
        <f t="shared" si="61"/>
        <v>--</v>
      </c>
    </row>
    <row r="564" spans="1:47" x14ac:dyDescent="0.25">
      <c r="A564" t="str">
        <f t="shared" si="56"/>
        <v>U5-W8</v>
      </c>
      <c r="B564" t="str">
        <f t="shared" si="57"/>
        <v>NetU5_W8</v>
      </c>
      <c r="C564" t="str">
        <f t="shared" si="58"/>
        <v>U5-NetU5_W8</v>
      </c>
      <c r="D564" t="str">
        <f t="shared" si="59"/>
        <v>U5-W8</v>
      </c>
      <c r="E564" t="s">
        <v>528</v>
      </c>
      <c r="F564" t="s">
        <v>1376</v>
      </c>
      <c r="G564" t="s">
        <v>1377</v>
      </c>
      <c r="N564" s="97"/>
      <c r="AT564" t="str">
        <f t="shared" si="60"/>
        <v>NetU5_W8</v>
      </c>
      <c r="AU564" t="str">
        <f t="shared" si="61"/>
        <v>--</v>
      </c>
    </row>
    <row r="565" spans="1:47" x14ac:dyDescent="0.25">
      <c r="A565" t="str">
        <f t="shared" si="56"/>
        <v>U5-W9</v>
      </c>
      <c r="B565" t="str">
        <f t="shared" si="57"/>
        <v>GND</v>
      </c>
      <c r="C565" t="str">
        <f t="shared" si="58"/>
        <v>U5-GND</v>
      </c>
      <c r="D565" t="str">
        <f t="shared" si="59"/>
        <v>U5-W9</v>
      </c>
      <c r="E565" t="s">
        <v>528</v>
      </c>
      <c r="F565" t="s">
        <v>1378</v>
      </c>
      <c r="G565" t="s">
        <v>324</v>
      </c>
      <c r="N565" s="97"/>
      <c r="AT565" t="str">
        <f t="shared" si="60"/>
        <v>GND</v>
      </c>
      <c r="AU565" t="str">
        <f t="shared" si="61"/>
        <v>--</v>
      </c>
    </row>
    <row r="566" spans="1:47" x14ac:dyDescent="0.25">
      <c r="A566" t="str">
        <f t="shared" si="56"/>
        <v>U5-W16</v>
      </c>
      <c r="B566" t="str">
        <f t="shared" si="57"/>
        <v>GND</v>
      </c>
      <c r="C566" t="str">
        <f t="shared" si="58"/>
        <v>U5-GND</v>
      </c>
      <c r="D566" t="str">
        <f t="shared" si="59"/>
        <v>U5-W16</v>
      </c>
      <c r="E566" t="s">
        <v>528</v>
      </c>
      <c r="F566" t="s">
        <v>1379</v>
      </c>
      <c r="G566" t="s">
        <v>324</v>
      </c>
      <c r="N566" s="97"/>
      <c r="AT566" t="str">
        <f t="shared" si="60"/>
        <v>GND</v>
      </c>
      <c r="AU566" t="str">
        <f t="shared" si="61"/>
        <v>--</v>
      </c>
    </row>
    <row r="567" spans="1:47" x14ac:dyDescent="0.25">
      <c r="A567" t="str">
        <f t="shared" si="56"/>
        <v>U5-W17</v>
      </c>
      <c r="B567" t="str">
        <f t="shared" si="57"/>
        <v>NetC3_1</v>
      </c>
      <c r="C567" t="str">
        <f t="shared" si="58"/>
        <v>U5-NetC3_1</v>
      </c>
      <c r="D567" t="str">
        <f t="shared" si="59"/>
        <v>U5-W17</v>
      </c>
      <c r="E567" t="s">
        <v>528</v>
      </c>
      <c r="F567" t="s">
        <v>1380</v>
      </c>
      <c r="G567" t="s">
        <v>1030</v>
      </c>
      <c r="N567" s="97"/>
      <c r="AT567" t="str">
        <f t="shared" si="60"/>
        <v>NetC3_1</v>
      </c>
      <c r="AU567" t="str">
        <f t="shared" si="61"/>
        <v>--</v>
      </c>
    </row>
    <row r="568" spans="1:47" x14ac:dyDescent="0.25">
      <c r="A568" t="str">
        <f t="shared" si="56"/>
        <v>U5-W18</v>
      </c>
      <c r="B568" t="str">
        <f t="shared" si="57"/>
        <v>NetC25_1</v>
      </c>
      <c r="C568" t="str">
        <f t="shared" si="58"/>
        <v>U5-NetC25_1</v>
      </c>
      <c r="D568" t="str">
        <f t="shared" si="59"/>
        <v>U5-W18</v>
      </c>
      <c r="E568" t="s">
        <v>528</v>
      </c>
      <c r="F568" t="s">
        <v>1381</v>
      </c>
      <c r="G568" t="s">
        <v>1150</v>
      </c>
      <c r="N568" s="97"/>
      <c r="AT568" t="str">
        <f t="shared" si="60"/>
        <v>NetC25_1</v>
      </c>
      <c r="AU568" t="str">
        <f t="shared" si="61"/>
        <v>--</v>
      </c>
    </row>
    <row r="569" spans="1:47" x14ac:dyDescent="0.25">
      <c r="A569" t="str">
        <f t="shared" si="56"/>
        <v>U5-W19</v>
      </c>
      <c r="B569" t="str">
        <f t="shared" si="57"/>
        <v>TCK</v>
      </c>
      <c r="C569" t="str">
        <f t="shared" si="58"/>
        <v>U5-TCK</v>
      </c>
      <c r="D569" t="str">
        <f t="shared" si="59"/>
        <v>U5-W19</v>
      </c>
      <c r="E569" t="s">
        <v>528</v>
      </c>
      <c r="F569" t="s">
        <v>1382</v>
      </c>
      <c r="G569" t="s">
        <v>329</v>
      </c>
      <c r="N569" s="97"/>
      <c r="AT569" t="str">
        <f t="shared" si="60"/>
        <v>TCK</v>
      </c>
      <c r="AU569" t="str">
        <f t="shared" si="61"/>
        <v>--</v>
      </c>
    </row>
    <row r="570" spans="1:47" x14ac:dyDescent="0.25">
      <c r="A570" t="str">
        <f t="shared" si="56"/>
        <v>U5-W20</v>
      </c>
      <c r="B570" t="str">
        <f t="shared" si="57"/>
        <v>3.3V</v>
      </c>
      <c r="C570" t="str">
        <f t="shared" si="58"/>
        <v>U5-3.3V</v>
      </c>
      <c r="D570" t="str">
        <f t="shared" si="59"/>
        <v>U5-W20</v>
      </c>
      <c r="E570" t="s">
        <v>528</v>
      </c>
      <c r="F570" t="s">
        <v>1383</v>
      </c>
      <c r="G570" t="s">
        <v>291</v>
      </c>
      <c r="N570" s="97"/>
      <c r="AT570" t="str">
        <f t="shared" si="60"/>
        <v>3.3V</v>
      </c>
      <c r="AU570" t="str">
        <f t="shared" si="61"/>
        <v>--</v>
      </c>
    </row>
    <row r="571" spans="1:47" x14ac:dyDescent="0.25">
      <c r="A571" t="str">
        <f t="shared" si="56"/>
        <v>U5-Y1</v>
      </c>
      <c r="B571" t="str">
        <f t="shared" si="57"/>
        <v>GND</v>
      </c>
      <c r="C571" t="str">
        <f t="shared" si="58"/>
        <v>U5-GND</v>
      </c>
      <c r="D571" t="str">
        <f t="shared" si="59"/>
        <v>U5-Y1</v>
      </c>
      <c r="E571" t="s">
        <v>528</v>
      </c>
      <c r="F571" t="s">
        <v>1384</v>
      </c>
      <c r="G571" t="s">
        <v>324</v>
      </c>
      <c r="N571" s="97"/>
      <c r="AT571" t="str">
        <f t="shared" si="60"/>
        <v>GND</v>
      </c>
      <c r="AU571" t="str">
        <f t="shared" si="61"/>
        <v>--</v>
      </c>
    </row>
    <row r="572" spans="1:47" x14ac:dyDescent="0.25">
      <c r="A572" t="str">
        <f t="shared" si="56"/>
        <v>U5-Y2</v>
      </c>
      <c r="B572" t="str">
        <f t="shared" si="57"/>
        <v>NetU5_Y2</v>
      </c>
      <c r="C572" t="str">
        <f t="shared" si="58"/>
        <v>U5-NetU5_Y2</v>
      </c>
      <c r="D572" t="str">
        <f t="shared" si="59"/>
        <v>U5-Y2</v>
      </c>
      <c r="E572" t="s">
        <v>528</v>
      </c>
      <c r="F572" t="s">
        <v>1385</v>
      </c>
      <c r="G572" t="s">
        <v>1386</v>
      </c>
      <c r="N572" s="97"/>
      <c r="AT572" t="str">
        <f t="shared" si="60"/>
        <v>NetU5_Y2</v>
      </c>
      <c r="AU572" t="str">
        <f t="shared" si="61"/>
        <v>--</v>
      </c>
    </row>
    <row r="573" spans="1:47" x14ac:dyDescent="0.25">
      <c r="A573" t="str">
        <f t="shared" si="56"/>
        <v>U5-Y3</v>
      </c>
      <c r="B573" t="str">
        <f t="shared" si="57"/>
        <v>GND</v>
      </c>
      <c r="C573" t="str">
        <f t="shared" si="58"/>
        <v>U5-GND</v>
      </c>
      <c r="D573" t="str">
        <f t="shared" si="59"/>
        <v>U5-Y3</v>
      </c>
      <c r="E573" t="s">
        <v>528</v>
      </c>
      <c r="F573" t="s">
        <v>1387</v>
      </c>
      <c r="G573" t="s">
        <v>324</v>
      </c>
      <c r="N573" s="97"/>
      <c r="AT573" t="str">
        <f t="shared" si="60"/>
        <v>GND</v>
      </c>
      <c r="AU573" t="str">
        <f t="shared" si="61"/>
        <v>--</v>
      </c>
    </row>
    <row r="574" spans="1:47" x14ac:dyDescent="0.25">
      <c r="A574" t="str">
        <f t="shared" si="56"/>
        <v>U5-Y4</v>
      </c>
      <c r="B574" t="str">
        <f t="shared" si="57"/>
        <v>NetU5_Y4</v>
      </c>
      <c r="C574" t="str">
        <f t="shared" si="58"/>
        <v>U5-NetU5_Y4</v>
      </c>
      <c r="D574" t="str">
        <f t="shared" si="59"/>
        <v>U5-Y4</v>
      </c>
      <c r="E574" t="s">
        <v>528</v>
      </c>
      <c r="F574" t="s">
        <v>1388</v>
      </c>
      <c r="G574" t="s">
        <v>1389</v>
      </c>
      <c r="N574" s="97"/>
      <c r="AT574" t="str">
        <f t="shared" si="60"/>
        <v>NetU5_Y4</v>
      </c>
      <c r="AU574" t="str">
        <f t="shared" si="61"/>
        <v>--</v>
      </c>
    </row>
    <row r="575" spans="1:47" x14ac:dyDescent="0.25">
      <c r="A575" t="str">
        <f t="shared" si="56"/>
        <v>U5-Y5</v>
      </c>
      <c r="B575" t="str">
        <f t="shared" si="57"/>
        <v>GND</v>
      </c>
      <c r="C575" t="str">
        <f t="shared" si="58"/>
        <v>U5-GND</v>
      </c>
      <c r="D575" t="str">
        <f t="shared" si="59"/>
        <v>U5-Y5</v>
      </c>
      <c r="E575" t="s">
        <v>528</v>
      </c>
      <c r="F575" t="s">
        <v>1390</v>
      </c>
      <c r="G575" t="s">
        <v>324</v>
      </c>
      <c r="N575" s="97"/>
      <c r="AT575" t="str">
        <f t="shared" si="60"/>
        <v>GND</v>
      </c>
      <c r="AU575" t="str">
        <f t="shared" si="61"/>
        <v>--</v>
      </c>
    </row>
    <row r="576" spans="1:47" x14ac:dyDescent="0.25">
      <c r="A576" t="str">
        <f t="shared" si="56"/>
        <v>U5-Y6</v>
      </c>
      <c r="B576" t="str">
        <f t="shared" si="57"/>
        <v>NetU5_Y6</v>
      </c>
      <c r="C576" t="str">
        <f t="shared" si="58"/>
        <v>U5-NetU5_Y6</v>
      </c>
      <c r="D576" t="str">
        <f t="shared" si="59"/>
        <v>U5-Y6</v>
      </c>
      <c r="E576" t="s">
        <v>528</v>
      </c>
      <c r="F576" t="s">
        <v>1391</v>
      </c>
      <c r="G576" t="s">
        <v>1392</v>
      </c>
      <c r="N576" s="97"/>
      <c r="AT576" t="str">
        <f t="shared" si="60"/>
        <v>NetU5_Y6</v>
      </c>
      <c r="AU576" t="str">
        <f t="shared" si="61"/>
        <v>--</v>
      </c>
    </row>
    <row r="577" spans="1:47" x14ac:dyDescent="0.25">
      <c r="A577" t="str">
        <f t="shared" si="56"/>
        <v>U5-Y7</v>
      </c>
      <c r="B577" t="str">
        <f t="shared" si="57"/>
        <v>GND</v>
      </c>
      <c r="C577" t="str">
        <f t="shared" si="58"/>
        <v>U5-GND</v>
      </c>
      <c r="D577" t="str">
        <f t="shared" si="59"/>
        <v>U5-Y7</v>
      </c>
      <c r="E577" t="s">
        <v>528</v>
      </c>
      <c r="F577" t="s">
        <v>1393</v>
      </c>
      <c r="G577" t="s">
        <v>324</v>
      </c>
      <c r="N577" s="97"/>
      <c r="AT577" t="str">
        <f t="shared" si="60"/>
        <v>GND</v>
      </c>
      <c r="AU577" t="str">
        <f t="shared" si="61"/>
        <v>--</v>
      </c>
    </row>
    <row r="578" spans="1:47" x14ac:dyDescent="0.25">
      <c r="A578" t="str">
        <f t="shared" si="56"/>
        <v>U5-Y8</v>
      </c>
      <c r="B578" t="str">
        <f t="shared" si="57"/>
        <v>NetU5_Y8</v>
      </c>
      <c r="C578" t="str">
        <f t="shared" si="58"/>
        <v>U5-NetU5_Y8</v>
      </c>
      <c r="D578" t="str">
        <f t="shared" si="59"/>
        <v>U5-Y8</v>
      </c>
      <c r="E578" t="s">
        <v>528</v>
      </c>
      <c r="F578" t="s">
        <v>1394</v>
      </c>
      <c r="G578" t="s">
        <v>1395</v>
      </c>
      <c r="N578" s="97"/>
      <c r="AT578" t="str">
        <f t="shared" si="60"/>
        <v>NetU5_Y8</v>
      </c>
      <c r="AU578" t="str">
        <f t="shared" si="61"/>
        <v>--</v>
      </c>
    </row>
    <row r="579" spans="1:47" x14ac:dyDescent="0.25">
      <c r="A579" t="str">
        <f t="shared" si="56"/>
        <v>U5-Y9</v>
      </c>
      <c r="B579" t="str">
        <f t="shared" si="57"/>
        <v>GND</v>
      </c>
      <c r="C579" t="str">
        <f t="shared" si="58"/>
        <v>U5-GND</v>
      </c>
      <c r="D579" t="str">
        <f t="shared" si="59"/>
        <v>U5-Y9</v>
      </c>
      <c r="E579" t="s">
        <v>528</v>
      </c>
      <c r="F579" t="s">
        <v>1396</v>
      </c>
      <c r="G579" t="s">
        <v>324</v>
      </c>
      <c r="N579" s="97"/>
      <c r="AT579" t="str">
        <f t="shared" si="60"/>
        <v>GND</v>
      </c>
      <c r="AU579" t="str">
        <f t="shared" si="61"/>
        <v>--</v>
      </c>
    </row>
    <row r="580" spans="1:47" x14ac:dyDescent="0.25">
      <c r="A580" t="str">
        <f t="shared" si="56"/>
        <v>U5-Y17</v>
      </c>
      <c r="B580" t="str">
        <f t="shared" si="57"/>
        <v>NetC4_1</v>
      </c>
      <c r="C580" t="str">
        <f t="shared" si="58"/>
        <v>U5-NetC4_1</v>
      </c>
      <c r="D580" t="str">
        <f t="shared" si="59"/>
        <v>U5-Y17</v>
      </c>
      <c r="E580" t="s">
        <v>528</v>
      </c>
      <c r="F580" t="s">
        <v>1397</v>
      </c>
      <c r="G580" t="s">
        <v>1151</v>
      </c>
      <c r="N580" s="97"/>
      <c r="AT580" t="str">
        <f t="shared" si="60"/>
        <v>NetC4_1</v>
      </c>
      <c r="AU580" t="str">
        <f t="shared" si="61"/>
        <v>--</v>
      </c>
    </row>
    <row r="581" spans="1:47" x14ac:dyDescent="0.25">
      <c r="A581" t="str">
        <f t="shared" si="56"/>
        <v>U5-Y18</v>
      </c>
      <c r="B581" t="str">
        <f t="shared" si="57"/>
        <v>NetC24_1</v>
      </c>
      <c r="C581" t="str">
        <f t="shared" si="58"/>
        <v>U5-NetC24_1</v>
      </c>
      <c r="D581" t="str">
        <f t="shared" si="59"/>
        <v>U5-Y18</v>
      </c>
      <c r="E581" t="s">
        <v>528</v>
      </c>
      <c r="F581" t="s">
        <v>1398</v>
      </c>
      <c r="G581" t="s">
        <v>1149</v>
      </c>
      <c r="N581" s="97"/>
      <c r="AT581" t="str">
        <f t="shared" si="60"/>
        <v>NetC24_1</v>
      </c>
      <c r="AU581" t="str">
        <f t="shared" si="61"/>
        <v>--</v>
      </c>
    </row>
    <row r="582" spans="1:47" x14ac:dyDescent="0.25">
      <c r="A582" t="str">
        <f t="shared" ref="A582:A645" si="62">$E582&amp;"-"&amp;$F582</f>
        <v>U5-Y19</v>
      </c>
      <c r="B582" t="str">
        <f t="shared" ref="B582:B645" si="63">IF(OR(E582=$A$2,E582=$B$2,E582=$C$2,E582=$D$2),"--",G582)</f>
        <v>GND</v>
      </c>
      <c r="C582" t="str">
        <f t="shared" ref="C582:C645" si="64">$E582&amp;"-"&amp;$G582</f>
        <v>U5-GND</v>
      </c>
      <c r="D582" t="str">
        <f t="shared" ref="D582:D645" si="65">A582</f>
        <v>U5-Y19</v>
      </c>
      <c r="E582" t="s">
        <v>528</v>
      </c>
      <c r="F582" t="s">
        <v>1399</v>
      </c>
      <c r="G582" t="s">
        <v>324</v>
      </c>
      <c r="N582" s="97"/>
      <c r="AT582" t="str">
        <f t="shared" ref="AT582:AT645" si="66">IF(IF(COUNTIF($AO$6:$AQ$150,B582)&gt;0,"---","--")="---",VLOOKUP(B582,$AO$6:$AQ$150,3,0),B582)</f>
        <v>GND</v>
      </c>
      <c r="AU582" t="str">
        <f t="shared" ref="AU582:AU645" si="67">IF(IF(COUNTIF($AO$6:$AQ$150,B582)&gt;0,"---","--")="---",VLOOKUP(B582,$AO$6:$AQ$150,2,0),"--")</f>
        <v>--</v>
      </c>
    </row>
    <row r="583" spans="1:47" x14ac:dyDescent="0.25">
      <c r="A583" t="str">
        <f t="shared" si="62"/>
        <v>U5-Y20</v>
      </c>
      <c r="B583" t="str">
        <f t="shared" si="63"/>
        <v>TDO</v>
      </c>
      <c r="C583" t="str">
        <f t="shared" si="64"/>
        <v>U5-TDO</v>
      </c>
      <c r="D583" t="str">
        <f t="shared" si="65"/>
        <v>U5-Y20</v>
      </c>
      <c r="E583" t="s">
        <v>528</v>
      </c>
      <c r="F583" t="s">
        <v>1400</v>
      </c>
      <c r="G583" t="s">
        <v>330</v>
      </c>
      <c r="N583" s="97"/>
      <c r="AT583" t="str">
        <f t="shared" si="66"/>
        <v>TDO</v>
      </c>
      <c r="AU583" t="str">
        <f t="shared" si="67"/>
        <v>--</v>
      </c>
    </row>
    <row r="584" spans="1:47" x14ac:dyDescent="0.25">
      <c r="A584" t="str">
        <f t="shared" si="62"/>
        <v>U7-1</v>
      </c>
      <c r="B584" t="str">
        <f t="shared" si="63"/>
        <v>3.3V</v>
      </c>
      <c r="C584" t="str">
        <f t="shared" si="64"/>
        <v>U7-3.3V</v>
      </c>
      <c r="D584" t="str">
        <f t="shared" si="65"/>
        <v>U7-1</v>
      </c>
      <c r="E584" t="s">
        <v>436</v>
      </c>
      <c r="F584">
        <v>1</v>
      </c>
      <c r="G584" t="s">
        <v>291</v>
      </c>
      <c r="N584" s="97"/>
      <c r="AT584" t="str">
        <f t="shared" si="66"/>
        <v>3.3V</v>
      </c>
      <c r="AU584" t="str">
        <f t="shared" si="67"/>
        <v>--</v>
      </c>
    </row>
    <row r="585" spans="1:47" x14ac:dyDescent="0.25">
      <c r="A585" t="str">
        <f t="shared" si="62"/>
        <v>U7-2</v>
      </c>
      <c r="B585" t="str">
        <f t="shared" si="63"/>
        <v>GND</v>
      </c>
      <c r="C585" t="str">
        <f t="shared" si="64"/>
        <v>U7-GND</v>
      </c>
      <c r="D585" t="str">
        <f t="shared" si="65"/>
        <v>U7-2</v>
      </c>
      <c r="E585" t="s">
        <v>436</v>
      </c>
      <c r="F585">
        <v>2</v>
      </c>
      <c r="G585" t="s">
        <v>324</v>
      </c>
      <c r="N585" s="97"/>
      <c r="AT585" t="str">
        <f t="shared" si="66"/>
        <v>GND</v>
      </c>
      <c r="AU585" t="str">
        <f t="shared" si="67"/>
        <v>--</v>
      </c>
    </row>
    <row r="586" spans="1:47" x14ac:dyDescent="0.25">
      <c r="A586" t="str">
        <f t="shared" si="62"/>
        <v>U7-3</v>
      </c>
      <c r="B586" t="str">
        <f t="shared" si="63"/>
        <v>NetR17_1</v>
      </c>
      <c r="C586" t="str">
        <f t="shared" si="64"/>
        <v>U7-NetR17_1</v>
      </c>
      <c r="D586" t="str">
        <f t="shared" si="65"/>
        <v>U7-3</v>
      </c>
      <c r="E586" t="s">
        <v>436</v>
      </c>
      <c r="F586">
        <v>3</v>
      </c>
      <c r="G586" t="s">
        <v>382</v>
      </c>
      <c r="N586" s="97"/>
      <c r="AT586" t="str">
        <f t="shared" si="66"/>
        <v>CLK12M</v>
      </c>
      <c r="AU586" t="str">
        <f t="shared" si="67"/>
        <v>R17</v>
      </c>
    </row>
    <row r="587" spans="1:47" x14ac:dyDescent="0.25">
      <c r="A587" t="str">
        <f t="shared" si="62"/>
        <v>U7-4</v>
      </c>
      <c r="B587" t="str">
        <f t="shared" si="63"/>
        <v>3.3V</v>
      </c>
      <c r="C587" t="str">
        <f t="shared" si="64"/>
        <v>U7-3.3V</v>
      </c>
      <c r="D587" t="str">
        <f t="shared" si="65"/>
        <v>U7-4</v>
      </c>
      <c r="E587" t="s">
        <v>436</v>
      </c>
      <c r="F587">
        <v>4</v>
      </c>
      <c r="G587" t="s">
        <v>291</v>
      </c>
      <c r="N587" s="97"/>
      <c r="AT587" t="str">
        <f t="shared" si="66"/>
        <v>3.3V</v>
      </c>
      <c r="AU587" t="str">
        <f t="shared" si="67"/>
        <v>--</v>
      </c>
    </row>
    <row r="588" spans="1:47" x14ac:dyDescent="0.25">
      <c r="A588" t="str">
        <f t="shared" si="62"/>
        <v>U8-1</v>
      </c>
      <c r="B588" t="str">
        <f t="shared" si="63"/>
        <v>NetU8_1</v>
      </c>
      <c r="C588" t="str">
        <f t="shared" si="64"/>
        <v>U8-NetU8_1</v>
      </c>
      <c r="D588" t="str">
        <f t="shared" si="65"/>
        <v>U8-1</v>
      </c>
      <c r="E588" t="s">
        <v>437</v>
      </c>
      <c r="F588">
        <v>1</v>
      </c>
      <c r="G588" t="s">
        <v>438</v>
      </c>
      <c r="N588" s="97"/>
      <c r="AT588" t="str">
        <f t="shared" si="66"/>
        <v>NetU8_1</v>
      </c>
      <c r="AU588" t="str">
        <f t="shared" si="67"/>
        <v>--</v>
      </c>
    </row>
    <row r="589" spans="1:47" x14ac:dyDescent="0.25">
      <c r="A589" t="str">
        <f t="shared" si="62"/>
        <v>U8-2</v>
      </c>
      <c r="B589" t="str">
        <f t="shared" si="63"/>
        <v>GND</v>
      </c>
      <c r="C589" t="str">
        <f t="shared" si="64"/>
        <v>U8-GND</v>
      </c>
      <c r="D589" t="str">
        <f t="shared" si="65"/>
        <v>U8-2</v>
      </c>
      <c r="E589" t="s">
        <v>437</v>
      </c>
      <c r="F589">
        <v>2</v>
      </c>
      <c r="G589" t="s">
        <v>324</v>
      </c>
      <c r="N589" s="97"/>
      <c r="AT589" t="str">
        <f t="shared" si="66"/>
        <v>GND</v>
      </c>
      <c r="AU589" t="str">
        <f t="shared" si="67"/>
        <v>--</v>
      </c>
    </row>
    <row r="590" spans="1:47" x14ac:dyDescent="0.25">
      <c r="A590" t="str">
        <f t="shared" si="62"/>
        <v>U8-3</v>
      </c>
      <c r="B590" t="str">
        <f t="shared" si="63"/>
        <v>GND</v>
      </c>
      <c r="C590" t="str">
        <f t="shared" si="64"/>
        <v>U8-GND</v>
      </c>
      <c r="D590" t="str">
        <f t="shared" si="65"/>
        <v>U8-3</v>
      </c>
      <c r="E590" t="s">
        <v>437</v>
      </c>
      <c r="F590">
        <v>3</v>
      </c>
      <c r="G590" t="s">
        <v>324</v>
      </c>
      <c r="N590" s="97"/>
      <c r="AT590" t="str">
        <f t="shared" si="66"/>
        <v>GND</v>
      </c>
      <c r="AU590" t="str">
        <f t="shared" si="67"/>
        <v>--</v>
      </c>
    </row>
    <row r="591" spans="1:47" x14ac:dyDescent="0.25">
      <c r="A591" t="str">
        <f t="shared" si="62"/>
        <v>U8-4</v>
      </c>
      <c r="B591" t="str">
        <f t="shared" si="63"/>
        <v>NetU8_4</v>
      </c>
      <c r="C591" t="str">
        <f t="shared" si="64"/>
        <v>U8-NetU8_4</v>
      </c>
      <c r="D591" t="str">
        <f t="shared" si="65"/>
        <v>U8-4</v>
      </c>
      <c r="E591" t="s">
        <v>437</v>
      </c>
      <c r="F591">
        <v>4</v>
      </c>
      <c r="G591" t="s">
        <v>439</v>
      </c>
      <c r="N591" s="97"/>
      <c r="AT591" t="str">
        <f t="shared" si="66"/>
        <v>NetU8_4</v>
      </c>
      <c r="AU591" t="str">
        <f t="shared" si="67"/>
        <v>--</v>
      </c>
    </row>
    <row r="592" spans="1:47" x14ac:dyDescent="0.25">
      <c r="A592" t="str">
        <f t="shared" si="62"/>
        <v>U8-5</v>
      </c>
      <c r="B592" t="str">
        <f t="shared" si="63"/>
        <v>3.3V</v>
      </c>
      <c r="C592" t="str">
        <f t="shared" si="64"/>
        <v>U8-3.3V</v>
      </c>
      <c r="D592" t="str">
        <f t="shared" si="65"/>
        <v>U8-5</v>
      </c>
      <c r="E592" t="s">
        <v>437</v>
      </c>
      <c r="F592">
        <v>5</v>
      </c>
      <c r="G592" t="s">
        <v>291</v>
      </c>
      <c r="N592" s="97"/>
      <c r="AT592" t="str">
        <f t="shared" si="66"/>
        <v>3.3V</v>
      </c>
      <c r="AU592" t="str">
        <f t="shared" si="67"/>
        <v>--</v>
      </c>
    </row>
    <row r="593" spans="1:47" x14ac:dyDescent="0.25">
      <c r="A593" t="str">
        <f t="shared" si="62"/>
        <v>U8-6</v>
      </c>
      <c r="B593" t="str">
        <f t="shared" si="63"/>
        <v>GND</v>
      </c>
      <c r="C593" t="str">
        <f t="shared" si="64"/>
        <v>U8-GND</v>
      </c>
      <c r="D593" t="str">
        <f t="shared" si="65"/>
        <v>U8-6</v>
      </c>
      <c r="E593" t="s">
        <v>437</v>
      </c>
      <c r="F593">
        <v>6</v>
      </c>
      <c r="G593" t="s">
        <v>324</v>
      </c>
      <c r="N593" s="97"/>
      <c r="AT593" t="str">
        <f t="shared" si="66"/>
        <v>GND</v>
      </c>
      <c r="AU593" t="str">
        <f t="shared" si="67"/>
        <v>--</v>
      </c>
    </row>
    <row r="594" spans="1:47" x14ac:dyDescent="0.25">
      <c r="A594" t="str">
        <f t="shared" si="62"/>
        <v>U8-7</v>
      </c>
      <c r="B594" t="str">
        <f t="shared" si="63"/>
        <v>3.3V</v>
      </c>
      <c r="C594" t="str">
        <f t="shared" si="64"/>
        <v>U8-3.3V</v>
      </c>
      <c r="D594" t="str">
        <f t="shared" si="65"/>
        <v>U8-7</v>
      </c>
      <c r="E594" t="s">
        <v>437</v>
      </c>
      <c r="F594">
        <v>7</v>
      </c>
      <c r="G594" t="s">
        <v>291</v>
      </c>
      <c r="N594" s="97"/>
      <c r="AT594" t="str">
        <f t="shared" si="66"/>
        <v>3.3V</v>
      </c>
      <c r="AU594" t="str">
        <f t="shared" si="67"/>
        <v>--</v>
      </c>
    </row>
    <row r="595" spans="1:47" x14ac:dyDescent="0.25">
      <c r="A595" t="str">
        <f t="shared" si="62"/>
        <v>U8-8</v>
      </c>
      <c r="B595" t="str">
        <f t="shared" si="63"/>
        <v>3.3V</v>
      </c>
      <c r="C595" t="str">
        <f t="shared" si="64"/>
        <v>U8-3.3V</v>
      </c>
      <c r="D595" t="str">
        <f t="shared" si="65"/>
        <v>U8-8</v>
      </c>
      <c r="E595" t="s">
        <v>437</v>
      </c>
      <c r="F595">
        <v>8</v>
      </c>
      <c r="G595" t="s">
        <v>291</v>
      </c>
      <c r="N595" s="97"/>
      <c r="AT595" t="str">
        <f t="shared" si="66"/>
        <v>3.3V</v>
      </c>
      <c r="AU595" t="str">
        <f t="shared" si="67"/>
        <v>--</v>
      </c>
    </row>
    <row r="596" spans="1:47" x14ac:dyDescent="0.25">
      <c r="A596" t="str">
        <f t="shared" si="62"/>
        <v>U8-9</v>
      </c>
      <c r="B596" t="str">
        <f t="shared" si="63"/>
        <v>GND</v>
      </c>
      <c r="C596" t="str">
        <f t="shared" si="64"/>
        <v>U8-GND</v>
      </c>
      <c r="D596" t="str">
        <f t="shared" si="65"/>
        <v>U8-9</v>
      </c>
      <c r="E596" t="s">
        <v>437</v>
      </c>
      <c r="F596">
        <v>9</v>
      </c>
      <c r="G596" t="s">
        <v>324</v>
      </c>
      <c r="N596" s="97"/>
      <c r="AT596" t="str">
        <f t="shared" si="66"/>
        <v>GND</v>
      </c>
      <c r="AU596" t="str">
        <f t="shared" si="67"/>
        <v>--</v>
      </c>
    </row>
    <row r="597" spans="1:47" x14ac:dyDescent="0.25">
      <c r="A597" t="str">
        <f t="shared" si="62"/>
        <v>U8-10</v>
      </c>
      <c r="B597" t="str">
        <f t="shared" si="63"/>
        <v>GND</v>
      </c>
      <c r="C597" t="str">
        <f t="shared" si="64"/>
        <v>U8-GND</v>
      </c>
      <c r="D597" t="str">
        <f t="shared" si="65"/>
        <v>U8-10</v>
      </c>
      <c r="E597" t="s">
        <v>437</v>
      </c>
      <c r="F597">
        <v>10</v>
      </c>
      <c r="G597" t="s">
        <v>324</v>
      </c>
      <c r="N597" s="97"/>
      <c r="AT597" t="str">
        <f t="shared" si="66"/>
        <v>GND</v>
      </c>
      <c r="AU597" t="str">
        <f t="shared" si="67"/>
        <v>--</v>
      </c>
    </row>
    <row r="598" spans="1:47" x14ac:dyDescent="0.25">
      <c r="A598" t="str">
        <f t="shared" si="62"/>
        <v>U8-11</v>
      </c>
      <c r="B598" t="str">
        <f t="shared" si="63"/>
        <v>GND</v>
      </c>
      <c r="C598" t="str">
        <f t="shared" si="64"/>
        <v>U8-GND</v>
      </c>
      <c r="D598" t="str">
        <f t="shared" si="65"/>
        <v>U8-11</v>
      </c>
      <c r="E598" t="s">
        <v>437</v>
      </c>
      <c r="F598">
        <v>11</v>
      </c>
      <c r="G598" t="s">
        <v>324</v>
      </c>
      <c r="N598" s="97"/>
      <c r="AT598" t="str">
        <f t="shared" si="66"/>
        <v>GND</v>
      </c>
      <c r="AU598" t="str">
        <f t="shared" si="67"/>
        <v>--</v>
      </c>
    </row>
    <row r="599" spans="1:47" x14ac:dyDescent="0.25">
      <c r="A599" t="str">
        <f t="shared" si="62"/>
        <v>U8-12</v>
      </c>
      <c r="B599" t="str">
        <f t="shared" si="63"/>
        <v>NetR6_2</v>
      </c>
      <c r="C599" t="str">
        <f t="shared" si="64"/>
        <v>U8-NetR6_2</v>
      </c>
      <c r="D599" t="str">
        <f t="shared" si="65"/>
        <v>U8-12</v>
      </c>
      <c r="E599" t="s">
        <v>437</v>
      </c>
      <c r="F599">
        <v>12</v>
      </c>
      <c r="G599" t="s">
        <v>393</v>
      </c>
      <c r="N599" s="97"/>
      <c r="AT599" t="str">
        <f t="shared" si="66"/>
        <v>NetR6_2</v>
      </c>
      <c r="AU599" t="str">
        <f t="shared" si="67"/>
        <v>--</v>
      </c>
    </row>
    <row r="600" spans="1:47" x14ac:dyDescent="0.25">
      <c r="A600" t="str">
        <f t="shared" si="62"/>
        <v>U8-13</v>
      </c>
      <c r="B600" t="str">
        <f t="shared" si="63"/>
        <v>NetR6_2</v>
      </c>
      <c r="C600" t="str">
        <f t="shared" si="64"/>
        <v>U8-NetR6_2</v>
      </c>
      <c r="D600" t="str">
        <f t="shared" si="65"/>
        <v>U8-13</v>
      </c>
      <c r="E600" t="s">
        <v>437</v>
      </c>
      <c r="F600">
        <v>13</v>
      </c>
      <c r="G600" t="s">
        <v>393</v>
      </c>
      <c r="N600" s="97"/>
      <c r="AT600" t="str">
        <f t="shared" si="66"/>
        <v>NetR6_2</v>
      </c>
      <c r="AU600" t="str">
        <f t="shared" si="67"/>
        <v>--</v>
      </c>
    </row>
    <row r="601" spans="1:47" x14ac:dyDescent="0.25">
      <c r="A601" t="str">
        <f t="shared" si="62"/>
        <v>U8-14</v>
      </c>
      <c r="B601" t="str">
        <f t="shared" si="63"/>
        <v>5V</v>
      </c>
      <c r="C601" t="str">
        <f t="shared" si="64"/>
        <v>U8-5V</v>
      </c>
      <c r="D601" t="str">
        <f t="shared" si="65"/>
        <v>U8-14</v>
      </c>
      <c r="E601" t="s">
        <v>437</v>
      </c>
      <c r="F601">
        <v>14</v>
      </c>
      <c r="G601" t="s">
        <v>293</v>
      </c>
      <c r="N601" s="97"/>
      <c r="AT601" t="str">
        <f t="shared" si="66"/>
        <v>5V</v>
      </c>
      <c r="AU601" t="str">
        <f t="shared" si="67"/>
        <v>--</v>
      </c>
    </row>
    <row r="602" spans="1:47" x14ac:dyDescent="0.25">
      <c r="A602" t="str">
        <f t="shared" si="62"/>
        <v>U8-15</v>
      </c>
      <c r="B602" t="str">
        <f t="shared" si="63"/>
        <v>NetU8_15</v>
      </c>
      <c r="C602" t="str">
        <f t="shared" si="64"/>
        <v>U8-NetU8_15</v>
      </c>
      <c r="D602" t="str">
        <f t="shared" si="65"/>
        <v>U8-15</v>
      </c>
      <c r="E602" t="s">
        <v>437</v>
      </c>
      <c r="F602">
        <v>15</v>
      </c>
      <c r="G602" t="s">
        <v>440</v>
      </c>
      <c r="N602" s="97"/>
      <c r="AT602" t="str">
        <f t="shared" si="66"/>
        <v>NetU8_15</v>
      </c>
      <c r="AU602" t="str">
        <f t="shared" si="67"/>
        <v>--</v>
      </c>
    </row>
    <row r="603" spans="1:47" x14ac:dyDescent="0.25">
      <c r="A603" t="str">
        <f t="shared" si="62"/>
        <v>U8-16</v>
      </c>
      <c r="B603" t="str">
        <f t="shared" si="63"/>
        <v>NetU8_16</v>
      </c>
      <c r="C603" t="str">
        <f t="shared" si="64"/>
        <v>U8-NetU8_16</v>
      </c>
      <c r="D603" t="str">
        <f t="shared" si="65"/>
        <v>U8-16</v>
      </c>
      <c r="E603" t="s">
        <v>437</v>
      </c>
      <c r="F603">
        <v>16</v>
      </c>
      <c r="G603" t="s">
        <v>441</v>
      </c>
      <c r="N603" s="97"/>
      <c r="AT603" t="str">
        <f t="shared" si="66"/>
        <v>NetU8_16</v>
      </c>
      <c r="AU603" t="str">
        <f t="shared" si="67"/>
        <v>--</v>
      </c>
    </row>
    <row r="604" spans="1:47" x14ac:dyDescent="0.25">
      <c r="A604" t="str">
        <f t="shared" si="62"/>
        <v>U9-1</v>
      </c>
      <c r="B604" t="str">
        <f t="shared" si="63"/>
        <v>EECS</v>
      </c>
      <c r="C604" t="str">
        <f t="shared" si="64"/>
        <v>U9-EECS</v>
      </c>
      <c r="D604" t="str">
        <f t="shared" si="65"/>
        <v>U9-1</v>
      </c>
      <c r="E604" t="s">
        <v>442</v>
      </c>
      <c r="F604">
        <v>1</v>
      </c>
      <c r="G604" t="s">
        <v>341</v>
      </c>
      <c r="N604" s="97"/>
      <c r="AT604" t="str">
        <f t="shared" si="66"/>
        <v>EECS</v>
      </c>
      <c r="AU604" t="str">
        <f t="shared" si="67"/>
        <v>--</v>
      </c>
    </row>
    <row r="605" spans="1:47" x14ac:dyDescent="0.25">
      <c r="A605" t="str">
        <f t="shared" si="62"/>
        <v>U9-2</v>
      </c>
      <c r="B605" t="str">
        <f t="shared" si="63"/>
        <v>EECLK</v>
      </c>
      <c r="C605" t="str">
        <f t="shared" si="64"/>
        <v>U9-EECLK</v>
      </c>
      <c r="D605" t="str">
        <f t="shared" si="65"/>
        <v>U9-2</v>
      </c>
      <c r="E605" t="s">
        <v>442</v>
      </c>
      <c r="F605">
        <v>2</v>
      </c>
      <c r="G605" t="s">
        <v>339</v>
      </c>
      <c r="N605" s="97"/>
      <c r="AT605" t="str">
        <f t="shared" si="66"/>
        <v>EECLK</v>
      </c>
      <c r="AU605" t="str">
        <f t="shared" si="67"/>
        <v>--</v>
      </c>
    </row>
    <row r="606" spans="1:47" x14ac:dyDescent="0.25">
      <c r="A606" t="str">
        <f t="shared" si="62"/>
        <v>U9-3</v>
      </c>
      <c r="B606" t="str">
        <f t="shared" si="63"/>
        <v>EEDATA</v>
      </c>
      <c r="C606" t="str">
        <f t="shared" si="64"/>
        <v>U9-EEDATA</v>
      </c>
      <c r="D606" t="str">
        <f t="shared" si="65"/>
        <v>U9-3</v>
      </c>
      <c r="E606" t="s">
        <v>442</v>
      </c>
      <c r="F606">
        <v>3</v>
      </c>
      <c r="G606" t="s">
        <v>343</v>
      </c>
      <c r="N606" s="97"/>
      <c r="AT606" t="str">
        <f t="shared" si="66"/>
        <v>NetR4_1</v>
      </c>
      <c r="AU606" t="str">
        <f t="shared" si="67"/>
        <v>R7</v>
      </c>
    </row>
    <row r="607" spans="1:47" x14ac:dyDescent="0.25">
      <c r="A607" t="str">
        <f t="shared" si="62"/>
        <v>U9-4</v>
      </c>
      <c r="B607" t="str">
        <f t="shared" si="63"/>
        <v>NetR4_1</v>
      </c>
      <c r="C607" t="str">
        <f t="shared" si="64"/>
        <v>U9-NetR4_1</v>
      </c>
      <c r="D607" t="str">
        <f t="shared" si="65"/>
        <v>U9-4</v>
      </c>
      <c r="E607" t="s">
        <v>442</v>
      </c>
      <c r="F607">
        <v>4</v>
      </c>
      <c r="G607" t="s">
        <v>392</v>
      </c>
      <c r="N607" s="97"/>
      <c r="AT607" t="str">
        <f t="shared" si="66"/>
        <v>EEDATA</v>
      </c>
      <c r="AU607" t="str">
        <f t="shared" si="67"/>
        <v>R7</v>
      </c>
    </row>
    <row r="608" spans="1:47" x14ac:dyDescent="0.25">
      <c r="A608" t="str">
        <f t="shared" si="62"/>
        <v>U9-5</v>
      </c>
      <c r="B608" t="str">
        <f t="shared" si="63"/>
        <v>GND</v>
      </c>
      <c r="C608" t="str">
        <f t="shared" si="64"/>
        <v>U9-GND</v>
      </c>
      <c r="D608" t="str">
        <f t="shared" si="65"/>
        <v>U9-5</v>
      </c>
      <c r="E608" t="s">
        <v>442</v>
      </c>
      <c r="F608">
        <v>5</v>
      </c>
      <c r="G608" t="s">
        <v>324</v>
      </c>
      <c r="N608" s="97"/>
      <c r="AT608" t="str">
        <f t="shared" si="66"/>
        <v>GND</v>
      </c>
      <c r="AU608" t="str">
        <f t="shared" si="67"/>
        <v>--</v>
      </c>
    </row>
    <row r="609" spans="1:47" x14ac:dyDescent="0.25">
      <c r="A609" t="str">
        <f t="shared" si="62"/>
        <v>U9-6</v>
      </c>
      <c r="B609" t="str">
        <f t="shared" si="63"/>
        <v>3.3V</v>
      </c>
      <c r="C609" t="str">
        <f t="shared" si="64"/>
        <v>U9-3.3V</v>
      </c>
      <c r="D609" t="str">
        <f t="shared" si="65"/>
        <v>U9-6</v>
      </c>
      <c r="E609" t="s">
        <v>442</v>
      </c>
      <c r="F609">
        <v>6</v>
      </c>
      <c r="G609" t="s">
        <v>291</v>
      </c>
      <c r="N609" s="97"/>
      <c r="AT609" t="str">
        <f t="shared" si="66"/>
        <v>3.3V</v>
      </c>
      <c r="AU609" t="str">
        <f t="shared" si="67"/>
        <v>--</v>
      </c>
    </row>
    <row r="610" spans="1:47" x14ac:dyDescent="0.25">
      <c r="A610" t="str">
        <f t="shared" si="62"/>
        <v>U9-7</v>
      </c>
      <c r="B610" t="str">
        <f t="shared" si="63"/>
        <v>NetU9_7</v>
      </c>
      <c r="C610" t="str">
        <f t="shared" si="64"/>
        <v>U9-NetU9_7</v>
      </c>
      <c r="D610" t="str">
        <f t="shared" si="65"/>
        <v>U9-7</v>
      </c>
      <c r="E610" t="s">
        <v>442</v>
      </c>
      <c r="F610">
        <v>7</v>
      </c>
      <c r="G610" t="s">
        <v>443</v>
      </c>
      <c r="N610" s="97"/>
      <c r="AT610" t="str">
        <f t="shared" si="66"/>
        <v>NetU9_7</v>
      </c>
      <c r="AU610" t="str">
        <f t="shared" si="67"/>
        <v>--</v>
      </c>
    </row>
    <row r="611" spans="1:47" x14ac:dyDescent="0.25">
      <c r="A611" t="str">
        <f t="shared" si="62"/>
        <v>U9-8</v>
      </c>
      <c r="B611" t="str">
        <f t="shared" si="63"/>
        <v>3.3V</v>
      </c>
      <c r="C611" t="str">
        <f t="shared" si="64"/>
        <v>U9-3.3V</v>
      </c>
      <c r="D611" t="str">
        <f t="shared" si="65"/>
        <v>U9-8</v>
      </c>
      <c r="E611" t="s">
        <v>442</v>
      </c>
      <c r="F611">
        <v>8</v>
      </c>
      <c r="G611" t="s">
        <v>291</v>
      </c>
      <c r="N611" s="97"/>
      <c r="AT611" t="str">
        <f t="shared" si="66"/>
        <v>3.3V</v>
      </c>
      <c r="AU611" t="str">
        <f t="shared" si="67"/>
        <v>--</v>
      </c>
    </row>
    <row r="612" spans="1:47" x14ac:dyDescent="0.25">
      <c r="A612" t="str">
        <f t="shared" si="62"/>
        <v>U9-9</v>
      </c>
      <c r="B612" t="str">
        <f t="shared" si="63"/>
        <v>NetU9_9</v>
      </c>
      <c r="C612" t="str">
        <f t="shared" si="64"/>
        <v>U9-NetU9_9</v>
      </c>
      <c r="D612" t="str">
        <f t="shared" si="65"/>
        <v>U9-9</v>
      </c>
      <c r="E612" t="s">
        <v>442</v>
      </c>
      <c r="F612">
        <v>9</v>
      </c>
      <c r="G612" t="s">
        <v>799</v>
      </c>
      <c r="N612" s="97"/>
      <c r="AT612" t="str">
        <f t="shared" si="66"/>
        <v>NetU9_9</v>
      </c>
      <c r="AU612" t="str">
        <f t="shared" si="67"/>
        <v>--</v>
      </c>
    </row>
    <row r="613" spans="1:47" x14ac:dyDescent="0.25">
      <c r="A613" t="str">
        <f t="shared" si="62"/>
        <v>U10-1</v>
      </c>
      <c r="B613" t="str">
        <f t="shared" si="63"/>
        <v>NetU10_1</v>
      </c>
      <c r="C613" t="str">
        <f t="shared" si="64"/>
        <v>U10-NetU10_1</v>
      </c>
      <c r="D613" t="str">
        <f t="shared" si="65"/>
        <v>U10-1</v>
      </c>
      <c r="E613" t="s">
        <v>926</v>
      </c>
      <c r="F613">
        <v>1</v>
      </c>
      <c r="G613" t="s">
        <v>927</v>
      </c>
      <c r="N613" s="97"/>
      <c r="AT613" t="str">
        <f t="shared" si="66"/>
        <v>NetU10_1</v>
      </c>
      <c r="AU613" t="str">
        <f t="shared" si="67"/>
        <v>--</v>
      </c>
    </row>
    <row r="614" spans="1:47" x14ac:dyDescent="0.25">
      <c r="A614" t="str">
        <f t="shared" si="62"/>
        <v>U10-2</v>
      </c>
      <c r="B614" t="str">
        <f t="shared" si="63"/>
        <v>GND</v>
      </c>
      <c r="C614" t="str">
        <f t="shared" si="64"/>
        <v>U10-GND</v>
      </c>
      <c r="D614" t="str">
        <f t="shared" si="65"/>
        <v>U10-2</v>
      </c>
      <c r="E614" t="s">
        <v>926</v>
      </c>
      <c r="F614">
        <v>2</v>
      </c>
      <c r="G614" t="s">
        <v>324</v>
      </c>
      <c r="N614" s="97"/>
      <c r="AT614" t="str">
        <f t="shared" si="66"/>
        <v>GND</v>
      </c>
      <c r="AU614" t="str">
        <f t="shared" si="67"/>
        <v>--</v>
      </c>
    </row>
    <row r="615" spans="1:47" x14ac:dyDescent="0.25">
      <c r="A615" t="str">
        <f t="shared" si="62"/>
        <v>U10-3</v>
      </c>
      <c r="B615" t="str">
        <f t="shared" si="63"/>
        <v>GND</v>
      </c>
      <c r="C615" t="str">
        <f t="shared" si="64"/>
        <v>U10-GND</v>
      </c>
      <c r="D615" t="str">
        <f t="shared" si="65"/>
        <v>U10-3</v>
      </c>
      <c r="E615" t="s">
        <v>926</v>
      </c>
      <c r="F615">
        <v>3</v>
      </c>
      <c r="G615" t="s">
        <v>324</v>
      </c>
      <c r="N615" s="97"/>
      <c r="AT615" t="str">
        <f t="shared" si="66"/>
        <v>GND</v>
      </c>
      <c r="AU615" t="str">
        <f t="shared" si="67"/>
        <v>--</v>
      </c>
    </row>
    <row r="616" spans="1:47" x14ac:dyDescent="0.25">
      <c r="A616" t="str">
        <f t="shared" si="62"/>
        <v>U10-4</v>
      </c>
      <c r="B616" t="str">
        <f t="shared" si="63"/>
        <v>NetU10_4</v>
      </c>
      <c r="C616" t="str">
        <f t="shared" si="64"/>
        <v>U10-NetU10_4</v>
      </c>
      <c r="D616" t="str">
        <f t="shared" si="65"/>
        <v>U10-4</v>
      </c>
      <c r="E616" t="s">
        <v>926</v>
      </c>
      <c r="F616">
        <v>4</v>
      </c>
      <c r="G616" t="s">
        <v>1401</v>
      </c>
      <c r="N616" s="97"/>
      <c r="AT616" t="str">
        <f t="shared" si="66"/>
        <v>NetU10_4</v>
      </c>
      <c r="AU616" t="str">
        <f t="shared" si="67"/>
        <v>--</v>
      </c>
    </row>
    <row r="617" spans="1:47" x14ac:dyDescent="0.25">
      <c r="A617" t="str">
        <f t="shared" si="62"/>
        <v>U10-5</v>
      </c>
      <c r="B617" t="str">
        <f t="shared" si="63"/>
        <v>VCCINT</v>
      </c>
      <c r="C617" t="str">
        <f t="shared" si="64"/>
        <v>U10-VCCINT</v>
      </c>
      <c r="D617" t="str">
        <f t="shared" si="65"/>
        <v>U10-5</v>
      </c>
      <c r="E617" t="s">
        <v>926</v>
      </c>
      <c r="F617">
        <v>5</v>
      </c>
      <c r="G617" t="s">
        <v>839</v>
      </c>
      <c r="N617" s="97"/>
      <c r="AT617" t="str">
        <f t="shared" si="66"/>
        <v>VCCINT</v>
      </c>
      <c r="AU617" t="str">
        <f t="shared" si="67"/>
        <v>--</v>
      </c>
    </row>
    <row r="618" spans="1:47" x14ac:dyDescent="0.25">
      <c r="A618" t="str">
        <f t="shared" si="62"/>
        <v>U10-6</v>
      </c>
      <c r="B618" t="str">
        <f t="shared" si="63"/>
        <v>GND</v>
      </c>
      <c r="C618" t="str">
        <f t="shared" si="64"/>
        <v>U10-GND</v>
      </c>
      <c r="D618" t="str">
        <f t="shared" si="65"/>
        <v>U10-6</v>
      </c>
      <c r="E618" t="s">
        <v>926</v>
      </c>
      <c r="F618">
        <v>6</v>
      </c>
      <c r="G618" t="s">
        <v>324</v>
      </c>
      <c r="N618" s="97"/>
      <c r="AT618" t="str">
        <f t="shared" si="66"/>
        <v>GND</v>
      </c>
      <c r="AU618" t="str">
        <f t="shared" si="67"/>
        <v>--</v>
      </c>
    </row>
    <row r="619" spans="1:47" x14ac:dyDescent="0.25">
      <c r="A619" t="str">
        <f t="shared" si="62"/>
        <v>U10-7</v>
      </c>
      <c r="B619" t="str">
        <f t="shared" si="63"/>
        <v>VCCINT</v>
      </c>
      <c r="C619" t="str">
        <f t="shared" si="64"/>
        <v>U10-VCCINT</v>
      </c>
      <c r="D619" t="str">
        <f t="shared" si="65"/>
        <v>U10-7</v>
      </c>
      <c r="E619" t="s">
        <v>926</v>
      </c>
      <c r="F619">
        <v>7</v>
      </c>
      <c r="G619" t="s">
        <v>839</v>
      </c>
      <c r="N619" s="97"/>
      <c r="AT619" t="str">
        <f t="shared" si="66"/>
        <v>VCCINT</v>
      </c>
      <c r="AU619" t="str">
        <f t="shared" si="67"/>
        <v>--</v>
      </c>
    </row>
    <row r="620" spans="1:47" x14ac:dyDescent="0.25">
      <c r="A620" t="str">
        <f t="shared" si="62"/>
        <v>U10-8</v>
      </c>
      <c r="B620" t="str">
        <f t="shared" si="63"/>
        <v>VCCINT</v>
      </c>
      <c r="C620" t="str">
        <f t="shared" si="64"/>
        <v>U10-VCCINT</v>
      </c>
      <c r="D620" t="str">
        <f t="shared" si="65"/>
        <v>U10-8</v>
      </c>
      <c r="E620" t="s">
        <v>926</v>
      </c>
      <c r="F620">
        <v>8</v>
      </c>
      <c r="G620" t="s">
        <v>839</v>
      </c>
      <c r="N620" s="97"/>
      <c r="AT620" t="str">
        <f t="shared" si="66"/>
        <v>VCCINT</v>
      </c>
      <c r="AU620" t="str">
        <f t="shared" si="67"/>
        <v>--</v>
      </c>
    </row>
    <row r="621" spans="1:47" x14ac:dyDescent="0.25">
      <c r="A621" t="str">
        <f t="shared" si="62"/>
        <v>U10-9</v>
      </c>
      <c r="B621" t="str">
        <f t="shared" si="63"/>
        <v>GND</v>
      </c>
      <c r="C621" t="str">
        <f t="shared" si="64"/>
        <v>U10-GND</v>
      </c>
      <c r="D621" t="str">
        <f t="shared" si="65"/>
        <v>U10-9</v>
      </c>
      <c r="E621" t="s">
        <v>926</v>
      </c>
      <c r="F621">
        <v>9</v>
      </c>
      <c r="G621" t="s">
        <v>324</v>
      </c>
      <c r="N621" s="97"/>
      <c r="AT621" t="str">
        <f t="shared" si="66"/>
        <v>GND</v>
      </c>
      <c r="AU621" t="str">
        <f t="shared" si="67"/>
        <v>--</v>
      </c>
    </row>
    <row r="622" spans="1:47" x14ac:dyDescent="0.25">
      <c r="A622" t="str">
        <f t="shared" si="62"/>
        <v>U10-10</v>
      </c>
      <c r="B622" t="str">
        <f t="shared" si="63"/>
        <v>5V</v>
      </c>
      <c r="C622" t="str">
        <f t="shared" si="64"/>
        <v>U10-5V</v>
      </c>
      <c r="D622" t="str">
        <f t="shared" si="65"/>
        <v>U10-10</v>
      </c>
      <c r="E622" t="s">
        <v>926</v>
      </c>
      <c r="F622">
        <v>10</v>
      </c>
      <c r="G622" t="s">
        <v>293</v>
      </c>
      <c r="N622" s="97"/>
      <c r="AT622" t="str">
        <f t="shared" si="66"/>
        <v>5V</v>
      </c>
      <c r="AU622" t="str">
        <f t="shared" si="67"/>
        <v>--</v>
      </c>
    </row>
    <row r="623" spans="1:47" x14ac:dyDescent="0.25">
      <c r="A623" t="str">
        <f t="shared" si="62"/>
        <v>U10-11</v>
      </c>
      <c r="B623" t="str">
        <f t="shared" si="63"/>
        <v>GND</v>
      </c>
      <c r="C623" t="str">
        <f t="shared" si="64"/>
        <v>U10-GND</v>
      </c>
      <c r="D623" t="str">
        <f t="shared" si="65"/>
        <v>U10-11</v>
      </c>
      <c r="E623" t="s">
        <v>926</v>
      </c>
      <c r="F623">
        <v>11</v>
      </c>
      <c r="G623" t="s">
        <v>324</v>
      </c>
      <c r="N623" s="97"/>
      <c r="AT623" t="str">
        <f t="shared" si="66"/>
        <v>GND</v>
      </c>
      <c r="AU623" t="str">
        <f t="shared" si="67"/>
        <v>--</v>
      </c>
    </row>
    <row r="624" spans="1:47" x14ac:dyDescent="0.25">
      <c r="A624" t="str">
        <f t="shared" si="62"/>
        <v>U10-12</v>
      </c>
      <c r="B624" t="str">
        <f t="shared" si="63"/>
        <v>NetR41_2</v>
      </c>
      <c r="C624" t="str">
        <f t="shared" si="64"/>
        <v>U10-NetR41_2</v>
      </c>
      <c r="D624" t="str">
        <f t="shared" si="65"/>
        <v>U10-12</v>
      </c>
      <c r="E624" t="s">
        <v>926</v>
      </c>
      <c r="F624">
        <v>12</v>
      </c>
      <c r="G624" t="s">
        <v>853</v>
      </c>
      <c r="N624" s="97"/>
      <c r="AT624" t="str">
        <f t="shared" si="66"/>
        <v>NetR41_2</v>
      </c>
      <c r="AU624" t="str">
        <f t="shared" si="67"/>
        <v>--</v>
      </c>
    </row>
    <row r="625" spans="1:47" x14ac:dyDescent="0.25">
      <c r="A625" t="str">
        <f t="shared" si="62"/>
        <v>U10-13</v>
      </c>
      <c r="B625" t="str">
        <f t="shared" si="63"/>
        <v>NetR41_2</v>
      </c>
      <c r="C625" t="str">
        <f t="shared" si="64"/>
        <v>U10-NetR41_2</v>
      </c>
      <c r="D625" t="str">
        <f t="shared" si="65"/>
        <v>U10-13</v>
      </c>
      <c r="E625" t="s">
        <v>926</v>
      </c>
      <c r="F625">
        <v>13</v>
      </c>
      <c r="G625" t="s">
        <v>853</v>
      </c>
      <c r="N625" s="97"/>
      <c r="AT625" t="str">
        <f t="shared" si="66"/>
        <v>NetR41_2</v>
      </c>
      <c r="AU625" t="str">
        <f t="shared" si="67"/>
        <v>--</v>
      </c>
    </row>
    <row r="626" spans="1:47" x14ac:dyDescent="0.25">
      <c r="A626" t="str">
        <f t="shared" si="62"/>
        <v>U10-14</v>
      </c>
      <c r="B626" t="str">
        <f t="shared" si="63"/>
        <v>5V</v>
      </c>
      <c r="C626" t="str">
        <f t="shared" si="64"/>
        <v>U10-5V</v>
      </c>
      <c r="D626" t="str">
        <f t="shared" si="65"/>
        <v>U10-14</v>
      </c>
      <c r="E626" t="s">
        <v>926</v>
      </c>
      <c r="F626">
        <v>14</v>
      </c>
      <c r="G626" t="s">
        <v>293</v>
      </c>
      <c r="N626" s="97"/>
      <c r="AT626" t="str">
        <f t="shared" si="66"/>
        <v>5V</v>
      </c>
      <c r="AU626" t="str">
        <f t="shared" si="67"/>
        <v>--</v>
      </c>
    </row>
    <row r="627" spans="1:47" x14ac:dyDescent="0.25">
      <c r="A627" t="str">
        <f t="shared" si="62"/>
        <v>U10-15</v>
      </c>
      <c r="B627" t="str">
        <f t="shared" si="63"/>
        <v>NetU10_15</v>
      </c>
      <c r="C627" t="str">
        <f t="shared" si="64"/>
        <v>U10-NetU10_15</v>
      </c>
      <c r="D627" t="str">
        <f t="shared" si="65"/>
        <v>U10-15</v>
      </c>
      <c r="E627" t="s">
        <v>926</v>
      </c>
      <c r="F627">
        <v>15</v>
      </c>
      <c r="G627" t="s">
        <v>928</v>
      </c>
      <c r="N627" s="97"/>
      <c r="AT627" t="str">
        <f t="shared" si="66"/>
        <v>NetU10_15</v>
      </c>
      <c r="AU627" t="str">
        <f t="shared" si="67"/>
        <v>--</v>
      </c>
    </row>
    <row r="628" spans="1:47" x14ac:dyDescent="0.25">
      <c r="A628" t="str">
        <f t="shared" si="62"/>
        <v>U10-16</v>
      </c>
      <c r="B628" t="str">
        <f t="shared" si="63"/>
        <v>NetU10_16</v>
      </c>
      <c r="C628" t="str">
        <f t="shared" si="64"/>
        <v>U10-NetU10_16</v>
      </c>
      <c r="D628" t="str">
        <f t="shared" si="65"/>
        <v>U10-16</v>
      </c>
      <c r="E628" t="s">
        <v>926</v>
      </c>
      <c r="F628">
        <v>16</v>
      </c>
      <c r="G628" t="s">
        <v>929</v>
      </c>
      <c r="N628" s="97"/>
      <c r="AT628" t="str">
        <f t="shared" si="66"/>
        <v>NetU10_16</v>
      </c>
      <c r="AU628" t="str">
        <f t="shared" si="67"/>
        <v>--</v>
      </c>
    </row>
    <row r="629" spans="1:47" x14ac:dyDescent="0.25">
      <c r="A629" t="str">
        <f t="shared" si="62"/>
        <v>C1-1</v>
      </c>
      <c r="B629" t="str">
        <f t="shared" si="63"/>
        <v>NetC1_1</v>
      </c>
      <c r="C629" t="str">
        <f t="shared" si="64"/>
        <v>C1-NetC1_1</v>
      </c>
      <c r="D629" t="str">
        <f t="shared" si="65"/>
        <v>C1-1</v>
      </c>
      <c r="E629" t="s">
        <v>444</v>
      </c>
      <c r="F629">
        <v>1</v>
      </c>
      <c r="G629" t="s">
        <v>370</v>
      </c>
      <c r="N629" s="97"/>
      <c r="AT629" t="str">
        <f t="shared" si="66"/>
        <v>NetC1_1</v>
      </c>
      <c r="AU629" t="str">
        <f t="shared" si="67"/>
        <v>--</v>
      </c>
    </row>
    <row r="630" spans="1:47" x14ac:dyDescent="0.25">
      <c r="A630" t="str">
        <f t="shared" si="62"/>
        <v>C1-2</v>
      </c>
      <c r="B630" t="str">
        <f t="shared" si="63"/>
        <v>GND</v>
      </c>
      <c r="C630" t="str">
        <f t="shared" si="64"/>
        <v>C1-GND</v>
      </c>
      <c r="D630" t="str">
        <f t="shared" si="65"/>
        <v>C1-2</v>
      </c>
      <c r="E630" t="s">
        <v>444</v>
      </c>
      <c r="F630">
        <v>2</v>
      </c>
      <c r="G630" t="s">
        <v>324</v>
      </c>
      <c r="N630" s="97"/>
      <c r="AT630" t="str">
        <f t="shared" si="66"/>
        <v>GND</v>
      </c>
      <c r="AU630" t="str">
        <f t="shared" si="67"/>
        <v>--</v>
      </c>
    </row>
    <row r="631" spans="1:47" x14ac:dyDescent="0.25">
      <c r="A631" t="str">
        <f t="shared" si="62"/>
        <v>C2-1</v>
      </c>
      <c r="B631" t="str">
        <f t="shared" si="63"/>
        <v>DEVRSTn</v>
      </c>
      <c r="C631" t="str">
        <f t="shared" si="64"/>
        <v>C2-DEVRSTn</v>
      </c>
      <c r="D631" t="str">
        <f t="shared" si="65"/>
        <v>C2-1</v>
      </c>
      <c r="E631" t="s">
        <v>445</v>
      </c>
      <c r="F631">
        <v>1</v>
      </c>
      <c r="G631" t="s">
        <v>1351</v>
      </c>
      <c r="N631" s="97"/>
      <c r="AT631" t="str">
        <f t="shared" si="66"/>
        <v>RESET</v>
      </c>
      <c r="AU631" t="str">
        <f t="shared" si="67"/>
        <v>R22</v>
      </c>
    </row>
    <row r="632" spans="1:47" x14ac:dyDescent="0.25">
      <c r="A632" t="str">
        <f t="shared" si="62"/>
        <v>C2-2</v>
      </c>
      <c r="B632" t="str">
        <f t="shared" si="63"/>
        <v>GND</v>
      </c>
      <c r="C632" t="str">
        <f t="shared" si="64"/>
        <v>C2-GND</v>
      </c>
      <c r="D632" t="str">
        <f t="shared" si="65"/>
        <v>C2-2</v>
      </c>
      <c r="E632" t="s">
        <v>445</v>
      </c>
      <c r="F632">
        <v>2</v>
      </c>
      <c r="G632" t="s">
        <v>324</v>
      </c>
      <c r="N632" s="97"/>
      <c r="AT632" t="str">
        <f t="shared" si="66"/>
        <v>GND</v>
      </c>
      <c r="AU632" t="str">
        <f t="shared" si="67"/>
        <v>--</v>
      </c>
    </row>
    <row r="633" spans="1:47" x14ac:dyDescent="0.25">
      <c r="A633" t="str">
        <f t="shared" si="62"/>
        <v>C3-1</v>
      </c>
      <c r="B633" t="str">
        <f t="shared" si="63"/>
        <v>NetC3_1</v>
      </c>
      <c r="C633" t="str">
        <f t="shared" si="64"/>
        <v>C3-NetC3_1</v>
      </c>
      <c r="D633" t="str">
        <f t="shared" si="65"/>
        <v>C3-1</v>
      </c>
      <c r="E633" t="s">
        <v>446</v>
      </c>
      <c r="F633">
        <v>1</v>
      </c>
      <c r="G633" t="s">
        <v>1030</v>
      </c>
      <c r="N633" s="97"/>
      <c r="AT633" t="str">
        <f t="shared" si="66"/>
        <v>NetC3_1</v>
      </c>
      <c r="AU633" t="str">
        <f t="shared" si="67"/>
        <v>--</v>
      </c>
    </row>
    <row r="634" spans="1:47" x14ac:dyDescent="0.25">
      <c r="A634" t="str">
        <f t="shared" si="62"/>
        <v>C3-2</v>
      </c>
      <c r="B634" t="str">
        <f t="shared" si="63"/>
        <v>GND</v>
      </c>
      <c r="C634" t="str">
        <f t="shared" si="64"/>
        <v>C3-GND</v>
      </c>
      <c r="D634" t="str">
        <f t="shared" si="65"/>
        <v>C3-2</v>
      </c>
      <c r="E634" t="s">
        <v>446</v>
      </c>
      <c r="F634">
        <v>2</v>
      </c>
      <c r="G634" t="s">
        <v>324</v>
      </c>
      <c r="N634" s="97"/>
      <c r="AT634" t="str">
        <f t="shared" si="66"/>
        <v>GND</v>
      </c>
      <c r="AU634" t="str">
        <f t="shared" si="67"/>
        <v>--</v>
      </c>
    </row>
    <row r="635" spans="1:47" x14ac:dyDescent="0.25">
      <c r="A635" t="str">
        <f t="shared" si="62"/>
        <v>C4-1</v>
      </c>
      <c r="B635" t="str">
        <f t="shared" si="63"/>
        <v>NetC4_1</v>
      </c>
      <c r="C635" t="str">
        <f t="shared" si="64"/>
        <v>C4-NetC4_1</v>
      </c>
      <c r="D635" t="str">
        <f t="shared" si="65"/>
        <v>C4-1</v>
      </c>
      <c r="E635" t="s">
        <v>447</v>
      </c>
      <c r="F635">
        <v>1</v>
      </c>
      <c r="G635" t="s">
        <v>1151</v>
      </c>
      <c r="N635" s="97"/>
      <c r="AT635" t="str">
        <f t="shared" si="66"/>
        <v>NetC4_1</v>
      </c>
      <c r="AU635" t="str">
        <f t="shared" si="67"/>
        <v>--</v>
      </c>
    </row>
    <row r="636" spans="1:47" x14ac:dyDescent="0.25">
      <c r="A636" t="str">
        <f t="shared" si="62"/>
        <v>C4-2</v>
      </c>
      <c r="B636" t="str">
        <f t="shared" si="63"/>
        <v>GND</v>
      </c>
      <c r="C636" t="str">
        <f t="shared" si="64"/>
        <v>C4-GND</v>
      </c>
      <c r="D636" t="str">
        <f t="shared" si="65"/>
        <v>C4-2</v>
      </c>
      <c r="E636" t="s">
        <v>447</v>
      </c>
      <c r="F636">
        <v>2</v>
      </c>
      <c r="G636" t="s">
        <v>324</v>
      </c>
      <c r="N636" s="97"/>
      <c r="AT636" t="str">
        <f t="shared" si="66"/>
        <v>GND</v>
      </c>
      <c r="AU636" t="str">
        <f t="shared" si="67"/>
        <v>--</v>
      </c>
    </row>
    <row r="637" spans="1:47" x14ac:dyDescent="0.25">
      <c r="A637" t="str">
        <f t="shared" si="62"/>
        <v>C5-1</v>
      </c>
      <c r="B637" t="str">
        <f t="shared" si="63"/>
        <v>VCORE</v>
      </c>
      <c r="C637" t="str">
        <f t="shared" si="64"/>
        <v>C5-VCORE</v>
      </c>
      <c r="D637" t="str">
        <f t="shared" si="65"/>
        <v>C5-1</v>
      </c>
      <c r="E637" t="s">
        <v>448</v>
      </c>
      <c r="F637">
        <v>1</v>
      </c>
      <c r="G637" t="s">
        <v>395</v>
      </c>
      <c r="N637" s="97"/>
      <c r="AT637" t="str">
        <f t="shared" si="66"/>
        <v>VCORE</v>
      </c>
      <c r="AU637" t="str">
        <f t="shared" si="67"/>
        <v>--</v>
      </c>
    </row>
    <row r="638" spans="1:47" x14ac:dyDescent="0.25">
      <c r="A638" t="str">
        <f t="shared" si="62"/>
        <v>C5-2</v>
      </c>
      <c r="B638" t="str">
        <f t="shared" si="63"/>
        <v>GND</v>
      </c>
      <c r="C638" t="str">
        <f t="shared" si="64"/>
        <v>C5-GND</v>
      </c>
      <c r="D638" t="str">
        <f t="shared" si="65"/>
        <v>C5-2</v>
      </c>
      <c r="E638" t="s">
        <v>448</v>
      </c>
      <c r="F638">
        <v>2</v>
      </c>
      <c r="G638" t="s">
        <v>324</v>
      </c>
      <c r="N638" s="97"/>
      <c r="AT638" t="str">
        <f t="shared" si="66"/>
        <v>GND</v>
      </c>
      <c r="AU638" t="str">
        <f t="shared" si="67"/>
        <v>--</v>
      </c>
    </row>
    <row r="639" spans="1:47" x14ac:dyDescent="0.25">
      <c r="A639" t="str">
        <f t="shared" si="62"/>
        <v>C6-1</v>
      </c>
      <c r="B639" t="str">
        <f t="shared" si="63"/>
        <v>VCORE</v>
      </c>
      <c r="C639" t="str">
        <f t="shared" si="64"/>
        <v>C6-VCORE</v>
      </c>
      <c r="D639" t="str">
        <f t="shared" si="65"/>
        <v>C6-1</v>
      </c>
      <c r="E639" t="s">
        <v>449</v>
      </c>
      <c r="F639">
        <v>1</v>
      </c>
      <c r="G639" t="s">
        <v>395</v>
      </c>
      <c r="N639" s="97"/>
      <c r="AT639" t="str">
        <f t="shared" si="66"/>
        <v>VCORE</v>
      </c>
      <c r="AU639" t="str">
        <f t="shared" si="67"/>
        <v>--</v>
      </c>
    </row>
    <row r="640" spans="1:47" x14ac:dyDescent="0.25">
      <c r="A640" t="str">
        <f t="shared" si="62"/>
        <v>C6-2</v>
      </c>
      <c r="B640" t="str">
        <f t="shared" si="63"/>
        <v>GND</v>
      </c>
      <c r="C640" t="str">
        <f t="shared" si="64"/>
        <v>C6-GND</v>
      </c>
      <c r="D640" t="str">
        <f t="shared" si="65"/>
        <v>C6-2</v>
      </c>
      <c r="E640" t="s">
        <v>449</v>
      </c>
      <c r="F640">
        <v>2</v>
      </c>
      <c r="G640" t="s">
        <v>324</v>
      </c>
      <c r="N640" s="97"/>
      <c r="AT640" t="str">
        <f t="shared" si="66"/>
        <v>GND</v>
      </c>
      <c r="AU640" t="str">
        <f t="shared" si="67"/>
        <v>--</v>
      </c>
    </row>
    <row r="641" spans="1:47" x14ac:dyDescent="0.25">
      <c r="A641" t="str">
        <f t="shared" si="62"/>
        <v>C7-1</v>
      </c>
      <c r="B641" t="str">
        <f t="shared" si="63"/>
        <v>GND</v>
      </c>
      <c r="C641" t="str">
        <f t="shared" si="64"/>
        <v>C7-GND</v>
      </c>
      <c r="D641" t="str">
        <f t="shared" si="65"/>
        <v>C7-1</v>
      </c>
      <c r="E641" t="s">
        <v>450</v>
      </c>
      <c r="F641">
        <v>1</v>
      </c>
      <c r="G641" t="s">
        <v>324</v>
      </c>
      <c r="N641" s="97"/>
      <c r="AT641" t="str">
        <f t="shared" si="66"/>
        <v>GND</v>
      </c>
      <c r="AU641" t="str">
        <f t="shared" si="67"/>
        <v>--</v>
      </c>
    </row>
    <row r="642" spans="1:47" x14ac:dyDescent="0.25">
      <c r="A642" t="str">
        <f t="shared" si="62"/>
        <v>C7-2</v>
      </c>
      <c r="B642" t="str">
        <f t="shared" si="63"/>
        <v>NetC7_2</v>
      </c>
      <c r="C642" t="str">
        <f t="shared" si="64"/>
        <v>C7-NetC7_2</v>
      </c>
      <c r="D642" t="str">
        <f t="shared" si="65"/>
        <v>C7-2</v>
      </c>
      <c r="E642" t="s">
        <v>450</v>
      </c>
      <c r="F642">
        <v>2</v>
      </c>
      <c r="G642" t="s">
        <v>371</v>
      </c>
      <c r="N642" s="97"/>
      <c r="AT642" t="str">
        <f t="shared" si="66"/>
        <v>NetC7_2</v>
      </c>
      <c r="AU642" t="str">
        <f t="shared" si="67"/>
        <v>--</v>
      </c>
    </row>
    <row r="643" spans="1:47" x14ac:dyDescent="0.25">
      <c r="A643" t="str">
        <f t="shared" si="62"/>
        <v>C8-1</v>
      </c>
      <c r="B643" t="str">
        <f t="shared" si="63"/>
        <v>3.3V</v>
      </c>
      <c r="C643" t="str">
        <f t="shared" si="64"/>
        <v>C8-3.3V</v>
      </c>
      <c r="D643" t="str">
        <f t="shared" si="65"/>
        <v>C8-1</v>
      </c>
      <c r="E643" t="s">
        <v>451</v>
      </c>
      <c r="F643">
        <v>1</v>
      </c>
      <c r="G643" t="s">
        <v>291</v>
      </c>
      <c r="N643" s="97"/>
      <c r="AT643" t="str">
        <f t="shared" si="66"/>
        <v>3.3V</v>
      </c>
      <c r="AU643" t="str">
        <f t="shared" si="67"/>
        <v>--</v>
      </c>
    </row>
    <row r="644" spans="1:47" x14ac:dyDescent="0.25">
      <c r="A644" t="str">
        <f t="shared" si="62"/>
        <v>C8-2</v>
      </c>
      <c r="B644" t="str">
        <f t="shared" si="63"/>
        <v>GND</v>
      </c>
      <c r="C644" t="str">
        <f t="shared" si="64"/>
        <v>C8-GND</v>
      </c>
      <c r="D644" t="str">
        <f t="shared" si="65"/>
        <v>C8-2</v>
      </c>
      <c r="E644" t="s">
        <v>451</v>
      </c>
      <c r="F644">
        <v>2</v>
      </c>
      <c r="G644" t="s">
        <v>324</v>
      </c>
      <c r="N644" s="97"/>
      <c r="AT644" t="str">
        <f t="shared" si="66"/>
        <v>GND</v>
      </c>
      <c r="AU644" t="str">
        <f t="shared" si="67"/>
        <v>--</v>
      </c>
    </row>
    <row r="645" spans="1:47" x14ac:dyDescent="0.25">
      <c r="A645" t="str">
        <f t="shared" si="62"/>
        <v>C9-1</v>
      </c>
      <c r="B645" t="str">
        <f t="shared" si="63"/>
        <v>3.3V</v>
      </c>
      <c r="C645" t="str">
        <f t="shared" si="64"/>
        <v>C9-3.3V</v>
      </c>
      <c r="D645" t="str">
        <f t="shared" si="65"/>
        <v>C9-1</v>
      </c>
      <c r="E645" t="s">
        <v>452</v>
      </c>
      <c r="F645">
        <v>1</v>
      </c>
      <c r="G645" t="s">
        <v>291</v>
      </c>
      <c r="N645" s="97"/>
      <c r="AT645" t="str">
        <f t="shared" si="66"/>
        <v>3.3V</v>
      </c>
      <c r="AU645" t="str">
        <f t="shared" si="67"/>
        <v>--</v>
      </c>
    </row>
    <row r="646" spans="1:47" x14ac:dyDescent="0.25">
      <c r="A646" t="str">
        <f t="shared" ref="A646:A709" si="68">$E646&amp;"-"&amp;$F646</f>
        <v>C9-2</v>
      </c>
      <c r="B646" t="str">
        <f t="shared" ref="B646:B709" si="69">IF(OR(E646=$A$2,E646=$B$2,E646=$C$2,E646=$D$2),"--",G646)</f>
        <v>GND</v>
      </c>
      <c r="C646" t="str">
        <f t="shared" ref="C646:C709" si="70">$E646&amp;"-"&amp;$G646</f>
        <v>C9-GND</v>
      </c>
      <c r="D646" t="str">
        <f t="shared" ref="D646:D709" si="71">A646</f>
        <v>C9-2</v>
      </c>
      <c r="E646" t="s">
        <v>452</v>
      </c>
      <c r="F646">
        <v>2</v>
      </c>
      <c r="G646" t="s">
        <v>324</v>
      </c>
      <c r="N646" s="97"/>
      <c r="AT646" t="str">
        <f t="shared" ref="AT646:AT709" si="72">IF(IF(COUNTIF($AO$6:$AQ$150,B646)&gt;0,"---","--")="---",VLOOKUP(B646,$AO$6:$AQ$150,3,0),B646)</f>
        <v>GND</v>
      </c>
      <c r="AU646" t="str">
        <f t="shared" ref="AU646:AU709" si="73">IF(IF(COUNTIF($AO$6:$AQ$150,B646)&gt;0,"---","--")="---",VLOOKUP(B646,$AO$6:$AQ$150,2,0),"--")</f>
        <v>--</v>
      </c>
    </row>
    <row r="647" spans="1:47" x14ac:dyDescent="0.25">
      <c r="A647" t="str">
        <f t="shared" si="68"/>
        <v>C10-1</v>
      </c>
      <c r="B647" t="str">
        <f t="shared" si="69"/>
        <v>NetC10_1</v>
      </c>
      <c r="C647" t="str">
        <f t="shared" si="70"/>
        <v>C10-NetC10_1</v>
      </c>
      <c r="D647" t="str">
        <f t="shared" si="71"/>
        <v>C10-1</v>
      </c>
      <c r="E647" t="s">
        <v>453</v>
      </c>
      <c r="F647">
        <v>1</v>
      </c>
      <c r="G647" t="s">
        <v>1147</v>
      </c>
      <c r="N647" s="97"/>
      <c r="AT647" t="str">
        <f t="shared" si="72"/>
        <v>NetC10_2</v>
      </c>
      <c r="AU647" t="str">
        <f t="shared" si="73"/>
        <v>C10</v>
      </c>
    </row>
    <row r="648" spans="1:47" x14ac:dyDescent="0.25">
      <c r="A648" t="str">
        <f t="shared" si="68"/>
        <v>C10-2</v>
      </c>
      <c r="B648" t="str">
        <f t="shared" si="69"/>
        <v>NetC10_2</v>
      </c>
      <c r="C648" t="str">
        <f t="shared" si="70"/>
        <v>C10-NetC10_2</v>
      </c>
      <c r="D648" t="str">
        <f t="shared" si="71"/>
        <v>C10-2</v>
      </c>
      <c r="E648" t="s">
        <v>453</v>
      </c>
      <c r="F648">
        <v>2</v>
      </c>
      <c r="G648" t="s">
        <v>1148</v>
      </c>
      <c r="N648" s="97"/>
      <c r="AT648" t="str">
        <f t="shared" si="72"/>
        <v>NetC10_1</v>
      </c>
      <c r="AU648" t="str">
        <f t="shared" si="73"/>
        <v>C10</v>
      </c>
    </row>
    <row r="649" spans="1:47" x14ac:dyDescent="0.25">
      <c r="A649" t="str">
        <f t="shared" si="68"/>
        <v>C11-1</v>
      </c>
      <c r="B649" t="str">
        <f t="shared" si="69"/>
        <v>GND</v>
      </c>
      <c r="C649" t="str">
        <f t="shared" si="70"/>
        <v>C11-GND</v>
      </c>
      <c r="D649" t="str">
        <f t="shared" si="71"/>
        <v>C11-1</v>
      </c>
      <c r="E649" t="s">
        <v>454</v>
      </c>
      <c r="F649">
        <v>1</v>
      </c>
      <c r="G649" t="s">
        <v>324</v>
      </c>
      <c r="N649" s="97"/>
      <c r="AT649" t="str">
        <f t="shared" si="72"/>
        <v>GND</v>
      </c>
      <c r="AU649" t="str">
        <f t="shared" si="73"/>
        <v>--</v>
      </c>
    </row>
    <row r="650" spans="1:47" x14ac:dyDescent="0.25">
      <c r="A650" t="str">
        <f t="shared" si="68"/>
        <v>C11-2</v>
      </c>
      <c r="B650" t="str">
        <f t="shared" si="69"/>
        <v>3.3V</v>
      </c>
      <c r="C650" t="str">
        <f t="shared" si="70"/>
        <v>C11-3.3V</v>
      </c>
      <c r="D650" t="str">
        <f t="shared" si="71"/>
        <v>C11-2</v>
      </c>
      <c r="E650" t="s">
        <v>454</v>
      </c>
      <c r="F650">
        <v>2</v>
      </c>
      <c r="G650" t="s">
        <v>291</v>
      </c>
      <c r="N650" s="97"/>
      <c r="AT650" t="str">
        <f t="shared" si="72"/>
        <v>3.3V</v>
      </c>
      <c r="AU650" t="str">
        <f t="shared" si="73"/>
        <v>--</v>
      </c>
    </row>
    <row r="651" spans="1:47" x14ac:dyDescent="0.25">
      <c r="A651" t="str">
        <f t="shared" si="68"/>
        <v>C12-1</v>
      </c>
      <c r="B651" t="str">
        <f t="shared" si="69"/>
        <v>GND</v>
      </c>
      <c r="C651" t="str">
        <f t="shared" si="70"/>
        <v>C12-GND</v>
      </c>
      <c r="D651" t="str">
        <f t="shared" si="71"/>
        <v>C12-1</v>
      </c>
      <c r="E651" t="s">
        <v>455</v>
      </c>
      <c r="F651">
        <v>1</v>
      </c>
      <c r="G651" t="s">
        <v>324</v>
      </c>
      <c r="N651" s="97"/>
      <c r="AT651" t="str">
        <f t="shared" si="72"/>
        <v>GND</v>
      </c>
      <c r="AU651" t="str">
        <f t="shared" si="73"/>
        <v>--</v>
      </c>
    </row>
    <row r="652" spans="1:47" x14ac:dyDescent="0.25">
      <c r="A652" t="str">
        <f t="shared" si="68"/>
        <v>C12-2</v>
      </c>
      <c r="B652" t="str">
        <f t="shared" si="69"/>
        <v>VCORE</v>
      </c>
      <c r="C652" t="str">
        <f t="shared" si="70"/>
        <v>C12-VCORE</v>
      </c>
      <c r="D652" t="str">
        <f t="shared" si="71"/>
        <v>C12-2</v>
      </c>
      <c r="E652" t="s">
        <v>455</v>
      </c>
      <c r="F652">
        <v>2</v>
      </c>
      <c r="G652" t="s">
        <v>395</v>
      </c>
      <c r="N652" s="97"/>
      <c r="AT652" t="str">
        <f t="shared" si="72"/>
        <v>VCORE</v>
      </c>
      <c r="AU652" t="str">
        <f t="shared" si="73"/>
        <v>--</v>
      </c>
    </row>
    <row r="653" spans="1:47" x14ac:dyDescent="0.25">
      <c r="A653" t="str">
        <f t="shared" si="68"/>
        <v>C13-1</v>
      </c>
      <c r="B653" t="str">
        <f t="shared" si="69"/>
        <v>GND</v>
      </c>
      <c r="C653" t="str">
        <f t="shared" si="70"/>
        <v>C13-GND</v>
      </c>
      <c r="D653" t="str">
        <f t="shared" si="71"/>
        <v>C13-1</v>
      </c>
      <c r="E653" t="s">
        <v>456</v>
      </c>
      <c r="F653">
        <v>1</v>
      </c>
      <c r="G653" t="s">
        <v>324</v>
      </c>
      <c r="N653" s="97"/>
      <c r="AT653" t="str">
        <f t="shared" si="72"/>
        <v>GND</v>
      </c>
      <c r="AU653" t="str">
        <f t="shared" si="73"/>
        <v>--</v>
      </c>
    </row>
    <row r="654" spans="1:47" x14ac:dyDescent="0.25">
      <c r="A654" t="str">
        <f t="shared" si="68"/>
        <v>C13-2</v>
      </c>
      <c r="B654" t="str">
        <f t="shared" si="69"/>
        <v>USB_VBUS</v>
      </c>
      <c r="C654" t="str">
        <f t="shared" si="70"/>
        <v>C13-USB_VBUS</v>
      </c>
      <c r="D654" t="str">
        <f t="shared" si="71"/>
        <v>C13-2</v>
      </c>
      <c r="E654" t="s">
        <v>456</v>
      </c>
      <c r="F654">
        <v>2</v>
      </c>
      <c r="G654" t="s">
        <v>350</v>
      </c>
      <c r="N654" s="97"/>
      <c r="AT654" t="str">
        <f t="shared" si="72"/>
        <v>NetR28_2</v>
      </c>
      <c r="AU654" t="str">
        <f t="shared" si="73"/>
        <v>R28</v>
      </c>
    </row>
    <row r="655" spans="1:47" x14ac:dyDescent="0.25">
      <c r="A655" t="str">
        <f t="shared" si="68"/>
        <v>C14-1</v>
      </c>
      <c r="B655" t="str">
        <f t="shared" si="69"/>
        <v>3.3V</v>
      </c>
      <c r="C655" t="str">
        <f t="shared" si="70"/>
        <v>C14-3.3V</v>
      </c>
      <c r="D655" t="str">
        <f t="shared" si="71"/>
        <v>C14-1</v>
      </c>
      <c r="E655" t="s">
        <v>457</v>
      </c>
      <c r="F655">
        <v>1</v>
      </c>
      <c r="G655" t="s">
        <v>291</v>
      </c>
      <c r="N655" s="97"/>
      <c r="AT655" t="str">
        <f t="shared" si="72"/>
        <v>3.3V</v>
      </c>
      <c r="AU655" t="str">
        <f t="shared" si="73"/>
        <v>--</v>
      </c>
    </row>
    <row r="656" spans="1:47" x14ac:dyDescent="0.25">
      <c r="A656" t="str">
        <f t="shared" si="68"/>
        <v>C14-2</v>
      </c>
      <c r="B656" t="str">
        <f t="shared" si="69"/>
        <v>GND</v>
      </c>
      <c r="C656" t="str">
        <f t="shared" si="70"/>
        <v>C14-GND</v>
      </c>
      <c r="D656" t="str">
        <f t="shared" si="71"/>
        <v>C14-2</v>
      </c>
      <c r="E656" t="s">
        <v>457</v>
      </c>
      <c r="F656">
        <v>2</v>
      </c>
      <c r="G656" t="s">
        <v>324</v>
      </c>
      <c r="N656" s="97"/>
      <c r="AT656" t="str">
        <f t="shared" si="72"/>
        <v>GND</v>
      </c>
      <c r="AU656" t="str">
        <f t="shared" si="73"/>
        <v>--</v>
      </c>
    </row>
    <row r="657" spans="1:47" x14ac:dyDescent="0.25">
      <c r="A657" t="str">
        <f t="shared" si="68"/>
        <v>C15-1</v>
      </c>
      <c r="B657" t="str">
        <f t="shared" si="69"/>
        <v>3.3V</v>
      </c>
      <c r="C657" t="str">
        <f t="shared" si="70"/>
        <v>C15-3.3V</v>
      </c>
      <c r="D657" t="str">
        <f t="shared" si="71"/>
        <v>C15-1</v>
      </c>
      <c r="E657" t="s">
        <v>458</v>
      </c>
      <c r="F657">
        <v>1</v>
      </c>
      <c r="G657" t="s">
        <v>291</v>
      </c>
      <c r="N657" s="97"/>
      <c r="AT657" t="str">
        <f t="shared" si="72"/>
        <v>3.3V</v>
      </c>
      <c r="AU657" t="str">
        <f t="shared" si="73"/>
        <v>--</v>
      </c>
    </row>
    <row r="658" spans="1:47" x14ac:dyDescent="0.25">
      <c r="A658" t="str">
        <f t="shared" si="68"/>
        <v>C15-2</v>
      </c>
      <c r="B658" t="str">
        <f t="shared" si="69"/>
        <v>GND</v>
      </c>
      <c r="C658" t="str">
        <f t="shared" si="70"/>
        <v>C15-GND</v>
      </c>
      <c r="D658" t="str">
        <f t="shared" si="71"/>
        <v>C15-2</v>
      </c>
      <c r="E658" t="s">
        <v>458</v>
      </c>
      <c r="F658">
        <v>2</v>
      </c>
      <c r="G658" t="s">
        <v>324</v>
      </c>
      <c r="N658" s="97"/>
      <c r="AT658" t="str">
        <f t="shared" si="72"/>
        <v>GND</v>
      </c>
      <c r="AU658" t="str">
        <f t="shared" si="73"/>
        <v>--</v>
      </c>
    </row>
    <row r="659" spans="1:47" x14ac:dyDescent="0.25">
      <c r="A659" t="str">
        <f t="shared" si="68"/>
        <v>C16-1</v>
      </c>
      <c r="B659" t="str">
        <f t="shared" si="69"/>
        <v>3.3V</v>
      </c>
      <c r="C659" t="str">
        <f t="shared" si="70"/>
        <v>C16-3.3V</v>
      </c>
      <c r="D659" t="str">
        <f t="shared" si="71"/>
        <v>C16-1</v>
      </c>
      <c r="E659" t="s">
        <v>459</v>
      </c>
      <c r="F659">
        <v>1</v>
      </c>
      <c r="G659" t="s">
        <v>291</v>
      </c>
      <c r="N659" s="97"/>
      <c r="AT659" t="str">
        <f t="shared" si="72"/>
        <v>3.3V</v>
      </c>
      <c r="AU659" t="str">
        <f t="shared" si="73"/>
        <v>--</v>
      </c>
    </row>
    <row r="660" spans="1:47" x14ac:dyDescent="0.25">
      <c r="A660" t="str">
        <f t="shared" si="68"/>
        <v>C16-2</v>
      </c>
      <c r="B660" t="str">
        <f t="shared" si="69"/>
        <v>GND</v>
      </c>
      <c r="C660" t="str">
        <f t="shared" si="70"/>
        <v>C16-GND</v>
      </c>
      <c r="D660" t="str">
        <f t="shared" si="71"/>
        <v>C16-2</v>
      </c>
      <c r="E660" t="s">
        <v>459</v>
      </c>
      <c r="F660">
        <v>2</v>
      </c>
      <c r="G660" t="s">
        <v>324</v>
      </c>
      <c r="N660" s="97"/>
      <c r="AT660" t="str">
        <f t="shared" si="72"/>
        <v>GND</v>
      </c>
      <c r="AU660" t="str">
        <f t="shared" si="73"/>
        <v>--</v>
      </c>
    </row>
    <row r="661" spans="1:47" x14ac:dyDescent="0.25">
      <c r="A661" t="str">
        <f t="shared" si="68"/>
        <v>C17-1</v>
      </c>
      <c r="B661" t="str">
        <f t="shared" si="69"/>
        <v>NetC1_1</v>
      </c>
      <c r="C661" t="str">
        <f t="shared" si="70"/>
        <v>C17-NetC1_1</v>
      </c>
      <c r="D661" t="str">
        <f t="shared" si="71"/>
        <v>C17-1</v>
      </c>
      <c r="E661" t="s">
        <v>460</v>
      </c>
      <c r="F661">
        <v>1</v>
      </c>
      <c r="G661" t="s">
        <v>370</v>
      </c>
      <c r="N661" s="97"/>
      <c r="AT661" t="str">
        <f t="shared" si="72"/>
        <v>NetC1_1</v>
      </c>
      <c r="AU661" t="str">
        <f t="shared" si="73"/>
        <v>--</v>
      </c>
    </row>
    <row r="662" spans="1:47" x14ac:dyDescent="0.25">
      <c r="A662" t="str">
        <f t="shared" si="68"/>
        <v>C17-2</v>
      </c>
      <c r="B662" t="str">
        <f t="shared" si="69"/>
        <v>GND</v>
      </c>
      <c r="C662" t="str">
        <f t="shared" si="70"/>
        <v>C17-GND</v>
      </c>
      <c r="D662" t="str">
        <f t="shared" si="71"/>
        <v>C17-2</v>
      </c>
      <c r="E662" t="s">
        <v>460</v>
      </c>
      <c r="F662">
        <v>2</v>
      </c>
      <c r="G662" t="s">
        <v>324</v>
      </c>
      <c r="N662" s="97"/>
      <c r="AT662" t="str">
        <f t="shared" si="72"/>
        <v>GND</v>
      </c>
      <c r="AU662" t="str">
        <f t="shared" si="73"/>
        <v>--</v>
      </c>
    </row>
    <row r="663" spans="1:47" x14ac:dyDescent="0.25">
      <c r="A663" t="str">
        <f t="shared" si="68"/>
        <v>C18-1</v>
      </c>
      <c r="B663" t="str">
        <f t="shared" si="69"/>
        <v>3.3V</v>
      </c>
      <c r="C663" t="str">
        <f t="shared" si="70"/>
        <v>C18-3.3V</v>
      </c>
      <c r="D663" t="str">
        <f t="shared" si="71"/>
        <v>C18-1</v>
      </c>
      <c r="E663" t="s">
        <v>461</v>
      </c>
      <c r="F663">
        <v>1</v>
      </c>
      <c r="G663" t="s">
        <v>291</v>
      </c>
      <c r="N663" s="97"/>
      <c r="AT663" t="str">
        <f t="shared" si="72"/>
        <v>3.3V</v>
      </c>
      <c r="AU663" t="str">
        <f t="shared" si="73"/>
        <v>--</v>
      </c>
    </row>
    <row r="664" spans="1:47" x14ac:dyDescent="0.25">
      <c r="A664" t="str">
        <f t="shared" si="68"/>
        <v>C18-2</v>
      </c>
      <c r="B664" t="str">
        <f t="shared" si="69"/>
        <v>GND</v>
      </c>
      <c r="C664" t="str">
        <f t="shared" si="70"/>
        <v>C18-GND</v>
      </c>
      <c r="D664" t="str">
        <f t="shared" si="71"/>
        <v>C18-2</v>
      </c>
      <c r="E664" t="s">
        <v>461</v>
      </c>
      <c r="F664">
        <v>2</v>
      </c>
      <c r="G664" t="s">
        <v>324</v>
      </c>
      <c r="N664" s="97"/>
      <c r="AT664" t="str">
        <f t="shared" si="72"/>
        <v>GND</v>
      </c>
      <c r="AU664" t="str">
        <f t="shared" si="73"/>
        <v>--</v>
      </c>
    </row>
    <row r="665" spans="1:47" x14ac:dyDescent="0.25">
      <c r="A665" t="str">
        <f t="shared" si="68"/>
        <v>C19-1</v>
      </c>
      <c r="B665" t="str">
        <f t="shared" si="69"/>
        <v>NetC19_1</v>
      </c>
      <c r="C665" t="str">
        <f t="shared" si="70"/>
        <v>C19-NetC19_1</v>
      </c>
      <c r="D665" t="str">
        <f t="shared" si="71"/>
        <v>C19-1</v>
      </c>
      <c r="E665" t="s">
        <v>462</v>
      </c>
      <c r="F665">
        <v>1</v>
      </c>
      <c r="G665" t="s">
        <v>369</v>
      </c>
      <c r="N665" s="97"/>
      <c r="AT665" t="str">
        <f t="shared" si="72"/>
        <v>NetC19_1</v>
      </c>
      <c r="AU665" t="str">
        <f t="shared" si="73"/>
        <v>--</v>
      </c>
    </row>
    <row r="666" spans="1:47" x14ac:dyDescent="0.25">
      <c r="A666" t="str">
        <f t="shared" si="68"/>
        <v>C19-2</v>
      </c>
      <c r="B666" t="str">
        <f t="shared" si="69"/>
        <v>GND</v>
      </c>
      <c r="C666" t="str">
        <f t="shared" si="70"/>
        <v>C19-GND</v>
      </c>
      <c r="D666" t="str">
        <f t="shared" si="71"/>
        <v>C19-2</v>
      </c>
      <c r="E666" t="s">
        <v>462</v>
      </c>
      <c r="F666">
        <v>2</v>
      </c>
      <c r="G666" t="s">
        <v>324</v>
      </c>
      <c r="N666" s="97"/>
      <c r="AT666" t="str">
        <f t="shared" si="72"/>
        <v>GND</v>
      </c>
      <c r="AU666" t="str">
        <f t="shared" si="73"/>
        <v>--</v>
      </c>
    </row>
    <row r="667" spans="1:47" x14ac:dyDescent="0.25">
      <c r="A667" t="str">
        <f t="shared" si="68"/>
        <v>C20-1</v>
      </c>
      <c r="B667" t="str">
        <f t="shared" si="69"/>
        <v>NetC19_1</v>
      </c>
      <c r="C667" t="str">
        <f t="shared" si="70"/>
        <v>C20-NetC19_1</v>
      </c>
      <c r="D667" t="str">
        <f t="shared" si="71"/>
        <v>C20-1</v>
      </c>
      <c r="E667" t="s">
        <v>463</v>
      </c>
      <c r="F667">
        <v>1</v>
      </c>
      <c r="G667" t="s">
        <v>369</v>
      </c>
      <c r="N667" s="97"/>
      <c r="AT667" t="str">
        <f t="shared" si="72"/>
        <v>NetC19_1</v>
      </c>
      <c r="AU667" t="str">
        <f t="shared" si="73"/>
        <v>--</v>
      </c>
    </row>
    <row r="668" spans="1:47" x14ac:dyDescent="0.25">
      <c r="A668" t="str">
        <f t="shared" si="68"/>
        <v>C20-2</v>
      </c>
      <c r="B668" t="str">
        <f t="shared" si="69"/>
        <v>GND</v>
      </c>
      <c r="C668" t="str">
        <f t="shared" si="70"/>
        <v>C20-GND</v>
      </c>
      <c r="D668" t="str">
        <f t="shared" si="71"/>
        <v>C20-2</v>
      </c>
      <c r="E668" t="s">
        <v>463</v>
      </c>
      <c r="F668">
        <v>2</v>
      </c>
      <c r="G668" t="s">
        <v>324</v>
      </c>
      <c r="N668" s="97"/>
      <c r="AT668" t="str">
        <f t="shared" si="72"/>
        <v>GND</v>
      </c>
      <c r="AU668" t="str">
        <f t="shared" si="73"/>
        <v>--</v>
      </c>
    </row>
    <row r="669" spans="1:47" x14ac:dyDescent="0.25">
      <c r="A669" t="str">
        <f t="shared" si="68"/>
        <v>C21-1</v>
      </c>
      <c r="B669" t="str">
        <f t="shared" si="69"/>
        <v>3.3V</v>
      </c>
      <c r="C669" t="str">
        <f t="shared" si="70"/>
        <v>C21-3.3V</v>
      </c>
      <c r="D669" t="str">
        <f t="shared" si="71"/>
        <v>C21-1</v>
      </c>
      <c r="E669" t="s">
        <v>464</v>
      </c>
      <c r="F669">
        <v>1</v>
      </c>
      <c r="G669" t="s">
        <v>291</v>
      </c>
      <c r="N669" s="97"/>
      <c r="AT669" t="str">
        <f t="shared" si="72"/>
        <v>3.3V</v>
      </c>
      <c r="AU669" t="str">
        <f t="shared" si="73"/>
        <v>--</v>
      </c>
    </row>
    <row r="670" spans="1:47" x14ac:dyDescent="0.25">
      <c r="A670" t="str">
        <f t="shared" si="68"/>
        <v>C21-2</v>
      </c>
      <c r="B670" t="str">
        <f t="shared" si="69"/>
        <v>GND</v>
      </c>
      <c r="C670" t="str">
        <f t="shared" si="70"/>
        <v>C21-GND</v>
      </c>
      <c r="D670" t="str">
        <f t="shared" si="71"/>
        <v>C21-2</v>
      </c>
      <c r="E670" t="s">
        <v>464</v>
      </c>
      <c r="F670">
        <v>2</v>
      </c>
      <c r="G670" t="s">
        <v>324</v>
      </c>
      <c r="N670" s="97"/>
      <c r="AT670" t="str">
        <f t="shared" si="72"/>
        <v>GND</v>
      </c>
      <c r="AU670" t="str">
        <f t="shared" si="73"/>
        <v>--</v>
      </c>
    </row>
    <row r="671" spans="1:47" x14ac:dyDescent="0.25">
      <c r="A671" t="str">
        <f t="shared" si="68"/>
        <v>C22-1</v>
      </c>
      <c r="B671" t="str">
        <f t="shared" si="69"/>
        <v>3.3V</v>
      </c>
      <c r="C671" t="str">
        <f t="shared" si="70"/>
        <v>C22-3.3V</v>
      </c>
      <c r="D671" t="str">
        <f t="shared" si="71"/>
        <v>C22-1</v>
      </c>
      <c r="E671" t="s">
        <v>465</v>
      </c>
      <c r="F671">
        <v>1</v>
      </c>
      <c r="G671" t="s">
        <v>291</v>
      </c>
      <c r="N671" s="97"/>
      <c r="AT671" t="str">
        <f t="shared" si="72"/>
        <v>3.3V</v>
      </c>
      <c r="AU671" t="str">
        <f t="shared" si="73"/>
        <v>--</v>
      </c>
    </row>
    <row r="672" spans="1:47" x14ac:dyDescent="0.25">
      <c r="A672" t="str">
        <f t="shared" si="68"/>
        <v>C22-2</v>
      </c>
      <c r="B672" t="str">
        <f t="shared" si="69"/>
        <v>GND</v>
      </c>
      <c r="C672" t="str">
        <f t="shared" si="70"/>
        <v>C22-GND</v>
      </c>
      <c r="D672" t="str">
        <f t="shared" si="71"/>
        <v>C22-2</v>
      </c>
      <c r="E672" t="s">
        <v>465</v>
      </c>
      <c r="F672">
        <v>2</v>
      </c>
      <c r="G672" t="s">
        <v>324</v>
      </c>
      <c r="N672" s="97"/>
      <c r="AT672" t="str">
        <f t="shared" si="72"/>
        <v>GND</v>
      </c>
      <c r="AU672" t="str">
        <f t="shared" si="73"/>
        <v>--</v>
      </c>
    </row>
    <row r="673" spans="1:47" x14ac:dyDescent="0.25">
      <c r="A673" t="str">
        <f t="shared" si="68"/>
        <v>C23-1</v>
      </c>
      <c r="B673" t="str">
        <f t="shared" si="69"/>
        <v>3.3V</v>
      </c>
      <c r="C673" t="str">
        <f t="shared" si="70"/>
        <v>C23-3.3V</v>
      </c>
      <c r="D673" t="str">
        <f t="shared" si="71"/>
        <v>C23-1</v>
      </c>
      <c r="E673" t="s">
        <v>466</v>
      </c>
      <c r="F673">
        <v>1</v>
      </c>
      <c r="G673" t="s">
        <v>291</v>
      </c>
      <c r="N673" s="97"/>
      <c r="AT673" t="str">
        <f t="shared" si="72"/>
        <v>3.3V</v>
      </c>
      <c r="AU673" t="str">
        <f t="shared" si="73"/>
        <v>--</v>
      </c>
    </row>
    <row r="674" spans="1:47" x14ac:dyDescent="0.25">
      <c r="A674" t="str">
        <f t="shared" si="68"/>
        <v>C23-2</v>
      </c>
      <c r="B674" t="str">
        <f t="shared" si="69"/>
        <v>GND</v>
      </c>
      <c r="C674" t="str">
        <f t="shared" si="70"/>
        <v>C23-GND</v>
      </c>
      <c r="D674" t="str">
        <f t="shared" si="71"/>
        <v>C23-2</v>
      </c>
      <c r="E674" t="s">
        <v>466</v>
      </c>
      <c r="F674">
        <v>2</v>
      </c>
      <c r="G674" t="s">
        <v>324</v>
      </c>
      <c r="N674" s="97"/>
      <c r="AT674" t="str">
        <f t="shared" si="72"/>
        <v>GND</v>
      </c>
      <c r="AU674" t="str">
        <f t="shared" si="73"/>
        <v>--</v>
      </c>
    </row>
    <row r="675" spans="1:47" x14ac:dyDescent="0.25">
      <c r="A675" t="str">
        <f t="shared" si="68"/>
        <v>C24-1</v>
      </c>
      <c r="B675" t="str">
        <f t="shared" si="69"/>
        <v>NetC24_1</v>
      </c>
      <c r="C675" t="str">
        <f t="shared" si="70"/>
        <v>C24-NetC24_1</v>
      </c>
      <c r="D675" t="str">
        <f t="shared" si="71"/>
        <v>C24-1</v>
      </c>
      <c r="E675" t="s">
        <v>467</v>
      </c>
      <c r="F675">
        <v>1</v>
      </c>
      <c r="G675" t="s">
        <v>1149</v>
      </c>
      <c r="N675" s="97"/>
      <c r="AT675" t="str">
        <f t="shared" si="72"/>
        <v>NetC24_1</v>
      </c>
      <c r="AU675" t="str">
        <f t="shared" si="73"/>
        <v>--</v>
      </c>
    </row>
    <row r="676" spans="1:47" x14ac:dyDescent="0.25">
      <c r="A676" t="str">
        <f t="shared" si="68"/>
        <v>C24-2</v>
      </c>
      <c r="B676" t="str">
        <f t="shared" si="69"/>
        <v>GND</v>
      </c>
      <c r="C676" t="str">
        <f t="shared" si="70"/>
        <v>C24-GND</v>
      </c>
      <c r="D676" t="str">
        <f t="shared" si="71"/>
        <v>C24-2</v>
      </c>
      <c r="E676" t="s">
        <v>467</v>
      </c>
      <c r="F676">
        <v>2</v>
      </c>
      <c r="G676" t="s">
        <v>324</v>
      </c>
      <c r="N676" s="97"/>
      <c r="AT676" t="str">
        <f t="shared" si="72"/>
        <v>GND</v>
      </c>
      <c r="AU676" t="str">
        <f t="shared" si="73"/>
        <v>--</v>
      </c>
    </row>
    <row r="677" spans="1:47" x14ac:dyDescent="0.25">
      <c r="A677" t="str">
        <f t="shared" si="68"/>
        <v>C25-1</v>
      </c>
      <c r="B677" t="str">
        <f t="shared" si="69"/>
        <v>NetC25_1</v>
      </c>
      <c r="C677" t="str">
        <f t="shared" si="70"/>
        <v>C25-NetC25_1</v>
      </c>
      <c r="D677" t="str">
        <f t="shared" si="71"/>
        <v>C25-1</v>
      </c>
      <c r="E677" t="s">
        <v>468</v>
      </c>
      <c r="F677">
        <v>1</v>
      </c>
      <c r="G677" t="s">
        <v>1150</v>
      </c>
      <c r="N677" s="97"/>
      <c r="AT677" t="str">
        <f t="shared" si="72"/>
        <v>NetC25_1</v>
      </c>
      <c r="AU677" t="str">
        <f t="shared" si="73"/>
        <v>--</v>
      </c>
    </row>
    <row r="678" spans="1:47" x14ac:dyDescent="0.25">
      <c r="A678" t="str">
        <f t="shared" si="68"/>
        <v>C25-2</v>
      </c>
      <c r="B678" t="str">
        <f t="shared" si="69"/>
        <v>GND</v>
      </c>
      <c r="C678" t="str">
        <f t="shared" si="70"/>
        <v>C25-GND</v>
      </c>
      <c r="D678" t="str">
        <f t="shared" si="71"/>
        <v>C25-2</v>
      </c>
      <c r="E678" t="s">
        <v>468</v>
      </c>
      <c r="F678">
        <v>2</v>
      </c>
      <c r="G678" t="s">
        <v>324</v>
      </c>
      <c r="N678" s="97"/>
      <c r="AT678" t="str">
        <f t="shared" si="72"/>
        <v>GND</v>
      </c>
      <c r="AU678" t="str">
        <f t="shared" si="73"/>
        <v>--</v>
      </c>
    </row>
    <row r="679" spans="1:47" x14ac:dyDescent="0.25">
      <c r="A679" t="str">
        <f t="shared" si="68"/>
        <v>C26-1</v>
      </c>
      <c r="B679" t="str">
        <f t="shared" si="69"/>
        <v>GND</v>
      </c>
      <c r="C679" t="str">
        <f t="shared" si="70"/>
        <v>C26-GND</v>
      </c>
      <c r="D679" t="str">
        <f t="shared" si="71"/>
        <v>C26-1</v>
      </c>
      <c r="E679" t="s">
        <v>469</v>
      </c>
      <c r="F679">
        <v>1</v>
      </c>
      <c r="G679" t="s">
        <v>324</v>
      </c>
      <c r="N679" s="97"/>
      <c r="AT679" t="str">
        <f t="shared" si="72"/>
        <v>GND</v>
      </c>
      <c r="AU679" t="str">
        <f t="shared" si="73"/>
        <v>--</v>
      </c>
    </row>
    <row r="680" spans="1:47" x14ac:dyDescent="0.25">
      <c r="A680" t="str">
        <f t="shared" si="68"/>
        <v>C26-2</v>
      </c>
      <c r="B680" t="str">
        <f t="shared" si="69"/>
        <v>3.3V</v>
      </c>
      <c r="C680" t="str">
        <f t="shared" si="70"/>
        <v>C26-3.3V</v>
      </c>
      <c r="D680" t="str">
        <f t="shared" si="71"/>
        <v>C26-2</v>
      </c>
      <c r="E680" t="s">
        <v>469</v>
      </c>
      <c r="F680">
        <v>2</v>
      </c>
      <c r="G680" t="s">
        <v>291</v>
      </c>
      <c r="N680" s="97"/>
      <c r="AT680" t="str">
        <f t="shared" si="72"/>
        <v>3.3V</v>
      </c>
      <c r="AU680" t="str">
        <f t="shared" si="73"/>
        <v>--</v>
      </c>
    </row>
    <row r="681" spans="1:47" x14ac:dyDescent="0.25">
      <c r="A681" t="str">
        <f t="shared" si="68"/>
        <v>C27-1</v>
      </c>
      <c r="B681" t="str">
        <f t="shared" si="69"/>
        <v>VCCINT</v>
      </c>
      <c r="C681" t="str">
        <f t="shared" si="70"/>
        <v>C27-VCCINT</v>
      </c>
      <c r="D681" t="str">
        <f t="shared" si="71"/>
        <v>C27-1</v>
      </c>
      <c r="E681" t="s">
        <v>470</v>
      </c>
      <c r="F681">
        <v>1</v>
      </c>
      <c r="G681" t="s">
        <v>839</v>
      </c>
      <c r="N681" s="97"/>
      <c r="AT681" t="str">
        <f t="shared" si="72"/>
        <v>VCCINT</v>
      </c>
      <c r="AU681" t="str">
        <f t="shared" si="73"/>
        <v>--</v>
      </c>
    </row>
    <row r="682" spans="1:47" x14ac:dyDescent="0.25">
      <c r="A682" t="str">
        <f t="shared" si="68"/>
        <v>C27-2</v>
      </c>
      <c r="B682" t="str">
        <f t="shared" si="69"/>
        <v>GND</v>
      </c>
      <c r="C682" t="str">
        <f t="shared" si="70"/>
        <v>C27-GND</v>
      </c>
      <c r="D682" t="str">
        <f t="shared" si="71"/>
        <v>C27-2</v>
      </c>
      <c r="E682" t="s">
        <v>470</v>
      </c>
      <c r="F682">
        <v>2</v>
      </c>
      <c r="G682" t="s">
        <v>324</v>
      </c>
      <c r="N682" s="97"/>
      <c r="AT682" t="str">
        <f t="shared" si="72"/>
        <v>GND</v>
      </c>
      <c r="AU682" t="str">
        <f t="shared" si="73"/>
        <v>--</v>
      </c>
    </row>
    <row r="683" spans="1:47" x14ac:dyDescent="0.25">
      <c r="A683" t="str">
        <f t="shared" si="68"/>
        <v>C28-1</v>
      </c>
      <c r="B683" t="str">
        <f t="shared" si="69"/>
        <v>3.3V</v>
      </c>
      <c r="C683" t="str">
        <f t="shared" si="70"/>
        <v>C28-3.3V</v>
      </c>
      <c r="D683" t="str">
        <f t="shared" si="71"/>
        <v>C28-1</v>
      </c>
      <c r="E683" t="s">
        <v>471</v>
      </c>
      <c r="F683">
        <v>1</v>
      </c>
      <c r="G683" t="s">
        <v>291</v>
      </c>
      <c r="N683" s="97"/>
      <c r="AT683" t="str">
        <f t="shared" si="72"/>
        <v>3.3V</v>
      </c>
      <c r="AU683" t="str">
        <f t="shared" si="73"/>
        <v>--</v>
      </c>
    </row>
    <row r="684" spans="1:47" x14ac:dyDescent="0.25">
      <c r="A684" t="str">
        <f t="shared" si="68"/>
        <v>C28-2</v>
      </c>
      <c r="B684" t="str">
        <f t="shared" si="69"/>
        <v>GND</v>
      </c>
      <c r="C684" t="str">
        <f t="shared" si="70"/>
        <v>C28-GND</v>
      </c>
      <c r="D684" t="str">
        <f t="shared" si="71"/>
        <v>C28-2</v>
      </c>
      <c r="E684" t="s">
        <v>471</v>
      </c>
      <c r="F684">
        <v>2</v>
      </c>
      <c r="G684" t="s">
        <v>324</v>
      </c>
      <c r="N684" s="97"/>
      <c r="AT684" t="str">
        <f t="shared" si="72"/>
        <v>GND</v>
      </c>
      <c r="AU684" t="str">
        <f t="shared" si="73"/>
        <v>--</v>
      </c>
    </row>
    <row r="685" spans="1:47" x14ac:dyDescent="0.25">
      <c r="A685" t="str">
        <f t="shared" si="68"/>
        <v>C29-1</v>
      </c>
      <c r="B685" t="str">
        <f t="shared" si="69"/>
        <v>VCCINT</v>
      </c>
      <c r="C685" t="str">
        <f t="shared" si="70"/>
        <v>C29-VCCINT</v>
      </c>
      <c r="D685" t="str">
        <f t="shared" si="71"/>
        <v>C29-1</v>
      </c>
      <c r="E685" t="s">
        <v>472</v>
      </c>
      <c r="F685">
        <v>1</v>
      </c>
      <c r="G685" t="s">
        <v>839</v>
      </c>
      <c r="N685" s="97"/>
      <c r="AT685" t="str">
        <f t="shared" si="72"/>
        <v>VCCINT</v>
      </c>
      <c r="AU685" t="str">
        <f t="shared" si="73"/>
        <v>--</v>
      </c>
    </row>
    <row r="686" spans="1:47" x14ac:dyDescent="0.25">
      <c r="A686" t="str">
        <f t="shared" si="68"/>
        <v>C29-2</v>
      </c>
      <c r="B686" t="str">
        <f t="shared" si="69"/>
        <v>GND</v>
      </c>
      <c r="C686" t="str">
        <f t="shared" si="70"/>
        <v>C29-GND</v>
      </c>
      <c r="D686" t="str">
        <f t="shared" si="71"/>
        <v>C29-2</v>
      </c>
      <c r="E686" t="s">
        <v>472</v>
      </c>
      <c r="F686">
        <v>2</v>
      </c>
      <c r="G686" t="s">
        <v>324</v>
      </c>
      <c r="N686" s="97"/>
      <c r="AT686" t="str">
        <f t="shared" si="72"/>
        <v>GND</v>
      </c>
      <c r="AU686" t="str">
        <f t="shared" si="73"/>
        <v>--</v>
      </c>
    </row>
    <row r="687" spans="1:47" x14ac:dyDescent="0.25">
      <c r="A687" t="str">
        <f t="shared" si="68"/>
        <v>C30-1</v>
      </c>
      <c r="B687" t="str">
        <f t="shared" si="69"/>
        <v>VCCINT</v>
      </c>
      <c r="C687" t="str">
        <f t="shared" si="70"/>
        <v>C30-VCCINT</v>
      </c>
      <c r="D687" t="str">
        <f t="shared" si="71"/>
        <v>C30-1</v>
      </c>
      <c r="E687" t="s">
        <v>473</v>
      </c>
      <c r="F687">
        <v>1</v>
      </c>
      <c r="G687" t="s">
        <v>839</v>
      </c>
      <c r="N687" s="97"/>
      <c r="AT687" t="str">
        <f t="shared" si="72"/>
        <v>VCCINT</v>
      </c>
      <c r="AU687" t="str">
        <f t="shared" si="73"/>
        <v>--</v>
      </c>
    </row>
    <row r="688" spans="1:47" x14ac:dyDescent="0.25">
      <c r="A688" t="str">
        <f t="shared" si="68"/>
        <v>C30-2</v>
      </c>
      <c r="B688" t="str">
        <f t="shared" si="69"/>
        <v>GND</v>
      </c>
      <c r="C688" t="str">
        <f t="shared" si="70"/>
        <v>C30-GND</v>
      </c>
      <c r="D688" t="str">
        <f t="shared" si="71"/>
        <v>C30-2</v>
      </c>
      <c r="E688" t="s">
        <v>473</v>
      </c>
      <c r="F688">
        <v>2</v>
      </c>
      <c r="G688" t="s">
        <v>324</v>
      </c>
      <c r="N688" s="97"/>
      <c r="AT688" t="str">
        <f t="shared" si="72"/>
        <v>GND</v>
      </c>
      <c r="AU688" t="str">
        <f t="shared" si="73"/>
        <v>--</v>
      </c>
    </row>
    <row r="689" spans="1:47" x14ac:dyDescent="0.25">
      <c r="A689" t="str">
        <f t="shared" si="68"/>
        <v>C31-1</v>
      </c>
      <c r="B689" t="str">
        <f t="shared" si="69"/>
        <v>5V</v>
      </c>
      <c r="C689" t="str">
        <f t="shared" si="70"/>
        <v>C31-5V</v>
      </c>
      <c r="D689" t="str">
        <f t="shared" si="71"/>
        <v>C31-1</v>
      </c>
      <c r="E689" t="s">
        <v>474</v>
      </c>
      <c r="F689">
        <v>1</v>
      </c>
      <c r="G689" t="s">
        <v>293</v>
      </c>
      <c r="N689" s="97"/>
      <c r="AT689" t="str">
        <f t="shared" si="72"/>
        <v>5V</v>
      </c>
      <c r="AU689" t="str">
        <f t="shared" si="73"/>
        <v>--</v>
      </c>
    </row>
    <row r="690" spans="1:47" x14ac:dyDescent="0.25">
      <c r="A690" t="str">
        <f t="shared" si="68"/>
        <v>C31-2</v>
      </c>
      <c r="B690" t="str">
        <f t="shared" si="69"/>
        <v>GND</v>
      </c>
      <c r="C690" t="str">
        <f t="shared" si="70"/>
        <v>C31-GND</v>
      </c>
      <c r="D690" t="str">
        <f t="shared" si="71"/>
        <v>C31-2</v>
      </c>
      <c r="E690" t="s">
        <v>474</v>
      </c>
      <c r="F690">
        <v>2</v>
      </c>
      <c r="G690" t="s">
        <v>324</v>
      </c>
      <c r="N690" s="97"/>
      <c r="AT690" t="str">
        <f t="shared" si="72"/>
        <v>GND</v>
      </c>
      <c r="AU690" t="str">
        <f t="shared" si="73"/>
        <v>--</v>
      </c>
    </row>
    <row r="691" spans="1:47" x14ac:dyDescent="0.25">
      <c r="A691" t="str">
        <f t="shared" si="68"/>
        <v>C32-1</v>
      </c>
      <c r="B691" t="str">
        <f t="shared" si="69"/>
        <v>VCCINT</v>
      </c>
      <c r="C691" t="str">
        <f t="shared" si="70"/>
        <v>C32-VCCINT</v>
      </c>
      <c r="D691" t="str">
        <f t="shared" si="71"/>
        <v>C32-1</v>
      </c>
      <c r="E691" t="s">
        <v>773</v>
      </c>
      <c r="F691">
        <v>1</v>
      </c>
      <c r="G691" t="s">
        <v>839</v>
      </c>
      <c r="N691" s="97"/>
      <c r="AT691" t="str">
        <f t="shared" si="72"/>
        <v>VCCINT</v>
      </c>
      <c r="AU691" t="str">
        <f t="shared" si="73"/>
        <v>--</v>
      </c>
    </row>
    <row r="692" spans="1:47" x14ac:dyDescent="0.25">
      <c r="A692" t="str">
        <f t="shared" si="68"/>
        <v>C32-2</v>
      </c>
      <c r="B692" t="str">
        <f t="shared" si="69"/>
        <v>GND</v>
      </c>
      <c r="C692" t="str">
        <f t="shared" si="70"/>
        <v>C32-GND</v>
      </c>
      <c r="D692" t="str">
        <f t="shared" si="71"/>
        <v>C32-2</v>
      </c>
      <c r="E692" t="s">
        <v>773</v>
      </c>
      <c r="F692">
        <v>2</v>
      </c>
      <c r="G692" t="s">
        <v>324</v>
      </c>
      <c r="N692" s="97"/>
      <c r="AT692" t="str">
        <f t="shared" si="72"/>
        <v>GND</v>
      </c>
      <c r="AU692" t="str">
        <f t="shared" si="73"/>
        <v>--</v>
      </c>
    </row>
    <row r="693" spans="1:47" x14ac:dyDescent="0.25">
      <c r="A693" t="str">
        <f t="shared" si="68"/>
        <v>C33-1</v>
      </c>
      <c r="B693" t="str">
        <f t="shared" si="69"/>
        <v>VCCINT</v>
      </c>
      <c r="C693" t="str">
        <f t="shared" si="70"/>
        <v>C33-VCCINT</v>
      </c>
      <c r="D693" t="str">
        <f t="shared" si="71"/>
        <v>C33-1</v>
      </c>
      <c r="E693" t="s">
        <v>932</v>
      </c>
      <c r="F693">
        <v>1</v>
      </c>
      <c r="G693" t="s">
        <v>839</v>
      </c>
      <c r="N693" s="97"/>
      <c r="AT693" t="str">
        <f t="shared" si="72"/>
        <v>VCCINT</v>
      </c>
      <c r="AU693" t="str">
        <f t="shared" si="73"/>
        <v>--</v>
      </c>
    </row>
    <row r="694" spans="1:47" x14ac:dyDescent="0.25">
      <c r="A694" t="str">
        <f t="shared" si="68"/>
        <v>C33-2</v>
      </c>
      <c r="B694" t="str">
        <f t="shared" si="69"/>
        <v>GND</v>
      </c>
      <c r="C694" t="str">
        <f t="shared" si="70"/>
        <v>C33-GND</v>
      </c>
      <c r="D694" t="str">
        <f t="shared" si="71"/>
        <v>C33-2</v>
      </c>
      <c r="E694" t="s">
        <v>932</v>
      </c>
      <c r="F694">
        <v>2</v>
      </c>
      <c r="G694" t="s">
        <v>324</v>
      </c>
      <c r="N694" s="97"/>
      <c r="AT694" t="str">
        <f t="shared" si="72"/>
        <v>GND</v>
      </c>
      <c r="AU694" t="str">
        <f t="shared" si="73"/>
        <v>--</v>
      </c>
    </row>
    <row r="695" spans="1:47" x14ac:dyDescent="0.25">
      <c r="A695" t="str">
        <f t="shared" si="68"/>
        <v>C34-1</v>
      </c>
      <c r="B695" t="str">
        <f t="shared" si="69"/>
        <v>3.3V</v>
      </c>
      <c r="C695" t="str">
        <f t="shared" si="70"/>
        <v>C34-3.3V</v>
      </c>
      <c r="D695" t="str">
        <f t="shared" si="71"/>
        <v>C34-1</v>
      </c>
      <c r="E695" t="s">
        <v>774</v>
      </c>
      <c r="F695">
        <v>1</v>
      </c>
      <c r="G695" t="s">
        <v>291</v>
      </c>
      <c r="N695" s="97"/>
      <c r="AT695" t="str">
        <f t="shared" si="72"/>
        <v>3.3V</v>
      </c>
      <c r="AU695" t="str">
        <f t="shared" si="73"/>
        <v>--</v>
      </c>
    </row>
    <row r="696" spans="1:47" x14ac:dyDescent="0.25">
      <c r="A696" t="str">
        <f t="shared" si="68"/>
        <v>C34-2</v>
      </c>
      <c r="B696" t="str">
        <f t="shared" si="69"/>
        <v>GND</v>
      </c>
      <c r="C696" t="str">
        <f t="shared" si="70"/>
        <v>C34-GND</v>
      </c>
      <c r="D696" t="str">
        <f t="shared" si="71"/>
        <v>C34-2</v>
      </c>
      <c r="E696" t="s">
        <v>774</v>
      </c>
      <c r="F696">
        <v>2</v>
      </c>
      <c r="G696" t="s">
        <v>324</v>
      </c>
      <c r="N696" s="97"/>
      <c r="AT696" t="str">
        <f t="shared" si="72"/>
        <v>GND</v>
      </c>
      <c r="AU696" t="str">
        <f t="shared" si="73"/>
        <v>--</v>
      </c>
    </row>
    <row r="697" spans="1:47" x14ac:dyDescent="0.25">
      <c r="A697" t="str">
        <f t="shared" si="68"/>
        <v>C35-1</v>
      </c>
      <c r="B697" t="str">
        <f t="shared" si="69"/>
        <v>VCCINT</v>
      </c>
      <c r="C697" t="str">
        <f t="shared" si="70"/>
        <v>C35-VCCINT</v>
      </c>
      <c r="D697" t="str">
        <f t="shared" si="71"/>
        <v>C35-1</v>
      </c>
      <c r="E697" t="s">
        <v>933</v>
      </c>
      <c r="F697">
        <v>1</v>
      </c>
      <c r="G697" t="s">
        <v>839</v>
      </c>
      <c r="N697" s="97"/>
      <c r="AT697" t="str">
        <f t="shared" si="72"/>
        <v>VCCINT</v>
      </c>
      <c r="AU697" t="str">
        <f t="shared" si="73"/>
        <v>--</v>
      </c>
    </row>
    <row r="698" spans="1:47" x14ac:dyDescent="0.25">
      <c r="A698" t="str">
        <f t="shared" si="68"/>
        <v>C35-2</v>
      </c>
      <c r="B698" t="str">
        <f t="shared" si="69"/>
        <v>GND</v>
      </c>
      <c r="C698" t="str">
        <f t="shared" si="70"/>
        <v>C35-GND</v>
      </c>
      <c r="D698" t="str">
        <f t="shared" si="71"/>
        <v>C35-2</v>
      </c>
      <c r="E698" t="s">
        <v>933</v>
      </c>
      <c r="F698">
        <v>2</v>
      </c>
      <c r="G698" t="s">
        <v>324</v>
      </c>
      <c r="N698" s="97"/>
      <c r="AT698" t="str">
        <f t="shared" si="72"/>
        <v>GND</v>
      </c>
      <c r="AU698" t="str">
        <f t="shared" si="73"/>
        <v>--</v>
      </c>
    </row>
    <row r="699" spans="1:47" x14ac:dyDescent="0.25">
      <c r="A699" t="str">
        <f t="shared" si="68"/>
        <v>C36-1</v>
      </c>
      <c r="B699" t="str">
        <f t="shared" si="69"/>
        <v>NetC10_1</v>
      </c>
      <c r="C699" t="str">
        <f t="shared" si="70"/>
        <v>C36-NetC10_1</v>
      </c>
      <c r="D699" t="str">
        <f t="shared" si="71"/>
        <v>C36-1</v>
      </c>
      <c r="E699" t="s">
        <v>934</v>
      </c>
      <c r="F699">
        <v>1</v>
      </c>
      <c r="G699" t="s">
        <v>1147</v>
      </c>
      <c r="N699" s="97"/>
      <c r="AT699" t="str">
        <f t="shared" si="72"/>
        <v>NetC10_2</v>
      </c>
      <c r="AU699" t="str">
        <f t="shared" si="73"/>
        <v>C10</v>
      </c>
    </row>
    <row r="700" spans="1:47" x14ac:dyDescent="0.25">
      <c r="A700" t="str">
        <f t="shared" si="68"/>
        <v>C36-2</v>
      </c>
      <c r="B700" t="str">
        <f t="shared" si="69"/>
        <v>NetC10_2</v>
      </c>
      <c r="C700" t="str">
        <f t="shared" si="70"/>
        <v>C36-NetC10_2</v>
      </c>
      <c r="D700" t="str">
        <f t="shared" si="71"/>
        <v>C36-2</v>
      </c>
      <c r="E700" t="s">
        <v>934</v>
      </c>
      <c r="F700">
        <v>2</v>
      </c>
      <c r="G700" t="s">
        <v>1148</v>
      </c>
      <c r="N700" s="97"/>
      <c r="AT700" t="str">
        <f t="shared" si="72"/>
        <v>NetC10_1</v>
      </c>
      <c r="AU700" t="str">
        <f t="shared" si="73"/>
        <v>C10</v>
      </c>
    </row>
    <row r="701" spans="1:47" x14ac:dyDescent="0.25">
      <c r="A701" t="str">
        <f t="shared" si="68"/>
        <v>C37-1</v>
      </c>
      <c r="B701" t="str">
        <f t="shared" si="69"/>
        <v>VCCINT</v>
      </c>
      <c r="C701" t="str">
        <f t="shared" si="70"/>
        <v>C37-VCCINT</v>
      </c>
      <c r="D701" t="str">
        <f t="shared" si="71"/>
        <v>C37-1</v>
      </c>
      <c r="E701" t="s">
        <v>935</v>
      </c>
      <c r="F701">
        <v>1</v>
      </c>
      <c r="G701" t="s">
        <v>839</v>
      </c>
      <c r="N701" s="97"/>
      <c r="AT701" t="str">
        <f t="shared" si="72"/>
        <v>VCCINT</v>
      </c>
      <c r="AU701" t="str">
        <f t="shared" si="73"/>
        <v>--</v>
      </c>
    </row>
    <row r="702" spans="1:47" x14ac:dyDescent="0.25">
      <c r="A702" t="str">
        <f t="shared" si="68"/>
        <v>C37-2</v>
      </c>
      <c r="B702" t="str">
        <f t="shared" si="69"/>
        <v>GND</v>
      </c>
      <c r="C702" t="str">
        <f t="shared" si="70"/>
        <v>C37-GND</v>
      </c>
      <c r="D702" t="str">
        <f t="shared" si="71"/>
        <v>C37-2</v>
      </c>
      <c r="E702" t="s">
        <v>935</v>
      </c>
      <c r="F702">
        <v>2</v>
      </c>
      <c r="G702" t="s">
        <v>324</v>
      </c>
      <c r="N702" s="97"/>
      <c r="AT702" t="str">
        <f t="shared" si="72"/>
        <v>GND</v>
      </c>
      <c r="AU702" t="str">
        <f t="shared" si="73"/>
        <v>--</v>
      </c>
    </row>
    <row r="703" spans="1:47" x14ac:dyDescent="0.25">
      <c r="A703" t="str">
        <f t="shared" si="68"/>
        <v>C38-1</v>
      </c>
      <c r="B703" t="str">
        <f t="shared" si="69"/>
        <v>VCCINT</v>
      </c>
      <c r="C703" t="str">
        <f t="shared" si="70"/>
        <v>C38-VCCINT</v>
      </c>
      <c r="D703" t="str">
        <f t="shared" si="71"/>
        <v>C38-1</v>
      </c>
      <c r="E703" t="s">
        <v>936</v>
      </c>
      <c r="F703">
        <v>1</v>
      </c>
      <c r="G703" t="s">
        <v>839</v>
      </c>
      <c r="N703" s="97"/>
      <c r="AT703" t="str">
        <f t="shared" si="72"/>
        <v>VCCINT</v>
      </c>
      <c r="AU703" t="str">
        <f t="shared" si="73"/>
        <v>--</v>
      </c>
    </row>
    <row r="704" spans="1:47" x14ac:dyDescent="0.25">
      <c r="A704" t="str">
        <f t="shared" si="68"/>
        <v>C38-2</v>
      </c>
      <c r="B704" t="str">
        <f t="shared" si="69"/>
        <v>GND</v>
      </c>
      <c r="C704" t="str">
        <f t="shared" si="70"/>
        <v>C38-GND</v>
      </c>
      <c r="D704" t="str">
        <f t="shared" si="71"/>
        <v>C38-2</v>
      </c>
      <c r="E704" t="s">
        <v>936</v>
      </c>
      <c r="F704">
        <v>2</v>
      </c>
      <c r="G704" t="s">
        <v>324</v>
      </c>
      <c r="N704" s="97"/>
      <c r="AT704" t="str">
        <f t="shared" si="72"/>
        <v>GND</v>
      </c>
      <c r="AU704" t="str">
        <f t="shared" si="73"/>
        <v>--</v>
      </c>
    </row>
    <row r="705" spans="1:47" x14ac:dyDescent="0.25">
      <c r="A705" t="str">
        <f t="shared" si="68"/>
        <v>C39-1</v>
      </c>
      <c r="B705" t="str">
        <f t="shared" si="69"/>
        <v>VCCINT</v>
      </c>
      <c r="C705" t="str">
        <f t="shared" si="70"/>
        <v>C39-VCCINT</v>
      </c>
      <c r="D705" t="str">
        <f t="shared" si="71"/>
        <v>C39-1</v>
      </c>
      <c r="E705" t="s">
        <v>937</v>
      </c>
      <c r="F705">
        <v>1</v>
      </c>
      <c r="G705" t="s">
        <v>839</v>
      </c>
      <c r="N705" s="97"/>
      <c r="AT705" t="str">
        <f t="shared" si="72"/>
        <v>VCCINT</v>
      </c>
      <c r="AU705" t="str">
        <f t="shared" si="73"/>
        <v>--</v>
      </c>
    </row>
    <row r="706" spans="1:47" x14ac:dyDescent="0.25">
      <c r="A706" t="str">
        <f t="shared" si="68"/>
        <v>C39-2</v>
      </c>
      <c r="B706" t="str">
        <f t="shared" si="69"/>
        <v>GND</v>
      </c>
      <c r="C706" t="str">
        <f t="shared" si="70"/>
        <v>C39-GND</v>
      </c>
      <c r="D706" t="str">
        <f t="shared" si="71"/>
        <v>C39-2</v>
      </c>
      <c r="E706" t="s">
        <v>937</v>
      </c>
      <c r="F706">
        <v>2</v>
      </c>
      <c r="G706" t="s">
        <v>324</v>
      </c>
      <c r="N706" s="97"/>
      <c r="AT706" t="str">
        <f t="shared" si="72"/>
        <v>GND</v>
      </c>
      <c r="AU706" t="str">
        <f t="shared" si="73"/>
        <v>--</v>
      </c>
    </row>
    <row r="707" spans="1:47" x14ac:dyDescent="0.25">
      <c r="A707" t="str">
        <f t="shared" si="68"/>
        <v>C40-1</v>
      </c>
      <c r="B707" t="str">
        <f t="shared" si="69"/>
        <v>VCCINT</v>
      </c>
      <c r="C707" t="str">
        <f t="shared" si="70"/>
        <v>C40-VCCINT</v>
      </c>
      <c r="D707" t="str">
        <f t="shared" si="71"/>
        <v>C40-1</v>
      </c>
      <c r="E707" t="s">
        <v>938</v>
      </c>
      <c r="F707">
        <v>1</v>
      </c>
      <c r="G707" t="s">
        <v>839</v>
      </c>
      <c r="N707" s="97"/>
      <c r="AT707" t="str">
        <f t="shared" si="72"/>
        <v>VCCINT</v>
      </c>
      <c r="AU707" t="str">
        <f t="shared" si="73"/>
        <v>--</v>
      </c>
    </row>
    <row r="708" spans="1:47" x14ac:dyDescent="0.25">
      <c r="A708" t="str">
        <f t="shared" si="68"/>
        <v>C40-2</v>
      </c>
      <c r="B708" t="str">
        <f t="shared" si="69"/>
        <v>GND</v>
      </c>
      <c r="C708" t="str">
        <f t="shared" si="70"/>
        <v>C40-GND</v>
      </c>
      <c r="D708" t="str">
        <f t="shared" si="71"/>
        <v>C40-2</v>
      </c>
      <c r="E708" t="s">
        <v>938</v>
      </c>
      <c r="F708">
        <v>2</v>
      </c>
      <c r="G708" t="s">
        <v>324</v>
      </c>
      <c r="N708" s="97"/>
      <c r="AT708" t="str">
        <f t="shared" si="72"/>
        <v>GND</v>
      </c>
      <c r="AU708" t="str">
        <f t="shared" si="73"/>
        <v>--</v>
      </c>
    </row>
    <row r="709" spans="1:47" x14ac:dyDescent="0.25">
      <c r="A709" t="str">
        <f t="shared" si="68"/>
        <v>C41-1</v>
      </c>
      <c r="B709" t="str">
        <f t="shared" si="69"/>
        <v>VCCINT</v>
      </c>
      <c r="C709" t="str">
        <f t="shared" si="70"/>
        <v>C41-VCCINT</v>
      </c>
      <c r="D709" t="str">
        <f t="shared" si="71"/>
        <v>C41-1</v>
      </c>
      <c r="E709" t="s">
        <v>939</v>
      </c>
      <c r="F709">
        <v>1</v>
      </c>
      <c r="G709" t="s">
        <v>839</v>
      </c>
      <c r="N709" s="97"/>
      <c r="AT709" t="str">
        <f t="shared" si="72"/>
        <v>VCCINT</v>
      </c>
      <c r="AU709" t="str">
        <f t="shared" si="73"/>
        <v>--</v>
      </c>
    </row>
    <row r="710" spans="1:47" x14ac:dyDescent="0.25">
      <c r="A710" t="str">
        <f t="shared" ref="A710:A773" si="74">$E710&amp;"-"&amp;$F710</f>
        <v>C41-2</v>
      </c>
      <c r="B710" t="str">
        <f t="shared" ref="B710:B773" si="75">IF(OR(E710=$A$2,E710=$B$2,E710=$C$2,E710=$D$2),"--",G710)</f>
        <v>GND</v>
      </c>
      <c r="C710" t="str">
        <f t="shared" ref="C710:C773" si="76">$E710&amp;"-"&amp;$G710</f>
        <v>C41-GND</v>
      </c>
      <c r="D710" t="str">
        <f t="shared" ref="D710:D773" si="77">A710</f>
        <v>C41-2</v>
      </c>
      <c r="E710" t="s">
        <v>939</v>
      </c>
      <c r="F710">
        <v>2</v>
      </c>
      <c r="G710" t="s">
        <v>324</v>
      </c>
      <c r="N710" s="97"/>
      <c r="AT710" t="str">
        <f t="shared" ref="AT710:AT773" si="78">IF(IF(COUNTIF($AO$6:$AQ$150,B710)&gt;0,"---","--")="---",VLOOKUP(B710,$AO$6:$AQ$150,3,0),B710)</f>
        <v>GND</v>
      </c>
      <c r="AU710" t="str">
        <f t="shared" ref="AU710:AU773" si="79">IF(IF(COUNTIF($AO$6:$AQ$150,B710)&gt;0,"---","--")="---",VLOOKUP(B710,$AO$6:$AQ$150,2,0),"--")</f>
        <v>--</v>
      </c>
    </row>
    <row r="711" spans="1:47" x14ac:dyDescent="0.25">
      <c r="A711" t="str">
        <f t="shared" si="74"/>
        <v>C42-1</v>
      </c>
      <c r="B711" t="str">
        <f t="shared" si="75"/>
        <v>VCCINT</v>
      </c>
      <c r="C711" t="str">
        <f t="shared" si="76"/>
        <v>C42-VCCINT</v>
      </c>
      <c r="D711" t="str">
        <f t="shared" si="77"/>
        <v>C42-1</v>
      </c>
      <c r="E711" t="s">
        <v>940</v>
      </c>
      <c r="F711">
        <v>1</v>
      </c>
      <c r="G711" t="s">
        <v>839</v>
      </c>
      <c r="N711" s="97"/>
      <c r="AT711" t="str">
        <f t="shared" si="78"/>
        <v>VCCINT</v>
      </c>
      <c r="AU711" t="str">
        <f t="shared" si="79"/>
        <v>--</v>
      </c>
    </row>
    <row r="712" spans="1:47" x14ac:dyDescent="0.25">
      <c r="A712" t="str">
        <f t="shared" si="74"/>
        <v>C42-2</v>
      </c>
      <c r="B712" t="str">
        <f t="shared" si="75"/>
        <v>GND</v>
      </c>
      <c r="C712" t="str">
        <f t="shared" si="76"/>
        <v>C42-GND</v>
      </c>
      <c r="D712" t="str">
        <f t="shared" si="77"/>
        <v>C42-2</v>
      </c>
      <c r="E712" t="s">
        <v>940</v>
      </c>
      <c r="F712">
        <v>2</v>
      </c>
      <c r="G712" t="s">
        <v>324</v>
      </c>
      <c r="N712" s="97"/>
      <c r="AT712" t="str">
        <f t="shared" si="78"/>
        <v>GND</v>
      </c>
      <c r="AU712" t="str">
        <f t="shared" si="79"/>
        <v>--</v>
      </c>
    </row>
    <row r="713" spans="1:47" x14ac:dyDescent="0.25">
      <c r="A713" t="str">
        <f t="shared" si="74"/>
        <v>C43-1</v>
      </c>
      <c r="B713" t="str">
        <f t="shared" si="75"/>
        <v>VCCINT</v>
      </c>
      <c r="C713" t="str">
        <f t="shared" si="76"/>
        <v>C43-VCCINT</v>
      </c>
      <c r="D713" t="str">
        <f t="shared" si="77"/>
        <v>C43-1</v>
      </c>
      <c r="E713" t="s">
        <v>941</v>
      </c>
      <c r="F713">
        <v>1</v>
      </c>
      <c r="G713" t="s">
        <v>839</v>
      </c>
      <c r="N713" s="97"/>
      <c r="AT713" t="str">
        <f t="shared" si="78"/>
        <v>VCCINT</v>
      </c>
      <c r="AU713" t="str">
        <f t="shared" si="79"/>
        <v>--</v>
      </c>
    </row>
    <row r="714" spans="1:47" x14ac:dyDescent="0.25">
      <c r="A714" t="str">
        <f t="shared" si="74"/>
        <v>C43-2</v>
      </c>
      <c r="B714" t="str">
        <f t="shared" si="75"/>
        <v>GND</v>
      </c>
      <c r="C714" t="str">
        <f t="shared" si="76"/>
        <v>C43-GND</v>
      </c>
      <c r="D714" t="str">
        <f t="shared" si="77"/>
        <v>C43-2</v>
      </c>
      <c r="E714" t="s">
        <v>941</v>
      </c>
      <c r="F714">
        <v>2</v>
      </c>
      <c r="G714" t="s">
        <v>324</v>
      </c>
      <c r="N714" s="97"/>
      <c r="AT714" t="str">
        <f t="shared" si="78"/>
        <v>GND</v>
      </c>
      <c r="AU714" t="str">
        <f t="shared" si="79"/>
        <v>--</v>
      </c>
    </row>
    <row r="715" spans="1:47" x14ac:dyDescent="0.25">
      <c r="A715" t="str">
        <f t="shared" si="74"/>
        <v>C44-1</v>
      </c>
      <c r="B715" t="str">
        <f t="shared" si="75"/>
        <v>3.3V</v>
      </c>
      <c r="C715" t="str">
        <f t="shared" si="76"/>
        <v>C44-3.3V</v>
      </c>
      <c r="D715" t="str">
        <f t="shared" si="77"/>
        <v>C44-1</v>
      </c>
      <c r="E715" t="s">
        <v>942</v>
      </c>
      <c r="F715">
        <v>1</v>
      </c>
      <c r="G715" t="s">
        <v>291</v>
      </c>
      <c r="N715" s="97"/>
      <c r="AT715" t="str">
        <f t="shared" si="78"/>
        <v>3.3V</v>
      </c>
      <c r="AU715" t="str">
        <f t="shared" si="79"/>
        <v>--</v>
      </c>
    </row>
    <row r="716" spans="1:47" x14ac:dyDescent="0.25">
      <c r="A716" t="str">
        <f t="shared" si="74"/>
        <v>C44-2</v>
      </c>
      <c r="B716" t="str">
        <f t="shared" si="75"/>
        <v>GND</v>
      </c>
      <c r="C716" t="str">
        <f t="shared" si="76"/>
        <v>C44-GND</v>
      </c>
      <c r="D716" t="str">
        <f t="shared" si="77"/>
        <v>C44-2</v>
      </c>
      <c r="E716" t="s">
        <v>942</v>
      </c>
      <c r="F716">
        <v>2</v>
      </c>
      <c r="G716" t="s">
        <v>324</v>
      </c>
      <c r="N716" s="97"/>
      <c r="AT716" t="str">
        <f t="shared" si="78"/>
        <v>GND</v>
      </c>
      <c r="AU716" t="str">
        <f t="shared" si="79"/>
        <v>--</v>
      </c>
    </row>
    <row r="717" spans="1:47" x14ac:dyDescent="0.25">
      <c r="A717" t="str">
        <f t="shared" si="74"/>
        <v>C45-1</v>
      </c>
      <c r="B717" t="str">
        <f t="shared" si="75"/>
        <v>3.3V</v>
      </c>
      <c r="C717" t="str">
        <f t="shared" si="76"/>
        <v>C45-3.3V</v>
      </c>
      <c r="D717" t="str">
        <f t="shared" si="77"/>
        <v>C45-1</v>
      </c>
      <c r="E717" t="s">
        <v>943</v>
      </c>
      <c r="F717">
        <v>1</v>
      </c>
      <c r="G717" t="s">
        <v>291</v>
      </c>
      <c r="N717" s="97"/>
      <c r="AT717" t="str">
        <f t="shared" si="78"/>
        <v>3.3V</v>
      </c>
      <c r="AU717" t="str">
        <f t="shared" si="79"/>
        <v>--</v>
      </c>
    </row>
    <row r="718" spans="1:47" x14ac:dyDescent="0.25">
      <c r="A718" t="str">
        <f t="shared" si="74"/>
        <v>C45-2</v>
      </c>
      <c r="B718" t="str">
        <f t="shared" si="75"/>
        <v>GND</v>
      </c>
      <c r="C718" t="str">
        <f t="shared" si="76"/>
        <v>C45-GND</v>
      </c>
      <c r="D718" t="str">
        <f t="shared" si="77"/>
        <v>C45-2</v>
      </c>
      <c r="E718" t="s">
        <v>943</v>
      </c>
      <c r="F718">
        <v>2</v>
      </c>
      <c r="G718" t="s">
        <v>324</v>
      </c>
      <c r="N718" s="97"/>
      <c r="AT718" t="str">
        <f t="shared" si="78"/>
        <v>GND</v>
      </c>
      <c r="AU718" t="str">
        <f t="shared" si="79"/>
        <v>--</v>
      </c>
    </row>
    <row r="719" spans="1:47" x14ac:dyDescent="0.25">
      <c r="A719" t="str">
        <f t="shared" si="74"/>
        <v>C46-1</v>
      </c>
      <c r="B719" t="str">
        <f t="shared" si="75"/>
        <v>3.3V</v>
      </c>
      <c r="C719" t="str">
        <f t="shared" si="76"/>
        <v>C46-3.3V</v>
      </c>
      <c r="D719" t="str">
        <f t="shared" si="77"/>
        <v>C46-1</v>
      </c>
      <c r="E719" t="s">
        <v>944</v>
      </c>
      <c r="F719">
        <v>1</v>
      </c>
      <c r="G719" t="s">
        <v>291</v>
      </c>
      <c r="N719" s="97"/>
      <c r="AT719" t="str">
        <f t="shared" si="78"/>
        <v>3.3V</v>
      </c>
      <c r="AU719" t="str">
        <f t="shared" si="79"/>
        <v>--</v>
      </c>
    </row>
    <row r="720" spans="1:47" x14ac:dyDescent="0.25">
      <c r="A720" t="str">
        <f t="shared" si="74"/>
        <v>C46-2</v>
      </c>
      <c r="B720" t="str">
        <f t="shared" si="75"/>
        <v>GND</v>
      </c>
      <c r="C720" t="str">
        <f t="shared" si="76"/>
        <v>C46-GND</v>
      </c>
      <c r="D720" t="str">
        <f t="shared" si="77"/>
        <v>C46-2</v>
      </c>
      <c r="E720" t="s">
        <v>944</v>
      </c>
      <c r="F720">
        <v>2</v>
      </c>
      <c r="G720" t="s">
        <v>324</v>
      </c>
      <c r="N720" s="97"/>
      <c r="AT720" t="str">
        <f t="shared" si="78"/>
        <v>GND</v>
      </c>
      <c r="AU720" t="str">
        <f t="shared" si="79"/>
        <v>--</v>
      </c>
    </row>
    <row r="721" spans="1:47" x14ac:dyDescent="0.25">
      <c r="A721" t="str">
        <f t="shared" si="74"/>
        <v>C47-1</v>
      </c>
      <c r="B721" t="str">
        <f t="shared" si="75"/>
        <v>5V</v>
      </c>
      <c r="C721" t="str">
        <f t="shared" si="76"/>
        <v>C47-5V</v>
      </c>
      <c r="D721" t="str">
        <f t="shared" si="77"/>
        <v>C47-1</v>
      </c>
      <c r="E721" t="s">
        <v>775</v>
      </c>
      <c r="F721">
        <v>1</v>
      </c>
      <c r="G721" t="s">
        <v>293</v>
      </c>
      <c r="N721" s="97"/>
      <c r="AT721" t="str">
        <f t="shared" si="78"/>
        <v>5V</v>
      </c>
      <c r="AU721" t="str">
        <f t="shared" si="79"/>
        <v>--</v>
      </c>
    </row>
    <row r="722" spans="1:47" x14ac:dyDescent="0.25">
      <c r="A722" t="str">
        <f t="shared" si="74"/>
        <v>C47-2</v>
      </c>
      <c r="B722" t="str">
        <f t="shared" si="75"/>
        <v>GND</v>
      </c>
      <c r="C722" t="str">
        <f t="shared" si="76"/>
        <v>C47-GND</v>
      </c>
      <c r="D722" t="str">
        <f t="shared" si="77"/>
        <v>C47-2</v>
      </c>
      <c r="E722" t="s">
        <v>775</v>
      </c>
      <c r="F722">
        <v>2</v>
      </c>
      <c r="G722" t="s">
        <v>324</v>
      </c>
      <c r="N722" s="97"/>
      <c r="AT722" t="str">
        <f t="shared" si="78"/>
        <v>GND</v>
      </c>
      <c r="AU722" t="str">
        <f t="shared" si="79"/>
        <v>--</v>
      </c>
    </row>
    <row r="723" spans="1:47" x14ac:dyDescent="0.25">
      <c r="A723" t="str">
        <f t="shared" si="74"/>
        <v>C101-1</v>
      </c>
      <c r="B723" t="str">
        <f t="shared" si="75"/>
        <v>3.3V</v>
      </c>
      <c r="C723" t="str">
        <f t="shared" si="76"/>
        <v>C101-3.3V</v>
      </c>
      <c r="D723" t="str">
        <f t="shared" si="77"/>
        <v>C101-1</v>
      </c>
      <c r="E723" t="s">
        <v>475</v>
      </c>
      <c r="F723">
        <v>1</v>
      </c>
      <c r="G723" t="s">
        <v>291</v>
      </c>
      <c r="N723" s="97"/>
      <c r="AT723" t="str">
        <f t="shared" si="78"/>
        <v>3.3V</v>
      </c>
      <c r="AU723" t="str">
        <f t="shared" si="79"/>
        <v>--</v>
      </c>
    </row>
    <row r="724" spans="1:47" x14ac:dyDescent="0.25">
      <c r="A724" t="str">
        <f t="shared" si="74"/>
        <v>C101-2</v>
      </c>
      <c r="B724" t="str">
        <f t="shared" si="75"/>
        <v>GND</v>
      </c>
      <c r="C724" t="str">
        <f t="shared" si="76"/>
        <v>C101-GND</v>
      </c>
      <c r="D724" t="str">
        <f t="shared" si="77"/>
        <v>C101-2</v>
      </c>
      <c r="E724" t="s">
        <v>475</v>
      </c>
      <c r="F724">
        <v>2</v>
      </c>
      <c r="G724" t="s">
        <v>324</v>
      </c>
      <c r="N724" s="97"/>
      <c r="AT724" t="str">
        <f t="shared" si="78"/>
        <v>GND</v>
      </c>
      <c r="AU724" t="str">
        <f t="shared" si="79"/>
        <v>--</v>
      </c>
    </row>
    <row r="725" spans="1:47" x14ac:dyDescent="0.25">
      <c r="A725" t="str">
        <f t="shared" si="74"/>
        <v>D1-A</v>
      </c>
      <c r="B725" t="str">
        <f t="shared" si="75"/>
        <v>NetD1_A</v>
      </c>
      <c r="C725" t="str">
        <f t="shared" si="76"/>
        <v>D1-NetD1_A</v>
      </c>
      <c r="D725" t="str">
        <f t="shared" si="77"/>
        <v>D1-A</v>
      </c>
      <c r="E725" t="s">
        <v>300</v>
      </c>
      <c r="F725" t="s">
        <v>476</v>
      </c>
      <c r="G725" t="s">
        <v>373</v>
      </c>
      <c r="N725" s="97"/>
      <c r="AT725" t="str">
        <f t="shared" si="78"/>
        <v>NetD1_A</v>
      </c>
      <c r="AU725" t="str">
        <f t="shared" si="79"/>
        <v>--</v>
      </c>
    </row>
    <row r="726" spans="1:47" x14ac:dyDescent="0.25">
      <c r="A726" t="str">
        <f t="shared" si="74"/>
        <v>D1-K</v>
      </c>
      <c r="B726" t="str">
        <f t="shared" si="75"/>
        <v>GND</v>
      </c>
      <c r="C726" t="str">
        <f t="shared" si="76"/>
        <v>D1-GND</v>
      </c>
      <c r="D726" t="str">
        <f t="shared" si="77"/>
        <v>D1-K</v>
      </c>
      <c r="E726" t="s">
        <v>300</v>
      </c>
      <c r="F726" t="s">
        <v>477</v>
      </c>
      <c r="G726" t="s">
        <v>324</v>
      </c>
      <c r="N726" s="97"/>
      <c r="AT726" t="str">
        <f t="shared" si="78"/>
        <v>GND</v>
      </c>
      <c r="AU726" t="str">
        <f t="shared" si="79"/>
        <v>--</v>
      </c>
    </row>
    <row r="727" spans="1:47" x14ac:dyDescent="0.25">
      <c r="A727" t="str">
        <f t="shared" si="74"/>
        <v>D2-A</v>
      </c>
      <c r="B727" t="str">
        <f t="shared" si="75"/>
        <v>NetD2_A</v>
      </c>
      <c r="C727" t="str">
        <f t="shared" si="76"/>
        <v>D2-NetD2_A</v>
      </c>
      <c r="D727" t="str">
        <f t="shared" si="77"/>
        <v>D2-A</v>
      </c>
      <c r="E727" t="s">
        <v>301</v>
      </c>
      <c r="F727" t="s">
        <v>476</v>
      </c>
      <c r="G727" t="s">
        <v>374</v>
      </c>
      <c r="N727" s="97"/>
      <c r="AT727" t="str">
        <f t="shared" si="78"/>
        <v>LED1</v>
      </c>
      <c r="AU727" t="str">
        <f t="shared" si="79"/>
        <v>R9</v>
      </c>
    </row>
    <row r="728" spans="1:47" x14ac:dyDescent="0.25">
      <c r="A728" t="str">
        <f t="shared" si="74"/>
        <v>D2-K</v>
      </c>
      <c r="B728" t="str">
        <f t="shared" si="75"/>
        <v>GND</v>
      </c>
      <c r="C728" t="str">
        <f t="shared" si="76"/>
        <v>D2-GND</v>
      </c>
      <c r="D728" t="str">
        <f t="shared" si="77"/>
        <v>D2-K</v>
      </c>
      <c r="E728" t="s">
        <v>301</v>
      </c>
      <c r="F728" t="s">
        <v>477</v>
      </c>
      <c r="G728" t="s">
        <v>324</v>
      </c>
      <c r="N728" s="97"/>
      <c r="AT728" t="str">
        <f t="shared" si="78"/>
        <v>GND</v>
      </c>
      <c r="AU728" t="str">
        <f t="shared" si="79"/>
        <v>--</v>
      </c>
    </row>
    <row r="729" spans="1:47" x14ac:dyDescent="0.25">
      <c r="A729" t="str">
        <f t="shared" si="74"/>
        <v>D3-A</v>
      </c>
      <c r="B729" t="str">
        <f t="shared" si="75"/>
        <v>NetD3_A</v>
      </c>
      <c r="C729" t="str">
        <f t="shared" si="76"/>
        <v>D3-NetD3_A</v>
      </c>
      <c r="D729" t="str">
        <f t="shared" si="77"/>
        <v>D3-A</v>
      </c>
      <c r="E729" t="s">
        <v>302</v>
      </c>
      <c r="F729" t="s">
        <v>476</v>
      </c>
      <c r="G729" t="s">
        <v>375</v>
      </c>
      <c r="N729" s="97"/>
      <c r="AT729" t="str">
        <f t="shared" si="78"/>
        <v>LED2</v>
      </c>
      <c r="AU729" t="str">
        <f t="shared" si="79"/>
        <v>R10</v>
      </c>
    </row>
    <row r="730" spans="1:47" x14ac:dyDescent="0.25">
      <c r="A730" t="str">
        <f t="shared" si="74"/>
        <v>D3-K</v>
      </c>
      <c r="B730" t="str">
        <f t="shared" si="75"/>
        <v>GND</v>
      </c>
      <c r="C730" t="str">
        <f t="shared" si="76"/>
        <v>D3-GND</v>
      </c>
      <c r="D730" t="str">
        <f t="shared" si="77"/>
        <v>D3-K</v>
      </c>
      <c r="E730" t="s">
        <v>302</v>
      </c>
      <c r="F730" t="s">
        <v>477</v>
      </c>
      <c r="G730" t="s">
        <v>324</v>
      </c>
      <c r="N730" s="97"/>
      <c r="AT730" t="str">
        <f t="shared" si="78"/>
        <v>GND</v>
      </c>
      <c r="AU730" t="str">
        <f t="shared" si="79"/>
        <v>--</v>
      </c>
    </row>
    <row r="731" spans="1:47" x14ac:dyDescent="0.25">
      <c r="A731" t="str">
        <f t="shared" si="74"/>
        <v>D4-A</v>
      </c>
      <c r="B731" t="str">
        <f t="shared" si="75"/>
        <v>NetD4_A</v>
      </c>
      <c r="C731" t="str">
        <f t="shared" si="76"/>
        <v>D4-NetD4_A</v>
      </c>
      <c r="D731" t="str">
        <f t="shared" si="77"/>
        <v>D4-A</v>
      </c>
      <c r="E731" t="s">
        <v>304</v>
      </c>
      <c r="F731" t="s">
        <v>476</v>
      </c>
      <c r="G731" t="s">
        <v>376</v>
      </c>
      <c r="N731" s="97"/>
      <c r="AT731" t="str">
        <f t="shared" si="78"/>
        <v>LED3</v>
      </c>
      <c r="AU731" t="str">
        <f t="shared" si="79"/>
        <v>R11</v>
      </c>
    </row>
    <row r="732" spans="1:47" x14ac:dyDescent="0.25">
      <c r="A732" t="str">
        <f t="shared" si="74"/>
        <v>D4-K</v>
      </c>
      <c r="B732" t="str">
        <f t="shared" si="75"/>
        <v>GND</v>
      </c>
      <c r="C732" t="str">
        <f t="shared" si="76"/>
        <v>D4-GND</v>
      </c>
      <c r="D732" t="str">
        <f t="shared" si="77"/>
        <v>D4-K</v>
      </c>
      <c r="E732" t="s">
        <v>304</v>
      </c>
      <c r="F732" t="s">
        <v>477</v>
      </c>
      <c r="G732" t="s">
        <v>324</v>
      </c>
      <c r="N732" s="97"/>
      <c r="AT732" t="str">
        <f t="shared" si="78"/>
        <v>GND</v>
      </c>
      <c r="AU732" t="str">
        <f t="shared" si="79"/>
        <v>--</v>
      </c>
    </row>
    <row r="733" spans="1:47" x14ac:dyDescent="0.25">
      <c r="A733" t="str">
        <f t="shared" si="74"/>
        <v>D5-A</v>
      </c>
      <c r="B733" t="str">
        <f t="shared" si="75"/>
        <v>NetD5_A</v>
      </c>
      <c r="C733" t="str">
        <f t="shared" si="76"/>
        <v>D5-NetD5_A</v>
      </c>
      <c r="D733" t="str">
        <f t="shared" si="77"/>
        <v>D5-A</v>
      </c>
      <c r="E733" t="s">
        <v>306</v>
      </c>
      <c r="F733" t="s">
        <v>476</v>
      </c>
      <c r="G733" t="s">
        <v>377</v>
      </c>
      <c r="N733" s="97"/>
      <c r="AT733" t="str">
        <f t="shared" si="78"/>
        <v>LED4</v>
      </c>
      <c r="AU733" t="str">
        <f t="shared" si="79"/>
        <v>R12</v>
      </c>
    </row>
    <row r="734" spans="1:47" x14ac:dyDescent="0.25">
      <c r="A734" t="str">
        <f t="shared" si="74"/>
        <v>D5-K</v>
      </c>
      <c r="B734" t="str">
        <f t="shared" si="75"/>
        <v>GND</v>
      </c>
      <c r="C734" t="str">
        <f t="shared" si="76"/>
        <v>D5-GND</v>
      </c>
      <c r="D734" t="str">
        <f t="shared" si="77"/>
        <v>D5-K</v>
      </c>
      <c r="E734" t="s">
        <v>306</v>
      </c>
      <c r="F734" t="s">
        <v>477</v>
      </c>
      <c r="G734" t="s">
        <v>324</v>
      </c>
      <c r="N734" s="97"/>
      <c r="AT734" t="str">
        <f t="shared" si="78"/>
        <v>GND</v>
      </c>
      <c r="AU734" t="str">
        <f t="shared" si="79"/>
        <v>--</v>
      </c>
    </row>
    <row r="735" spans="1:47" x14ac:dyDescent="0.25">
      <c r="A735" t="str">
        <f t="shared" si="74"/>
        <v>D6-A</v>
      </c>
      <c r="B735" t="str">
        <f t="shared" si="75"/>
        <v>NetD6_A</v>
      </c>
      <c r="C735" t="str">
        <f t="shared" si="76"/>
        <v>D6-NetD6_A</v>
      </c>
      <c r="D735" t="str">
        <f t="shared" si="77"/>
        <v>D6-A</v>
      </c>
      <c r="E735" t="s">
        <v>308</v>
      </c>
      <c r="F735" t="s">
        <v>476</v>
      </c>
      <c r="G735" t="s">
        <v>378</v>
      </c>
      <c r="N735" s="97"/>
      <c r="AT735" t="str">
        <f t="shared" si="78"/>
        <v>LED5</v>
      </c>
      <c r="AU735" t="str">
        <f t="shared" si="79"/>
        <v>R13</v>
      </c>
    </row>
    <row r="736" spans="1:47" x14ac:dyDescent="0.25">
      <c r="A736" t="str">
        <f t="shared" si="74"/>
        <v>D6-K</v>
      </c>
      <c r="B736" t="str">
        <f t="shared" si="75"/>
        <v>GND</v>
      </c>
      <c r="C736" t="str">
        <f t="shared" si="76"/>
        <v>D6-GND</v>
      </c>
      <c r="D736" t="str">
        <f t="shared" si="77"/>
        <v>D6-K</v>
      </c>
      <c r="E736" t="s">
        <v>308</v>
      </c>
      <c r="F736" t="s">
        <v>477</v>
      </c>
      <c r="G736" t="s">
        <v>324</v>
      </c>
      <c r="N736" s="97"/>
      <c r="AT736" t="str">
        <f t="shared" si="78"/>
        <v>GND</v>
      </c>
      <c r="AU736" t="str">
        <f t="shared" si="79"/>
        <v>--</v>
      </c>
    </row>
    <row r="737" spans="1:47" x14ac:dyDescent="0.25">
      <c r="A737" t="str">
        <f t="shared" si="74"/>
        <v>D7-A</v>
      </c>
      <c r="B737" t="str">
        <f t="shared" si="75"/>
        <v>NetD7_A</v>
      </c>
      <c r="C737" t="str">
        <f t="shared" si="76"/>
        <v>D7-NetD7_A</v>
      </c>
      <c r="D737" t="str">
        <f t="shared" si="77"/>
        <v>D7-A</v>
      </c>
      <c r="E737" t="s">
        <v>310</v>
      </c>
      <c r="F737" t="s">
        <v>476</v>
      </c>
      <c r="G737" t="s">
        <v>379</v>
      </c>
      <c r="N737" s="97"/>
      <c r="AT737" t="str">
        <f t="shared" si="78"/>
        <v>LED6</v>
      </c>
      <c r="AU737" t="str">
        <f t="shared" si="79"/>
        <v>R14</v>
      </c>
    </row>
    <row r="738" spans="1:47" x14ac:dyDescent="0.25">
      <c r="A738" t="str">
        <f t="shared" si="74"/>
        <v>D7-K</v>
      </c>
      <c r="B738" t="str">
        <f t="shared" si="75"/>
        <v>GND</v>
      </c>
      <c r="C738" t="str">
        <f t="shared" si="76"/>
        <v>D7-GND</v>
      </c>
      <c r="D738" t="str">
        <f t="shared" si="77"/>
        <v>D7-K</v>
      </c>
      <c r="E738" t="s">
        <v>310</v>
      </c>
      <c r="F738" t="s">
        <v>477</v>
      </c>
      <c r="G738" t="s">
        <v>324</v>
      </c>
      <c r="N738" s="97"/>
      <c r="AT738" t="str">
        <f t="shared" si="78"/>
        <v>GND</v>
      </c>
      <c r="AU738" t="str">
        <f t="shared" si="79"/>
        <v>--</v>
      </c>
    </row>
    <row r="739" spans="1:47" x14ac:dyDescent="0.25">
      <c r="A739" t="str">
        <f t="shared" si="74"/>
        <v>D8-A</v>
      </c>
      <c r="B739" t="str">
        <f t="shared" si="75"/>
        <v>NetD8_A</v>
      </c>
      <c r="C739" t="str">
        <f t="shared" si="76"/>
        <v>D8-NetD8_A</v>
      </c>
      <c r="D739" t="str">
        <f t="shared" si="77"/>
        <v>D8-A</v>
      </c>
      <c r="E739" t="s">
        <v>312</v>
      </c>
      <c r="F739" t="s">
        <v>476</v>
      </c>
      <c r="G739" t="s">
        <v>380</v>
      </c>
      <c r="N739" s="97"/>
      <c r="AT739" t="str">
        <f t="shared" si="78"/>
        <v>LED7</v>
      </c>
      <c r="AU739" t="str">
        <f t="shared" si="79"/>
        <v>R15</v>
      </c>
    </row>
    <row r="740" spans="1:47" x14ac:dyDescent="0.25">
      <c r="A740" t="str">
        <f t="shared" si="74"/>
        <v>D8-K</v>
      </c>
      <c r="B740" t="str">
        <f t="shared" si="75"/>
        <v>GND</v>
      </c>
      <c r="C740" t="str">
        <f t="shared" si="76"/>
        <v>D8-GND</v>
      </c>
      <c r="D740" t="str">
        <f t="shared" si="77"/>
        <v>D8-K</v>
      </c>
      <c r="E740" t="s">
        <v>312</v>
      </c>
      <c r="F740" t="s">
        <v>477</v>
      </c>
      <c r="G740" t="s">
        <v>324</v>
      </c>
      <c r="N740" s="97"/>
      <c r="AT740" t="str">
        <f t="shared" si="78"/>
        <v>GND</v>
      </c>
      <c r="AU740" t="str">
        <f t="shared" si="79"/>
        <v>--</v>
      </c>
    </row>
    <row r="741" spans="1:47" x14ac:dyDescent="0.25">
      <c r="A741" t="str">
        <f t="shared" si="74"/>
        <v>D9-A</v>
      </c>
      <c r="B741" t="str">
        <f t="shared" si="75"/>
        <v>NetD9_A</v>
      </c>
      <c r="C741" t="str">
        <f t="shared" si="76"/>
        <v>D9-NetD9_A</v>
      </c>
      <c r="D741" t="str">
        <f t="shared" si="77"/>
        <v>D9-A</v>
      </c>
      <c r="E741" t="s">
        <v>314</v>
      </c>
      <c r="F741" t="s">
        <v>476</v>
      </c>
      <c r="G741" t="s">
        <v>381</v>
      </c>
      <c r="N741" s="97"/>
      <c r="AT741" t="str">
        <f t="shared" si="78"/>
        <v>LED8</v>
      </c>
      <c r="AU741" t="str">
        <f t="shared" si="79"/>
        <v>R16</v>
      </c>
    </row>
    <row r="742" spans="1:47" x14ac:dyDescent="0.25">
      <c r="A742" t="str">
        <f t="shared" si="74"/>
        <v>D9-K</v>
      </c>
      <c r="B742" t="str">
        <f t="shared" si="75"/>
        <v>GND</v>
      </c>
      <c r="C742" t="str">
        <f t="shared" si="76"/>
        <v>D9-GND</v>
      </c>
      <c r="D742" t="str">
        <f t="shared" si="77"/>
        <v>D9-K</v>
      </c>
      <c r="E742" t="s">
        <v>314</v>
      </c>
      <c r="F742" t="s">
        <v>477</v>
      </c>
      <c r="G742" t="s">
        <v>324</v>
      </c>
      <c r="N742" s="97"/>
      <c r="AT742" t="str">
        <f t="shared" si="78"/>
        <v>GND</v>
      </c>
      <c r="AU742" t="str">
        <f t="shared" si="79"/>
        <v>--</v>
      </c>
    </row>
    <row r="743" spans="1:47" x14ac:dyDescent="0.25">
      <c r="A743" t="str">
        <f t="shared" si="74"/>
        <v>D10-A</v>
      </c>
      <c r="B743" t="str">
        <f t="shared" si="75"/>
        <v>NetD10_A</v>
      </c>
      <c r="C743" t="str">
        <f t="shared" si="76"/>
        <v>D10-NetD10_A</v>
      </c>
      <c r="D743" t="str">
        <f t="shared" si="77"/>
        <v>D10-A</v>
      </c>
      <c r="E743" t="s">
        <v>316</v>
      </c>
      <c r="F743" t="s">
        <v>476</v>
      </c>
      <c r="G743" t="s">
        <v>372</v>
      </c>
      <c r="N743" s="97"/>
      <c r="AT743" t="str">
        <f t="shared" si="78"/>
        <v>NetD10_A</v>
      </c>
      <c r="AU743" t="str">
        <f t="shared" si="79"/>
        <v>--</v>
      </c>
    </row>
    <row r="744" spans="1:47" x14ac:dyDescent="0.25">
      <c r="A744" t="str">
        <f t="shared" si="74"/>
        <v>D10-K</v>
      </c>
      <c r="B744" t="str">
        <f t="shared" si="75"/>
        <v>USER_LED</v>
      </c>
      <c r="C744" t="str">
        <f t="shared" si="76"/>
        <v>D10-USER_LED</v>
      </c>
      <c r="D744" t="str">
        <f t="shared" si="77"/>
        <v>D10-K</v>
      </c>
      <c r="E744" t="s">
        <v>316</v>
      </c>
      <c r="F744" t="s">
        <v>477</v>
      </c>
      <c r="G744" t="s">
        <v>1154</v>
      </c>
      <c r="N744" s="97"/>
      <c r="AT744" t="str">
        <f t="shared" si="78"/>
        <v>USER_LED</v>
      </c>
      <c r="AU744" t="str">
        <f t="shared" si="79"/>
        <v>--</v>
      </c>
    </row>
    <row r="745" spans="1:47" x14ac:dyDescent="0.25">
      <c r="A745" t="str">
        <f t="shared" si="74"/>
        <v>H1-1</v>
      </c>
      <c r="B745" t="str">
        <f t="shared" si="75"/>
        <v>NetH1_1</v>
      </c>
      <c r="C745" t="str">
        <f t="shared" si="76"/>
        <v>H1-NetH1_1</v>
      </c>
      <c r="D745" t="str">
        <f t="shared" si="77"/>
        <v>H1-1</v>
      </c>
      <c r="E745" t="s">
        <v>478</v>
      </c>
      <c r="F745">
        <v>1</v>
      </c>
      <c r="G745" t="s">
        <v>479</v>
      </c>
      <c r="N745" s="97"/>
      <c r="AT745" t="str">
        <f t="shared" si="78"/>
        <v>NetH1_1</v>
      </c>
      <c r="AU745" t="str">
        <f t="shared" si="79"/>
        <v>--</v>
      </c>
    </row>
    <row r="746" spans="1:47" x14ac:dyDescent="0.25">
      <c r="A746" t="str">
        <f t="shared" si="74"/>
        <v>H2-1</v>
      </c>
      <c r="B746" t="str">
        <f t="shared" si="75"/>
        <v>NetH2_1</v>
      </c>
      <c r="C746" t="str">
        <f t="shared" si="76"/>
        <v>H2-NetH2_1</v>
      </c>
      <c r="D746" t="str">
        <f t="shared" si="77"/>
        <v>H2-1</v>
      </c>
      <c r="E746" t="s">
        <v>480</v>
      </c>
      <c r="F746">
        <v>1</v>
      </c>
      <c r="G746" t="s">
        <v>481</v>
      </c>
      <c r="N746" s="97"/>
      <c r="AT746" t="str">
        <f t="shared" si="78"/>
        <v>NetH2_1</v>
      </c>
      <c r="AU746" t="str">
        <f t="shared" si="79"/>
        <v>--</v>
      </c>
    </row>
    <row r="747" spans="1:47" x14ac:dyDescent="0.25">
      <c r="A747" t="str">
        <f t="shared" si="74"/>
        <v>H3-1</v>
      </c>
      <c r="B747" t="str">
        <f t="shared" si="75"/>
        <v>NetH3_1</v>
      </c>
      <c r="C747" t="str">
        <f t="shared" si="76"/>
        <v>H3-NetH3_1</v>
      </c>
      <c r="D747" t="str">
        <f t="shared" si="77"/>
        <v>H3-1</v>
      </c>
      <c r="E747" t="s">
        <v>482</v>
      </c>
      <c r="F747">
        <v>1</v>
      </c>
      <c r="G747" t="s">
        <v>483</v>
      </c>
      <c r="N747" s="97"/>
      <c r="AT747" t="str">
        <f t="shared" si="78"/>
        <v>NetH3_1</v>
      </c>
      <c r="AU747" t="str">
        <f t="shared" si="79"/>
        <v>--</v>
      </c>
    </row>
    <row r="748" spans="1:47" x14ac:dyDescent="0.25">
      <c r="A748" t="str">
        <f t="shared" si="74"/>
        <v>H4-1</v>
      </c>
      <c r="B748" t="str">
        <f t="shared" si="75"/>
        <v>NetH4_1</v>
      </c>
      <c r="C748" t="str">
        <f t="shared" si="76"/>
        <v>H4-NetH4_1</v>
      </c>
      <c r="D748" t="str">
        <f t="shared" si="77"/>
        <v>H4-1</v>
      </c>
      <c r="E748" t="s">
        <v>484</v>
      </c>
      <c r="F748">
        <v>1</v>
      </c>
      <c r="G748" t="s">
        <v>485</v>
      </c>
      <c r="N748" s="97"/>
      <c r="AT748" t="str">
        <f t="shared" si="78"/>
        <v>NetH4_1</v>
      </c>
      <c r="AU748" t="str">
        <f t="shared" si="79"/>
        <v>--</v>
      </c>
    </row>
    <row r="749" spans="1:47" x14ac:dyDescent="0.25">
      <c r="A749" t="str">
        <f t="shared" si="74"/>
        <v>L1-1</v>
      </c>
      <c r="B749" t="str">
        <f t="shared" si="75"/>
        <v>NetC1_1</v>
      </c>
      <c r="C749" t="str">
        <f t="shared" si="76"/>
        <v>L1-NetC1_1</v>
      </c>
      <c r="D749" t="str">
        <f t="shared" si="77"/>
        <v>L1-1</v>
      </c>
      <c r="E749" t="s">
        <v>486</v>
      </c>
      <c r="F749">
        <v>1</v>
      </c>
      <c r="G749" t="s">
        <v>370</v>
      </c>
      <c r="N749" s="97"/>
      <c r="AT749" t="str">
        <f t="shared" si="78"/>
        <v>NetC1_1</v>
      </c>
      <c r="AU749" t="str">
        <f t="shared" si="79"/>
        <v>--</v>
      </c>
    </row>
    <row r="750" spans="1:47" x14ac:dyDescent="0.25">
      <c r="A750" t="str">
        <f t="shared" si="74"/>
        <v>L1-2</v>
      </c>
      <c r="B750" t="str">
        <f t="shared" si="75"/>
        <v>3.3V</v>
      </c>
      <c r="C750" t="str">
        <f t="shared" si="76"/>
        <v>L1-3.3V</v>
      </c>
      <c r="D750" t="str">
        <f t="shared" si="77"/>
        <v>L1-2</v>
      </c>
      <c r="E750" t="s">
        <v>486</v>
      </c>
      <c r="F750">
        <v>2</v>
      </c>
      <c r="G750" t="s">
        <v>291</v>
      </c>
      <c r="N750" s="97"/>
      <c r="AT750" t="str">
        <f t="shared" si="78"/>
        <v>3.3V</v>
      </c>
      <c r="AU750" t="str">
        <f t="shared" si="79"/>
        <v>--</v>
      </c>
    </row>
    <row r="751" spans="1:47" x14ac:dyDescent="0.25">
      <c r="A751" t="str">
        <f t="shared" si="74"/>
        <v>L2-1</v>
      </c>
      <c r="B751" t="str">
        <f t="shared" si="75"/>
        <v>NetC19_1</v>
      </c>
      <c r="C751" t="str">
        <f t="shared" si="76"/>
        <v>L2-NetC19_1</v>
      </c>
      <c r="D751" t="str">
        <f t="shared" si="77"/>
        <v>L2-1</v>
      </c>
      <c r="E751" t="s">
        <v>487</v>
      </c>
      <c r="F751">
        <v>1</v>
      </c>
      <c r="G751" t="s">
        <v>369</v>
      </c>
      <c r="N751" s="97"/>
      <c r="AT751" t="str">
        <f t="shared" si="78"/>
        <v>NetC19_1</v>
      </c>
      <c r="AU751" t="str">
        <f t="shared" si="79"/>
        <v>--</v>
      </c>
    </row>
    <row r="752" spans="1:47" x14ac:dyDescent="0.25">
      <c r="A752" t="str">
        <f t="shared" si="74"/>
        <v>L2-2</v>
      </c>
      <c r="B752" t="str">
        <f t="shared" si="75"/>
        <v>3.3V</v>
      </c>
      <c r="C752" t="str">
        <f t="shared" si="76"/>
        <v>L2-3.3V</v>
      </c>
      <c r="D752" t="str">
        <f t="shared" si="77"/>
        <v>L2-2</v>
      </c>
      <c r="E752" t="s">
        <v>487</v>
      </c>
      <c r="F752">
        <v>2</v>
      </c>
      <c r="G752" t="s">
        <v>291</v>
      </c>
      <c r="N752" s="97"/>
      <c r="AT752" t="str">
        <f t="shared" si="78"/>
        <v>3.3V</v>
      </c>
      <c r="AU752" t="str">
        <f t="shared" si="79"/>
        <v>--</v>
      </c>
    </row>
    <row r="753" spans="1:47" x14ac:dyDescent="0.25">
      <c r="A753" t="str">
        <f t="shared" si="74"/>
        <v>R1-1</v>
      </c>
      <c r="B753" t="str">
        <f t="shared" si="75"/>
        <v>GND</v>
      </c>
      <c r="C753" t="str">
        <f t="shared" si="76"/>
        <v>R1-GND</v>
      </c>
      <c r="D753" t="str">
        <f t="shared" si="77"/>
        <v>R1-1</v>
      </c>
      <c r="E753" t="s">
        <v>488</v>
      </c>
      <c r="F753">
        <v>1</v>
      </c>
      <c r="G753" t="s">
        <v>324</v>
      </c>
      <c r="N753" s="97"/>
      <c r="AT753" t="str">
        <f t="shared" si="78"/>
        <v>GND</v>
      </c>
      <c r="AU753" t="str">
        <f t="shared" si="79"/>
        <v>--</v>
      </c>
    </row>
    <row r="754" spans="1:47" x14ac:dyDescent="0.25">
      <c r="A754" t="str">
        <f t="shared" si="74"/>
        <v>R1-2</v>
      </c>
      <c r="B754" t="str">
        <f t="shared" si="75"/>
        <v>NetR1_2</v>
      </c>
      <c r="C754" t="str">
        <f t="shared" si="76"/>
        <v>R1-NetR1_2</v>
      </c>
      <c r="D754" t="str">
        <f t="shared" si="77"/>
        <v>R1-2</v>
      </c>
      <c r="E754" t="s">
        <v>488</v>
      </c>
      <c r="F754">
        <v>2</v>
      </c>
      <c r="G754" t="s">
        <v>385</v>
      </c>
      <c r="N754" s="97"/>
      <c r="AT754" t="str">
        <f t="shared" si="78"/>
        <v>NetR1_2</v>
      </c>
      <c r="AU754" t="str">
        <f t="shared" si="79"/>
        <v>--</v>
      </c>
    </row>
    <row r="755" spans="1:47" x14ac:dyDescent="0.25">
      <c r="A755" t="str">
        <f t="shared" si="74"/>
        <v>R2-1</v>
      </c>
      <c r="B755" t="str">
        <f t="shared" si="75"/>
        <v>3.3V</v>
      </c>
      <c r="C755" t="str">
        <f t="shared" si="76"/>
        <v>R2-3.3V</v>
      </c>
      <c r="D755" t="str">
        <f t="shared" si="77"/>
        <v>R2-1</v>
      </c>
      <c r="E755" t="s">
        <v>489</v>
      </c>
      <c r="F755">
        <v>1</v>
      </c>
      <c r="G755" t="s">
        <v>291</v>
      </c>
      <c r="N755" s="97"/>
      <c r="AT755" t="str">
        <f t="shared" si="78"/>
        <v>3.3V</v>
      </c>
      <c r="AU755" t="str">
        <f t="shared" si="79"/>
        <v>--</v>
      </c>
    </row>
    <row r="756" spans="1:47" x14ac:dyDescent="0.25">
      <c r="A756" t="str">
        <f t="shared" si="74"/>
        <v>R2-2</v>
      </c>
      <c r="B756" t="str">
        <f t="shared" si="75"/>
        <v>NetR2_2</v>
      </c>
      <c r="C756" t="str">
        <f t="shared" si="76"/>
        <v>R2-NetR2_2</v>
      </c>
      <c r="D756" t="str">
        <f t="shared" si="77"/>
        <v>R2-2</v>
      </c>
      <c r="E756" t="s">
        <v>489</v>
      </c>
      <c r="F756">
        <v>2</v>
      </c>
      <c r="G756" t="s">
        <v>390</v>
      </c>
      <c r="N756" s="97"/>
      <c r="AT756" t="str">
        <f t="shared" si="78"/>
        <v>NetR2_2</v>
      </c>
      <c r="AU756" t="str">
        <f t="shared" si="79"/>
        <v>--</v>
      </c>
    </row>
    <row r="757" spans="1:47" x14ac:dyDescent="0.25">
      <c r="A757" t="str">
        <f t="shared" si="74"/>
        <v>R3-1</v>
      </c>
      <c r="B757" t="str">
        <f t="shared" si="75"/>
        <v>GND</v>
      </c>
      <c r="C757" t="str">
        <f t="shared" si="76"/>
        <v>R3-GND</v>
      </c>
      <c r="D757" t="str">
        <f t="shared" si="77"/>
        <v>R3-1</v>
      </c>
      <c r="E757" t="s">
        <v>490</v>
      </c>
      <c r="F757">
        <v>1</v>
      </c>
      <c r="G757" t="s">
        <v>324</v>
      </c>
      <c r="N757" s="97"/>
      <c r="AT757" t="str">
        <f t="shared" si="78"/>
        <v>GND</v>
      </c>
      <c r="AU757" t="str">
        <f t="shared" si="79"/>
        <v>--</v>
      </c>
    </row>
    <row r="758" spans="1:47" x14ac:dyDescent="0.25">
      <c r="A758" t="str">
        <f t="shared" si="74"/>
        <v>R3-2</v>
      </c>
      <c r="B758" t="str">
        <f t="shared" si="75"/>
        <v>UPD</v>
      </c>
      <c r="C758" t="str">
        <f t="shared" si="76"/>
        <v>R3-UPD</v>
      </c>
      <c r="D758" t="str">
        <f t="shared" si="77"/>
        <v>R3-2</v>
      </c>
      <c r="E758" t="s">
        <v>490</v>
      </c>
      <c r="F758">
        <v>2</v>
      </c>
      <c r="G758" t="s">
        <v>1153</v>
      </c>
      <c r="N758" s="97"/>
      <c r="AT758" t="str">
        <f t="shared" si="78"/>
        <v>UPD</v>
      </c>
      <c r="AU758" t="str">
        <f t="shared" si="79"/>
        <v>--</v>
      </c>
    </row>
    <row r="759" spans="1:47" x14ac:dyDescent="0.25">
      <c r="A759" t="str">
        <f t="shared" si="74"/>
        <v>R4-1</v>
      </c>
      <c r="B759" t="str">
        <f t="shared" si="75"/>
        <v>NetR4_1</v>
      </c>
      <c r="C759" t="str">
        <f t="shared" si="76"/>
        <v>R4-NetR4_1</v>
      </c>
      <c r="D759" t="str">
        <f t="shared" si="77"/>
        <v>R4-1</v>
      </c>
      <c r="E759" t="s">
        <v>491</v>
      </c>
      <c r="F759">
        <v>1</v>
      </c>
      <c r="G759" t="s">
        <v>392</v>
      </c>
      <c r="N759" s="97"/>
      <c r="AT759" t="str">
        <f t="shared" si="78"/>
        <v>EEDATA</v>
      </c>
      <c r="AU759" t="str">
        <f t="shared" si="79"/>
        <v>R7</v>
      </c>
    </row>
    <row r="760" spans="1:47" x14ac:dyDescent="0.25">
      <c r="A760" t="str">
        <f t="shared" si="74"/>
        <v>R4-2</v>
      </c>
      <c r="B760" t="str">
        <f t="shared" si="75"/>
        <v>3.3V</v>
      </c>
      <c r="C760" t="str">
        <f t="shared" si="76"/>
        <v>R4-3.3V</v>
      </c>
      <c r="D760" t="str">
        <f t="shared" si="77"/>
        <v>R4-2</v>
      </c>
      <c r="E760" t="s">
        <v>491</v>
      </c>
      <c r="F760">
        <v>2</v>
      </c>
      <c r="G760" t="s">
        <v>291</v>
      </c>
      <c r="N760" s="97"/>
      <c r="AT760" t="str">
        <f t="shared" si="78"/>
        <v>3.3V</v>
      </c>
      <c r="AU760" t="str">
        <f t="shared" si="79"/>
        <v>--</v>
      </c>
    </row>
    <row r="761" spans="1:47" x14ac:dyDescent="0.25">
      <c r="A761" t="str">
        <f t="shared" si="74"/>
        <v>R5-1</v>
      </c>
      <c r="B761" t="str">
        <f t="shared" si="75"/>
        <v>3.3V</v>
      </c>
      <c r="C761" t="str">
        <f t="shared" si="76"/>
        <v>R5-3.3V</v>
      </c>
      <c r="D761" t="str">
        <f t="shared" si="77"/>
        <v>R5-1</v>
      </c>
      <c r="E761" t="s">
        <v>492</v>
      </c>
      <c r="F761">
        <v>1</v>
      </c>
      <c r="G761" t="s">
        <v>291</v>
      </c>
      <c r="N761" s="97"/>
      <c r="AT761" t="str">
        <f t="shared" si="78"/>
        <v>3.3V</v>
      </c>
      <c r="AU761" t="str">
        <f t="shared" si="79"/>
        <v>--</v>
      </c>
    </row>
    <row r="762" spans="1:47" x14ac:dyDescent="0.25">
      <c r="A762" t="str">
        <f t="shared" si="74"/>
        <v>R5-2</v>
      </c>
      <c r="B762" t="str">
        <f t="shared" si="75"/>
        <v>JTAGSEL</v>
      </c>
      <c r="C762" t="str">
        <f t="shared" si="76"/>
        <v>R5-JTAGSEL</v>
      </c>
      <c r="D762" t="str">
        <f t="shared" si="77"/>
        <v>R5-2</v>
      </c>
      <c r="E762" t="s">
        <v>492</v>
      </c>
      <c r="F762">
        <v>2</v>
      </c>
      <c r="G762" t="s">
        <v>1143</v>
      </c>
      <c r="N762" s="97"/>
      <c r="AT762" t="str">
        <f t="shared" si="78"/>
        <v>JTAGSEL</v>
      </c>
      <c r="AU762" t="str">
        <f t="shared" si="79"/>
        <v>--</v>
      </c>
    </row>
    <row r="763" spans="1:47" x14ac:dyDescent="0.25">
      <c r="A763" t="str">
        <f t="shared" si="74"/>
        <v>R6-1</v>
      </c>
      <c r="B763" t="str">
        <f t="shared" si="75"/>
        <v>5V</v>
      </c>
      <c r="C763" t="str">
        <f t="shared" si="76"/>
        <v>R6-5V</v>
      </c>
      <c r="D763" t="str">
        <f t="shared" si="77"/>
        <v>R6-1</v>
      </c>
      <c r="E763" t="s">
        <v>493</v>
      </c>
      <c r="F763">
        <v>1</v>
      </c>
      <c r="G763" t="s">
        <v>293</v>
      </c>
      <c r="N763" s="97"/>
      <c r="AT763" t="str">
        <f t="shared" si="78"/>
        <v>5V</v>
      </c>
      <c r="AU763" t="str">
        <f t="shared" si="79"/>
        <v>--</v>
      </c>
    </row>
    <row r="764" spans="1:47" x14ac:dyDescent="0.25">
      <c r="A764" t="str">
        <f t="shared" si="74"/>
        <v>R6-2</v>
      </c>
      <c r="B764" t="str">
        <f t="shared" si="75"/>
        <v>NetR6_2</v>
      </c>
      <c r="C764" t="str">
        <f t="shared" si="76"/>
        <v>R6-NetR6_2</v>
      </c>
      <c r="D764" t="str">
        <f t="shared" si="77"/>
        <v>R6-2</v>
      </c>
      <c r="E764" t="s">
        <v>493</v>
      </c>
      <c r="F764">
        <v>2</v>
      </c>
      <c r="G764" t="s">
        <v>393</v>
      </c>
      <c r="N764" s="97"/>
      <c r="AT764" t="str">
        <f t="shared" si="78"/>
        <v>NetR6_2</v>
      </c>
      <c r="AU764" t="str">
        <f t="shared" si="79"/>
        <v>--</v>
      </c>
    </row>
    <row r="765" spans="1:47" x14ac:dyDescent="0.25">
      <c r="A765" t="str">
        <f t="shared" si="74"/>
        <v>R7-1</v>
      </c>
      <c r="B765" t="str">
        <f t="shared" si="75"/>
        <v>EEDATA</v>
      </c>
      <c r="C765" t="str">
        <f t="shared" si="76"/>
        <v>R7-EEDATA</v>
      </c>
      <c r="D765" t="str">
        <f t="shared" si="77"/>
        <v>R7-1</v>
      </c>
      <c r="E765" t="s">
        <v>494</v>
      </c>
      <c r="F765">
        <v>1</v>
      </c>
      <c r="G765" t="s">
        <v>343</v>
      </c>
      <c r="N765" s="97"/>
      <c r="AT765" t="str">
        <f t="shared" si="78"/>
        <v>NetR4_1</v>
      </c>
      <c r="AU765" t="str">
        <f t="shared" si="79"/>
        <v>R7</v>
      </c>
    </row>
    <row r="766" spans="1:47" x14ac:dyDescent="0.25">
      <c r="A766" t="str">
        <f t="shared" si="74"/>
        <v>R7-2</v>
      </c>
      <c r="B766" t="str">
        <f t="shared" si="75"/>
        <v>NetR4_1</v>
      </c>
      <c r="C766" t="str">
        <f t="shared" si="76"/>
        <v>R7-NetR4_1</v>
      </c>
      <c r="D766" t="str">
        <f t="shared" si="77"/>
        <v>R7-2</v>
      </c>
      <c r="E766" t="s">
        <v>494</v>
      </c>
      <c r="F766">
        <v>2</v>
      </c>
      <c r="G766" t="s">
        <v>392</v>
      </c>
      <c r="N766" s="97"/>
      <c r="AT766" t="str">
        <f t="shared" si="78"/>
        <v>EEDATA</v>
      </c>
      <c r="AU766" t="str">
        <f t="shared" si="79"/>
        <v>R7</v>
      </c>
    </row>
    <row r="767" spans="1:47" x14ac:dyDescent="0.25">
      <c r="A767" t="str">
        <f t="shared" si="74"/>
        <v>R8-1</v>
      </c>
      <c r="B767" t="str">
        <f t="shared" si="75"/>
        <v>NetD10_A</v>
      </c>
      <c r="C767" t="str">
        <f t="shared" si="76"/>
        <v>R8-NetD10_A</v>
      </c>
      <c r="D767" t="str">
        <f t="shared" si="77"/>
        <v>R8-1</v>
      </c>
      <c r="E767" t="s">
        <v>495</v>
      </c>
      <c r="F767">
        <v>1</v>
      </c>
      <c r="G767" t="s">
        <v>372</v>
      </c>
      <c r="N767" s="97"/>
      <c r="AT767" t="str">
        <f t="shared" si="78"/>
        <v>NetD10_A</v>
      </c>
      <c r="AU767" t="str">
        <f t="shared" si="79"/>
        <v>--</v>
      </c>
    </row>
    <row r="768" spans="1:47" x14ac:dyDescent="0.25">
      <c r="A768" t="str">
        <f t="shared" si="74"/>
        <v>R8-2</v>
      </c>
      <c r="B768" t="str">
        <f t="shared" si="75"/>
        <v>3.3V</v>
      </c>
      <c r="C768" t="str">
        <f t="shared" si="76"/>
        <v>R8-3.3V</v>
      </c>
      <c r="D768" t="str">
        <f t="shared" si="77"/>
        <v>R8-2</v>
      </c>
      <c r="E768" t="s">
        <v>495</v>
      </c>
      <c r="F768">
        <v>2</v>
      </c>
      <c r="G768" t="s">
        <v>291</v>
      </c>
      <c r="N768" s="97"/>
      <c r="AT768" t="str">
        <f t="shared" si="78"/>
        <v>3.3V</v>
      </c>
      <c r="AU768" t="str">
        <f t="shared" si="79"/>
        <v>--</v>
      </c>
    </row>
    <row r="769" spans="1:47" x14ac:dyDescent="0.25">
      <c r="A769" t="str">
        <f t="shared" si="74"/>
        <v>R9-1</v>
      </c>
      <c r="B769" t="str">
        <f t="shared" si="75"/>
        <v>LED1</v>
      </c>
      <c r="C769" t="str">
        <f t="shared" si="76"/>
        <v>R9-LED1</v>
      </c>
      <c r="D769" t="str">
        <f t="shared" si="77"/>
        <v>R9-1</v>
      </c>
      <c r="E769" t="s">
        <v>496</v>
      </c>
      <c r="F769">
        <v>1</v>
      </c>
      <c r="G769" t="s">
        <v>354</v>
      </c>
      <c r="N769" s="97"/>
      <c r="AT769" t="str">
        <f t="shared" si="78"/>
        <v>NetD2_A</v>
      </c>
      <c r="AU769" t="str">
        <f t="shared" si="79"/>
        <v>R9</v>
      </c>
    </row>
    <row r="770" spans="1:47" x14ac:dyDescent="0.25">
      <c r="A770" t="str">
        <f t="shared" si="74"/>
        <v>R9-2</v>
      </c>
      <c r="B770" t="str">
        <f t="shared" si="75"/>
        <v>NetD2_A</v>
      </c>
      <c r="C770" t="str">
        <f t="shared" si="76"/>
        <v>R9-NetD2_A</v>
      </c>
      <c r="D770" t="str">
        <f t="shared" si="77"/>
        <v>R9-2</v>
      </c>
      <c r="E770" t="s">
        <v>496</v>
      </c>
      <c r="F770">
        <v>2</v>
      </c>
      <c r="G770" t="s">
        <v>374</v>
      </c>
      <c r="N770" s="97"/>
      <c r="AT770" t="str">
        <f t="shared" si="78"/>
        <v>LED1</v>
      </c>
      <c r="AU770" t="str">
        <f t="shared" si="79"/>
        <v>R9</v>
      </c>
    </row>
    <row r="771" spans="1:47" x14ac:dyDescent="0.25">
      <c r="A771" t="str">
        <f t="shared" si="74"/>
        <v>R10-1</v>
      </c>
      <c r="B771" t="str">
        <f t="shared" si="75"/>
        <v>LED2</v>
      </c>
      <c r="C771" t="str">
        <f t="shared" si="76"/>
        <v>R10-LED2</v>
      </c>
      <c r="D771" t="str">
        <f t="shared" si="77"/>
        <v>R10-1</v>
      </c>
      <c r="E771" t="s">
        <v>497</v>
      </c>
      <c r="F771">
        <v>1</v>
      </c>
      <c r="G771" t="s">
        <v>356</v>
      </c>
      <c r="N771" s="97"/>
      <c r="AT771" t="str">
        <f t="shared" si="78"/>
        <v>NetD3_A</v>
      </c>
      <c r="AU771" t="str">
        <f t="shared" si="79"/>
        <v>R10</v>
      </c>
    </row>
    <row r="772" spans="1:47" x14ac:dyDescent="0.25">
      <c r="A772" t="str">
        <f t="shared" si="74"/>
        <v>R10-2</v>
      </c>
      <c r="B772" t="str">
        <f t="shared" si="75"/>
        <v>NetD3_A</v>
      </c>
      <c r="C772" t="str">
        <f t="shared" si="76"/>
        <v>R10-NetD3_A</v>
      </c>
      <c r="D772" t="str">
        <f t="shared" si="77"/>
        <v>R10-2</v>
      </c>
      <c r="E772" t="s">
        <v>497</v>
      </c>
      <c r="F772">
        <v>2</v>
      </c>
      <c r="G772" t="s">
        <v>375</v>
      </c>
      <c r="N772" s="97"/>
      <c r="AT772" t="str">
        <f t="shared" si="78"/>
        <v>LED2</v>
      </c>
      <c r="AU772" t="str">
        <f t="shared" si="79"/>
        <v>R10</v>
      </c>
    </row>
    <row r="773" spans="1:47" x14ac:dyDescent="0.25">
      <c r="A773" t="str">
        <f t="shared" si="74"/>
        <v>R11-1</v>
      </c>
      <c r="B773" t="str">
        <f t="shared" si="75"/>
        <v>LED3</v>
      </c>
      <c r="C773" t="str">
        <f t="shared" si="76"/>
        <v>R11-LED3</v>
      </c>
      <c r="D773" t="str">
        <f t="shared" si="77"/>
        <v>R11-1</v>
      </c>
      <c r="E773" t="s">
        <v>498</v>
      </c>
      <c r="F773">
        <v>1</v>
      </c>
      <c r="G773" t="s">
        <v>358</v>
      </c>
      <c r="N773" s="97"/>
      <c r="AT773" t="str">
        <f t="shared" si="78"/>
        <v>NetD4_A</v>
      </c>
      <c r="AU773" t="str">
        <f t="shared" si="79"/>
        <v>R11</v>
      </c>
    </row>
    <row r="774" spans="1:47" x14ac:dyDescent="0.25">
      <c r="A774" t="str">
        <f t="shared" ref="A774:A837" si="80">$E774&amp;"-"&amp;$F774</f>
        <v>R11-2</v>
      </c>
      <c r="B774" t="str">
        <f t="shared" ref="B774:B837" si="81">IF(OR(E774=$A$2,E774=$B$2,E774=$C$2,E774=$D$2),"--",G774)</f>
        <v>NetD4_A</v>
      </c>
      <c r="C774" t="str">
        <f t="shared" ref="C774:C837" si="82">$E774&amp;"-"&amp;$G774</f>
        <v>R11-NetD4_A</v>
      </c>
      <c r="D774" t="str">
        <f t="shared" ref="D774:D837" si="83">A774</f>
        <v>R11-2</v>
      </c>
      <c r="E774" t="s">
        <v>498</v>
      </c>
      <c r="F774">
        <v>2</v>
      </c>
      <c r="G774" t="s">
        <v>376</v>
      </c>
      <c r="N774" s="97"/>
      <c r="AT774" t="str">
        <f t="shared" ref="AT774:AT837" si="84">IF(IF(COUNTIF($AO$6:$AQ$150,B774)&gt;0,"---","--")="---",VLOOKUP(B774,$AO$6:$AQ$150,3,0),B774)</f>
        <v>LED3</v>
      </c>
      <c r="AU774" t="str">
        <f t="shared" ref="AU774:AU837" si="85">IF(IF(COUNTIF($AO$6:$AQ$150,B774)&gt;0,"---","--")="---",VLOOKUP(B774,$AO$6:$AQ$150,2,0),"--")</f>
        <v>R11</v>
      </c>
    </row>
    <row r="775" spans="1:47" x14ac:dyDescent="0.25">
      <c r="A775" t="str">
        <f t="shared" si="80"/>
        <v>R12-1</v>
      </c>
      <c r="B775" t="str">
        <f t="shared" si="81"/>
        <v>LED4</v>
      </c>
      <c r="C775" t="str">
        <f t="shared" si="82"/>
        <v>R12-LED4</v>
      </c>
      <c r="D775" t="str">
        <f t="shared" si="83"/>
        <v>R12-1</v>
      </c>
      <c r="E775" t="s">
        <v>499</v>
      </c>
      <c r="F775">
        <v>1</v>
      </c>
      <c r="G775" t="s">
        <v>360</v>
      </c>
      <c r="N775" s="97"/>
      <c r="AT775" t="str">
        <f t="shared" si="84"/>
        <v>NetD5_A</v>
      </c>
      <c r="AU775" t="str">
        <f t="shared" si="85"/>
        <v>R12</v>
      </c>
    </row>
    <row r="776" spans="1:47" x14ac:dyDescent="0.25">
      <c r="A776" t="str">
        <f t="shared" si="80"/>
        <v>R12-2</v>
      </c>
      <c r="B776" t="str">
        <f t="shared" si="81"/>
        <v>NetD5_A</v>
      </c>
      <c r="C776" t="str">
        <f t="shared" si="82"/>
        <v>R12-NetD5_A</v>
      </c>
      <c r="D776" t="str">
        <f t="shared" si="83"/>
        <v>R12-2</v>
      </c>
      <c r="E776" t="s">
        <v>499</v>
      </c>
      <c r="F776">
        <v>2</v>
      </c>
      <c r="G776" t="s">
        <v>377</v>
      </c>
      <c r="N776" s="97"/>
      <c r="AT776" t="str">
        <f t="shared" si="84"/>
        <v>LED4</v>
      </c>
      <c r="AU776" t="str">
        <f t="shared" si="85"/>
        <v>R12</v>
      </c>
    </row>
    <row r="777" spans="1:47" x14ac:dyDescent="0.25">
      <c r="A777" t="str">
        <f t="shared" si="80"/>
        <v>R13-1</v>
      </c>
      <c r="B777" t="str">
        <f t="shared" si="81"/>
        <v>LED5</v>
      </c>
      <c r="C777" t="str">
        <f t="shared" si="82"/>
        <v>R13-LED5</v>
      </c>
      <c r="D777" t="str">
        <f t="shared" si="83"/>
        <v>R13-1</v>
      </c>
      <c r="E777" t="s">
        <v>500</v>
      </c>
      <c r="F777">
        <v>1</v>
      </c>
      <c r="G777" t="s">
        <v>362</v>
      </c>
      <c r="N777" s="97"/>
      <c r="AT777" t="str">
        <f t="shared" si="84"/>
        <v>NetD6_A</v>
      </c>
      <c r="AU777" t="str">
        <f t="shared" si="85"/>
        <v>R13</v>
      </c>
    </row>
    <row r="778" spans="1:47" x14ac:dyDescent="0.25">
      <c r="A778" t="str">
        <f t="shared" si="80"/>
        <v>R13-2</v>
      </c>
      <c r="B778" t="str">
        <f t="shared" si="81"/>
        <v>NetD6_A</v>
      </c>
      <c r="C778" t="str">
        <f t="shared" si="82"/>
        <v>R13-NetD6_A</v>
      </c>
      <c r="D778" t="str">
        <f t="shared" si="83"/>
        <v>R13-2</v>
      </c>
      <c r="E778" t="s">
        <v>500</v>
      </c>
      <c r="F778">
        <v>2</v>
      </c>
      <c r="G778" t="s">
        <v>378</v>
      </c>
      <c r="N778" s="97"/>
      <c r="AT778" t="str">
        <f t="shared" si="84"/>
        <v>LED5</v>
      </c>
      <c r="AU778" t="str">
        <f t="shared" si="85"/>
        <v>R13</v>
      </c>
    </row>
    <row r="779" spans="1:47" x14ac:dyDescent="0.25">
      <c r="A779" t="str">
        <f t="shared" si="80"/>
        <v>R14-1</v>
      </c>
      <c r="B779" t="str">
        <f t="shared" si="81"/>
        <v>LED6</v>
      </c>
      <c r="C779" t="str">
        <f t="shared" si="82"/>
        <v>R14-LED6</v>
      </c>
      <c r="D779" t="str">
        <f t="shared" si="83"/>
        <v>R14-1</v>
      </c>
      <c r="E779" t="s">
        <v>501</v>
      </c>
      <c r="F779">
        <v>1</v>
      </c>
      <c r="G779" t="s">
        <v>364</v>
      </c>
      <c r="N779" s="97"/>
      <c r="AT779" t="str">
        <f t="shared" si="84"/>
        <v>NetD7_A</v>
      </c>
      <c r="AU779" t="str">
        <f t="shared" si="85"/>
        <v>R14</v>
      </c>
    </row>
    <row r="780" spans="1:47" x14ac:dyDescent="0.25">
      <c r="A780" t="str">
        <f t="shared" si="80"/>
        <v>R14-2</v>
      </c>
      <c r="B780" t="str">
        <f t="shared" si="81"/>
        <v>NetD7_A</v>
      </c>
      <c r="C780" t="str">
        <f t="shared" si="82"/>
        <v>R14-NetD7_A</v>
      </c>
      <c r="D780" t="str">
        <f t="shared" si="83"/>
        <v>R14-2</v>
      </c>
      <c r="E780" t="s">
        <v>501</v>
      </c>
      <c r="F780">
        <v>2</v>
      </c>
      <c r="G780" t="s">
        <v>379</v>
      </c>
      <c r="N780" s="97"/>
      <c r="AT780" t="str">
        <f t="shared" si="84"/>
        <v>LED6</v>
      </c>
      <c r="AU780" t="str">
        <f t="shared" si="85"/>
        <v>R14</v>
      </c>
    </row>
    <row r="781" spans="1:47" x14ac:dyDescent="0.25">
      <c r="A781" t="str">
        <f t="shared" si="80"/>
        <v>R15-1</v>
      </c>
      <c r="B781" t="str">
        <f t="shared" si="81"/>
        <v>LED7</v>
      </c>
      <c r="C781" t="str">
        <f t="shared" si="82"/>
        <v>R15-LED7</v>
      </c>
      <c r="D781" t="str">
        <f t="shared" si="83"/>
        <v>R15-1</v>
      </c>
      <c r="E781" t="s">
        <v>502</v>
      </c>
      <c r="F781">
        <v>1</v>
      </c>
      <c r="G781" t="s">
        <v>366</v>
      </c>
      <c r="N781" s="97"/>
      <c r="AT781" t="str">
        <f t="shared" si="84"/>
        <v>NetD8_A</v>
      </c>
      <c r="AU781" t="str">
        <f t="shared" si="85"/>
        <v>R15</v>
      </c>
    </row>
    <row r="782" spans="1:47" x14ac:dyDescent="0.25">
      <c r="A782" t="str">
        <f t="shared" si="80"/>
        <v>R15-2</v>
      </c>
      <c r="B782" t="str">
        <f t="shared" si="81"/>
        <v>NetD8_A</v>
      </c>
      <c r="C782" t="str">
        <f t="shared" si="82"/>
        <v>R15-NetD8_A</v>
      </c>
      <c r="D782" t="str">
        <f t="shared" si="83"/>
        <v>R15-2</v>
      </c>
      <c r="E782" t="s">
        <v>502</v>
      </c>
      <c r="F782">
        <v>2</v>
      </c>
      <c r="G782" t="s">
        <v>380</v>
      </c>
      <c r="N782" s="97"/>
      <c r="AT782" t="str">
        <f t="shared" si="84"/>
        <v>LED7</v>
      </c>
      <c r="AU782" t="str">
        <f t="shared" si="85"/>
        <v>R15</v>
      </c>
    </row>
    <row r="783" spans="1:47" x14ac:dyDescent="0.25">
      <c r="A783" t="str">
        <f t="shared" si="80"/>
        <v>R16-1</v>
      </c>
      <c r="B783" t="str">
        <f t="shared" si="81"/>
        <v>LED8</v>
      </c>
      <c r="C783" t="str">
        <f t="shared" si="82"/>
        <v>R16-LED8</v>
      </c>
      <c r="D783" t="str">
        <f t="shared" si="83"/>
        <v>R16-1</v>
      </c>
      <c r="E783" t="s">
        <v>503</v>
      </c>
      <c r="F783">
        <v>1</v>
      </c>
      <c r="G783" t="s">
        <v>368</v>
      </c>
      <c r="N783" s="97"/>
      <c r="AT783" t="str">
        <f t="shared" si="84"/>
        <v>NetD9_A</v>
      </c>
      <c r="AU783" t="str">
        <f t="shared" si="85"/>
        <v>R16</v>
      </c>
    </row>
    <row r="784" spans="1:47" x14ac:dyDescent="0.25">
      <c r="A784" t="str">
        <f t="shared" si="80"/>
        <v>R16-2</v>
      </c>
      <c r="B784" t="str">
        <f t="shared" si="81"/>
        <v>NetD9_A</v>
      </c>
      <c r="C784" t="str">
        <f t="shared" si="82"/>
        <v>R16-NetD9_A</v>
      </c>
      <c r="D784" t="str">
        <f t="shared" si="83"/>
        <v>R16-2</v>
      </c>
      <c r="E784" t="s">
        <v>503</v>
      </c>
      <c r="F784">
        <v>2</v>
      </c>
      <c r="G784" t="s">
        <v>381</v>
      </c>
      <c r="N784" s="97"/>
      <c r="AT784" t="str">
        <f t="shared" si="84"/>
        <v>LED8</v>
      </c>
      <c r="AU784" t="str">
        <f t="shared" si="85"/>
        <v>R16</v>
      </c>
    </row>
    <row r="785" spans="1:47" x14ac:dyDescent="0.25">
      <c r="A785" t="str">
        <f t="shared" si="80"/>
        <v>R17-1</v>
      </c>
      <c r="B785" t="str">
        <f t="shared" si="81"/>
        <v>NetR17_1</v>
      </c>
      <c r="C785" t="str">
        <f t="shared" si="82"/>
        <v>R17-NetR17_1</v>
      </c>
      <c r="D785" t="str">
        <f t="shared" si="83"/>
        <v>R17-1</v>
      </c>
      <c r="E785" t="s">
        <v>504</v>
      </c>
      <c r="F785">
        <v>1</v>
      </c>
      <c r="G785" t="s">
        <v>382</v>
      </c>
      <c r="N785" s="97"/>
      <c r="AT785" t="str">
        <f t="shared" si="84"/>
        <v>CLK12M</v>
      </c>
      <c r="AU785" t="str">
        <f t="shared" si="85"/>
        <v>R17</v>
      </c>
    </row>
    <row r="786" spans="1:47" x14ac:dyDescent="0.25">
      <c r="A786" t="str">
        <f t="shared" si="80"/>
        <v>R17-2</v>
      </c>
      <c r="B786" t="str">
        <f t="shared" si="81"/>
        <v>CLK12M</v>
      </c>
      <c r="C786" t="str">
        <f t="shared" si="82"/>
        <v>R17-CLK12M</v>
      </c>
      <c r="D786" t="str">
        <f t="shared" si="83"/>
        <v>R17-2</v>
      </c>
      <c r="E786" t="s">
        <v>504</v>
      </c>
      <c r="F786">
        <v>2</v>
      </c>
      <c r="G786" t="s">
        <v>315</v>
      </c>
      <c r="N786" s="97"/>
      <c r="AT786" t="str">
        <f t="shared" si="84"/>
        <v>NetR17_1</v>
      </c>
      <c r="AU786" t="str">
        <f t="shared" si="85"/>
        <v>R17</v>
      </c>
    </row>
    <row r="787" spans="1:47" x14ac:dyDescent="0.25">
      <c r="A787" t="str">
        <f t="shared" si="80"/>
        <v>R18-1</v>
      </c>
      <c r="B787" t="str">
        <f t="shared" si="81"/>
        <v>3.3V</v>
      </c>
      <c r="C787" t="str">
        <f t="shared" si="82"/>
        <v>R18-3.3V</v>
      </c>
      <c r="D787" t="str">
        <f t="shared" si="83"/>
        <v>R18-1</v>
      </c>
      <c r="E787" t="s">
        <v>505</v>
      </c>
      <c r="F787">
        <v>1</v>
      </c>
      <c r="G787" t="s">
        <v>291</v>
      </c>
      <c r="N787" s="97"/>
      <c r="AT787" t="str">
        <f t="shared" si="84"/>
        <v>3.3V</v>
      </c>
      <c r="AU787" t="str">
        <f t="shared" si="85"/>
        <v>--</v>
      </c>
    </row>
    <row r="788" spans="1:47" x14ac:dyDescent="0.25">
      <c r="A788" t="str">
        <f t="shared" si="80"/>
        <v>R18-2</v>
      </c>
      <c r="B788" t="str">
        <f t="shared" si="81"/>
        <v>NetC10_1</v>
      </c>
      <c r="C788" t="str">
        <f t="shared" si="82"/>
        <v>R18-NetC10_1</v>
      </c>
      <c r="D788" t="str">
        <f t="shared" si="83"/>
        <v>R18-2</v>
      </c>
      <c r="E788" t="s">
        <v>505</v>
      </c>
      <c r="F788">
        <v>2</v>
      </c>
      <c r="G788" t="s">
        <v>1147</v>
      </c>
      <c r="N788" s="97"/>
      <c r="AT788" t="str">
        <f t="shared" si="84"/>
        <v>NetC10_2</v>
      </c>
      <c r="AU788" t="str">
        <f t="shared" si="85"/>
        <v>C10</v>
      </c>
    </row>
    <row r="789" spans="1:47" x14ac:dyDescent="0.25">
      <c r="A789" t="str">
        <f t="shared" si="80"/>
        <v>R19-1</v>
      </c>
      <c r="B789" t="str">
        <f t="shared" si="81"/>
        <v>NetR17_1</v>
      </c>
      <c r="C789" t="str">
        <f t="shared" si="82"/>
        <v>R19-NetR17_1</v>
      </c>
      <c r="D789" t="str">
        <f t="shared" si="83"/>
        <v>R19-1</v>
      </c>
      <c r="E789" t="s">
        <v>506</v>
      </c>
      <c r="F789">
        <v>1</v>
      </c>
      <c r="G789" t="s">
        <v>382</v>
      </c>
      <c r="N789" s="97"/>
      <c r="AT789" t="str">
        <f t="shared" si="84"/>
        <v>CLK12M</v>
      </c>
      <c r="AU789" t="str">
        <f t="shared" si="85"/>
        <v>R17</v>
      </c>
    </row>
    <row r="790" spans="1:47" x14ac:dyDescent="0.25">
      <c r="A790" t="str">
        <f t="shared" si="80"/>
        <v>R19-2</v>
      </c>
      <c r="B790" t="str">
        <f t="shared" si="81"/>
        <v>NetR19_2</v>
      </c>
      <c r="C790" t="str">
        <f t="shared" si="82"/>
        <v>R19-NetR19_2</v>
      </c>
      <c r="D790" t="str">
        <f t="shared" si="83"/>
        <v>R19-2</v>
      </c>
      <c r="E790" t="s">
        <v>506</v>
      </c>
      <c r="F790">
        <v>2</v>
      </c>
      <c r="G790" t="s">
        <v>384</v>
      </c>
      <c r="N790" s="97"/>
      <c r="AT790" t="str">
        <f t="shared" si="84"/>
        <v>NetR17_1</v>
      </c>
      <c r="AU790" t="str">
        <f t="shared" si="85"/>
        <v>R19</v>
      </c>
    </row>
    <row r="791" spans="1:47" x14ac:dyDescent="0.25">
      <c r="A791" t="str">
        <f t="shared" si="80"/>
        <v>R21-1</v>
      </c>
      <c r="B791" t="str">
        <f t="shared" si="81"/>
        <v>3.3V</v>
      </c>
      <c r="C791" t="str">
        <f t="shared" si="82"/>
        <v>R21-3.3V</v>
      </c>
      <c r="D791" t="str">
        <f t="shared" si="83"/>
        <v>R21-1</v>
      </c>
      <c r="E791" t="s">
        <v>776</v>
      </c>
      <c r="F791">
        <v>1</v>
      </c>
      <c r="G791" t="s">
        <v>291</v>
      </c>
      <c r="N791" s="97"/>
      <c r="AT791" t="str">
        <f t="shared" si="84"/>
        <v>3.3V</v>
      </c>
      <c r="AU791" t="str">
        <f t="shared" si="85"/>
        <v>--</v>
      </c>
    </row>
    <row r="792" spans="1:47" x14ac:dyDescent="0.25">
      <c r="A792" t="str">
        <f t="shared" si="80"/>
        <v>R21-2</v>
      </c>
      <c r="B792" t="str">
        <f t="shared" si="81"/>
        <v>DEVRSTn</v>
      </c>
      <c r="C792" t="str">
        <f t="shared" si="82"/>
        <v>R21-DEVRSTn</v>
      </c>
      <c r="D792" t="str">
        <f t="shared" si="83"/>
        <v>R21-2</v>
      </c>
      <c r="E792" t="s">
        <v>776</v>
      </c>
      <c r="F792">
        <v>2</v>
      </c>
      <c r="G792" t="s">
        <v>1351</v>
      </c>
      <c r="N792" s="97"/>
      <c r="AT792" t="str">
        <f t="shared" si="84"/>
        <v>RESET</v>
      </c>
      <c r="AU792" t="str">
        <f t="shared" si="85"/>
        <v>R22</v>
      </c>
    </row>
    <row r="793" spans="1:47" x14ac:dyDescent="0.25">
      <c r="A793" t="str">
        <f t="shared" si="80"/>
        <v>R22-1</v>
      </c>
      <c r="B793" t="str">
        <f t="shared" si="81"/>
        <v>RESET</v>
      </c>
      <c r="C793" t="str">
        <f t="shared" si="82"/>
        <v>R22-RESET</v>
      </c>
      <c r="D793" t="str">
        <f t="shared" si="83"/>
        <v>R22-1</v>
      </c>
      <c r="E793" t="s">
        <v>777</v>
      </c>
      <c r="F793">
        <v>1</v>
      </c>
      <c r="G793" t="s">
        <v>323</v>
      </c>
      <c r="N793" s="97"/>
      <c r="AT793" t="str">
        <f t="shared" si="84"/>
        <v>DEVRSTn</v>
      </c>
      <c r="AU793" t="str">
        <f t="shared" si="85"/>
        <v>R22</v>
      </c>
    </row>
    <row r="794" spans="1:47" x14ac:dyDescent="0.25">
      <c r="A794" t="str">
        <f t="shared" si="80"/>
        <v>R22-2</v>
      </c>
      <c r="B794" t="str">
        <f t="shared" si="81"/>
        <v>DEVRSTn</v>
      </c>
      <c r="C794" t="str">
        <f t="shared" si="82"/>
        <v>R22-DEVRSTn</v>
      </c>
      <c r="D794" t="str">
        <f t="shared" si="83"/>
        <v>R22-2</v>
      </c>
      <c r="E794" t="s">
        <v>777</v>
      </c>
      <c r="F794">
        <v>2</v>
      </c>
      <c r="G794" t="s">
        <v>1351</v>
      </c>
      <c r="N794" s="97"/>
      <c r="AT794" t="str">
        <f t="shared" si="84"/>
        <v>RESET</v>
      </c>
      <c r="AU794" t="str">
        <f t="shared" si="85"/>
        <v>R22</v>
      </c>
    </row>
    <row r="795" spans="1:47" x14ac:dyDescent="0.25">
      <c r="A795" t="str">
        <f t="shared" si="80"/>
        <v>R23-1</v>
      </c>
      <c r="B795" t="str">
        <f t="shared" si="81"/>
        <v>NetD1_A</v>
      </c>
      <c r="C795" t="str">
        <f t="shared" si="82"/>
        <v>R23-NetD1_A</v>
      </c>
      <c r="D795" t="str">
        <f t="shared" si="83"/>
        <v>R23-1</v>
      </c>
      <c r="E795" t="s">
        <v>508</v>
      </c>
      <c r="F795">
        <v>1</v>
      </c>
      <c r="G795" t="s">
        <v>373</v>
      </c>
      <c r="N795" s="97"/>
      <c r="AT795" t="str">
        <f t="shared" si="84"/>
        <v>NetD1_A</v>
      </c>
      <c r="AU795" t="str">
        <f t="shared" si="85"/>
        <v>--</v>
      </c>
    </row>
    <row r="796" spans="1:47" x14ac:dyDescent="0.25">
      <c r="A796" t="str">
        <f t="shared" si="80"/>
        <v>R23-2</v>
      </c>
      <c r="B796" t="str">
        <f t="shared" si="81"/>
        <v>3.3V</v>
      </c>
      <c r="C796" t="str">
        <f t="shared" si="82"/>
        <v>R23-3.3V</v>
      </c>
      <c r="D796" t="str">
        <f t="shared" si="83"/>
        <v>R23-2</v>
      </c>
      <c r="E796" t="s">
        <v>508</v>
      </c>
      <c r="F796">
        <v>2</v>
      </c>
      <c r="G796" t="s">
        <v>291</v>
      </c>
      <c r="N796" s="97"/>
      <c r="AT796" t="str">
        <f t="shared" si="84"/>
        <v>3.3V</v>
      </c>
      <c r="AU796" t="str">
        <f t="shared" si="85"/>
        <v>--</v>
      </c>
    </row>
    <row r="797" spans="1:47" x14ac:dyDescent="0.25">
      <c r="A797" t="str">
        <f t="shared" si="80"/>
        <v>R24-1</v>
      </c>
      <c r="B797" t="str">
        <f t="shared" si="81"/>
        <v>D12</v>
      </c>
      <c r="C797" t="str">
        <f t="shared" si="82"/>
        <v>R24-D12</v>
      </c>
      <c r="D797" t="str">
        <f t="shared" si="83"/>
        <v>R24-1</v>
      </c>
      <c r="E797" t="s">
        <v>509</v>
      </c>
      <c r="F797">
        <v>1</v>
      </c>
      <c r="G797" t="s">
        <v>320</v>
      </c>
      <c r="N797" s="97"/>
      <c r="AT797" t="str">
        <f t="shared" si="84"/>
        <v>D12</v>
      </c>
      <c r="AU797" t="str">
        <f t="shared" si="85"/>
        <v>--</v>
      </c>
    </row>
    <row r="798" spans="1:47" x14ac:dyDescent="0.25">
      <c r="A798" t="str">
        <f t="shared" si="80"/>
        <v>R24-2</v>
      </c>
      <c r="B798" t="str">
        <f t="shared" si="81"/>
        <v>D12_R</v>
      </c>
      <c r="C798" t="str">
        <f t="shared" si="82"/>
        <v>R24-D12_R</v>
      </c>
      <c r="D798" t="str">
        <f t="shared" si="83"/>
        <v>R24-2</v>
      </c>
      <c r="E798" t="s">
        <v>509</v>
      </c>
      <c r="F798">
        <v>2</v>
      </c>
      <c r="G798" t="s">
        <v>327</v>
      </c>
      <c r="N798" s="97"/>
      <c r="AT798" t="str">
        <f t="shared" si="84"/>
        <v>D12_R</v>
      </c>
      <c r="AU798" t="str">
        <f t="shared" si="85"/>
        <v>--</v>
      </c>
    </row>
    <row r="799" spans="1:47" x14ac:dyDescent="0.25">
      <c r="A799" t="str">
        <f t="shared" si="80"/>
        <v>R25-1</v>
      </c>
      <c r="B799" t="str">
        <f t="shared" si="81"/>
        <v>D11</v>
      </c>
      <c r="C799" t="str">
        <f t="shared" si="82"/>
        <v>R25-D11</v>
      </c>
      <c r="D799" t="str">
        <f t="shared" si="83"/>
        <v>R25-1</v>
      </c>
      <c r="E799" t="s">
        <v>510</v>
      </c>
      <c r="F799">
        <v>1</v>
      </c>
      <c r="G799" t="s">
        <v>318</v>
      </c>
      <c r="N799" s="97"/>
      <c r="AT799" t="str">
        <f t="shared" si="84"/>
        <v>D11</v>
      </c>
      <c r="AU799" t="str">
        <f t="shared" si="85"/>
        <v>--</v>
      </c>
    </row>
    <row r="800" spans="1:47" x14ac:dyDescent="0.25">
      <c r="A800" t="str">
        <f t="shared" si="80"/>
        <v>R25-2</v>
      </c>
      <c r="B800" t="str">
        <f t="shared" si="81"/>
        <v>D11_R</v>
      </c>
      <c r="C800" t="str">
        <f t="shared" si="82"/>
        <v>R25-D11_R</v>
      </c>
      <c r="D800" t="str">
        <f t="shared" si="83"/>
        <v>R25-2</v>
      </c>
      <c r="E800" t="s">
        <v>510</v>
      </c>
      <c r="F800">
        <v>2</v>
      </c>
      <c r="G800" t="s">
        <v>325</v>
      </c>
      <c r="N800" s="97"/>
      <c r="AT800" t="str">
        <f t="shared" si="84"/>
        <v>D11_R</v>
      </c>
      <c r="AU800" t="str">
        <f t="shared" si="85"/>
        <v>--</v>
      </c>
    </row>
    <row r="801" spans="1:47" x14ac:dyDescent="0.25">
      <c r="A801" t="str">
        <f t="shared" si="80"/>
        <v>R27-1</v>
      </c>
      <c r="B801" t="str">
        <f t="shared" si="81"/>
        <v>NetR27_1</v>
      </c>
      <c r="C801" t="str">
        <f t="shared" si="82"/>
        <v>R27-NetR27_1</v>
      </c>
      <c r="D801" t="str">
        <f t="shared" si="83"/>
        <v>R27-1</v>
      </c>
      <c r="E801" t="s">
        <v>511</v>
      </c>
      <c r="F801">
        <v>1</v>
      </c>
      <c r="G801" t="s">
        <v>386</v>
      </c>
      <c r="N801" s="97"/>
      <c r="AT801" t="str">
        <f t="shared" si="84"/>
        <v>NetR27_2</v>
      </c>
      <c r="AU801" t="str">
        <f t="shared" si="85"/>
        <v>R27</v>
      </c>
    </row>
    <row r="802" spans="1:47" x14ac:dyDescent="0.25">
      <c r="A802" t="str">
        <f t="shared" si="80"/>
        <v>R27-2</v>
      </c>
      <c r="B802" t="str">
        <f t="shared" si="81"/>
        <v>NetR27_2</v>
      </c>
      <c r="C802" t="str">
        <f t="shared" si="82"/>
        <v>R27-NetR27_2</v>
      </c>
      <c r="D802" t="str">
        <f t="shared" si="83"/>
        <v>R27-2</v>
      </c>
      <c r="E802" t="s">
        <v>511</v>
      </c>
      <c r="F802">
        <v>2</v>
      </c>
      <c r="G802" t="s">
        <v>387</v>
      </c>
      <c r="N802" s="97"/>
      <c r="AT802" t="str">
        <f t="shared" si="84"/>
        <v>NetR27_1</v>
      </c>
      <c r="AU802" t="str">
        <f t="shared" si="85"/>
        <v>R27</v>
      </c>
    </row>
    <row r="803" spans="1:47" x14ac:dyDescent="0.25">
      <c r="A803" t="str">
        <f t="shared" si="80"/>
        <v>R28-1</v>
      </c>
      <c r="B803" t="str">
        <f t="shared" si="81"/>
        <v>USB_VBUS</v>
      </c>
      <c r="C803" t="str">
        <f t="shared" si="82"/>
        <v>R28-USB_VBUS</v>
      </c>
      <c r="D803" t="str">
        <f t="shared" si="83"/>
        <v>R28-1</v>
      </c>
      <c r="E803" t="s">
        <v>512</v>
      </c>
      <c r="F803">
        <v>1</v>
      </c>
      <c r="G803" t="s">
        <v>350</v>
      </c>
      <c r="N803" s="97"/>
      <c r="AT803" t="str">
        <f t="shared" si="84"/>
        <v>NetR28_2</v>
      </c>
      <c r="AU803" t="str">
        <f t="shared" si="85"/>
        <v>R28</v>
      </c>
    </row>
    <row r="804" spans="1:47" x14ac:dyDescent="0.25">
      <c r="A804" t="str">
        <f t="shared" si="80"/>
        <v>R28-2</v>
      </c>
      <c r="B804" t="str">
        <f t="shared" si="81"/>
        <v>NetR28_2</v>
      </c>
      <c r="C804" t="str">
        <f t="shared" si="82"/>
        <v>R28-NetR28_2</v>
      </c>
      <c r="D804" t="str">
        <f t="shared" si="83"/>
        <v>R28-2</v>
      </c>
      <c r="E804" t="s">
        <v>512</v>
      </c>
      <c r="F804">
        <v>2</v>
      </c>
      <c r="G804" t="s">
        <v>388</v>
      </c>
      <c r="N804" s="97"/>
      <c r="AT804" t="str">
        <f t="shared" si="84"/>
        <v>USB_VBUS</v>
      </c>
      <c r="AU804" t="str">
        <f t="shared" si="85"/>
        <v>R28</v>
      </c>
    </row>
    <row r="805" spans="1:47" x14ac:dyDescent="0.25">
      <c r="A805" t="str">
        <f t="shared" si="80"/>
        <v>R29-1</v>
      </c>
      <c r="B805" t="str">
        <f t="shared" si="81"/>
        <v>NetR29_1</v>
      </c>
      <c r="C805" t="str">
        <f t="shared" si="82"/>
        <v>R29-NetR29_1</v>
      </c>
      <c r="D805" t="str">
        <f t="shared" si="83"/>
        <v>R29-1</v>
      </c>
      <c r="E805" t="s">
        <v>513</v>
      </c>
      <c r="F805">
        <v>1</v>
      </c>
      <c r="G805" t="s">
        <v>389</v>
      </c>
      <c r="N805" s="97"/>
      <c r="AT805" t="str">
        <f t="shared" si="84"/>
        <v>NetR28_2</v>
      </c>
      <c r="AU805" t="str">
        <f t="shared" si="85"/>
        <v>R29</v>
      </c>
    </row>
    <row r="806" spans="1:47" x14ac:dyDescent="0.25">
      <c r="A806" t="str">
        <f t="shared" si="80"/>
        <v>R29-2</v>
      </c>
      <c r="B806" t="str">
        <f t="shared" si="81"/>
        <v>NetR28_2</v>
      </c>
      <c r="C806" t="str">
        <f t="shared" si="82"/>
        <v>R29-NetR28_2</v>
      </c>
      <c r="D806" t="str">
        <f t="shared" si="83"/>
        <v>R29-2</v>
      </c>
      <c r="E806" t="s">
        <v>513</v>
      </c>
      <c r="F806">
        <v>2</v>
      </c>
      <c r="G806" t="s">
        <v>388</v>
      </c>
      <c r="N806" s="97"/>
      <c r="AT806" t="str">
        <f t="shared" si="84"/>
        <v>USB_VBUS</v>
      </c>
      <c r="AU806" t="str">
        <f t="shared" si="85"/>
        <v>R28</v>
      </c>
    </row>
    <row r="807" spans="1:47" x14ac:dyDescent="0.25">
      <c r="A807" t="str">
        <f t="shared" si="80"/>
        <v>R30-1</v>
      </c>
      <c r="B807" t="str">
        <f t="shared" si="81"/>
        <v>NetR29_1</v>
      </c>
      <c r="C807" t="str">
        <f t="shared" si="82"/>
        <v>R30-NetR29_1</v>
      </c>
      <c r="D807" t="str">
        <f t="shared" si="83"/>
        <v>R30-1</v>
      </c>
      <c r="E807" t="s">
        <v>514</v>
      </c>
      <c r="F807">
        <v>1</v>
      </c>
      <c r="G807" t="s">
        <v>389</v>
      </c>
      <c r="N807" s="97"/>
      <c r="AT807" t="str">
        <f t="shared" si="84"/>
        <v>NetR28_2</v>
      </c>
      <c r="AU807" t="str">
        <f t="shared" si="85"/>
        <v>R29</v>
      </c>
    </row>
    <row r="808" spans="1:47" x14ac:dyDescent="0.25">
      <c r="A808" t="str">
        <f t="shared" si="80"/>
        <v>R30-2</v>
      </c>
      <c r="B808" t="str">
        <f t="shared" si="81"/>
        <v>NetR30_2</v>
      </c>
      <c r="C808" t="str">
        <f t="shared" si="82"/>
        <v>R30-NetR30_2</v>
      </c>
      <c r="D808" t="str">
        <f t="shared" si="83"/>
        <v>R30-2</v>
      </c>
      <c r="E808" t="s">
        <v>514</v>
      </c>
      <c r="F808">
        <v>2</v>
      </c>
      <c r="G808" t="s">
        <v>391</v>
      </c>
      <c r="N808" s="97"/>
      <c r="AT808" t="str">
        <f t="shared" si="84"/>
        <v>NetR29_1</v>
      </c>
      <c r="AU808" t="str">
        <f t="shared" si="85"/>
        <v>R30</v>
      </c>
    </row>
    <row r="809" spans="1:47" x14ac:dyDescent="0.25">
      <c r="A809" t="str">
        <f t="shared" si="80"/>
        <v>R31-1</v>
      </c>
      <c r="B809" t="str">
        <f t="shared" si="81"/>
        <v>VIN</v>
      </c>
      <c r="C809" t="str">
        <f t="shared" si="82"/>
        <v>R31-VIN</v>
      </c>
      <c r="D809" t="str">
        <f t="shared" si="83"/>
        <v>R31-1</v>
      </c>
      <c r="E809" t="s">
        <v>515</v>
      </c>
      <c r="F809">
        <v>1</v>
      </c>
      <c r="G809" t="s">
        <v>326</v>
      </c>
      <c r="N809" s="97"/>
      <c r="AT809" t="str">
        <f t="shared" si="84"/>
        <v>VIN</v>
      </c>
      <c r="AU809" t="str">
        <f t="shared" si="85"/>
        <v>--</v>
      </c>
    </row>
    <row r="810" spans="1:47" x14ac:dyDescent="0.25">
      <c r="A810" t="str">
        <f t="shared" si="80"/>
        <v>R31-2</v>
      </c>
      <c r="B810" t="str">
        <f t="shared" si="81"/>
        <v>NetC7_2</v>
      </c>
      <c r="C810" t="str">
        <f t="shared" si="82"/>
        <v>R31-NetC7_2</v>
      </c>
      <c r="D810" t="str">
        <f t="shared" si="83"/>
        <v>R31-2</v>
      </c>
      <c r="E810" t="s">
        <v>515</v>
      </c>
      <c r="F810">
        <v>2</v>
      </c>
      <c r="G810" t="s">
        <v>371</v>
      </c>
      <c r="N810" s="97"/>
      <c r="AT810" t="str">
        <f t="shared" si="84"/>
        <v>NetC7_2</v>
      </c>
      <c r="AU810" t="str">
        <f t="shared" si="85"/>
        <v>--</v>
      </c>
    </row>
    <row r="811" spans="1:47" x14ac:dyDescent="0.25">
      <c r="A811" t="str">
        <f t="shared" si="80"/>
        <v>R32-1</v>
      </c>
      <c r="B811" t="str">
        <f t="shared" si="81"/>
        <v>NetC7_2</v>
      </c>
      <c r="C811" t="str">
        <f t="shared" si="82"/>
        <v>R32-NetC7_2</v>
      </c>
      <c r="D811" t="str">
        <f t="shared" si="83"/>
        <v>R32-1</v>
      </c>
      <c r="E811" t="s">
        <v>516</v>
      </c>
      <c r="F811">
        <v>1</v>
      </c>
      <c r="G811" t="s">
        <v>371</v>
      </c>
      <c r="N811" s="97"/>
      <c r="AT811" t="str">
        <f t="shared" si="84"/>
        <v>NetC7_2</v>
      </c>
      <c r="AU811" t="str">
        <f t="shared" si="85"/>
        <v>--</v>
      </c>
    </row>
    <row r="812" spans="1:47" x14ac:dyDescent="0.25">
      <c r="A812" t="str">
        <f t="shared" si="80"/>
        <v>R32-2</v>
      </c>
      <c r="B812" t="str">
        <f t="shared" si="81"/>
        <v>GND</v>
      </c>
      <c r="C812" t="str">
        <f t="shared" si="82"/>
        <v>R32-GND</v>
      </c>
      <c r="D812" t="str">
        <f t="shared" si="83"/>
        <v>R32-2</v>
      </c>
      <c r="E812" t="s">
        <v>516</v>
      </c>
      <c r="F812">
        <v>2</v>
      </c>
      <c r="G812" t="s">
        <v>324</v>
      </c>
      <c r="N812" s="97"/>
      <c r="AT812" t="str">
        <f t="shared" si="84"/>
        <v>GND</v>
      </c>
      <c r="AU812" t="str">
        <f t="shared" si="85"/>
        <v>--</v>
      </c>
    </row>
    <row r="813" spans="1:47" x14ac:dyDescent="0.25">
      <c r="A813" t="str">
        <f t="shared" si="80"/>
        <v>R41-1</v>
      </c>
      <c r="B813" t="str">
        <f t="shared" si="81"/>
        <v>5V</v>
      </c>
      <c r="C813" t="str">
        <f t="shared" si="82"/>
        <v>R41-5V</v>
      </c>
      <c r="D813" t="str">
        <f t="shared" si="83"/>
        <v>R41-1</v>
      </c>
      <c r="E813" t="s">
        <v>957</v>
      </c>
      <c r="F813">
        <v>1</v>
      </c>
      <c r="G813" t="s">
        <v>293</v>
      </c>
      <c r="N813" s="97"/>
      <c r="AT813" t="str">
        <f t="shared" si="84"/>
        <v>5V</v>
      </c>
      <c r="AU813" t="str">
        <f t="shared" si="85"/>
        <v>--</v>
      </c>
    </row>
    <row r="814" spans="1:47" x14ac:dyDescent="0.25">
      <c r="A814" t="str">
        <f t="shared" si="80"/>
        <v>R41-2</v>
      </c>
      <c r="B814" t="str">
        <f t="shared" si="81"/>
        <v>NetR41_2</v>
      </c>
      <c r="C814" t="str">
        <f t="shared" si="82"/>
        <v>R41-NetR41_2</v>
      </c>
      <c r="D814" t="str">
        <f t="shared" si="83"/>
        <v>R41-2</v>
      </c>
      <c r="E814" t="s">
        <v>957</v>
      </c>
      <c r="F814">
        <v>2</v>
      </c>
      <c r="G814" t="s">
        <v>853</v>
      </c>
      <c r="N814" s="97"/>
      <c r="AT814" t="str">
        <f t="shared" si="84"/>
        <v>NetR41_2</v>
      </c>
      <c r="AU814" t="str">
        <f t="shared" si="85"/>
        <v>--</v>
      </c>
    </row>
    <row r="815" spans="1:47" x14ac:dyDescent="0.25">
      <c r="A815" t="str">
        <f t="shared" si="80"/>
        <v>S1-1</v>
      </c>
      <c r="B815" t="str">
        <f t="shared" si="81"/>
        <v>RESET</v>
      </c>
      <c r="C815" t="str">
        <f t="shared" si="82"/>
        <v>S1-RESET</v>
      </c>
      <c r="D815" t="str">
        <f t="shared" si="83"/>
        <v>S1-1</v>
      </c>
      <c r="E815" t="s">
        <v>355</v>
      </c>
      <c r="F815">
        <v>1</v>
      </c>
      <c r="G815" t="s">
        <v>323</v>
      </c>
      <c r="N815" s="97"/>
      <c r="AT815" t="str">
        <f t="shared" si="84"/>
        <v>DEVRSTn</v>
      </c>
      <c r="AU815" t="str">
        <f t="shared" si="85"/>
        <v>R22</v>
      </c>
    </row>
    <row r="816" spans="1:47" x14ac:dyDescent="0.25">
      <c r="A816" t="str">
        <f t="shared" si="80"/>
        <v>S1-2</v>
      </c>
      <c r="B816" t="str">
        <f t="shared" si="81"/>
        <v>GND</v>
      </c>
      <c r="C816" t="str">
        <f t="shared" si="82"/>
        <v>S1-GND</v>
      </c>
      <c r="D816" t="str">
        <f t="shared" si="83"/>
        <v>S1-2</v>
      </c>
      <c r="E816" t="s">
        <v>355</v>
      </c>
      <c r="F816">
        <v>2</v>
      </c>
      <c r="G816" t="s">
        <v>324</v>
      </c>
      <c r="N816" s="97"/>
      <c r="AT816" t="str">
        <f t="shared" si="84"/>
        <v>GND</v>
      </c>
      <c r="AU816" t="str">
        <f t="shared" si="85"/>
        <v>--</v>
      </c>
    </row>
    <row r="817" spans="1:47" x14ac:dyDescent="0.25">
      <c r="A817" t="str">
        <f t="shared" si="80"/>
        <v>S1-3</v>
      </c>
      <c r="B817" t="str">
        <f t="shared" si="81"/>
        <v>NetS1_3</v>
      </c>
      <c r="C817" t="str">
        <f t="shared" si="82"/>
        <v>S1-NetS1_3</v>
      </c>
      <c r="D817" t="str">
        <f t="shared" si="83"/>
        <v>S1-3</v>
      </c>
      <c r="E817" t="s">
        <v>355</v>
      </c>
      <c r="F817">
        <v>3</v>
      </c>
      <c r="G817" t="s">
        <v>781</v>
      </c>
      <c r="N817" s="97"/>
      <c r="AT817" t="str">
        <f t="shared" si="84"/>
        <v>NetS1_3</v>
      </c>
      <c r="AU817" t="str">
        <f t="shared" si="85"/>
        <v>--</v>
      </c>
    </row>
    <row r="818" spans="1:47" x14ac:dyDescent="0.25">
      <c r="A818" t="str">
        <f t="shared" si="80"/>
        <v>S1-4</v>
      </c>
      <c r="B818" t="str">
        <f t="shared" si="81"/>
        <v>GND</v>
      </c>
      <c r="C818" t="str">
        <f t="shared" si="82"/>
        <v>S1-GND</v>
      </c>
      <c r="D818" t="str">
        <f t="shared" si="83"/>
        <v>S1-4</v>
      </c>
      <c r="E818" t="s">
        <v>355</v>
      </c>
      <c r="F818">
        <v>4</v>
      </c>
      <c r="G818" t="s">
        <v>324</v>
      </c>
      <c r="N818" s="97"/>
      <c r="AT818" t="str">
        <f t="shared" si="84"/>
        <v>GND</v>
      </c>
      <c r="AU818" t="str">
        <f t="shared" si="85"/>
        <v>--</v>
      </c>
    </row>
    <row r="819" spans="1:47" x14ac:dyDescent="0.25">
      <c r="A819" t="str">
        <f t="shared" si="80"/>
        <v>S1-5</v>
      </c>
      <c r="B819" t="str">
        <f t="shared" si="81"/>
        <v>RESET</v>
      </c>
      <c r="C819" t="str">
        <f t="shared" si="82"/>
        <v>S1-RESET</v>
      </c>
      <c r="D819" t="str">
        <f t="shared" si="83"/>
        <v>S1-5</v>
      </c>
      <c r="E819" t="s">
        <v>355</v>
      </c>
      <c r="F819">
        <v>5</v>
      </c>
      <c r="G819" t="s">
        <v>323</v>
      </c>
      <c r="N819" s="97"/>
      <c r="AT819" t="str">
        <f t="shared" si="84"/>
        <v>DEVRSTn</v>
      </c>
      <c r="AU819" t="str">
        <f t="shared" si="85"/>
        <v>R22</v>
      </c>
    </row>
    <row r="820" spans="1:47" x14ac:dyDescent="0.25">
      <c r="A820" t="str">
        <f t="shared" si="80"/>
        <v>S2-1</v>
      </c>
      <c r="B820" t="str">
        <f t="shared" si="81"/>
        <v>USER_BTN</v>
      </c>
      <c r="C820" t="str">
        <f t="shared" si="82"/>
        <v>S2-USER_BTN</v>
      </c>
      <c r="D820" t="str">
        <f t="shared" si="83"/>
        <v>S2-1</v>
      </c>
      <c r="E820" t="s">
        <v>357</v>
      </c>
      <c r="F820">
        <v>1</v>
      </c>
      <c r="G820" t="s">
        <v>394</v>
      </c>
      <c r="N820" s="97"/>
      <c r="AT820" t="str">
        <f t="shared" si="84"/>
        <v>USER_BTN</v>
      </c>
      <c r="AU820" t="str">
        <f t="shared" si="85"/>
        <v>--</v>
      </c>
    </row>
    <row r="821" spans="1:47" x14ac:dyDescent="0.25">
      <c r="A821" t="str">
        <f t="shared" si="80"/>
        <v>S2-2</v>
      </c>
      <c r="B821" t="str">
        <f t="shared" si="81"/>
        <v>GND</v>
      </c>
      <c r="C821" t="str">
        <f t="shared" si="82"/>
        <v>S2-GND</v>
      </c>
      <c r="D821" t="str">
        <f t="shared" si="83"/>
        <v>S2-2</v>
      </c>
      <c r="E821" t="s">
        <v>357</v>
      </c>
      <c r="F821">
        <v>2</v>
      </c>
      <c r="G821" t="s">
        <v>324</v>
      </c>
      <c r="N821" s="97"/>
      <c r="AT821" t="str">
        <f t="shared" si="84"/>
        <v>GND</v>
      </c>
      <c r="AU821" t="str">
        <f t="shared" si="85"/>
        <v>--</v>
      </c>
    </row>
    <row r="822" spans="1:47" x14ac:dyDescent="0.25">
      <c r="A822" t="str">
        <f t="shared" si="80"/>
        <v>S2-3</v>
      </c>
      <c r="B822" t="str">
        <f t="shared" si="81"/>
        <v>NetS2_3</v>
      </c>
      <c r="C822" t="str">
        <f t="shared" si="82"/>
        <v>S2-NetS2_3</v>
      </c>
      <c r="D822" t="str">
        <f t="shared" si="83"/>
        <v>S2-3</v>
      </c>
      <c r="E822" t="s">
        <v>357</v>
      </c>
      <c r="F822">
        <v>3</v>
      </c>
      <c r="G822" t="s">
        <v>782</v>
      </c>
      <c r="N822" s="97"/>
      <c r="AT822" t="str">
        <f t="shared" si="84"/>
        <v>NetS2_3</v>
      </c>
      <c r="AU822" t="str">
        <f t="shared" si="85"/>
        <v>--</v>
      </c>
    </row>
    <row r="823" spans="1:47" x14ac:dyDescent="0.25">
      <c r="A823" t="str">
        <f t="shared" si="80"/>
        <v>S2-4</v>
      </c>
      <c r="B823" t="str">
        <f t="shared" si="81"/>
        <v>GND</v>
      </c>
      <c r="C823" t="str">
        <f t="shared" si="82"/>
        <v>S2-GND</v>
      </c>
      <c r="D823" t="str">
        <f t="shared" si="83"/>
        <v>S2-4</v>
      </c>
      <c r="E823" t="s">
        <v>357</v>
      </c>
      <c r="F823">
        <v>4</v>
      </c>
      <c r="G823" t="s">
        <v>324</v>
      </c>
      <c r="N823" s="97"/>
      <c r="AT823" t="str">
        <f t="shared" si="84"/>
        <v>GND</v>
      </c>
      <c r="AU823" t="str">
        <f t="shared" si="85"/>
        <v>--</v>
      </c>
    </row>
    <row r="824" spans="1:47" x14ac:dyDescent="0.25">
      <c r="A824" t="str">
        <f t="shared" si="80"/>
        <v>S2-5</v>
      </c>
      <c r="B824" t="str">
        <f t="shared" si="81"/>
        <v>USER_BTN</v>
      </c>
      <c r="C824" t="str">
        <f t="shared" si="82"/>
        <v>S2-USER_BTN</v>
      </c>
      <c r="D824" t="str">
        <f t="shared" si="83"/>
        <v>S2-5</v>
      </c>
      <c r="E824" t="s">
        <v>357</v>
      </c>
      <c r="F824">
        <v>5</v>
      </c>
      <c r="G824" t="s">
        <v>394</v>
      </c>
      <c r="N824" s="97"/>
      <c r="AT824" t="str">
        <f t="shared" si="84"/>
        <v>USER_BTN</v>
      </c>
      <c r="AU824" t="str">
        <f t="shared" si="85"/>
        <v>--</v>
      </c>
    </row>
    <row r="825" spans="1:47" x14ac:dyDescent="0.25">
      <c r="A825" t="str">
        <f t="shared" si="80"/>
        <v>T1-1</v>
      </c>
      <c r="B825" t="str">
        <f t="shared" si="81"/>
        <v>NetR27_2</v>
      </c>
      <c r="C825" t="str">
        <f t="shared" si="82"/>
        <v>T1-NetR27_2</v>
      </c>
      <c r="D825" t="str">
        <f t="shared" si="83"/>
        <v>T1-1</v>
      </c>
      <c r="E825" t="s">
        <v>517</v>
      </c>
      <c r="F825">
        <v>1</v>
      </c>
      <c r="G825" t="s">
        <v>387</v>
      </c>
      <c r="N825" s="97"/>
      <c r="AT825" t="str">
        <f t="shared" si="84"/>
        <v>NetR27_1</v>
      </c>
      <c r="AU825" t="str">
        <f t="shared" si="85"/>
        <v>R27</v>
      </c>
    </row>
    <row r="826" spans="1:47" x14ac:dyDescent="0.25">
      <c r="A826" t="str">
        <f t="shared" si="80"/>
        <v>T1-2</v>
      </c>
      <c r="B826" t="str">
        <f t="shared" si="81"/>
        <v>NetR27_1</v>
      </c>
      <c r="C826" t="str">
        <f t="shared" si="82"/>
        <v>T1-NetR27_1</v>
      </c>
      <c r="D826" t="str">
        <f t="shared" si="83"/>
        <v>T1-2</v>
      </c>
      <c r="E826" t="s">
        <v>517</v>
      </c>
      <c r="F826">
        <v>2</v>
      </c>
      <c r="G826" t="s">
        <v>386</v>
      </c>
      <c r="N826" s="97"/>
      <c r="AT826" t="str">
        <f t="shared" si="84"/>
        <v>NetR27_2</v>
      </c>
      <c r="AU826" t="str">
        <f t="shared" si="85"/>
        <v>R27</v>
      </c>
    </row>
    <row r="827" spans="1:47" x14ac:dyDescent="0.25">
      <c r="A827" t="str">
        <f t="shared" si="80"/>
        <v>T1-3</v>
      </c>
      <c r="B827" t="str">
        <f t="shared" si="81"/>
        <v>5V</v>
      </c>
      <c r="C827" t="str">
        <f t="shared" si="82"/>
        <v>T1-5V</v>
      </c>
      <c r="D827" t="str">
        <f t="shared" si="83"/>
        <v>T1-3</v>
      </c>
      <c r="E827" t="s">
        <v>517</v>
      </c>
      <c r="F827">
        <v>3</v>
      </c>
      <c r="G827" t="s">
        <v>293</v>
      </c>
      <c r="N827" s="97"/>
      <c r="AT827" t="str">
        <f t="shared" si="84"/>
        <v>5V</v>
      </c>
      <c r="AU827" t="str">
        <f t="shared" si="85"/>
        <v>--</v>
      </c>
    </row>
    <row r="828" spans="1:47" x14ac:dyDescent="0.25">
      <c r="A828" t="str">
        <f t="shared" si="80"/>
        <v>T1-4</v>
      </c>
      <c r="B828" t="str">
        <f t="shared" si="81"/>
        <v>NetR27_2</v>
      </c>
      <c r="C828" t="str">
        <f t="shared" si="82"/>
        <v>T1-NetR27_2</v>
      </c>
      <c r="D828" t="str">
        <f t="shared" si="83"/>
        <v>T1-4</v>
      </c>
      <c r="E828" t="s">
        <v>517</v>
      </c>
      <c r="F828">
        <v>4</v>
      </c>
      <c r="G828" t="s">
        <v>387</v>
      </c>
      <c r="N828" s="97"/>
      <c r="AT828" t="str">
        <f t="shared" si="84"/>
        <v>NetR27_1</v>
      </c>
      <c r="AU828" t="str">
        <f t="shared" si="85"/>
        <v>R27</v>
      </c>
    </row>
    <row r="829" spans="1:47" x14ac:dyDescent="0.25">
      <c r="A829" t="str">
        <f t="shared" si="80"/>
        <v>T1-5</v>
      </c>
      <c r="B829" t="str">
        <f t="shared" si="81"/>
        <v>NetR27_1</v>
      </c>
      <c r="C829" t="str">
        <f t="shared" si="82"/>
        <v>T1-NetR27_1</v>
      </c>
      <c r="D829" t="str">
        <f t="shared" si="83"/>
        <v>T1-5</v>
      </c>
      <c r="E829" t="s">
        <v>517</v>
      </c>
      <c r="F829">
        <v>5</v>
      </c>
      <c r="G829" t="s">
        <v>386</v>
      </c>
      <c r="N829" s="97"/>
      <c r="AT829" t="str">
        <f t="shared" si="84"/>
        <v>NetR27_2</v>
      </c>
      <c r="AU829" t="str">
        <f t="shared" si="85"/>
        <v>R27</v>
      </c>
    </row>
    <row r="830" spans="1:47" x14ac:dyDescent="0.25">
      <c r="A830" t="str">
        <f t="shared" si="80"/>
        <v>T1-6</v>
      </c>
      <c r="B830" t="str">
        <f t="shared" si="81"/>
        <v>USB_VBUS</v>
      </c>
      <c r="C830" t="str">
        <f t="shared" si="82"/>
        <v>T1-USB_VBUS</v>
      </c>
      <c r="D830" t="str">
        <f t="shared" si="83"/>
        <v>T1-6</v>
      </c>
      <c r="E830" t="s">
        <v>517</v>
      </c>
      <c r="F830">
        <v>6</v>
      </c>
      <c r="G830" t="s">
        <v>350</v>
      </c>
      <c r="N830" s="97"/>
      <c r="AT830" t="str">
        <f t="shared" si="84"/>
        <v>NetR28_2</v>
      </c>
      <c r="AU830" t="str">
        <f t="shared" si="85"/>
        <v>R28</v>
      </c>
    </row>
    <row r="831" spans="1:47" x14ac:dyDescent="0.25">
      <c r="A831" t="str">
        <f t="shared" si="80"/>
        <v>T1-7</v>
      </c>
      <c r="B831" t="str">
        <f t="shared" si="81"/>
        <v>USB_VBUS</v>
      </c>
      <c r="C831" t="str">
        <f t="shared" si="82"/>
        <v>T1-USB_VBUS</v>
      </c>
      <c r="D831" t="str">
        <f t="shared" si="83"/>
        <v>T1-7</v>
      </c>
      <c r="E831" t="s">
        <v>517</v>
      </c>
      <c r="F831">
        <v>7</v>
      </c>
      <c r="G831" t="s">
        <v>350</v>
      </c>
      <c r="N831" s="97"/>
      <c r="AT831" t="str">
        <f t="shared" si="84"/>
        <v>NetR28_2</v>
      </c>
      <c r="AU831" t="str">
        <f t="shared" si="85"/>
        <v>R28</v>
      </c>
    </row>
    <row r="832" spans="1:47" x14ac:dyDescent="0.25">
      <c r="A832" t="str">
        <f t="shared" si="80"/>
        <v>T1-8</v>
      </c>
      <c r="B832" t="str">
        <f t="shared" si="81"/>
        <v>5V</v>
      </c>
      <c r="C832" t="str">
        <f t="shared" si="82"/>
        <v>T1-5V</v>
      </c>
      <c r="D832" t="str">
        <f t="shared" si="83"/>
        <v>T1-8</v>
      </c>
      <c r="E832" t="s">
        <v>517</v>
      </c>
      <c r="F832">
        <v>8</v>
      </c>
      <c r="G832" t="s">
        <v>293</v>
      </c>
      <c r="N832" s="97"/>
      <c r="AT832" t="str">
        <f t="shared" si="84"/>
        <v>5V</v>
      </c>
      <c r="AU832" t="str">
        <f t="shared" si="85"/>
        <v>--</v>
      </c>
    </row>
    <row r="833" spans="1:47" x14ac:dyDescent="0.25">
      <c r="A833" t="str">
        <f t="shared" si="80"/>
        <v>T2-1</v>
      </c>
      <c r="B833" t="str">
        <f t="shared" si="81"/>
        <v>NetR30_2</v>
      </c>
      <c r="C833" t="str">
        <f t="shared" si="82"/>
        <v>T2-NetR30_2</v>
      </c>
      <c r="D833" t="str">
        <f t="shared" si="83"/>
        <v>T2-1</v>
      </c>
      <c r="E833" t="s">
        <v>518</v>
      </c>
      <c r="F833">
        <v>1</v>
      </c>
      <c r="G833" t="s">
        <v>391</v>
      </c>
      <c r="N833" s="97"/>
      <c r="AT833" t="str">
        <f t="shared" si="84"/>
        <v>NetR29_1</v>
      </c>
      <c r="AU833" t="str">
        <f t="shared" si="85"/>
        <v>R30</v>
      </c>
    </row>
    <row r="834" spans="1:47" x14ac:dyDescent="0.25">
      <c r="A834" t="str">
        <f t="shared" si="80"/>
        <v>T2-2</v>
      </c>
      <c r="B834" t="str">
        <f t="shared" si="81"/>
        <v>NetR29_1</v>
      </c>
      <c r="C834" t="str">
        <f t="shared" si="82"/>
        <v>T2-NetR29_1</v>
      </c>
      <c r="D834" t="str">
        <f t="shared" si="83"/>
        <v>T2-2</v>
      </c>
      <c r="E834" t="s">
        <v>518</v>
      </c>
      <c r="F834">
        <v>2</v>
      </c>
      <c r="G834" t="s">
        <v>389</v>
      </c>
      <c r="N834" s="97"/>
      <c r="AT834" t="str">
        <f t="shared" si="84"/>
        <v>NetR28_2</v>
      </c>
      <c r="AU834" t="str">
        <f t="shared" si="85"/>
        <v>R29</v>
      </c>
    </row>
    <row r="835" spans="1:47" x14ac:dyDescent="0.25">
      <c r="A835" t="str">
        <f t="shared" si="80"/>
        <v>T2-3</v>
      </c>
      <c r="B835" t="str">
        <f t="shared" si="81"/>
        <v>5V</v>
      </c>
      <c r="C835" t="str">
        <f t="shared" si="82"/>
        <v>T2-5V</v>
      </c>
      <c r="D835" t="str">
        <f t="shared" si="83"/>
        <v>T2-3</v>
      </c>
      <c r="E835" t="s">
        <v>518</v>
      </c>
      <c r="F835">
        <v>3</v>
      </c>
      <c r="G835" t="s">
        <v>293</v>
      </c>
      <c r="N835" s="97"/>
      <c r="AT835" t="str">
        <f t="shared" si="84"/>
        <v>5V</v>
      </c>
      <c r="AU835" t="str">
        <f t="shared" si="85"/>
        <v>--</v>
      </c>
    </row>
    <row r="836" spans="1:47" x14ac:dyDescent="0.25">
      <c r="A836" t="str">
        <f t="shared" si="80"/>
        <v>T2-4</v>
      </c>
      <c r="B836" t="str">
        <f t="shared" si="81"/>
        <v>NetR30_2</v>
      </c>
      <c r="C836" t="str">
        <f t="shared" si="82"/>
        <v>T2-NetR30_2</v>
      </c>
      <c r="D836" t="str">
        <f t="shared" si="83"/>
        <v>T2-4</v>
      </c>
      <c r="E836" t="s">
        <v>518</v>
      </c>
      <c r="F836">
        <v>4</v>
      </c>
      <c r="G836" t="s">
        <v>391</v>
      </c>
      <c r="N836" s="97"/>
      <c r="AT836" t="str">
        <f t="shared" si="84"/>
        <v>NetR29_1</v>
      </c>
      <c r="AU836" t="str">
        <f t="shared" si="85"/>
        <v>R30</v>
      </c>
    </row>
    <row r="837" spans="1:47" x14ac:dyDescent="0.25">
      <c r="A837" t="str">
        <f t="shared" si="80"/>
        <v>T2-5</v>
      </c>
      <c r="B837" t="str">
        <f t="shared" si="81"/>
        <v>NetR29_1</v>
      </c>
      <c r="C837" t="str">
        <f t="shared" si="82"/>
        <v>T2-NetR29_1</v>
      </c>
      <c r="D837" t="str">
        <f t="shared" si="83"/>
        <v>T2-5</v>
      </c>
      <c r="E837" t="s">
        <v>518</v>
      </c>
      <c r="F837">
        <v>5</v>
      </c>
      <c r="G837" t="s">
        <v>389</v>
      </c>
      <c r="N837" s="97"/>
      <c r="AT837" t="str">
        <f t="shared" si="84"/>
        <v>NetR28_2</v>
      </c>
      <c r="AU837" t="str">
        <f t="shared" si="85"/>
        <v>R29</v>
      </c>
    </row>
    <row r="838" spans="1:47" x14ac:dyDescent="0.25">
      <c r="A838" t="str">
        <f t="shared" ref="A838:A852" si="86">$E838&amp;"-"&amp;$F838</f>
        <v>T2-6</v>
      </c>
      <c r="B838" t="str">
        <f t="shared" ref="B838:B852" si="87">IF(OR(E838=$A$2,E838=$B$2,E838=$C$2,E838=$D$2),"--",G838)</f>
        <v>VIN</v>
      </c>
      <c r="C838" t="str">
        <f t="shared" ref="C838:C852" si="88">$E838&amp;"-"&amp;$G838</f>
        <v>T2-VIN</v>
      </c>
      <c r="D838" t="str">
        <f t="shared" ref="D838:D852" si="89">A838</f>
        <v>T2-6</v>
      </c>
      <c r="E838" t="s">
        <v>518</v>
      </c>
      <c r="F838">
        <v>6</v>
      </c>
      <c r="G838" t="s">
        <v>326</v>
      </c>
      <c r="N838" s="97"/>
      <c r="AT838" t="str">
        <f t="shared" ref="AT838:AT852" si="90">IF(IF(COUNTIF($AO$6:$AQ$150,B838)&gt;0,"---","--")="---",VLOOKUP(B838,$AO$6:$AQ$150,3,0),B838)</f>
        <v>VIN</v>
      </c>
      <c r="AU838" t="str">
        <f t="shared" ref="AU838:AU852" si="91">IF(IF(COUNTIF($AO$6:$AQ$150,B838)&gt;0,"---","--")="---",VLOOKUP(B838,$AO$6:$AQ$150,2,0),"--")</f>
        <v>--</v>
      </c>
    </row>
    <row r="839" spans="1:47" x14ac:dyDescent="0.25">
      <c r="A839" t="str">
        <f t="shared" si="86"/>
        <v>T2-7</v>
      </c>
      <c r="B839" t="str">
        <f t="shared" si="87"/>
        <v>VIN</v>
      </c>
      <c r="C839" t="str">
        <f t="shared" si="88"/>
        <v>T2-VIN</v>
      </c>
      <c r="D839" t="str">
        <f t="shared" si="89"/>
        <v>T2-7</v>
      </c>
      <c r="E839" t="s">
        <v>518</v>
      </c>
      <c r="F839">
        <v>7</v>
      </c>
      <c r="G839" t="s">
        <v>326</v>
      </c>
      <c r="N839" s="97"/>
      <c r="AT839" t="str">
        <f t="shared" si="90"/>
        <v>VIN</v>
      </c>
      <c r="AU839" t="str">
        <f t="shared" si="91"/>
        <v>--</v>
      </c>
    </row>
    <row r="840" spans="1:47" x14ac:dyDescent="0.25">
      <c r="A840" t="str">
        <f t="shared" si="86"/>
        <v>T2-8</v>
      </c>
      <c r="B840" t="str">
        <f t="shared" si="87"/>
        <v>5V</v>
      </c>
      <c r="C840" t="str">
        <f t="shared" si="88"/>
        <v>T2-5V</v>
      </c>
      <c r="D840" t="str">
        <f t="shared" si="89"/>
        <v>T2-8</v>
      </c>
      <c r="E840" t="s">
        <v>518</v>
      </c>
      <c r="F840">
        <v>8</v>
      </c>
      <c r="G840" t="s">
        <v>293</v>
      </c>
      <c r="N840" s="97"/>
      <c r="AT840" t="str">
        <f t="shared" si="90"/>
        <v>5V</v>
      </c>
      <c r="AU840" t="str">
        <f t="shared" si="91"/>
        <v>--</v>
      </c>
    </row>
    <row r="841" spans="1:47" x14ac:dyDescent="0.25">
      <c r="A841" t="str">
        <f t="shared" si="86"/>
        <v>T3-1</v>
      </c>
      <c r="B841" t="str">
        <f t="shared" si="87"/>
        <v>GND</v>
      </c>
      <c r="C841" t="str">
        <f t="shared" si="88"/>
        <v>T3-GND</v>
      </c>
      <c r="D841" t="str">
        <f t="shared" si="89"/>
        <v>T3-1</v>
      </c>
      <c r="E841" t="s">
        <v>519</v>
      </c>
      <c r="F841">
        <v>1</v>
      </c>
      <c r="G841" t="s">
        <v>324</v>
      </c>
      <c r="N841" s="97"/>
      <c r="AT841" t="str">
        <f t="shared" si="90"/>
        <v>GND</v>
      </c>
      <c r="AU841" t="str">
        <f t="shared" si="91"/>
        <v>--</v>
      </c>
    </row>
    <row r="842" spans="1:47" x14ac:dyDescent="0.25">
      <c r="A842" t="str">
        <f t="shared" si="86"/>
        <v>T3-2</v>
      </c>
      <c r="B842" t="str">
        <f t="shared" si="87"/>
        <v>NetR28_2</v>
      </c>
      <c r="C842" t="str">
        <f t="shared" si="88"/>
        <v>T3-NetR28_2</v>
      </c>
      <c r="D842" t="str">
        <f t="shared" si="89"/>
        <v>T3-2</v>
      </c>
      <c r="E842" t="s">
        <v>519</v>
      </c>
      <c r="F842">
        <v>2</v>
      </c>
      <c r="G842" t="s">
        <v>388</v>
      </c>
      <c r="N842" s="97"/>
      <c r="AT842" t="str">
        <f t="shared" si="90"/>
        <v>USB_VBUS</v>
      </c>
      <c r="AU842" t="str">
        <f t="shared" si="91"/>
        <v>R28</v>
      </c>
    </row>
    <row r="843" spans="1:47" x14ac:dyDescent="0.25">
      <c r="A843" t="str">
        <f t="shared" si="86"/>
        <v>T3-3</v>
      </c>
      <c r="B843" t="str">
        <f t="shared" si="87"/>
        <v>NetR29_1</v>
      </c>
      <c r="C843" t="str">
        <f t="shared" si="88"/>
        <v>T3-NetR29_1</v>
      </c>
      <c r="D843" t="str">
        <f t="shared" si="89"/>
        <v>T3-3</v>
      </c>
      <c r="E843" t="s">
        <v>519</v>
      </c>
      <c r="F843">
        <v>3</v>
      </c>
      <c r="G843" t="s">
        <v>389</v>
      </c>
      <c r="N843" s="97"/>
      <c r="AT843" t="str">
        <f t="shared" si="90"/>
        <v>NetR28_2</v>
      </c>
      <c r="AU843" t="str">
        <f t="shared" si="91"/>
        <v>R29</v>
      </c>
    </row>
    <row r="844" spans="1:47" x14ac:dyDescent="0.25">
      <c r="A844" t="str">
        <f t="shared" si="86"/>
        <v>T3-4</v>
      </c>
      <c r="B844" t="str">
        <f t="shared" si="87"/>
        <v>GND</v>
      </c>
      <c r="C844" t="str">
        <f t="shared" si="88"/>
        <v>T3-GND</v>
      </c>
      <c r="D844" t="str">
        <f t="shared" si="89"/>
        <v>T3-4</v>
      </c>
      <c r="E844" t="s">
        <v>519</v>
      </c>
      <c r="F844">
        <v>4</v>
      </c>
      <c r="G844" t="s">
        <v>324</v>
      </c>
      <c r="N844" s="97"/>
      <c r="AT844" t="str">
        <f t="shared" si="90"/>
        <v>GND</v>
      </c>
      <c r="AU844" t="str">
        <f t="shared" si="91"/>
        <v>--</v>
      </c>
    </row>
    <row r="845" spans="1:47" x14ac:dyDescent="0.25">
      <c r="A845" t="str">
        <f t="shared" si="86"/>
        <v>T3-5</v>
      </c>
      <c r="B845" t="str">
        <f t="shared" si="87"/>
        <v>NetC7_2</v>
      </c>
      <c r="C845" t="str">
        <f t="shared" si="88"/>
        <v>T3-NetC7_2</v>
      </c>
      <c r="D845" t="str">
        <f t="shared" si="89"/>
        <v>T3-5</v>
      </c>
      <c r="E845" t="s">
        <v>519</v>
      </c>
      <c r="F845">
        <v>5</v>
      </c>
      <c r="G845" t="s">
        <v>371</v>
      </c>
      <c r="N845" s="97"/>
      <c r="AT845" t="str">
        <f t="shared" si="90"/>
        <v>NetC7_2</v>
      </c>
      <c r="AU845" t="str">
        <f t="shared" si="91"/>
        <v>--</v>
      </c>
    </row>
    <row r="846" spans="1:47" x14ac:dyDescent="0.25">
      <c r="A846" t="str">
        <f t="shared" si="86"/>
        <v>T3-6</v>
      </c>
      <c r="B846" t="str">
        <f t="shared" si="87"/>
        <v>NetR27_1</v>
      </c>
      <c r="C846" t="str">
        <f t="shared" si="88"/>
        <v>T3-NetR27_1</v>
      </c>
      <c r="D846" t="str">
        <f t="shared" si="89"/>
        <v>T3-6</v>
      </c>
      <c r="E846" t="s">
        <v>519</v>
      </c>
      <c r="F846">
        <v>6</v>
      </c>
      <c r="G846" t="s">
        <v>386</v>
      </c>
      <c r="N846" s="97"/>
      <c r="AT846" t="str">
        <f t="shared" si="90"/>
        <v>NetR27_2</v>
      </c>
      <c r="AU846" t="str">
        <f t="shared" si="91"/>
        <v>R27</v>
      </c>
    </row>
    <row r="847" spans="1:47" x14ac:dyDescent="0.25">
      <c r="A847" t="str">
        <f t="shared" si="86"/>
        <v>Y1-1</v>
      </c>
      <c r="B847" t="str">
        <f t="shared" si="87"/>
        <v>NetC3_1</v>
      </c>
      <c r="C847" t="str">
        <f t="shared" si="88"/>
        <v>Y1-NetC3_1</v>
      </c>
      <c r="D847" t="str">
        <f t="shared" si="89"/>
        <v>Y1-1</v>
      </c>
      <c r="E847" t="s">
        <v>1384</v>
      </c>
      <c r="F847">
        <v>1</v>
      </c>
      <c r="G847" t="s">
        <v>1030</v>
      </c>
      <c r="N847" s="97"/>
      <c r="AT847" t="str">
        <f t="shared" si="90"/>
        <v>NetC3_1</v>
      </c>
      <c r="AU847" t="str">
        <f t="shared" si="91"/>
        <v>--</v>
      </c>
    </row>
    <row r="848" spans="1:47" x14ac:dyDescent="0.25">
      <c r="A848" t="str">
        <f t="shared" si="86"/>
        <v>Y1-2</v>
      </c>
      <c r="B848" t="str">
        <f t="shared" si="87"/>
        <v>NetC4_1</v>
      </c>
      <c r="C848" t="str">
        <f t="shared" si="88"/>
        <v>Y1-NetC4_1</v>
      </c>
      <c r="D848" t="str">
        <f t="shared" si="89"/>
        <v>Y1-2</v>
      </c>
      <c r="E848" t="s">
        <v>1384</v>
      </c>
      <c r="F848">
        <v>2</v>
      </c>
      <c r="G848" t="s">
        <v>1151</v>
      </c>
      <c r="N848" s="97"/>
      <c r="AT848" t="str">
        <f t="shared" si="90"/>
        <v>NetC4_1</v>
      </c>
      <c r="AU848" t="str">
        <f t="shared" si="91"/>
        <v>--</v>
      </c>
    </row>
    <row r="849" spans="1:47" x14ac:dyDescent="0.25">
      <c r="A849" t="str">
        <f t="shared" si="86"/>
        <v>Y2-1</v>
      </c>
      <c r="B849" t="str">
        <f t="shared" si="87"/>
        <v>NetC25_1</v>
      </c>
      <c r="C849" t="str">
        <f t="shared" si="88"/>
        <v>Y2-NetC25_1</v>
      </c>
      <c r="D849" t="str">
        <f t="shared" si="89"/>
        <v>Y2-1</v>
      </c>
      <c r="E849" t="s">
        <v>1385</v>
      </c>
      <c r="F849">
        <v>1</v>
      </c>
      <c r="G849" t="s">
        <v>1150</v>
      </c>
      <c r="N849" s="97"/>
      <c r="AT849" t="str">
        <f t="shared" si="90"/>
        <v>NetC25_1</v>
      </c>
      <c r="AU849" t="str">
        <f t="shared" si="91"/>
        <v>--</v>
      </c>
    </row>
    <row r="850" spans="1:47" x14ac:dyDescent="0.25">
      <c r="A850" t="str">
        <f t="shared" si="86"/>
        <v>Y2-2</v>
      </c>
      <c r="B850" t="str">
        <f t="shared" si="87"/>
        <v>GND</v>
      </c>
      <c r="C850" t="str">
        <f t="shared" si="88"/>
        <v>Y2-GND</v>
      </c>
      <c r="D850" t="str">
        <f t="shared" si="89"/>
        <v>Y2-2</v>
      </c>
      <c r="E850" t="s">
        <v>1385</v>
      </c>
      <c r="F850">
        <v>2</v>
      </c>
      <c r="G850" t="s">
        <v>324</v>
      </c>
      <c r="N850" s="97"/>
      <c r="AT850" t="str">
        <f t="shared" si="90"/>
        <v>GND</v>
      </c>
      <c r="AU850" t="str">
        <f t="shared" si="91"/>
        <v>--</v>
      </c>
    </row>
    <row r="851" spans="1:47" x14ac:dyDescent="0.25">
      <c r="A851" t="str">
        <f t="shared" si="86"/>
        <v>Y2-3</v>
      </c>
      <c r="B851" t="str">
        <f t="shared" si="87"/>
        <v>NetC24_1</v>
      </c>
      <c r="C851" t="str">
        <f t="shared" si="88"/>
        <v>Y2-NetC24_1</v>
      </c>
      <c r="D851" t="str">
        <f t="shared" si="89"/>
        <v>Y2-3</v>
      </c>
      <c r="E851" t="s">
        <v>1385</v>
      </c>
      <c r="F851">
        <v>3</v>
      </c>
      <c r="G851" t="s">
        <v>1149</v>
      </c>
      <c r="N851" s="97"/>
      <c r="AT851" t="str">
        <f t="shared" si="90"/>
        <v>NetC24_1</v>
      </c>
      <c r="AU851" t="str">
        <f t="shared" si="91"/>
        <v>--</v>
      </c>
    </row>
    <row r="852" spans="1:47" x14ac:dyDescent="0.25">
      <c r="A852" t="str">
        <f t="shared" si="86"/>
        <v>Y2-4</v>
      </c>
      <c r="B852" t="str">
        <f t="shared" si="87"/>
        <v>GND</v>
      </c>
      <c r="C852" t="str">
        <f t="shared" si="88"/>
        <v>Y2-GND</v>
      </c>
      <c r="D852" t="str">
        <f t="shared" si="89"/>
        <v>Y2-4</v>
      </c>
      <c r="E852" t="s">
        <v>1385</v>
      </c>
      <c r="F852">
        <v>4</v>
      </c>
      <c r="G852" t="s">
        <v>324</v>
      </c>
      <c r="N852" s="97"/>
      <c r="AT852" t="str">
        <f t="shared" si="90"/>
        <v>GND</v>
      </c>
      <c r="AU852" t="str">
        <f t="shared" si="91"/>
        <v>--</v>
      </c>
    </row>
    <row r="853" spans="1:47" x14ac:dyDescent="0.25">
      <c r="N853" s="97"/>
    </row>
    <row r="854" spans="1:47" x14ac:dyDescent="0.25">
      <c r="N854" s="97"/>
    </row>
    <row r="855" spans="1:47" x14ac:dyDescent="0.25">
      <c r="N855" s="97"/>
    </row>
    <row r="856" spans="1:47" x14ac:dyDescent="0.25">
      <c r="N856" s="97"/>
    </row>
    <row r="857" spans="1:47" x14ac:dyDescent="0.25">
      <c r="N857" s="97"/>
    </row>
    <row r="858" spans="1:47" x14ac:dyDescent="0.25">
      <c r="N858" s="97"/>
    </row>
    <row r="859" spans="1:47" x14ac:dyDescent="0.25">
      <c r="N859" s="97"/>
    </row>
    <row r="860" spans="1:47" x14ac:dyDescent="0.25">
      <c r="N860" s="97"/>
    </row>
    <row r="861" spans="1:47" x14ac:dyDescent="0.25">
      <c r="N861" s="97"/>
    </row>
    <row r="862" spans="1:47" x14ac:dyDescent="0.25">
      <c r="N862" s="97"/>
    </row>
    <row r="863" spans="1:47" x14ac:dyDescent="0.25">
      <c r="N863" s="97"/>
    </row>
    <row r="864" spans="1:47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  <row r="1089" spans="14:14" x14ac:dyDescent="0.25">
      <c r="N1089" s="97"/>
    </row>
    <row r="1090" spans="14:14" x14ac:dyDescent="0.25">
      <c r="N1090" s="97"/>
    </row>
    <row r="1091" spans="14:14" x14ac:dyDescent="0.25">
      <c r="N1091" s="97"/>
    </row>
    <row r="1092" spans="14:14" x14ac:dyDescent="0.25">
      <c r="N1092" s="97"/>
    </row>
    <row r="1093" spans="14:14" x14ac:dyDescent="0.25">
      <c r="N1093" s="97"/>
    </row>
    <row r="1094" spans="14:14" x14ac:dyDescent="0.25">
      <c r="N1094" s="97"/>
    </row>
    <row r="1095" spans="14:14" x14ac:dyDescent="0.25">
      <c r="N1095" s="97"/>
    </row>
    <row r="1096" spans="14:14" x14ac:dyDescent="0.25">
      <c r="N1096" s="97"/>
    </row>
    <row r="1097" spans="14:14" x14ac:dyDescent="0.25">
      <c r="N1097" s="97"/>
    </row>
    <row r="1098" spans="14:14" x14ac:dyDescent="0.25">
      <c r="N1098" s="97"/>
    </row>
    <row r="1099" spans="14:14" x14ac:dyDescent="0.25">
      <c r="N1099" s="97"/>
    </row>
    <row r="1100" spans="14:14" x14ac:dyDescent="0.25">
      <c r="N1100" s="97"/>
    </row>
    <row r="1101" spans="14:14" x14ac:dyDescent="0.25">
      <c r="N1101" s="97"/>
    </row>
    <row r="1102" spans="14:14" x14ac:dyDescent="0.25">
      <c r="N1102" s="97"/>
    </row>
    <row r="1103" spans="14:14" x14ac:dyDescent="0.25">
      <c r="N1103" s="97"/>
    </row>
    <row r="1104" spans="14:14" x14ac:dyDescent="0.25">
      <c r="N1104" s="97"/>
    </row>
    <row r="1105" spans="14:14" x14ac:dyDescent="0.25">
      <c r="N1105" s="97"/>
    </row>
    <row r="1106" spans="14:14" x14ac:dyDescent="0.25">
      <c r="N1106" s="97"/>
    </row>
    <row r="1107" spans="14:14" x14ac:dyDescent="0.25">
      <c r="N1107" s="97"/>
    </row>
    <row r="1108" spans="14:14" x14ac:dyDescent="0.25">
      <c r="N1108" s="97"/>
    </row>
    <row r="1109" spans="14:14" x14ac:dyDescent="0.25">
      <c r="N1109" s="97"/>
    </row>
    <row r="1110" spans="14:14" x14ac:dyDescent="0.25">
      <c r="N1110" s="97"/>
    </row>
    <row r="1111" spans="14:14" x14ac:dyDescent="0.25">
      <c r="N1111" s="97"/>
    </row>
    <row r="1112" spans="14:14" x14ac:dyDescent="0.25">
      <c r="N1112" s="97"/>
    </row>
    <row r="1113" spans="14:14" x14ac:dyDescent="0.25">
      <c r="N1113" s="97"/>
    </row>
    <row r="1114" spans="14:14" x14ac:dyDescent="0.25">
      <c r="N1114" s="97"/>
    </row>
    <row r="1115" spans="14:14" x14ac:dyDescent="0.25">
      <c r="N1115" s="97"/>
    </row>
    <row r="1116" spans="14:14" x14ac:dyDescent="0.25">
      <c r="N1116" s="97"/>
    </row>
    <row r="1117" spans="14:14" x14ac:dyDescent="0.25">
      <c r="N1117" s="97"/>
    </row>
    <row r="1118" spans="14:14" x14ac:dyDescent="0.25">
      <c r="N1118" s="97"/>
    </row>
    <row r="1119" spans="14:14" x14ac:dyDescent="0.25">
      <c r="N1119" s="97"/>
    </row>
    <row r="1120" spans="14:14" x14ac:dyDescent="0.25">
      <c r="N1120" s="97"/>
    </row>
    <row r="1121" spans="14:14" x14ac:dyDescent="0.25">
      <c r="N1121" s="97"/>
    </row>
    <row r="1122" spans="14:14" x14ac:dyDescent="0.25">
      <c r="N1122" s="97"/>
    </row>
    <row r="1123" spans="14:14" x14ac:dyDescent="0.25">
      <c r="N1123" s="97"/>
    </row>
    <row r="1124" spans="14:14" x14ac:dyDescent="0.25">
      <c r="N1124" s="97"/>
    </row>
    <row r="1125" spans="14:14" x14ac:dyDescent="0.25">
      <c r="N1125" s="97"/>
    </row>
    <row r="1126" spans="14:14" x14ac:dyDescent="0.25">
      <c r="N1126" s="97"/>
    </row>
    <row r="1127" spans="14:14" x14ac:dyDescent="0.25">
      <c r="N1127" s="97"/>
    </row>
    <row r="1128" spans="14:14" x14ac:dyDescent="0.25">
      <c r="N1128" s="97"/>
    </row>
    <row r="1129" spans="14:14" x14ac:dyDescent="0.25">
      <c r="N1129" s="97"/>
    </row>
    <row r="1130" spans="14:14" x14ac:dyDescent="0.25">
      <c r="N1130" s="97"/>
    </row>
    <row r="1131" spans="14:14" x14ac:dyDescent="0.25">
      <c r="N1131" s="97"/>
    </row>
    <row r="1132" spans="14:14" x14ac:dyDescent="0.25">
      <c r="N1132" s="97"/>
    </row>
    <row r="1133" spans="14:14" x14ac:dyDescent="0.25">
      <c r="N1133" s="97"/>
    </row>
    <row r="1134" spans="14:14" x14ac:dyDescent="0.25">
      <c r="N1134" s="97"/>
    </row>
    <row r="1135" spans="14:14" x14ac:dyDescent="0.25">
      <c r="N1135" s="97"/>
    </row>
    <row r="1136" spans="14:14" x14ac:dyDescent="0.25">
      <c r="N1136" s="97"/>
    </row>
    <row r="1137" spans="14:14" x14ac:dyDescent="0.25">
      <c r="N1137" s="97"/>
    </row>
    <row r="1138" spans="14:14" x14ac:dyDescent="0.25">
      <c r="N1138" s="97"/>
    </row>
    <row r="1139" spans="14:14" x14ac:dyDescent="0.25">
      <c r="N1139" s="97"/>
    </row>
    <row r="1140" spans="14:14" x14ac:dyDescent="0.25">
      <c r="N1140" s="97"/>
    </row>
    <row r="1141" spans="14:14" x14ac:dyDescent="0.25">
      <c r="N1141" s="97"/>
    </row>
    <row r="1142" spans="14:14" x14ac:dyDescent="0.25">
      <c r="N1142" s="97"/>
    </row>
    <row r="1143" spans="14:14" x14ac:dyDescent="0.25">
      <c r="N1143" s="97"/>
    </row>
    <row r="1144" spans="14:14" x14ac:dyDescent="0.25">
      <c r="N1144" s="97"/>
    </row>
    <row r="1145" spans="14:14" x14ac:dyDescent="0.25">
      <c r="N1145" s="97"/>
    </row>
    <row r="1146" spans="14:14" x14ac:dyDescent="0.25">
      <c r="N1146" s="97"/>
    </row>
    <row r="1147" spans="14:14" x14ac:dyDescent="0.25">
      <c r="N1147" s="97"/>
    </row>
    <row r="1148" spans="14:14" x14ac:dyDescent="0.25">
      <c r="N1148" s="97"/>
    </row>
    <row r="1149" spans="14:14" x14ac:dyDescent="0.25">
      <c r="N1149" s="97"/>
    </row>
    <row r="1150" spans="14:14" x14ac:dyDescent="0.25">
      <c r="N1150" s="97"/>
    </row>
    <row r="1151" spans="14:14" x14ac:dyDescent="0.25">
      <c r="N1151" s="97"/>
    </row>
    <row r="1152" spans="14:14" x14ac:dyDescent="0.25">
      <c r="N1152" s="97"/>
    </row>
    <row r="1153" spans="14:14" x14ac:dyDescent="0.25">
      <c r="N1153" s="97"/>
    </row>
    <row r="1154" spans="14:14" x14ac:dyDescent="0.25">
      <c r="N1154" s="97"/>
    </row>
    <row r="1155" spans="14:14" x14ac:dyDescent="0.25">
      <c r="N1155" s="97"/>
    </row>
    <row r="1156" spans="14:14" x14ac:dyDescent="0.25">
      <c r="N1156" s="97"/>
    </row>
    <row r="1157" spans="14:14" x14ac:dyDescent="0.25">
      <c r="N1157" s="97"/>
    </row>
    <row r="1158" spans="14:14" x14ac:dyDescent="0.25">
      <c r="N1158" s="97"/>
    </row>
    <row r="1159" spans="14:14" x14ac:dyDescent="0.25">
      <c r="N1159" s="97"/>
    </row>
    <row r="1160" spans="14:14" x14ac:dyDescent="0.25">
      <c r="N1160" s="97"/>
    </row>
    <row r="1161" spans="14:14" x14ac:dyDescent="0.25">
      <c r="N1161" s="97"/>
    </row>
    <row r="1162" spans="14:14" x14ac:dyDescent="0.25">
      <c r="N1162" s="97"/>
    </row>
    <row r="1163" spans="14:14" x14ac:dyDescent="0.25">
      <c r="N1163" s="97"/>
    </row>
    <row r="1164" spans="14:14" x14ac:dyDescent="0.25">
      <c r="N1164" s="97"/>
    </row>
    <row r="1165" spans="14:14" x14ac:dyDescent="0.25">
      <c r="N1165" s="97"/>
    </row>
    <row r="1166" spans="14:14" x14ac:dyDescent="0.25">
      <c r="N1166" s="97"/>
    </row>
    <row r="1167" spans="14:14" x14ac:dyDescent="0.25">
      <c r="N1167" s="97"/>
    </row>
    <row r="1168" spans="14:14" x14ac:dyDescent="0.25">
      <c r="N1168" s="97"/>
    </row>
    <row r="1169" spans="14:14" x14ac:dyDescent="0.25">
      <c r="N1169" s="97"/>
    </row>
    <row r="1170" spans="14:14" x14ac:dyDescent="0.25">
      <c r="N1170" s="97"/>
    </row>
    <row r="1171" spans="14:14" x14ac:dyDescent="0.25">
      <c r="N1171" s="97"/>
    </row>
    <row r="1172" spans="14:14" x14ac:dyDescent="0.25">
      <c r="N1172" s="97"/>
    </row>
    <row r="1173" spans="14:14" x14ac:dyDescent="0.25">
      <c r="N1173" s="97"/>
    </row>
    <row r="1174" spans="14:14" x14ac:dyDescent="0.25">
      <c r="N1174" s="97"/>
    </row>
    <row r="1175" spans="14:14" x14ac:dyDescent="0.25">
      <c r="N1175" s="97"/>
    </row>
    <row r="1176" spans="14:14" x14ac:dyDescent="0.25">
      <c r="N1176" s="97"/>
    </row>
    <row r="1177" spans="14:14" x14ac:dyDescent="0.25">
      <c r="N1177" s="97"/>
    </row>
    <row r="1178" spans="14:14" x14ac:dyDescent="0.25">
      <c r="N1178" s="97"/>
    </row>
    <row r="1179" spans="14:14" x14ac:dyDescent="0.25">
      <c r="N1179" s="97"/>
    </row>
    <row r="1180" spans="14:14" x14ac:dyDescent="0.25">
      <c r="N1180" s="97"/>
    </row>
    <row r="1181" spans="14:14" x14ac:dyDescent="0.25">
      <c r="N1181" s="97"/>
    </row>
    <row r="1182" spans="14:14" x14ac:dyDescent="0.25">
      <c r="N1182" s="97"/>
    </row>
    <row r="1183" spans="14:14" x14ac:dyDescent="0.25">
      <c r="N1183" s="97"/>
    </row>
    <row r="1184" spans="14:14" x14ac:dyDescent="0.25">
      <c r="N1184" s="97"/>
    </row>
    <row r="1185" spans="14:14" x14ac:dyDescent="0.25">
      <c r="N1185" s="97"/>
    </row>
    <row r="1186" spans="14:14" x14ac:dyDescent="0.25">
      <c r="N1186" s="97"/>
    </row>
    <row r="1187" spans="14:14" x14ac:dyDescent="0.25">
      <c r="N1187" s="97"/>
    </row>
    <row r="1188" spans="14:14" x14ac:dyDescent="0.25">
      <c r="N1188" s="97"/>
    </row>
    <row r="1189" spans="14:14" x14ac:dyDescent="0.25">
      <c r="N1189" s="97"/>
    </row>
    <row r="1190" spans="14:14" x14ac:dyDescent="0.25">
      <c r="N1190" s="97"/>
    </row>
    <row r="1191" spans="14:14" x14ac:dyDescent="0.25">
      <c r="N1191" s="97"/>
    </row>
    <row r="1192" spans="14:14" x14ac:dyDescent="0.25">
      <c r="N1192" s="97"/>
    </row>
    <row r="1193" spans="14:14" x14ac:dyDescent="0.25">
      <c r="N1193" s="97"/>
    </row>
    <row r="1194" spans="14:14" x14ac:dyDescent="0.25">
      <c r="N1194" s="97"/>
    </row>
    <row r="1195" spans="14:14" x14ac:dyDescent="0.25">
      <c r="N1195" s="97"/>
    </row>
    <row r="1196" spans="14:14" x14ac:dyDescent="0.25">
      <c r="N1196" s="97"/>
    </row>
    <row r="1197" spans="14:14" x14ac:dyDescent="0.25">
      <c r="N1197" s="97"/>
    </row>
    <row r="1198" spans="14:14" x14ac:dyDescent="0.25">
      <c r="N1198" s="97"/>
    </row>
    <row r="1199" spans="14:14" x14ac:dyDescent="0.25">
      <c r="N1199" s="97"/>
    </row>
    <row r="1200" spans="14:14" x14ac:dyDescent="0.25">
      <c r="N1200" s="97"/>
    </row>
    <row r="1201" spans="14:14" x14ac:dyDescent="0.25">
      <c r="N1201" s="97"/>
    </row>
    <row r="1202" spans="14:14" x14ac:dyDescent="0.25">
      <c r="N1202" s="97"/>
    </row>
    <row r="1203" spans="14:14" x14ac:dyDescent="0.25">
      <c r="N1203" s="97"/>
    </row>
    <row r="1204" spans="14:14" x14ac:dyDescent="0.25">
      <c r="N1204" s="97"/>
    </row>
    <row r="1205" spans="14:14" x14ac:dyDescent="0.25">
      <c r="N1205" s="97"/>
    </row>
    <row r="1206" spans="14:14" x14ac:dyDescent="0.25">
      <c r="N1206" s="97"/>
    </row>
    <row r="1207" spans="14:14" x14ac:dyDescent="0.25">
      <c r="N1207" s="97"/>
    </row>
    <row r="1208" spans="14:14" x14ac:dyDescent="0.25">
      <c r="N1208" s="97"/>
    </row>
    <row r="1209" spans="14:14" x14ac:dyDescent="0.25">
      <c r="N1209" s="97"/>
    </row>
    <row r="1210" spans="14:14" x14ac:dyDescent="0.25">
      <c r="N1210" s="97"/>
    </row>
    <row r="1211" spans="14:14" x14ac:dyDescent="0.25">
      <c r="N1211" s="97"/>
    </row>
    <row r="1212" spans="14:14" x14ac:dyDescent="0.25">
      <c r="N1212" s="97"/>
    </row>
    <row r="1213" spans="14:14" x14ac:dyDescent="0.25">
      <c r="N1213" s="97"/>
    </row>
    <row r="1214" spans="14:14" x14ac:dyDescent="0.25">
      <c r="N1214" s="97"/>
    </row>
    <row r="1215" spans="14:14" x14ac:dyDescent="0.25">
      <c r="N1215" s="97"/>
    </row>
    <row r="1216" spans="14:14" x14ac:dyDescent="0.25">
      <c r="N1216" s="97"/>
    </row>
    <row r="1217" spans="14:14" x14ac:dyDescent="0.25">
      <c r="N1217" s="97"/>
    </row>
    <row r="1218" spans="14:14" x14ac:dyDescent="0.25">
      <c r="N1218" s="97"/>
    </row>
    <row r="1219" spans="14:14" x14ac:dyDescent="0.25">
      <c r="N1219" s="97"/>
    </row>
    <row r="1220" spans="14:14" x14ac:dyDescent="0.25">
      <c r="N1220" s="97"/>
    </row>
    <row r="1221" spans="14:14" x14ac:dyDescent="0.25">
      <c r="N1221" s="97"/>
    </row>
    <row r="1222" spans="14:14" x14ac:dyDescent="0.25">
      <c r="N1222" s="97"/>
    </row>
    <row r="1223" spans="14:14" x14ac:dyDescent="0.25">
      <c r="N1223" s="97"/>
    </row>
    <row r="1224" spans="14:14" x14ac:dyDescent="0.25">
      <c r="N1224" s="97"/>
    </row>
    <row r="1225" spans="14:14" x14ac:dyDescent="0.25">
      <c r="N1225" s="97"/>
    </row>
    <row r="1226" spans="14:14" x14ac:dyDescent="0.25">
      <c r="N1226" s="97"/>
    </row>
    <row r="1227" spans="14:14" x14ac:dyDescent="0.25">
      <c r="N1227" s="97"/>
    </row>
    <row r="1228" spans="14:14" x14ac:dyDescent="0.25">
      <c r="N1228" s="97"/>
    </row>
    <row r="1229" spans="14:14" x14ac:dyDescent="0.25">
      <c r="N1229" s="97"/>
    </row>
    <row r="1230" spans="14:14" x14ac:dyDescent="0.25">
      <c r="N1230" s="97"/>
    </row>
    <row r="1231" spans="14:14" x14ac:dyDescent="0.25">
      <c r="N1231" s="97"/>
    </row>
    <row r="1232" spans="14:14" x14ac:dyDescent="0.25">
      <c r="N1232" s="97"/>
    </row>
    <row r="1233" spans="14:14" x14ac:dyDescent="0.25">
      <c r="N1233" s="97"/>
    </row>
    <row r="1234" spans="14:14" x14ac:dyDescent="0.25">
      <c r="N1234" s="97"/>
    </row>
    <row r="1235" spans="14:14" x14ac:dyDescent="0.25">
      <c r="N1235" s="97"/>
    </row>
    <row r="1236" spans="14:14" x14ac:dyDescent="0.25">
      <c r="N1236" s="97"/>
    </row>
    <row r="1237" spans="14:14" x14ac:dyDescent="0.25">
      <c r="N1237" s="97"/>
    </row>
    <row r="1238" spans="14:14" x14ac:dyDescent="0.25">
      <c r="N1238" s="97"/>
    </row>
    <row r="1239" spans="14:14" x14ac:dyDescent="0.25">
      <c r="N1239" s="97"/>
    </row>
    <row r="1240" spans="14:14" x14ac:dyDescent="0.25">
      <c r="N1240" s="97"/>
    </row>
    <row r="1241" spans="14:14" x14ac:dyDescent="0.25">
      <c r="N1241" s="97"/>
    </row>
    <row r="1242" spans="14:14" x14ac:dyDescent="0.25">
      <c r="N1242" s="97"/>
    </row>
    <row r="1243" spans="14:14" x14ac:dyDescent="0.25">
      <c r="N1243" s="97"/>
    </row>
    <row r="1244" spans="14:14" x14ac:dyDescent="0.25">
      <c r="N1244" s="97"/>
    </row>
    <row r="1245" spans="14:14" x14ac:dyDescent="0.25">
      <c r="N1245" s="97"/>
    </row>
    <row r="1246" spans="14:14" x14ac:dyDescent="0.25">
      <c r="N1246" s="97"/>
    </row>
    <row r="1247" spans="14:14" x14ac:dyDescent="0.25">
      <c r="N1247" s="97"/>
    </row>
    <row r="1248" spans="14:14" x14ac:dyDescent="0.25">
      <c r="N1248" s="97"/>
    </row>
    <row r="1249" spans="14:14" x14ac:dyDescent="0.25">
      <c r="N1249" s="97"/>
    </row>
    <row r="1250" spans="14:14" x14ac:dyDescent="0.25">
      <c r="N1250" s="97"/>
    </row>
    <row r="1251" spans="14:14" x14ac:dyDescent="0.25">
      <c r="N1251" s="97"/>
    </row>
    <row r="1252" spans="14:14" x14ac:dyDescent="0.25">
      <c r="N1252" s="97"/>
    </row>
    <row r="1253" spans="14:14" x14ac:dyDescent="0.25">
      <c r="N1253" s="97"/>
    </row>
    <row r="1254" spans="14:14" x14ac:dyDescent="0.25">
      <c r="N1254" s="97"/>
    </row>
    <row r="1255" spans="14:14" x14ac:dyDescent="0.25">
      <c r="N1255" s="97"/>
    </row>
    <row r="1256" spans="14:14" x14ac:dyDescent="0.25">
      <c r="N1256" s="97"/>
    </row>
    <row r="1257" spans="14:14" x14ac:dyDescent="0.25">
      <c r="N1257" s="97"/>
    </row>
    <row r="1258" spans="14:14" x14ac:dyDescent="0.25">
      <c r="N1258" s="97"/>
    </row>
    <row r="1259" spans="14:14" x14ac:dyDescent="0.25">
      <c r="N1259" s="97"/>
    </row>
    <row r="1260" spans="14:14" x14ac:dyDescent="0.25">
      <c r="N1260" s="97"/>
    </row>
    <row r="1261" spans="14:14" x14ac:dyDescent="0.25">
      <c r="N1261" s="97"/>
    </row>
    <row r="1262" spans="14:14" x14ac:dyDescent="0.25">
      <c r="N1262" s="97"/>
    </row>
    <row r="1263" spans="14:14" x14ac:dyDescent="0.25">
      <c r="N1263" s="97"/>
    </row>
    <row r="1264" spans="14:14" x14ac:dyDescent="0.25">
      <c r="N1264" s="97"/>
    </row>
    <row r="1265" spans="14:14" x14ac:dyDescent="0.25">
      <c r="N1265" s="97"/>
    </row>
    <row r="1266" spans="14:14" x14ac:dyDescent="0.25">
      <c r="N1266" s="97"/>
    </row>
    <row r="1267" spans="14:14" x14ac:dyDescent="0.25">
      <c r="N1267" s="97"/>
    </row>
    <row r="1268" spans="14:14" x14ac:dyDescent="0.25">
      <c r="N1268" s="97"/>
    </row>
    <row r="1269" spans="14:14" x14ac:dyDescent="0.25">
      <c r="N1269" s="97"/>
    </row>
    <row r="1270" spans="14:14" x14ac:dyDescent="0.25">
      <c r="N1270" s="97"/>
    </row>
    <row r="1271" spans="14:14" x14ac:dyDescent="0.25">
      <c r="N1271" s="97"/>
    </row>
    <row r="1272" spans="14:14" x14ac:dyDescent="0.25">
      <c r="N1272" s="97"/>
    </row>
    <row r="1273" spans="14:14" x14ac:dyDescent="0.25">
      <c r="N1273" s="97"/>
    </row>
    <row r="1274" spans="14:14" x14ac:dyDescent="0.25">
      <c r="N1274" s="97"/>
    </row>
    <row r="1275" spans="14:14" x14ac:dyDescent="0.25">
      <c r="N1275" s="97"/>
    </row>
    <row r="1276" spans="14:14" x14ac:dyDescent="0.25">
      <c r="N1276" s="97"/>
    </row>
    <row r="1277" spans="14:14" x14ac:dyDescent="0.25">
      <c r="N1277" s="97"/>
    </row>
    <row r="1278" spans="14:14" x14ac:dyDescent="0.25">
      <c r="N1278" s="97"/>
    </row>
    <row r="1279" spans="14:14" x14ac:dyDescent="0.25">
      <c r="N1279" s="97"/>
    </row>
    <row r="1280" spans="14:14" x14ac:dyDescent="0.25">
      <c r="N1280" s="97"/>
    </row>
    <row r="1281" spans="14:14" x14ac:dyDescent="0.25">
      <c r="N1281" s="97"/>
    </row>
    <row r="1282" spans="14:14" x14ac:dyDescent="0.25">
      <c r="N1282" s="97"/>
    </row>
    <row r="1283" spans="14:14" x14ac:dyDescent="0.25">
      <c r="N1283" s="97"/>
    </row>
    <row r="1284" spans="14:14" x14ac:dyDescent="0.25">
      <c r="N1284" s="97"/>
    </row>
    <row r="1285" spans="14:14" x14ac:dyDescent="0.25">
      <c r="N1285" s="97"/>
    </row>
    <row r="1286" spans="14:14" x14ac:dyDescent="0.25">
      <c r="N1286" s="97"/>
    </row>
    <row r="1287" spans="14:14" x14ac:dyDescent="0.25">
      <c r="N1287" s="97"/>
    </row>
    <row r="1288" spans="14:14" x14ac:dyDescent="0.25">
      <c r="N1288" s="97"/>
    </row>
    <row r="1289" spans="14:14" x14ac:dyDescent="0.25">
      <c r="N1289" s="97"/>
    </row>
    <row r="1290" spans="14:14" x14ac:dyDescent="0.25">
      <c r="N1290" s="97"/>
    </row>
    <row r="1291" spans="14:14" x14ac:dyDescent="0.25">
      <c r="N1291" s="97"/>
    </row>
    <row r="1292" spans="14:14" x14ac:dyDescent="0.25">
      <c r="N1292" s="97"/>
    </row>
    <row r="1293" spans="14:14" x14ac:dyDescent="0.25">
      <c r="N1293" s="97"/>
    </row>
    <row r="1294" spans="14:14" x14ac:dyDescent="0.25">
      <c r="N1294" s="97"/>
    </row>
    <row r="1295" spans="14:14" x14ac:dyDescent="0.25">
      <c r="N1295" s="97"/>
    </row>
    <row r="1296" spans="14:14" x14ac:dyDescent="0.25">
      <c r="N1296" s="97"/>
    </row>
    <row r="1297" spans="14:14" x14ac:dyDescent="0.25">
      <c r="N1297" s="97"/>
    </row>
    <row r="1298" spans="14:14" x14ac:dyDescent="0.25">
      <c r="N1298" s="97"/>
    </row>
    <row r="1299" spans="14:14" x14ac:dyDescent="0.25">
      <c r="N1299" s="97"/>
    </row>
    <row r="1300" spans="14:14" x14ac:dyDescent="0.25">
      <c r="N1300" s="97"/>
    </row>
    <row r="1301" spans="14:14" x14ac:dyDescent="0.25">
      <c r="N1301" s="97"/>
    </row>
    <row r="1302" spans="14:14" x14ac:dyDescent="0.25">
      <c r="N1302" s="97"/>
    </row>
    <row r="1303" spans="14:14" x14ac:dyDescent="0.25">
      <c r="N1303" s="97"/>
    </row>
    <row r="1304" spans="14:14" x14ac:dyDescent="0.25">
      <c r="N1304" s="97"/>
    </row>
    <row r="1305" spans="14:14" x14ac:dyDescent="0.25">
      <c r="N1305" s="97"/>
    </row>
    <row r="1306" spans="14:14" x14ac:dyDescent="0.25">
      <c r="N1306" s="97"/>
    </row>
    <row r="1307" spans="14:14" x14ac:dyDescent="0.25">
      <c r="N1307" s="97"/>
    </row>
    <row r="1308" spans="14:14" x14ac:dyDescent="0.25">
      <c r="N1308" s="97"/>
    </row>
    <row r="1309" spans="14:14" x14ac:dyDescent="0.25">
      <c r="N1309" s="97"/>
    </row>
    <row r="1310" spans="14:14" x14ac:dyDescent="0.25">
      <c r="N1310" s="97"/>
    </row>
    <row r="1311" spans="14:14" x14ac:dyDescent="0.25">
      <c r="N1311" s="97"/>
    </row>
    <row r="1312" spans="14:14" x14ac:dyDescent="0.25">
      <c r="N1312" s="97"/>
    </row>
    <row r="1313" spans="14:14" x14ac:dyDescent="0.25">
      <c r="N1313" s="97"/>
    </row>
    <row r="1314" spans="14:14" x14ac:dyDescent="0.25">
      <c r="N1314" s="97"/>
    </row>
    <row r="1315" spans="14:14" x14ac:dyDescent="0.25">
      <c r="N1315" s="97"/>
    </row>
    <row r="1316" spans="14:14" x14ac:dyDescent="0.25">
      <c r="N1316" s="97"/>
    </row>
    <row r="1317" spans="14:14" x14ac:dyDescent="0.25">
      <c r="N1317" s="97"/>
    </row>
    <row r="1318" spans="14:14" x14ac:dyDescent="0.25">
      <c r="N1318" s="97"/>
    </row>
    <row r="1319" spans="14:14" x14ac:dyDescent="0.25">
      <c r="N1319" s="97"/>
    </row>
    <row r="1320" spans="14:14" x14ac:dyDescent="0.25">
      <c r="N1320" s="97"/>
    </row>
    <row r="1321" spans="14:14" x14ac:dyDescent="0.25">
      <c r="N1321" s="97"/>
    </row>
    <row r="1322" spans="14:14" x14ac:dyDescent="0.25">
      <c r="N1322" s="97"/>
    </row>
    <row r="1323" spans="14:14" x14ac:dyDescent="0.25">
      <c r="N1323" s="97"/>
    </row>
    <row r="1324" spans="14:14" x14ac:dyDescent="0.25">
      <c r="N1324" s="97"/>
    </row>
    <row r="1325" spans="14:14" x14ac:dyDescent="0.25">
      <c r="N1325" s="97"/>
    </row>
    <row r="1326" spans="14:14" x14ac:dyDescent="0.25">
      <c r="N1326" s="97"/>
    </row>
    <row r="1327" spans="14:14" x14ac:dyDescent="0.25">
      <c r="N1327" s="97"/>
    </row>
    <row r="1328" spans="14:14" x14ac:dyDescent="0.25">
      <c r="N1328" s="97"/>
    </row>
    <row r="1329" spans="14:14" x14ac:dyDescent="0.25">
      <c r="N1329" s="97"/>
    </row>
    <row r="1330" spans="14:14" x14ac:dyDescent="0.25">
      <c r="N1330" s="97"/>
    </row>
    <row r="1331" spans="14:14" x14ac:dyDescent="0.25">
      <c r="N1331" s="97"/>
    </row>
    <row r="1332" spans="14:14" x14ac:dyDescent="0.25">
      <c r="N1332" s="97"/>
    </row>
    <row r="1333" spans="14:14" x14ac:dyDescent="0.25">
      <c r="N1333" s="97"/>
    </row>
    <row r="1334" spans="14:14" x14ac:dyDescent="0.25">
      <c r="N1334" s="97"/>
    </row>
    <row r="1335" spans="14:14" x14ac:dyDescent="0.25">
      <c r="N1335" s="97"/>
    </row>
    <row r="1336" spans="14:14" x14ac:dyDescent="0.25">
      <c r="N1336" s="97"/>
    </row>
    <row r="1337" spans="14:14" x14ac:dyDescent="0.25">
      <c r="N1337" s="97"/>
    </row>
    <row r="1338" spans="14:14" x14ac:dyDescent="0.25">
      <c r="N1338" s="97"/>
    </row>
    <row r="1339" spans="14:14" x14ac:dyDescent="0.25">
      <c r="N1339" s="97"/>
    </row>
    <row r="1340" spans="14:14" x14ac:dyDescent="0.25">
      <c r="N1340" s="97"/>
    </row>
    <row r="1341" spans="14:14" x14ac:dyDescent="0.25">
      <c r="N1341" s="97"/>
    </row>
    <row r="1342" spans="14:14" x14ac:dyDescent="0.25">
      <c r="N1342" s="97"/>
    </row>
    <row r="1343" spans="14:14" x14ac:dyDescent="0.25">
      <c r="N1343" s="97"/>
    </row>
    <row r="1344" spans="14:14" x14ac:dyDescent="0.25">
      <c r="N1344" s="97"/>
    </row>
    <row r="1345" spans="14:14" x14ac:dyDescent="0.25">
      <c r="N1345" s="97"/>
    </row>
    <row r="1346" spans="14:14" x14ac:dyDescent="0.25">
      <c r="N1346" s="97"/>
    </row>
    <row r="1347" spans="14:14" x14ac:dyDescent="0.25">
      <c r="N1347" s="97"/>
    </row>
    <row r="1348" spans="14:14" x14ac:dyDescent="0.25">
      <c r="N1348" s="97"/>
    </row>
    <row r="1349" spans="14:14" x14ac:dyDescent="0.25">
      <c r="N1349" s="97"/>
    </row>
    <row r="1350" spans="14:14" x14ac:dyDescent="0.25">
      <c r="N1350" s="97"/>
    </row>
    <row r="1351" spans="14:14" x14ac:dyDescent="0.25">
      <c r="N1351" s="97"/>
    </row>
    <row r="1352" spans="14:14" x14ac:dyDescent="0.25">
      <c r="N1352" s="97"/>
    </row>
    <row r="1353" spans="14:14" x14ac:dyDescent="0.25">
      <c r="N1353" s="97"/>
    </row>
    <row r="1354" spans="14:14" x14ac:dyDescent="0.25">
      <c r="N1354" s="97"/>
    </row>
    <row r="1355" spans="14:14" x14ac:dyDescent="0.25">
      <c r="N1355" s="97"/>
    </row>
    <row r="1356" spans="14:14" x14ac:dyDescent="0.25">
      <c r="N1356" s="97"/>
    </row>
    <row r="1357" spans="14:14" x14ac:dyDescent="0.25">
      <c r="N1357" s="97"/>
    </row>
    <row r="1358" spans="14:14" x14ac:dyDescent="0.25">
      <c r="N1358" s="97"/>
    </row>
    <row r="1359" spans="14:14" x14ac:dyDescent="0.25">
      <c r="N1359" s="97"/>
    </row>
    <row r="1360" spans="14:14" x14ac:dyDescent="0.25">
      <c r="N1360" s="97"/>
    </row>
    <row r="1361" spans="14:14" x14ac:dyDescent="0.25">
      <c r="N1361" s="97"/>
    </row>
    <row r="1362" spans="14:14" x14ac:dyDescent="0.25">
      <c r="N1362" s="97"/>
    </row>
    <row r="1363" spans="14:14" x14ac:dyDescent="0.25">
      <c r="N1363" s="97"/>
    </row>
    <row r="1364" spans="14:14" x14ac:dyDescent="0.25">
      <c r="N1364" s="97"/>
    </row>
    <row r="1365" spans="14:14" x14ac:dyDescent="0.25">
      <c r="N1365" s="97"/>
    </row>
    <row r="1366" spans="14:14" x14ac:dyDescent="0.25">
      <c r="N1366" s="97"/>
    </row>
    <row r="1367" spans="14:14" x14ac:dyDescent="0.25">
      <c r="N1367" s="97"/>
    </row>
    <row r="1368" spans="14:14" x14ac:dyDescent="0.25">
      <c r="N1368" s="97"/>
    </row>
    <row r="1369" spans="14:14" x14ac:dyDescent="0.25">
      <c r="N1369" s="97"/>
    </row>
    <row r="1370" spans="14:14" x14ac:dyDescent="0.25">
      <c r="N1370" s="97"/>
    </row>
    <row r="1371" spans="14:14" x14ac:dyDescent="0.25">
      <c r="N1371" s="97"/>
    </row>
    <row r="1372" spans="14:14" x14ac:dyDescent="0.25">
      <c r="N1372" s="97"/>
    </row>
    <row r="1373" spans="14:14" x14ac:dyDescent="0.25">
      <c r="N1373" s="97"/>
    </row>
    <row r="1374" spans="14:14" x14ac:dyDescent="0.25">
      <c r="N1374" s="97"/>
    </row>
    <row r="1375" spans="14:14" x14ac:dyDescent="0.25">
      <c r="N1375" s="97"/>
    </row>
    <row r="1376" spans="14:14" x14ac:dyDescent="0.25">
      <c r="N1376" s="97"/>
    </row>
    <row r="1377" spans="14:14" x14ac:dyDescent="0.25">
      <c r="N1377" s="97"/>
    </row>
    <row r="1378" spans="14:14" x14ac:dyDescent="0.25">
      <c r="N1378" s="97"/>
    </row>
    <row r="1379" spans="14:14" x14ac:dyDescent="0.25">
      <c r="N1379" s="97"/>
    </row>
    <row r="1380" spans="14:14" x14ac:dyDescent="0.25">
      <c r="N1380" s="97"/>
    </row>
    <row r="1381" spans="14:14" x14ac:dyDescent="0.25">
      <c r="N1381" s="97"/>
    </row>
    <row r="1382" spans="14:14" x14ac:dyDescent="0.25">
      <c r="N1382" s="97"/>
    </row>
    <row r="1383" spans="14:14" x14ac:dyDescent="0.25">
      <c r="N1383" s="97"/>
    </row>
    <row r="1384" spans="14:14" x14ac:dyDescent="0.25">
      <c r="N1384" s="97"/>
    </row>
    <row r="1385" spans="14:14" x14ac:dyDescent="0.25">
      <c r="N1385" s="97"/>
    </row>
    <row r="1386" spans="14:14" x14ac:dyDescent="0.25">
      <c r="N1386" s="97"/>
    </row>
    <row r="1387" spans="14:14" x14ac:dyDescent="0.25">
      <c r="N1387" s="97"/>
    </row>
    <row r="1388" spans="14:14" x14ac:dyDescent="0.25">
      <c r="N1388" s="97"/>
    </row>
    <row r="1389" spans="14:14" x14ac:dyDescent="0.25">
      <c r="N1389" s="97"/>
    </row>
    <row r="1390" spans="14:14" x14ac:dyDescent="0.25">
      <c r="N1390" s="97"/>
    </row>
    <row r="1391" spans="14:14" x14ac:dyDescent="0.25">
      <c r="N1391" s="97"/>
    </row>
    <row r="1392" spans="14:14" x14ac:dyDescent="0.25">
      <c r="N1392" s="97"/>
    </row>
    <row r="1393" spans="14:14" x14ac:dyDescent="0.25">
      <c r="N1393" s="97"/>
    </row>
    <row r="1394" spans="14:14" x14ac:dyDescent="0.25">
      <c r="N1394" s="97"/>
    </row>
    <row r="1395" spans="14:14" x14ac:dyDescent="0.25">
      <c r="N1395" s="97"/>
    </row>
    <row r="1396" spans="14:14" x14ac:dyDescent="0.25">
      <c r="N1396" s="97"/>
    </row>
    <row r="1397" spans="14:14" x14ac:dyDescent="0.25">
      <c r="N1397" s="97"/>
    </row>
    <row r="1398" spans="14:14" x14ac:dyDescent="0.25">
      <c r="N1398" s="97"/>
    </row>
    <row r="1399" spans="14:14" x14ac:dyDescent="0.25">
      <c r="N1399" s="97"/>
    </row>
    <row r="1400" spans="14:14" x14ac:dyDescent="0.25">
      <c r="N1400" s="97"/>
    </row>
    <row r="1401" spans="14:14" x14ac:dyDescent="0.25">
      <c r="N1401" s="97"/>
    </row>
    <row r="1402" spans="14:14" x14ac:dyDescent="0.25">
      <c r="N1402" s="97"/>
    </row>
    <row r="1403" spans="14:14" x14ac:dyDescent="0.25">
      <c r="N1403" s="97"/>
    </row>
    <row r="1404" spans="14:14" x14ac:dyDescent="0.25">
      <c r="N1404" s="97"/>
    </row>
    <row r="1405" spans="14:14" x14ac:dyDescent="0.25">
      <c r="N1405" s="97"/>
    </row>
    <row r="1406" spans="14:14" x14ac:dyDescent="0.25">
      <c r="N1406" s="97"/>
    </row>
    <row r="1407" spans="14:14" x14ac:dyDescent="0.25">
      <c r="N1407" s="97"/>
    </row>
    <row r="1408" spans="14:14" x14ac:dyDescent="0.25">
      <c r="N1408" s="97"/>
    </row>
    <row r="1409" spans="14:14" x14ac:dyDescent="0.25">
      <c r="N1409" s="97"/>
    </row>
    <row r="1410" spans="14:14" x14ac:dyDescent="0.25">
      <c r="N1410" s="97"/>
    </row>
    <row r="1411" spans="14:14" x14ac:dyDescent="0.25">
      <c r="N1411" s="97"/>
    </row>
    <row r="1412" spans="14:14" x14ac:dyDescent="0.25">
      <c r="N1412" s="97"/>
    </row>
    <row r="1413" spans="14:14" x14ac:dyDescent="0.25">
      <c r="N1413" s="97"/>
    </row>
    <row r="1414" spans="14:14" x14ac:dyDescent="0.25">
      <c r="N1414" s="97"/>
    </row>
    <row r="1415" spans="14:14" x14ac:dyDescent="0.25">
      <c r="N1415" s="97"/>
    </row>
    <row r="1416" spans="14:14" x14ac:dyDescent="0.25">
      <c r="N1416" s="97"/>
    </row>
    <row r="1417" spans="14:14" x14ac:dyDescent="0.25">
      <c r="N1417" s="97"/>
    </row>
    <row r="1418" spans="14:14" x14ac:dyDescent="0.25">
      <c r="N1418" s="97"/>
    </row>
    <row r="1419" spans="14:14" x14ac:dyDescent="0.25">
      <c r="N1419" s="97"/>
    </row>
    <row r="1420" spans="14:14" x14ac:dyDescent="0.25">
      <c r="N1420" s="97"/>
    </row>
    <row r="1421" spans="14:14" x14ac:dyDescent="0.25">
      <c r="N1421" s="97"/>
    </row>
    <row r="1422" spans="14:14" x14ac:dyDescent="0.25">
      <c r="N1422" s="97"/>
    </row>
    <row r="1423" spans="14:14" x14ac:dyDescent="0.25">
      <c r="N1423" s="97"/>
    </row>
    <row r="1424" spans="14:14" x14ac:dyDescent="0.25">
      <c r="N1424" s="97"/>
    </row>
    <row r="1425" spans="14:14" x14ac:dyDescent="0.25">
      <c r="N1425" s="97"/>
    </row>
    <row r="1426" spans="14:14" x14ac:dyDescent="0.25">
      <c r="N1426" s="97"/>
    </row>
    <row r="1427" spans="14:14" x14ac:dyDescent="0.25">
      <c r="N1427" s="97"/>
    </row>
    <row r="1428" spans="14:14" x14ac:dyDescent="0.25">
      <c r="N1428" s="97"/>
    </row>
    <row r="1429" spans="14:14" x14ac:dyDescent="0.25">
      <c r="N1429" s="97"/>
    </row>
    <row r="1430" spans="14:14" x14ac:dyDescent="0.25">
      <c r="N1430" s="97"/>
    </row>
    <row r="1431" spans="14:14" x14ac:dyDescent="0.25">
      <c r="N1431" s="97"/>
    </row>
    <row r="1432" spans="14:14" x14ac:dyDescent="0.25">
      <c r="N1432" s="97"/>
    </row>
    <row r="1433" spans="14:14" x14ac:dyDescent="0.25">
      <c r="N1433" s="97"/>
    </row>
    <row r="1434" spans="14:14" x14ac:dyDescent="0.25">
      <c r="N1434" s="97"/>
    </row>
    <row r="1435" spans="14:14" x14ac:dyDescent="0.25">
      <c r="N1435" s="97"/>
    </row>
    <row r="1436" spans="14:14" x14ac:dyDescent="0.25">
      <c r="N1436" s="97"/>
    </row>
    <row r="1437" spans="14:14" x14ac:dyDescent="0.25">
      <c r="N1437" s="97"/>
    </row>
    <row r="1438" spans="14:14" x14ac:dyDescent="0.25">
      <c r="N1438" s="97"/>
    </row>
    <row r="1439" spans="14:14" x14ac:dyDescent="0.25">
      <c r="N1439" s="97"/>
    </row>
    <row r="1440" spans="14:14" x14ac:dyDescent="0.25">
      <c r="N1440" s="97"/>
    </row>
    <row r="1441" spans="14:14" x14ac:dyDescent="0.25">
      <c r="N1441" s="97"/>
    </row>
    <row r="1442" spans="14:14" x14ac:dyDescent="0.25">
      <c r="N1442" s="97"/>
    </row>
    <row r="1443" spans="14:14" x14ac:dyDescent="0.25">
      <c r="N1443" s="97"/>
    </row>
    <row r="1444" spans="14:14" x14ac:dyDescent="0.25">
      <c r="N1444" s="97"/>
    </row>
    <row r="1445" spans="14:14" x14ac:dyDescent="0.25">
      <c r="N1445" s="97"/>
    </row>
    <row r="1446" spans="14:14" x14ac:dyDescent="0.25">
      <c r="N1446" s="97"/>
    </row>
    <row r="1447" spans="14:14" x14ac:dyDescent="0.25">
      <c r="N1447" s="97"/>
    </row>
    <row r="1448" spans="14:14" x14ac:dyDescent="0.25">
      <c r="N1448" s="97"/>
    </row>
    <row r="1449" spans="14:14" x14ac:dyDescent="0.25">
      <c r="N1449" s="97"/>
    </row>
    <row r="1450" spans="14:14" x14ac:dyDescent="0.25">
      <c r="N1450" s="97"/>
    </row>
    <row r="1451" spans="14:14" x14ac:dyDescent="0.25">
      <c r="N1451" s="97"/>
    </row>
    <row r="1452" spans="14:14" x14ac:dyDescent="0.25">
      <c r="N1452" s="97"/>
    </row>
    <row r="1453" spans="14:14" x14ac:dyDescent="0.25">
      <c r="N1453" s="97"/>
    </row>
    <row r="1454" spans="14:14" x14ac:dyDescent="0.25">
      <c r="N1454" s="97"/>
    </row>
    <row r="1455" spans="14:14" x14ac:dyDescent="0.25">
      <c r="N1455" s="97"/>
    </row>
    <row r="1456" spans="14:14" x14ac:dyDescent="0.25">
      <c r="N1456" s="97"/>
    </row>
    <row r="1457" spans="14:14" x14ac:dyDescent="0.25">
      <c r="N1457" s="97"/>
    </row>
    <row r="1458" spans="14:14" x14ac:dyDescent="0.25">
      <c r="N1458" s="97"/>
    </row>
    <row r="1459" spans="14:14" x14ac:dyDescent="0.25">
      <c r="N1459" s="97"/>
    </row>
    <row r="1460" spans="14:14" x14ac:dyDescent="0.25">
      <c r="N1460" s="97"/>
    </row>
    <row r="1461" spans="14:14" x14ac:dyDescent="0.25">
      <c r="N1461" s="97"/>
    </row>
    <row r="1462" spans="14:14" x14ac:dyDescent="0.25">
      <c r="N1462" s="97"/>
    </row>
    <row r="1463" spans="14:14" x14ac:dyDescent="0.25">
      <c r="N1463" s="97"/>
    </row>
    <row r="1464" spans="14:14" x14ac:dyDescent="0.25">
      <c r="N1464" s="97"/>
    </row>
    <row r="1465" spans="14:14" x14ac:dyDescent="0.25">
      <c r="N1465" s="97"/>
    </row>
    <row r="1466" spans="14:14" x14ac:dyDescent="0.25">
      <c r="N1466" s="97"/>
    </row>
    <row r="1467" spans="14:14" x14ac:dyDescent="0.25">
      <c r="N1467" s="97"/>
    </row>
    <row r="1468" spans="14:14" x14ac:dyDescent="0.25">
      <c r="N1468" s="97"/>
    </row>
    <row r="1469" spans="14:14" x14ac:dyDescent="0.25">
      <c r="N1469" s="97"/>
    </row>
    <row r="1470" spans="14:14" x14ac:dyDescent="0.25">
      <c r="N1470" s="97"/>
    </row>
    <row r="1471" spans="14:14" x14ac:dyDescent="0.25">
      <c r="N1471" s="97"/>
    </row>
    <row r="1472" spans="14:14" x14ac:dyDescent="0.25">
      <c r="N1472" s="97"/>
    </row>
    <row r="1473" spans="14:14" x14ac:dyDescent="0.25">
      <c r="N1473" s="97"/>
    </row>
    <row r="1474" spans="14:14" x14ac:dyDescent="0.25">
      <c r="N1474" s="97"/>
    </row>
    <row r="1475" spans="14:14" x14ac:dyDescent="0.25">
      <c r="N1475" s="97"/>
    </row>
    <row r="1476" spans="14:14" x14ac:dyDescent="0.25">
      <c r="N1476" s="97"/>
    </row>
    <row r="1477" spans="14:14" x14ac:dyDescent="0.25">
      <c r="N1477" s="97"/>
    </row>
    <row r="1478" spans="14:14" x14ac:dyDescent="0.25">
      <c r="N1478" s="97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3C41D-7D14-45B6-BC11-B1B08C45FE5C}">
  <sheetPr codeName="Tabelle133"/>
  <dimension ref="A1:AU656"/>
  <sheetViews>
    <sheetView workbookViewId="0">
      <selection activeCell="AQ24" sqref="AQ24:AQ41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VLOOKUP("TEL0001",FPGA_pin!$A1:$B100,2,0)</f>
        <v>U5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USB_VBUS</v>
      </c>
      <c r="C5" t="str">
        <f>$E5&amp;"-"&amp;$G5</f>
        <v>J1-USB_VBUS</v>
      </c>
      <c r="D5" t="str">
        <f>A5</f>
        <v>J1-1</v>
      </c>
      <c r="E5" t="s">
        <v>168</v>
      </c>
      <c r="F5">
        <v>1</v>
      </c>
      <c r="G5" t="s">
        <v>350</v>
      </c>
      <c r="L5" t="s">
        <v>291</v>
      </c>
      <c r="M5" t="s">
        <v>289</v>
      </c>
      <c r="N5" s="97">
        <v>76.097800000000007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NetR9_2</v>
      </c>
      <c r="AU5" t="str">
        <f>IF(IF(COUNTIF($AO$6:$AQ$150,B5)&gt;0,"---","--")="---",VLOOKUP(B5,$AO$6:$AQ$150,2,0),"--")</f>
        <v>R9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D_N</v>
      </c>
      <c r="C6" t="str">
        <f t="shared" ref="C6:C69" si="2">$E6&amp;"-"&amp;$G6</f>
        <v>J1-D_N</v>
      </c>
      <c r="D6" t="str">
        <f t="shared" ref="D6:D69" si="3">A6</f>
        <v>J1-2</v>
      </c>
      <c r="E6" t="s">
        <v>168</v>
      </c>
      <c r="F6">
        <v>2</v>
      </c>
      <c r="G6" t="s">
        <v>337</v>
      </c>
      <c r="L6" t="s">
        <v>293</v>
      </c>
      <c r="M6" t="s">
        <v>289</v>
      </c>
      <c r="N6" s="97">
        <v>41.063600000000001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USB_VBUS</v>
      </c>
      <c r="AF6" t="str">
        <f>IF(
IF(
IFERROR(VLOOKUP(AE6,$AM$6:$AM$50,1,),1)=1,1,0),
IFERROR(VLOOKUP($F$2&amp;"-"&amp;AE6,C:G,4,0),
"--"),"---")</f>
        <v>---</v>
      </c>
      <c r="AG6" t="str">
        <f>IF(AF6&lt;&gt;"---",VLOOKUP(AE6,L:N,3,0),"---")</f>
        <v>---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---</v>
      </c>
      <c r="AI6" t="str">
        <f>IFERROR(IF(IF(COUNTIF($AO$6:$AQ$150,AE6)&gt;0,"---","--")="---",VLOOKUP(AE6,$AO$6:$AQ$150,2,0),"--"),"---")</f>
        <v>R9</v>
      </c>
      <c r="AJ6" t="str">
        <f>IF(IF(COUNTIF($AO$6:$AQ$150,AE6)&gt;0,"---","--")="---",VLOOKUP(AE6,$AO$6:$AQ$150,3,0),AE6)</f>
        <v>NetR9_2</v>
      </c>
      <c r="AK6">
        <f>COUNTIF(B:B,AE6)</f>
        <v>5</v>
      </c>
      <c r="AL6" t="str">
        <f>IF(
IF(
IFERROR(VLOOKUP(AJ6,$AM$6:$AM$50,1,),1)=1,1,0),
IFERROR(VLOOKUP($F$2&amp;"-"&amp;AJ6,C:G,4,0),
"--"),"---")</f>
        <v>--</v>
      </c>
      <c r="AM6" t="s">
        <v>324</v>
      </c>
      <c r="AO6" t="s">
        <v>343</v>
      </c>
      <c r="AP6" t="s">
        <v>491</v>
      </c>
      <c r="AQ6" t="s">
        <v>1036</v>
      </c>
      <c r="AR6" t="e">
        <v>#N/A</v>
      </c>
      <c r="AT6" t="str">
        <f t="shared" ref="AT6:AT69" si="4">IF(IF(COUNTIF($AO$6:$AQ$150,B6)&gt;0,"---","--")="---",VLOOKUP(B6,$AO$6:$AQ$150,3,0),B6)</f>
        <v>D_N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D_P</v>
      </c>
      <c r="C7" t="str">
        <f t="shared" si="2"/>
        <v>J1-D_P</v>
      </c>
      <c r="D7" t="str">
        <f t="shared" si="3"/>
        <v>J1-3</v>
      </c>
      <c r="E7" t="s">
        <v>168</v>
      </c>
      <c r="F7">
        <v>3</v>
      </c>
      <c r="G7" t="s">
        <v>338</v>
      </c>
      <c r="L7" t="s">
        <v>802</v>
      </c>
      <c r="M7" t="s">
        <v>289</v>
      </c>
      <c r="N7" s="97">
        <v>30.169799999999999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D_N</v>
      </c>
      <c r="AF7" t="str">
        <f t="shared" ref="AF7:AF61" si="8">IF(
IF(
IFERROR(VLOOKUP(AE7,$AM$6:$AM$50,1,),1)=1,1,0),
IFERROR(VLOOKUP($F$2&amp;"-"&amp;AE7,C:G,4,0),
"--"),"---")</f>
        <v>--</v>
      </c>
      <c r="AG7">
        <f t="shared" ref="AG7:AG61" si="9">IF(AF7&lt;&gt;"---",VLOOKUP(AE7,L:N,3,0),"---")</f>
        <v>4.7196999999999996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U1-7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D_N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--</v>
      </c>
      <c r="AM7" t="s">
        <v>291</v>
      </c>
      <c r="AO7" t="s">
        <v>1040</v>
      </c>
      <c r="AP7" t="s">
        <v>495</v>
      </c>
      <c r="AQ7" t="s">
        <v>1042</v>
      </c>
      <c r="AR7" t="e">
        <v>#N/A</v>
      </c>
      <c r="AT7" t="str">
        <f t="shared" si="4"/>
        <v>D_P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NetJ1_4</v>
      </c>
      <c r="C8" t="str">
        <f t="shared" si="2"/>
        <v>J1-NetJ1_4</v>
      </c>
      <c r="D8" t="str">
        <f t="shared" si="3"/>
        <v>J1-4</v>
      </c>
      <c r="E8" t="s">
        <v>168</v>
      </c>
      <c r="F8">
        <v>4</v>
      </c>
      <c r="G8" t="s">
        <v>1024</v>
      </c>
      <c r="L8" t="s">
        <v>290</v>
      </c>
      <c r="M8" t="s">
        <v>289</v>
      </c>
      <c r="N8" s="97">
        <v>12.0259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D_P</v>
      </c>
      <c r="AF8" t="str">
        <f t="shared" si="8"/>
        <v>--</v>
      </c>
      <c r="AG8">
        <f t="shared" si="9"/>
        <v>4.7344999999999997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U1-8</v>
      </c>
      <c r="AI8" t="str">
        <f t="shared" si="10"/>
        <v>--</v>
      </c>
      <c r="AJ8" t="str">
        <f t="shared" si="11"/>
        <v>D_P</v>
      </c>
      <c r="AK8">
        <f t="shared" si="12"/>
        <v>2</v>
      </c>
      <c r="AL8" t="str">
        <f t="shared" si="13"/>
        <v>--</v>
      </c>
      <c r="AM8" t="s">
        <v>293</v>
      </c>
      <c r="AO8" t="s">
        <v>350</v>
      </c>
      <c r="AP8" t="s">
        <v>496</v>
      </c>
      <c r="AQ8" t="s">
        <v>1044</v>
      </c>
      <c r="AR8" t="e">
        <v>#N/A</v>
      </c>
      <c r="AT8" t="str">
        <f t="shared" si="4"/>
        <v>NetJ1_4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GND</v>
      </c>
      <c r="C9" t="str">
        <f t="shared" si="2"/>
        <v>J1-GND</v>
      </c>
      <c r="D9" t="str">
        <f t="shared" si="3"/>
        <v>J1-5</v>
      </c>
      <c r="E9" t="s">
        <v>168</v>
      </c>
      <c r="F9">
        <v>5</v>
      </c>
      <c r="G9" t="s">
        <v>324</v>
      </c>
      <c r="L9" t="s">
        <v>1127</v>
      </c>
      <c r="M9" t="s">
        <v>289</v>
      </c>
      <c r="N9" s="97">
        <v>3.9710000000000001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NetJ1_4</v>
      </c>
      <c r="AF9" t="str">
        <f t="shared" si="8"/>
        <v>--</v>
      </c>
      <c r="AG9" t="e">
        <f t="shared" si="9"/>
        <v>#N/A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NetJ1_4</v>
      </c>
      <c r="AK9">
        <f t="shared" si="12"/>
        <v>1</v>
      </c>
      <c r="AL9" t="str">
        <f t="shared" si="13"/>
        <v>--</v>
      </c>
      <c r="AM9" t="s">
        <v>326</v>
      </c>
      <c r="AO9" t="s">
        <v>1033</v>
      </c>
      <c r="AP9" t="s">
        <v>497</v>
      </c>
      <c r="AQ9" t="s">
        <v>1044</v>
      </c>
      <c r="AR9" t="e">
        <v>#N/A</v>
      </c>
      <c r="AT9" t="str">
        <f t="shared" si="4"/>
        <v>GND</v>
      </c>
      <c r="AU9" t="str">
        <f t="shared" si="5"/>
        <v>--</v>
      </c>
    </row>
    <row r="10" spans="1:47" x14ac:dyDescent="0.25">
      <c r="A10" t="str">
        <f t="shared" si="0"/>
        <v>J1-S1</v>
      </c>
      <c r="B10" t="str">
        <f t="shared" si="1"/>
        <v>GND</v>
      </c>
      <c r="C10" t="str">
        <f t="shared" si="2"/>
        <v>J1-GND</v>
      </c>
      <c r="D10" t="str">
        <f t="shared" si="3"/>
        <v>J1-S1</v>
      </c>
      <c r="E10" t="s">
        <v>168</v>
      </c>
      <c r="F10" t="s">
        <v>355</v>
      </c>
      <c r="G10" t="s">
        <v>324</v>
      </c>
      <c r="L10" t="s">
        <v>292</v>
      </c>
      <c r="M10" t="s">
        <v>289</v>
      </c>
      <c r="N10" s="97">
        <v>11.2583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GND</v>
      </c>
      <c r="AF10" t="str">
        <f t="shared" si="8"/>
        <v>---</v>
      </c>
      <c r="AG10" t="str">
        <f t="shared" si="9"/>
        <v>---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GND</v>
      </c>
      <c r="AK10">
        <f t="shared" si="12"/>
        <v>77</v>
      </c>
      <c r="AL10" t="str">
        <f t="shared" si="13"/>
        <v>---</v>
      </c>
      <c r="AM10" t="s">
        <v>350</v>
      </c>
      <c r="AO10" t="s">
        <v>1033</v>
      </c>
      <c r="AP10" t="s">
        <v>498</v>
      </c>
      <c r="AQ10" t="s">
        <v>1034</v>
      </c>
      <c r="AR10" t="e">
        <v>#N/A</v>
      </c>
      <c r="AT10" t="str">
        <f t="shared" si="4"/>
        <v>GND</v>
      </c>
      <c r="AU10" t="str">
        <f t="shared" si="5"/>
        <v>--</v>
      </c>
    </row>
    <row r="11" spans="1:47" x14ac:dyDescent="0.25">
      <c r="A11" t="str">
        <f t="shared" si="0"/>
        <v>J1-S2</v>
      </c>
      <c r="B11" t="str">
        <f t="shared" si="1"/>
        <v>GND</v>
      </c>
      <c r="C11" t="str">
        <f t="shared" si="2"/>
        <v>J1-GND</v>
      </c>
      <c r="D11" t="str">
        <f t="shared" si="3"/>
        <v>J1-S2</v>
      </c>
      <c r="E11" t="s">
        <v>168</v>
      </c>
      <c r="F11" t="s">
        <v>357</v>
      </c>
      <c r="G11" t="s">
        <v>324</v>
      </c>
      <c r="L11" t="s">
        <v>1129</v>
      </c>
      <c r="M11" t="s">
        <v>289</v>
      </c>
      <c r="N11" s="97">
        <v>5.5644999999999998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e">
        <f t="shared" si="7"/>
        <v>#N/A</v>
      </c>
      <c r="AF11" t="str">
        <f t="shared" si="8"/>
        <v>--</v>
      </c>
      <c r="AG11" t="e">
        <f t="shared" si="9"/>
        <v>#N/A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e">
        <f t="shared" si="11"/>
        <v>#N/A</v>
      </c>
      <c r="AK11">
        <f t="shared" si="12"/>
        <v>0</v>
      </c>
      <c r="AL11" t="str">
        <f t="shared" si="13"/>
        <v>--</v>
      </c>
      <c r="AO11" t="s">
        <v>354</v>
      </c>
      <c r="AP11" t="s">
        <v>505</v>
      </c>
      <c r="AQ11" t="s">
        <v>375</v>
      </c>
      <c r="AR11" t="e">
        <v>#N/A</v>
      </c>
      <c r="AT11" t="str">
        <f t="shared" si="4"/>
        <v>GND</v>
      </c>
      <c r="AU11" t="str">
        <f t="shared" si="5"/>
        <v>--</v>
      </c>
    </row>
    <row r="12" spans="1:47" x14ac:dyDescent="0.25">
      <c r="A12" t="str">
        <f t="shared" si="0"/>
        <v>J1-S3</v>
      </c>
      <c r="B12" t="str">
        <f t="shared" si="1"/>
        <v>GND</v>
      </c>
      <c r="C12" t="str">
        <f t="shared" si="2"/>
        <v>J1-GND</v>
      </c>
      <c r="D12" t="str">
        <f t="shared" si="3"/>
        <v>J1-S3</v>
      </c>
      <c r="E12" t="s">
        <v>168</v>
      </c>
      <c r="F12" t="s">
        <v>359</v>
      </c>
      <c r="G12" t="s">
        <v>324</v>
      </c>
      <c r="L12" t="s">
        <v>294</v>
      </c>
      <c r="M12" t="s">
        <v>289</v>
      </c>
      <c r="N12" s="97">
        <v>8.0922999999999998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e">
        <f t="shared" si="7"/>
        <v>#N/A</v>
      </c>
      <c r="AF12" t="str">
        <f t="shared" si="8"/>
        <v>--</v>
      </c>
      <c r="AG12" t="e">
        <f t="shared" si="9"/>
        <v>#N/A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e">
        <f t="shared" si="11"/>
        <v>#N/A</v>
      </c>
      <c r="AK12">
        <f t="shared" si="12"/>
        <v>0</v>
      </c>
      <c r="AL12" t="str">
        <f t="shared" si="13"/>
        <v>--</v>
      </c>
      <c r="AO12" t="s">
        <v>356</v>
      </c>
      <c r="AP12" t="s">
        <v>506</v>
      </c>
      <c r="AQ12" t="s">
        <v>376</v>
      </c>
      <c r="AR12" t="e">
        <v>#N/A</v>
      </c>
      <c r="AT12" t="str">
        <f t="shared" si="4"/>
        <v>GND</v>
      </c>
      <c r="AU12" t="str">
        <f t="shared" si="5"/>
        <v>--</v>
      </c>
    </row>
    <row r="13" spans="1:47" x14ac:dyDescent="0.25">
      <c r="A13" t="str">
        <f t="shared" si="0"/>
        <v>J1-S4</v>
      </c>
      <c r="B13" t="str">
        <f t="shared" si="1"/>
        <v>GND</v>
      </c>
      <c r="C13" t="str">
        <f t="shared" si="2"/>
        <v>J1-GND</v>
      </c>
      <c r="D13" t="str">
        <f t="shared" si="3"/>
        <v>J1-S4</v>
      </c>
      <c r="E13" t="s">
        <v>168</v>
      </c>
      <c r="F13" t="s">
        <v>361</v>
      </c>
      <c r="G13" t="s">
        <v>324</v>
      </c>
      <c r="L13" t="s">
        <v>1131</v>
      </c>
      <c r="M13" t="s">
        <v>289</v>
      </c>
      <c r="N13" s="97">
        <v>5.2813999999999997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e">
        <f t="shared" si="7"/>
        <v>#N/A</v>
      </c>
      <c r="AF13" t="str">
        <f t="shared" si="8"/>
        <v>--</v>
      </c>
      <c r="AG13" t="e">
        <f t="shared" si="9"/>
        <v>#N/A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e">
        <f t="shared" si="11"/>
        <v>#N/A</v>
      </c>
      <c r="AK13">
        <f t="shared" si="12"/>
        <v>0</v>
      </c>
      <c r="AL13" t="str">
        <f t="shared" si="13"/>
        <v>--</v>
      </c>
      <c r="AO13" t="s">
        <v>1126</v>
      </c>
      <c r="AP13" t="s">
        <v>507</v>
      </c>
      <c r="AQ13" t="s">
        <v>1127</v>
      </c>
      <c r="AR13" t="e">
        <v>#N/A</v>
      </c>
      <c r="AT13" t="str">
        <f t="shared" si="4"/>
        <v>GND</v>
      </c>
      <c r="AU13" t="str">
        <f t="shared" si="5"/>
        <v>--</v>
      </c>
    </row>
    <row r="14" spans="1:47" x14ac:dyDescent="0.25">
      <c r="A14" t="str">
        <f t="shared" si="0"/>
        <v>J1-S5</v>
      </c>
      <c r="B14" t="str">
        <f t="shared" si="1"/>
        <v>NetJ1_S5</v>
      </c>
      <c r="C14" t="str">
        <f t="shared" si="2"/>
        <v>J1-NetJ1_S5</v>
      </c>
      <c r="D14" t="str">
        <f t="shared" si="3"/>
        <v>J1-S5</v>
      </c>
      <c r="E14" t="s">
        <v>168</v>
      </c>
      <c r="F14" t="s">
        <v>363</v>
      </c>
      <c r="G14" t="s">
        <v>1025</v>
      </c>
      <c r="L14" t="s">
        <v>295</v>
      </c>
      <c r="M14" t="s">
        <v>289</v>
      </c>
      <c r="N14" s="97">
        <v>7.1692999999999998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e">
        <f t="shared" si="7"/>
        <v>#N/A</v>
      </c>
      <c r="AF14" t="str">
        <f t="shared" si="8"/>
        <v>--</v>
      </c>
      <c r="AG14" t="e">
        <f t="shared" si="9"/>
        <v>#N/A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e">
        <f t="shared" si="11"/>
        <v>#N/A</v>
      </c>
      <c r="AK14">
        <f t="shared" si="12"/>
        <v>0</v>
      </c>
      <c r="AL14" t="str">
        <f t="shared" si="13"/>
        <v>--</v>
      </c>
      <c r="AO14" t="s">
        <v>358</v>
      </c>
      <c r="AP14" t="s">
        <v>776</v>
      </c>
      <c r="AQ14" t="s">
        <v>377</v>
      </c>
      <c r="AR14" t="e">
        <v>#N/A</v>
      </c>
      <c r="AT14" t="str">
        <f t="shared" si="4"/>
        <v>NetJ1_S5</v>
      </c>
      <c r="AU14" t="str">
        <f t="shared" si="5"/>
        <v>--</v>
      </c>
    </row>
    <row r="15" spans="1:47" x14ac:dyDescent="0.25">
      <c r="A15" t="str">
        <f t="shared" si="0"/>
        <v>J1-S6</v>
      </c>
      <c r="B15" t="str">
        <f t="shared" si="1"/>
        <v>NetJ1_S6</v>
      </c>
      <c r="C15" t="str">
        <f t="shared" si="2"/>
        <v>J1-NetJ1_S6</v>
      </c>
      <c r="D15" t="str">
        <f t="shared" si="3"/>
        <v>J1-S6</v>
      </c>
      <c r="E15" t="s">
        <v>168</v>
      </c>
      <c r="F15" t="s">
        <v>365</v>
      </c>
      <c r="G15" t="s">
        <v>1026</v>
      </c>
      <c r="L15" t="s">
        <v>1133</v>
      </c>
      <c r="M15" t="s">
        <v>289</v>
      </c>
      <c r="N15" s="97">
        <v>3.1737000000000002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e">
        <f t="shared" si="7"/>
        <v>#N/A</v>
      </c>
      <c r="AF15" t="str">
        <f t="shared" si="8"/>
        <v>--</v>
      </c>
      <c r="AG15" t="e">
        <f t="shared" si="9"/>
        <v>#N/A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e">
        <f t="shared" si="11"/>
        <v>#N/A</v>
      </c>
      <c r="AK15">
        <f t="shared" si="12"/>
        <v>0</v>
      </c>
      <c r="AL15" t="str">
        <f t="shared" si="13"/>
        <v>--</v>
      </c>
      <c r="AO15" t="s">
        <v>1128</v>
      </c>
      <c r="AP15" t="s">
        <v>777</v>
      </c>
      <c r="AQ15" t="s">
        <v>1129</v>
      </c>
      <c r="AR15" t="e">
        <v>#N/A</v>
      </c>
      <c r="AT15" t="str">
        <f t="shared" si="4"/>
        <v>NetJ1_S6</v>
      </c>
      <c r="AU15" t="str">
        <f t="shared" si="5"/>
        <v>--</v>
      </c>
    </row>
    <row r="16" spans="1:47" x14ac:dyDescent="0.25">
      <c r="A16" t="str">
        <f t="shared" si="0"/>
        <v>J2-1</v>
      </c>
      <c r="B16" t="str">
        <f t="shared" si="1"/>
        <v>AREF</v>
      </c>
      <c r="C16" t="str">
        <f t="shared" si="2"/>
        <v>J2-AREF</v>
      </c>
      <c r="D16" t="str">
        <f t="shared" si="3"/>
        <v>J2-1</v>
      </c>
      <c r="E16" t="s">
        <v>184</v>
      </c>
      <c r="F16">
        <v>1</v>
      </c>
      <c r="G16" t="s">
        <v>287</v>
      </c>
      <c r="L16" t="s">
        <v>296</v>
      </c>
      <c r="M16" t="s">
        <v>289</v>
      </c>
      <c r="N16" s="97">
        <v>6.9412000000000003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e">
        <f t="shared" si="7"/>
        <v>#N/A</v>
      </c>
      <c r="AF16" t="str">
        <f t="shared" si="8"/>
        <v>--</v>
      </c>
      <c r="AG16" t="e">
        <f t="shared" si="9"/>
        <v>#N/A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e">
        <f t="shared" si="11"/>
        <v>#N/A</v>
      </c>
      <c r="AK16">
        <f t="shared" si="12"/>
        <v>0</v>
      </c>
      <c r="AL16" t="str">
        <f t="shared" si="13"/>
        <v>--</v>
      </c>
      <c r="AO16" t="s">
        <v>1130</v>
      </c>
      <c r="AP16" t="s">
        <v>508</v>
      </c>
      <c r="AQ16" t="s">
        <v>1131</v>
      </c>
      <c r="AR16" t="e">
        <v>#N/A</v>
      </c>
      <c r="AT16" t="str">
        <f t="shared" si="4"/>
        <v>AREF</v>
      </c>
      <c r="AU16" t="str">
        <f t="shared" si="5"/>
        <v>--</v>
      </c>
    </row>
    <row r="17" spans="1:47" x14ac:dyDescent="0.25">
      <c r="A17" t="str">
        <f t="shared" si="0"/>
        <v>J2-2</v>
      </c>
      <c r="B17" t="str">
        <f t="shared" si="1"/>
        <v>AIN0</v>
      </c>
      <c r="C17" t="str">
        <f t="shared" si="2"/>
        <v>J2-AIN0</v>
      </c>
      <c r="D17" t="str">
        <f t="shared" si="3"/>
        <v>J2-2</v>
      </c>
      <c r="E17" t="s">
        <v>184</v>
      </c>
      <c r="F17">
        <v>2</v>
      </c>
      <c r="G17" t="s">
        <v>290</v>
      </c>
      <c r="L17" t="s">
        <v>297</v>
      </c>
      <c r="M17" t="s">
        <v>289</v>
      </c>
      <c r="N17" s="97">
        <v>6.2976000000000001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e">
        <f t="shared" si="7"/>
        <v>#N/A</v>
      </c>
      <c r="AF17" t="str">
        <f t="shared" si="8"/>
        <v>--</v>
      </c>
      <c r="AG17" t="e">
        <f t="shared" si="9"/>
        <v>#N/A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e">
        <f t="shared" si="11"/>
        <v>#N/A</v>
      </c>
      <c r="AK17">
        <f t="shared" si="12"/>
        <v>0</v>
      </c>
      <c r="AL17" t="str">
        <f t="shared" si="13"/>
        <v>--</v>
      </c>
      <c r="AO17" t="s">
        <v>360</v>
      </c>
      <c r="AP17" t="s">
        <v>509</v>
      </c>
      <c r="AQ17" t="s">
        <v>378</v>
      </c>
      <c r="AR17" t="e">
        <v>#N/A</v>
      </c>
      <c r="AT17" t="str">
        <f t="shared" si="4"/>
        <v>AIN0</v>
      </c>
      <c r="AU17" t="str">
        <f t="shared" si="5"/>
        <v>--</v>
      </c>
    </row>
    <row r="18" spans="1:47" x14ac:dyDescent="0.25">
      <c r="A18" t="str">
        <f t="shared" si="0"/>
        <v>J2-3</v>
      </c>
      <c r="B18" t="str">
        <f t="shared" si="1"/>
        <v>AIN1</v>
      </c>
      <c r="C18" t="str">
        <f t="shared" si="2"/>
        <v>J2-AIN1</v>
      </c>
      <c r="D18" t="str">
        <f t="shared" si="3"/>
        <v>J2-3</v>
      </c>
      <c r="E18" t="s">
        <v>184</v>
      </c>
      <c r="F18">
        <v>3</v>
      </c>
      <c r="G18" t="s">
        <v>292</v>
      </c>
      <c r="L18" t="s">
        <v>298</v>
      </c>
      <c r="M18" t="s">
        <v>289</v>
      </c>
      <c r="N18" s="97">
        <v>8.8442000000000007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e">
        <f t="shared" si="7"/>
        <v>#N/A</v>
      </c>
      <c r="AF18" t="str">
        <f t="shared" si="8"/>
        <v>--</v>
      </c>
      <c r="AG18" t="e">
        <f t="shared" si="9"/>
        <v>#N/A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e">
        <f t="shared" si="11"/>
        <v>#N/A</v>
      </c>
      <c r="AK18">
        <f t="shared" si="12"/>
        <v>0</v>
      </c>
      <c r="AL18" t="str">
        <f t="shared" si="13"/>
        <v>--</v>
      </c>
      <c r="AO18" t="s">
        <v>1132</v>
      </c>
      <c r="AP18" t="s">
        <v>510</v>
      </c>
      <c r="AQ18" t="s">
        <v>1133</v>
      </c>
      <c r="AR18" t="e">
        <v>#N/A</v>
      </c>
      <c r="AT18" t="str">
        <f t="shared" si="4"/>
        <v>AIN1</v>
      </c>
      <c r="AU18" t="str">
        <f t="shared" si="5"/>
        <v>--</v>
      </c>
    </row>
    <row r="19" spans="1:47" x14ac:dyDescent="0.25">
      <c r="A19" t="str">
        <f t="shared" si="0"/>
        <v>J2-4</v>
      </c>
      <c r="B19" t="str">
        <f t="shared" si="1"/>
        <v>AIN2</v>
      </c>
      <c r="C19" t="str">
        <f t="shared" si="2"/>
        <v>J2-AIN2</v>
      </c>
      <c r="D19" t="str">
        <f t="shared" si="3"/>
        <v>J2-4</v>
      </c>
      <c r="E19" t="s">
        <v>184</v>
      </c>
      <c r="F19">
        <v>4</v>
      </c>
      <c r="G19" t="s">
        <v>294</v>
      </c>
      <c r="L19" t="s">
        <v>1126</v>
      </c>
      <c r="M19" t="s">
        <v>289</v>
      </c>
      <c r="N19" s="97">
        <v>2.0918000000000001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e">
        <f t="shared" si="7"/>
        <v>#N/A</v>
      </c>
      <c r="AF19" t="str">
        <f t="shared" si="8"/>
        <v>--</v>
      </c>
      <c r="AG19" t="e">
        <f t="shared" si="9"/>
        <v>#N/A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e">
        <f t="shared" si="11"/>
        <v>#N/A</v>
      </c>
      <c r="AK19">
        <f t="shared" si="12"/>
        <v>0</v>
      </c>
      <c r="AL19" t="str">
        <f t="shared" si="13"/>
        <v>--</v>
      </c>
      <c r="AO19" t="s">
        <v>362</v>
      </c>
      <c r="AP19" t="s">
        <v>778</v>
      </c>
      <c r="AQ19" t="s">
        <v>379</v>
      </c>
      <c r="AR19" t="e">
        <v>#N/A</v>
      </c>
      <c r="AT19" t="str">
        <f t="shared" si="4"/>
        <v>AIN2</v>
      </c>
      <c r="AU19" t="str">
        <f t="shared" si="5"/>
        <v>--</v>
      </c>
    </row>
    <row r="20" spans="1:47" x14ac:dyDescent="0.25">
      <c r="A20" t="str">
        <f t="shared" si="0"/>
        <v>J2-5</v>
      </c>
      <c r="B20" t="str">
        <f t="shared" si="1"/>
        <v>AIN3</v>
      </c>
      <c r="C20" t="str">
        <f t="shared" si="2"/>
        <v>J2-AIN3</v>
      </c>
      <c r="D20" t="str">
        <f t="shared" si="3"/>
        <v>J2-5</v>
      </c>
      <c r="E20" t="s">
        <v>184</v>
      </c>
      <c r="F20">
        <v>5</v>
      </c>
      <c r="G20" t="s">
        <v>295</v>
      </c>
      <c r="L20" t="s">
        <v>1128</v>
      </c>
      <c r="M20" t="s">
        <v>289</v>
      </c>
      <c r="N20" s="97">
        <v>2.9552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364</v>
      </c>
      <c r="AP20" t="s">
        <v>512</v>
      </c>
      <c r="AQ20" t="s">
        <v>380</v>
      </c>
      <c r="AR20" t="e">
        <v>#N/A</v>
      </c>
      <c r="AT20" t="str">
        <f t="shared" si="4"/>
        <v>AIN3</v>
      </c>
      <c r="AU20" t="str">
        <f t="shared" si="5"/>
        <v>--</v>
      </c>
    </row>
    <row r="21" spans="1:47" x14ac:dyDescent="0.25">
      <c r="A21" t="str">
        <f t="shared" si="0"/>
        <v>J2-6</v>
      </c>
      <c r="B21" t="str">
        <f t="shared" si="1"/>
        <v>AIN4</v>
      </c>
      <c r="C21" t="str">
        <f t="shared" si="2"/>
        <v>J2-AIN4</v>
      </c>
      <c r="D21" t="str">
        <f t="shared" si="3"/>
        <v>J2-6</v>
      </c>
      <c r="E21" t="s">
        <v>184</v>
      </c>
      <c r="F21">
        <v>6</v>
      </c>
      <c r="G21" t="s">
        <v>296</v>
      </c>
      <c r="L21" t="s">
        <v>1130</v>
      </c>
      <c r="M21" t="s">
        <v>289</v>
      </c>
      <c r="N21" s="97">
        <v>3.6739999999999999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AREF</v>
      </c>
      <c r="AF21" t="str">
        <f t="shared" si="8"/>
        <v>A26</v>
      </c>
      <c r="AG21">
        <f t="shared" si="9"/>
        <v>24.4529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AREF</v>
      </c>
      <c r="AK21">
        <f t="shared" si="12"/>
        <v>2</v>
      </c>
      <c r="AL21" t="str">
        <f t="shared" si="13"/>
        <v>A26</v>
      </c>
      <c r="AO21" t="s">
        <v>366</v>
      </c>
      <c r="AP21" t="s">
        <v>514</v>
      </c>
      <c r="AQ21" t="s">
        <v>381</v>
      </c>
      <c r="AR21" t="e">
        <v>#N/A</v>
      </c>
      <c r="AT21" t="str">
        <f t="shared" si="4"/>
        <v>AIN4</v>
      </c>
      <c r="AU21" t="str">
        <f t="shared" si="5"/>
        <v>--</v>
      </c>
    </row>
    <row r="22" spans="1:47" x14ac:dyDescent="0.25">
      <c r="A22" t="str">
        <f t="shared" si="0"/>
        <v>J2-7</v>
      </c>
      <c r="B22" t="str">
        <f t="shared" si="1"/>
        <v>AIN5</v>
      </c>
      <c r="C22" t="str">
        <f t="shared" si="2"/>
        <v>J2-AIN5</v>
      </c>
      <c r="D22" t="str">
        <f t="shared" si="3"/>
        <v>J2-7</v>
      </c>
      <c r="E22" t="s">
        <v>184</v>
      </c>
      <c r="F22">
        <v>7</v>
      </c>
      <c r="G22" t="s">
        <v>297</v>
      </c>
      <c r="L22" t="s">
        <v>1132</v>
      </c>
      <c r="M22" t="s">
        <v>289</v>
      </c>
      <c r="N22" s="97">
        <v>2.1120000000000001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AIN0</v>
      </c>
      <c r="AF22" t="str">
        <f t="shared" si="8"/>
        <v>B9</v>
      </c>
      <c r="AG22">
        <f t="shared" si="9"/>
        <v>12.0259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AIN0</v>
      </c>
      <c r="AK22">
        <f t="shared" si="12"/>
        <v>2</v>
      </c>
      <c r="AL22" t="str">
        <f t="shared" si="13"/>
        <v>B9</v>
      </c>
      <c r="AO22" t="s">
        <v>368</v>
      </c>
      <c r="AP22" t="s">
        <v>515</v>
      </c>
      <c r="AQ22" t="s">
        <v>372</v>
      </c>
      <c r="AR22" t="e">
        <v>#N/A</v>
      </c>
      <c r="AT22" t="str">
        <f t="shared" si="4"/>
        <v>AIN5</v>
      </c>
      <c r="AU22" t="str">
        <f t="shared" si="5"/>
        <v>--</v>
      </c>
    </row>
    <row r="23" spans="1:47" x14ac:dyDescent="0.25">
      <c r="A23" t="str">
        <f t="shared" si="0"/>
        <v>J2-8</v>
      </c>
      <c r="B23" t="str">
        <f t="shared" si="1"/>
        <v>AIN6</v>
      </c>
      <c r="C23" t="str">
        <f t="shared" si="2"/>
        <v>J2-AIN6</v>
      </c>
      <c r="D23" t="str">
        <f t="shared" si="3"/>
        <v>J2-8</v>
      </c>
      <c r="E23" t="s">
        <v>184</v>
      </c>
      <c r="F23">
        <v>8</v>
      </c>
      <c r="G23" t="s">
        <v>298</v>
      </c>
      <c r="L23" t="s">
        <v>287</v>
      </c>
      <c r="M23" t="s">
        <v>289</v>
      </c>
      <c r="N23" s="97">
        <v>24.4529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AIN1</v>
      </c>
      <c r="AF23" t="str">
        <f t="shared" si="8"/>
        <v>B10</v>
      </c>
      <c r="AG23">
        <f t="shared" si="9"/>
        <v>11.2583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AIN1</v>
      </c>
      <c r="AK23">
        <f t="shared" si="12"/>
        <v>2</v>
      </c>
      <c r="AL23" t="str">
        <f t="shared" si="13"/>
        <v>B10</v>
      </c>
      <c r="AO23" t="s">
        <v>323</v>
      </c>
      <c r="AP23" t="s">
        <v>780</v>
      </c>
      <c r="AQ23" t="s">
        <v>1116</v>
      </c>
      <c r="AR23" t="e">
        <v>#N/A</v>
      </c>
      <c r="AT23" t="str">
        <f t="shared" si="4"/>
        <v>AIN6</v>
      </c>
      <c r="AU23" t="str">
        <f t="shared" si="5"/>
        <v>--</v>
      </c>
    </row>
    <row r="24" spans="1:47" x14ac:dyDescent="0.25">
      <c r="A24" t="str">
        <f t="shared" si="0"/>
        <v>J2-9</v>
      </c>
      <c r="B24" t="str">
        <f t="shared" si="1"/>
        <v>D0</v>
      </c>
      <c r="C24" t="str">
        <f t="shared" si="2"/>
        <v>J2-D0</v>
      </c>
      <c r="D24" t="str">
        <f t="shared" si="3"/>
        <v>J2-9</v>
      </c>
      <c r="E24" t="s">
        <v>184</v>
      </c>
      <c r="F24">
        <v>9</v>
      </c>
      <c r="G24" t="s">
        <v>299</v>
      </c>
      <c r="L24" t="s">
        <v>1134</v>
      </c>
      <c r="M24" t="s">
        <v>289</v>
      </c>
      <c r="N24" s="97">
        <v>30.915199999999999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AIN2</v>
      </c>
      <c r="AF24" t="str">
        <f t="shared" si="8"/>
        <v>A16</v>
      </c>
      <c r="AG24">
        <f t="shared" si="9"/>
        <v>8.0922999999999998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AIN2</v>
      </c>
      <c r="AK24">
        <f t="shared" si="12"/>
        <v>2</v>
      </c>
      <c r="AL24" t="str">
        <f t="shared" si="13"/>
        <v>A16</v>
      </c>
      <c r="AO24" t="s">
        <v>1036</v>
      </c>
      <c r="AP24" t="s">
        <v>491</v>
      </c>
      <c r="AQ24" t="s">
        <v>343</v>
      </c>
      <c r="AT24" t="str">
        <f t="shared" si="4"/>
        <v>D0</v>
      </c>
      <c r="AU24" t="str">
        <f t="shared" si="5"/>
        <v>--</v>
      </c>
    </row>
    <row r="25" spans="1:47" x14ac:dyDescent="0.25">
      <c r="A25" t="str">
        <f t="shared" si="0"/>
        <v>J2-10</v>
      </c>
      <c r="B25" t="str">
        <f t="shared" si="1"/>
        <v>D1</v>
      </c>
      <c r="C25" t="str">
        <f t="shared" si="2"/>
        <v>J2-D1</v>
      </c>
      <c r="D25" t="str">
        <f t="shared" si="3"/>
        <v>J2-10</v>
      </c>
      <c r="E25" t="s">
        <v>184</v>
      </c>
      <c r="F25">
        <v>10</v>
      </c>
      <c r="G25" t="s">
        <v>300</v>
      </c>
      <c r="L25" t="s">
        <v>1135</v>
      </c>
      <c r="M25" t="s">
        <v>289</v>
      </c>
      <c r="N25" s="97">
        <v>47.029800000000002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AIN3</v>
      </c>
      <c r="AF25" t="str">
        <f t="shared" si="8"/>
        <v>A18</v>
      </c>
      <c r="AG25">
        <f t="shared" si="9"/>
        <v>7.1692999999999998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AIN3</v>
      </c>
      <c r="AK25">
        <f t="shared" si="12"/>
        <v>2</v>
      </c>
      <c r="AL25" t="str">
        <f t="shared" si="13"/>
        <v>A18</v>
      </c>
      <c r="AO25" t="s">
        <v>1042</v>
      </c>
      <c r="AP25" t="s">
        <v>495</v>
      </c>
      <c r="AQ25" t="s">
        <v>1040</v>
      </c>
      <c r="AT25" t="str">
        <f t="shared" si="4"/>
        <v>D1</v>
      </c>
      <c r="AU25" t="str">
        <f t="shared" si="5"/>
        <v>--</v>
      </c>
    </row>
    <row r="26" spans="1:47" x14ac:dyDescent="0.25">
      <c r="A26" t="str">
        <f t="shared" si="0"/>
        <v>J2-11</v>
      </c>
      <c r="B26" t="str">
        <f t="shared" si="1"/>
        <v>D2</v>
      </c>
      <c r="C26" t="str">
        <f t="shared" si="2"/>
        <v>J2-D2</v>
      </c>
      <c r="D26" t="str">
        <f t="shared" si="3"/>
        <v>J2-11</v>
      </c>
      <c r="E26" t="s">
        <v>184</v>
      </c>
      <c r="F26">
        <v>11</v>
      </c>
      <c r="G26" t="s">
        <v>301</v>
      </c>
      <c r="L26" t="s">
        <v>1136</v>
      </c>
      <c r="M26" t="s">
        <v>289</v>
      </c>
      <c r="N26" s="97">
        <v>37.507100000000001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AIN4</v>
      </c>
      <c r="AF26" t="str">
        <f t="shared" si="8"/>
        <v>B15</v>
      </c>
      <c r="AG26">
        <f t="shared" si="9"/>
        <v>6.9412000000000003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AIN4</v>
      </c>
      <c r="AK26">
        <f t="shared" si="12"/>
        <v>2</v>
      </c>
      <c r="AL26" t="str">
        <f t="shared" si="13"/>
        <v>B15</v>
      </c>
      <c r="AO26" t="s">
        <v>1044</v>
      </c>
      <c r="AP26" t="s">
        <v>496</v>
      </c>
      <c r="AQ26" t="s">
        <v>350</v>
      </c>
      <c r="AT26" t="str">
        <f t="shared" si="4"/>
        <v>D2</v>
      </c>
      <c r="AU26" t="str">
        <f t="shared" si="5"/>
        <v>--</v>
      </c>
    </row>
    <row r="27" spans="1:47" x14ac:dyDescent="0.25">
      <c r="A27" t="str">
        <f t="shared" si="0"/>
        <v>J2-12</v>
      </c>
      <c r="B27" t="str">
        <f t="shared" si="1"/>
        <v>D3</v>
      </c>
      <c r="C27" t="str">
        <f t="shared" si="2"/>
        <v>J2-D3</v>
      </c>
      <c r="D27" t="str">
        <f t="shared" si="3"/>
        <v>J2-12</v>
      </c>
      <c r="E27" t="s">
        <v>184</v>
      </c>
      <c r="F27">
        <v>12</v>
      </c>
      <c r="G27" t="s">
        <v>302</v>
      </c>
      <c r="L27" t="s">
        <v>303</v>
      </c>
      <c r="M27" t="s">
        <v>289</v>
      </c>
      <c r="N27" s="97">
        <v>17.290500000000002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AIN5</v>
      </c>
      <c r="AF27" t="str">
        <f t="shared" si="8"/>
        <v>A20</v>
      </c>
      <c r="AG27">
        <f t="shared" si="9"/>
        <v>6.2976000000000001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AIN5</v>
      </c>
      <c r="AK27">
        <f t="shared" si="12"/>
        <v>2</v>
      </c>
      <c r="AL27" t="str">
        <f t="shared" si="13"/>
        <v>A20</v>
      </c>
      <c r="AO27" t="s">
        <v>1044</v>
      </c>
      <c r="AP27" t="s">
        <v>497</v>
      </c>
      <c r="AQ27" t="s">
        <v>1033</v>
      </c>
      <c r="AT27" t="str">
        <f t="shared" si="4"/>
        <v>D3</v>
      </c>
      <c r="AU27" t="str">
        <f t="shared" si="5"/>
        <v>--</v>
      </c>
    </row>
    <row r="28" spans="1:47" x14ac:dyDescent="0.25">
      <c r="A28" t="str">
        <f t="shared" si="0"/>
        <v>J2-13</v>
      </c>
      <c r="B28" t="str">
        <f t="shared" si="1"/>
        <v>D4</v>
      </c>
      <c r="C28" t="str">
        <f t="shared" si="2"/>
        <v>J2-D4</v>
      </c>
      <c r="D28" t="str">
        <f t="shared" si="3"/>
        <v>J2-13</v>
      </c>
      <c r="E28" t="s">
        <v>184</v>
      </c>
      <c r="F28">
        <v>13</v>
      </c>
      <c r="G28" t="s">
        <v>304</v>
      </c>
      <c r="L28" t="s">
        <v>305</v>
      </c>
      <c r="M28" t="s">
        <v>289</v>
      </c>
      <c r="N28" s="97">
        <v>16.439299999999999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AIN6</v>
      </c>
      <c r="AF28" t="str">
        <f t="shared" si="8"/>
        <v>B16</v>
      </c>
      <c r="AG28">
        <f t="shared" si="9"/>
        <v>8.8442000000000007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AIN6</v>
      </c>
      <c r="AK28">
        <f t="shared" si="12"/>
        <v>2</v>
      </c>
      <c r="AL28" t="str">
        <f t="shared" si="13"/>
        <v>B16</v>
      </c>
      <c r="AO28" t="s">
        <v>1034</v>
      </c>
      <c r="AP28" t="s">
        <v>498</v>
      </c>
      <c r="AQ28" t="s">
        <v>1033</v>
      </c>
      <c r="AT28" t="str">
        <f t="shared" si="4"/>
        <v>D4</v>
      </c>
      <c r="AU28" t="str">
        <f t="shared" si="5"/>
        <v>--</v>
      </c>
    </row>
    <row r="29" spans="1:47" x14ac:dyDescent="0.25">
      <c r="A29" t="str">
        <f t="shared" si="0"/>
        <v>J2-14</v>
      </c>
      <c r="B29" t="str">
        <f t="shared" si="1"/>
        <v>D5</v>
      </c>
      <c r="C29" t="str">
        <f t="shared" si="2"/>
        <v>J2-D5</v>
      </c>
      <c r="D29" t="str">
        <f t="shared" si="3"/>
        <v>J2-14</v>
      </c>
      <c r="E29" t="s">
        <v>184</v>
      </c>
      <c r="F29">
        <v>14</v>
      </c>
      <c r="G29" t="s">
        <v>306</v>
      </c>
      <c r="L29" t="s">
        <v>307</v>
      </c>
      <c r="M29" t="s">
        <v>289</v>
      </c>
      <c r="N29" s="97">
        <v>17.124600000000001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D0</v>
      </c>
      <c r="AF29" t="str">
        <f t="shared" si="8"/>
        <v>A21</v>
      </c>
      <c r="AG29">
        <f t="shared" si="9"/>
        <v>10.213100000000001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D0</v>
      </c>
      <c r="AK29">
        <f t="shared" si="12"/>
        <v>2</v>
      </c>
      <c r="AL29" t="str">
        <f t="shared" si="13"/>
        <v>A21</v>
      </c>
      <c r="AO29" t="s">
        <v>375</v>
      </c>
      <c r="AP29" t="s">
        <v>505</v>
      </c>
      <c r="AQ29" t="s">
        <v>354</v>
      </c>
      <c r="AT29" t="str">
        <f t="shared" si="4"/>
        <v>D5</v>
      </c>
      <c r="AU29" t="str">
        <f t="shared" si="5"/>
        <v>--</v>
      </c>
    </row>
    <row r="30" spans="1:47" x14ac:dyDescent="0.25">
      <c r="A30" t="str">
        <f t="shared" si="0"/>
        <v>J3-1</v>
      </c>
      <c r="B30" t="str">
        <f t="shared" si="1"/>
        <v>D6</v>
      </c>
      <c r="C30" t="str">
        <f t="shared" si="2"/>
        <v>J3-D6</v>
      </c>
      <c r="D30" t="str">
        <f t="shared" si="3"/>
        <v>J3-1</v>
      </c>
      <c r="E30" t="s">
        <v>185</v>
      </c>
      <c r="F30">
        <v>1</v>
      </c>
      <c r="G30" t="s">
        <v>308</v>
      </c>
      <c r="L30" t="s">
        <v>309</v>
      </c>
      <c r="M30" t="s">
        <v>289</v>
      </c>
      <c r="N30" s="97">
        <v>16.490400000000001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D1</v>
      </c>
      <c r="AF30" t="str">
        <f t="shared" si="8"/>
        <v>A22</v>
      </c>
      <c r="AG30">
        <f t="shared" si="9"/>
        <v>10.830399999999999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---</v>
      </c>
      <c r="AI30" t="str">
        <f t="shared" si="10"/>
        <v>--</v>
      </c>
      <c r="AJ30" t="str">
        <f t="shared" si="11"/>
        <v>D1</v>
      </c>
      <c r="AK30">
        <f t="shared" si="12"/>
        <v>2</v>
      </c>
      <c r="AL30" t="str">
        <f t="shared" si="13"/>
        <v>A22</v>
      </c>
      <c r="AO30" t="s">
        <v>376</v>
      </c>
      <c r="AP30" t="s">
        <v>506</v>
      </c>
      <c r="AQ30" t="s">
        <v>356</v>
      </c>
      <c r="AT30" t="str">
        <f t="shared" si="4"/>
        <v>D6</v>
      </c>
      <c r="AU30" t="str">
        <f t="shared" si="5"/>
        <v>--</v>
      </c>
    </row>
    <row r="31" spans="1:47" x14ac:dyDescent="0.25">
      <c r="A31" t="str">
        <f t="shared" si="0"/>
        <v>J3-2</v>
      </c>
      <c r="B31" t="str">
        <f t="shared" si="1"/>
        <v>D7</v>
      </c>
      <c r="C31" t="str">
        <f t="shared" si="2"/>
        <v>J3-D7</v>
      </c>
      <c r="D31" t="str">
        <f t="shared" si="3"/>
        <v>J3-2</v>
      </c>
      <c r="E31" t="s">
        <v>185</v>
      </c>
      <c r="F31">
        <v>2</v>
      </c>
      <c r="G31" t="s">
        <v>310</v>
      </c>
      <c r="L31" t="s">
        <v>311</v>
      </c>
      <c r="M31" t="s">
        <v>289</v>
      </c>
      <c r="N31" s="97">
        <v>16.844799999999999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D2</v>
      </c>
      <c r="AF31" t="str">
        <f t="shared" si="8"/>
        <v>B18</v>
      </c>
      <c r="AG31">
        <f t="shared" si="9"/>
        <v>13.882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D2</v>
      </c>
      <c r="AK31">
        <f t="shared" si="12"/>
        <v>2</v>
      </c>
      <c r="AL31" t="str">
        <f t="shared" si="13"/>
        <v>B18</v>
      </c>
      <c r="AO31" t="s">
        <v>1127</v>
      </c>
      <c r="AP31" t="s">
        <v>507</v>
      </c>
      <c r="AQ31" t="s">
        <v>1126</v>
      </c>
      <c r="AT31" t="str">
        <f t="shared" si="4"/>
        <v>D7</v>
      </c>
      <c r="AU31" t="str">
        <f t="shared" si="5"/>
        <v>--</v>
      </c>
    </row>
    <row r="32" spans="1:47" x14ac:dyDescent="0.25">
      <c r="A32" t="str">
        <f t="shared" si="0"/>
        <v>J3-3</v>
      </c>
      <c r="B32" t="str">
        <f t="shared" si="1"/>
        <v>D8</v>
      </c>
      <c r="C32" t="str">
        <f t="shared" si="2"/>
        <v>J3-D8</v>
      </c>
      <c r="D32" t="str">
        <f t="shared" si="3"/>
        <v>J3-3</v>
      </c>
      <c r="E32" t="s">
        <v>185</v>
      </c>
      <c r="F32">
        <v>3</v>
      </c>
      <c r="G32" t="s">
        <v>312</v>
      </c>
      <c r="L32" t="s">
        <v>313</v>
      </c>
      <c r="M32" t="s">
        <v>289</v>
      </c>
      <c r="N32" s="97">
        <v>17.728300000000001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D3</v>
      </c>
      <c r="AF32" t="str">
        <f t="shared" si="8"/>
        <v>A23</v>
      </c>
      <c r="AG32">
        <f t="shared" si="9"/>
        <v>15.3627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D3</v>
      </c>
      <c r="AK32">
        <f t="shared" si="12"/>
        <v>2</v>
      </c>
      <c r="AL32" t="str">
        <f t="shared" si="13"/>
        <v>A23</v>
      </c>
      <c r="AO32" t="s">
        <v>377</v>
      </c>
      <c r="AP32" t="s">
        <v>776</v>
      </c>
      <c r="AQ32" t="s">
        <v>358</v>
      </c>
      <c r="AT32" t="str">
        <f t="shared" si="4"/>
        <v>D8</v>
      </c>
      <c r="AU32" t="str">
        <f t="shared" si="5"/>
        <v>--</v>
      </c>
    </row>
    <row r="33" spans="1:47" x14ac:dyDescent="0.25">
      <c r="A33" t="str">
        <f t="shared" si="0"/>
        <v>J3-4</v>
      </c>
      <c r="B33" t="str">
        <f t="shared" si="1"/>
        <v>D9</v>
      </c>
      <c r="C33" t="str">
        <f t="shared" si="2"/>
        <v>J3-D9</v>
      </c>
      <c r="D33" t="str">
        <f t="shared" si="3"/>
        <v>J3-4</v>
      </c>
      <c r="E33" t="s">
        <v>185</v>
      </c>
      <c r="F33">
        <v>4</v>
      </c>
      <c r="G33" t="s">
        <v>314</v>
      </c>
      <c r="L33" t="s">
        <v>1137</v>
      </c>
      <c r="M33" t="s">
        <v>289</v>
      </c>
      <c r="N33" s="97">
        <v>5.3487999999999998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D4</v>
      </c>
      <c r="AF33" t="str">
        <f t="shared" si="8"/>
        <v>A24</v>
      </c>
      <c r="AG33">
        <f t="shared" si="9"/>
        <v>17.4587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D4</v>
      </c>
      <c r="AK33">
        <f t="shared" si="12"/>
        <v>2</v>
      </c>
      <c r="AL33" t="str">
        <f t="shared" si="13"/>
        <v>A24</v>
      </c>
      <c r="AO33" t="s">
        <v>1129</v>
      </c>
      <c r="AP33" t="s">
        <v>777</v>
      </c>
      <c r="AQ33" t="s">
        <v>1128</v>
      </c>
      <c r="AT33" t="str">
        <f t="shared" si="4"/>
        <v>D9</v>
      </c>
      <c r="AU33" t="str">
        <f t="shared" si="5"/>
        <v>--</v>
      </c>
    </row>
    <row r="34" spans="1:47" x14ac:dyDescent="0.25">
      <c r="A34" t="str">
        <f t="shared" si="0"/>
        <v>J3-5</v>
      </c>
      <c r="B34" t="str">
        <f t="shared" si="1"/>
        <v>D10</v>
      </c>
      <c r="C34" t="str">
        <f t="shared" si="2"/>
        <v>J3-D10</v>
      </c>
      <c r="D34" t="str">
        <f t="shared" si="3"/>
        <v>J3-5</v>
      </c>
      <c r="E34" t="s">
        <v>185</v>
      </c>
      <c r="F34">
        <v>5</v>
      </c>
      <c r="G34" t="s">
        <v>316</v>
      </c>
      <c r="L34" t="s">
        <v>299</v>
      </c>
      <c r="M34" t="s">
        <v>289</v>
      </c>
      <c r="N34" s="97">
        <v>10.213100000000001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D5</v>
      </c>
      <c r="AF34" t="str">
        <f t="shared" si="8"/>
        <v>A25</v>
      </c>
      <c r="AG34">
        <f t="shared" si="9"/>
        <v>19.305900000000001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D5</v>
      </c>
      <c r="AK34">
        <f t="shared" si="12"/>
        <v>2</v>
      </c>
      <c r="AL34" t="str">
        <f t="shared" si="13"/>
        <v>A25</v>
      </c>
      <c r="AO34" t="s">
        <v>1131</v>
      </c>
      <c r="AP34" t="s">
        <v>508</v>
      </c>
      <c r="AQ34" t="s">
        <v>1130</v>
      </c>
      <c r="AT34" t="str">
        <f t="shared" si="4"/>
        <v>D10</v>
      </c>
      <c r="AU34" t="str">
        <f t="shared" si="5"/>
        <v>--</v>
      </c>
    </row>
    <row r="35" spans="1:47" x14ac:dyDescent="0.25">
      <c r="A35" t="str">
        <f t="shared" si="0"/>
        <v>J3-6</v>
      </c>
      <c r="B35" t="str">
        <f t="shared" si="1"/>
        <v>D11</v>
      </c>
      <c r="C35" t="str">
        <f t="shared" si="2"/>
        <v>J3-D11</v>
      </c>
      <c r="D35" t="str">
        <f t="shared" si="3"/>
        <v>J3-6</v>
      </c>
      <c r="E35" t="s">
        <v>185</v>
      </c>
      <c r="F35">
        <v>6</v>
      </c>
      <c r="G35" t="s">
        <v>318</v>
      </c>
      <c r="L35" t="s">
        <v>300</v>
      </c>
      <c r="M35" t="s">
        <v>289</v>
      </c>
      <c r="N35" s="97">
        <v>10.830399999999999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378</v>
      </c>
      <c r="AP35" t="s">
        <v>509</v>
      </c>
      <c r="AQ35" t="s">
        <v>360</v>
      </c>
      <c r="AT35" t="str">
        <f t="shared" si="4"/>
        <v>D11</v>
      </c>
      <c r="AU35" t="str">
        <f t="shared" si="5"/>
        <v>--</v>
      </c>
    </row>
    <row r="36" spans="1:47" x14ac:dyDescent="0.25">
      <c r="A36" t="str">
        <f t="shared" si="0"/>
        <v>J3-7</v>
      </c>
      <c r="B36" t="str">
        <f t="shared" si="1"/>
        <v>D12</v>
      </c>
      <c r="C36" t="str">
        <f t="shared" si="2"/>
        <v>J3-D12</v>
      </c>
      <c r="D36" t="str">
        <f t="shared" si="3"/>
        <v>J3-7</v>
      </c>
      <c r="E36" t="s">
        <v>185</v>
      </c>
      <c r="F36">
        <v>7</v>
      </c>
      <c r="G36" t="s">
        <v>320</v>
      </c>
      <c r="L36" t="s">
        <v>316</v>
      </c>
      <c r="M36" t="s">
        <v>289</v>
      </c>
      <c r="N36" s="97">
        <v>11.8202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D6</v>
      </c>
      <c r="AF36" t="str">
        <f t="shared" si="8"/>
        <v>A32</v>
      </c>
      <c r="AG36">
        <f t="shared" si="9"/>
        <v>22.981999999999999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D6</v>
      </c>
      <c r="AK36">
        <f t="shared" si="12"/>
        <v>2</v>
      </c>
      <c r="AL36" t="str">
        <f t="shared" si="13"/>
        <v>A32</v>
      </c>
      <c r="AO36" t="s">
        <v>1133</v>
      </c>
      <c r="AP36" t="s">
        <v>510</v>
      </c>
      <c r="AQ36" t="s">
        <v>1132</v>
      </c>
      <c r="AT36" t="str">
        <f t="shared" si="4"/>
        <v>D12</v>
      </c>
      <c r="AU36" t="str">
        <f t="shared" si="5"/>
        <v>--</v>
      </c>
    </row>
    <row r="37" spans="1:47" x14ac:dyDescent="0.25">
      <c r="A37" t="str">
        <f t="shared" si="0"/>
        <v>J3-8</v>
      </c>
      <c r="B37" t="str">
        <f t="shared" si="1"/>
        <v>D13</v>
      </c>
      <c r="C37" t="str">
        <f t="shared" si="2"/>
        <v>J3-D13</v>
      </c>
      <c r="D37" t="str">
        <f t="shared" si="3"/>
        <v>J3-8</v>
      </c>
      <c r="E37" t="s">
        <v>185</v>
      </c>
      <c r="F37">
        <v>8</v>
      </c>
      <c r="G37" t="s">
        <v>321</v>
      </c>
      <c r="L37" t="s">
        <v>318</v>
      </c>
      <c r="M37" t="s">
        <v>289</v>
      </c>
      <c r="N37" s="97">
        <v>11.552899999999999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D7</v>
      </c>
      <c r="AF37" t="str">
        <f t="shared" si="8"/>
        <v>B25</v>
      </c>
      <c r="AG37">
        <f t="shared" si="9"/>
        <v>21.1327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D7</v>
      </c>
      <c r="AK37">
        <f t="shared" si="12"/>
        <v>2</v>
      </c>
      <c r="AL37" t="str">
        <f t="shared" si="13"/>
        <v>B25</v>
      </c>
      <c r="AO37" t="s">
        <v>379</v>
      </c>
      <c r="AP37" t="s">
        <v>778</v>
      </c>
      <c r="AQ37" t="s">
        <v>362</v>
      </c>
      <c r="AT37" t="str">
        <f t="shared" si="4"/>
        <v>D13</v>
      </c>
      <c r="AU37" t="str">
        <f t="shared" si="5"/>
        <v>--</v>
      </c>
    </row>
    <row r="38" spans="1:47" x14ac:dyDescent="0.25">
      <c r="A38" t="str">
        <f t="shared" si="0"/>
        <v>J3-9</v>
      </c>
      <c r="B38" t="str">
        <f t="shared" si="1"/>
        <v>D14</v>
      </c>
      <c r="C38" t="str">
        <f t="shared" si="2"/>
        <v>J3-D14</v>
      </c>
      <c r="D38" t="str">
        <f t="shared" si="3"/>
        <v>J3-9</v>
      </c>
      <c r="E38" t="s">
        <v>185</v>
      </c>
      <c r="F38">
        <v>9</v>
      </c>
      <c r="G38" t="s">
        <v>322</v>
      </c>
      <c r="L38" t="s">
        <v>325</v>
      </c>
      <c r="M38" t="s">
        <v>289</v>
      </c>
      <c r="N38" s="97">
        <v>7.1722999999999999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D8</v>
      </c>
      <c r="AF38" t="str">
        <f t="shared" si="8"/>
        <v>A35</v>
      </c>
      <c r="AG38">
        <f t="shared" si="9"/>
        <v>16.050599999999999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D8</v>
      </c>
      <c r="AK38">
        <f t="shared" si="12"/>
        <v>2</v>
      </c>
      <c r="AL38" t="str">
        <f t="shared" si="13"/>
        <v>A35</v>
      </c>
      <c r="AO38" t="s">
        <v>380</v>
      </c>
      <c r="AP38" t="s">
        <v>512</v>
      </c>
      <c r="AQ38" t="s">
        <v>364</v>
      </c>
      <c r="AT38" t="str">
        <f t="shared" si="4"/>
        <v>D14</v>
      </c>
      <c r="AU38" t="str">
        <f t="shared" si="5"/>
        <v>--</v>
      </c>
    </row>
    <row r="39" spans="1:47" x14ac:dyDescent="0.25">
      <c r="A39" t="str">
        <f t="shared" si="0"/>
        <v>J3-10</v>
      </c>
      <c r="B39" t="str">
        <f t="shared" si="1"/>
        <v>RESET</v>
      </c>
      <c r="C39" t="str">
        <f t="shared" si="2"/>
        <v>J3-RESET</v>
      </c>
      <c r="D39" t="str">
        <f t="shared" si="3"/>
        <v>J3-10</v>
      </c>
      <c r="E39" t="s">
        <v>185</v>
      </c>
      <c r="F39">
        <v>10</v>
      </c>
      <c r="G39" t="s">
        <v>323</v>
      </c>
      <c r="L39" t="s">
        <v>320</v>
      </c>
      <c r="M39" t="s">
        <v>289</v>
      </c>
      <c r="N39" s="97">
        <v>12.027900000000001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e">
        <f t="shared" si="7"/>
        <v>#N/A</v>
      </c>
      <c r="AF39" t="str">
        <f t="shared" si="8"/>
        <v>--</v>
      </c>
      <c r="AG39" t="e">
        <f t="shared" si="9"/>
        <v>#N/A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e">
        <f t="shared" si="11"/>
        <v>#N/A</v>
      </c>
      <c r="AK39">
        <f t="shared" si="12"/>
        <v>0</v>
      </c>
      <c r="AL39" t="str">
        <f t="shared" si="13"/>
        <v>--</v>
      </c>
      <c r="AO39" t="s">
        <v>381</v>
      </c>
      <c r="AP39" t="s">
        <v>514</v>
      </c>
      <c r="AQ39" t="s">
        <v>366</v>
      </c>
      <c r="AT39" t="str">
        <f t="shared" si="4"/>
        <v>PROGn</v>
      </c>
      <c r="AU39" t="str">
        <f t="shared" si="5"/>
        <v>R34</v>
      </c>
    </row>
    <row r="40" spans="1:47" x14ac:dyDescent="0.25">
      <c r="A40" t="str">
        <f t="shared" si="0"/>
        <v>J3-11</v>
      </c>
      <c r="B40" t="str">
        <f t="shared" si="1"/>
        <v>GND</v>
      </c>
      <c r="C40" t="str">
        <f t="shared" si="2"/>
        <v>J3-GND</v>
      </c>
      <c r="D40" t="str">
        <f t="shared" si="3"/>
        <v>J3-11</v>
      </c>
      <c r="E40" t="s">
        <v>185</v>
      </c>
      <c r="F40">
        <v>11</v>
      </c>
      <c r="G40" t="s">
        <v>324</v>
      </c>
      <c r="L40" t="s">
        <v>327</v>
      </c>
      <c r="M40" t="s">
        <v>289</v>
      </c>
      <c r="N40" s="97">
        <v>6.9181999999999997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e">
        <f t="shared" si="7"/>
        <v>#N/A</v>
      </c>
      <c r="AF40" t="str">
        <f t="shared" si="8"/>
        <v>--</v>
      </c>
      <c r="AG40" t="e">
        <f t="shared" si="9"/>
        <v>#N/A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e">
        <f t="shared" si="11"/>
        <v>#N/A</v>
      </c>
      <c r="AK40">
        <f t="shared" si="12"/>
        <v>0</v>
      </c>
      <c r="AL40" t="str">
        <f t="shared" si="13"/>
        <v>--</v>
      </c>
      <c r="AO40" t="s">
        <v>372</v>
      </c>
      <c r="AP40" t="s">
        <v>515</v>
      </c>
      <c r="AQ40" t="s">
        <v>368</v>
      </c>
      <c r="AT40" t="str">
        <f t="shared" si="4"/>
        <v>GND</v>
      </c>
      <c r="AU40" t="str">
        <f t="shared" si="5"/>
        <v>--</v>
      </c>
    </row>
    <row r="41" spans="1:47" x14ac:dyDescent="0.25">
      <c r="A41" t="str">
        <f t="shared" si="0"/>
        <v>J3-12</v>
      </c>
      <c r="B41" t="str">
        <f t="shared" si="1"/>
        <v>3.3V</v>
      </c>
      <c r="C41" t="str">
        <f t="shared" si="2"/>
        <v>J3-3.3V</v>
      </c>
      <c r="D41" t="str">
        <f t="shared" si="3"/>
        <v>J3-12</v>
      </c>
      <c r="E41" t="s">
        <v>185</v>
      </c>
      <c r="F41">
        <v>12</v>
      </c>
      <c r="G41" t="s">
        <v>291</v>
      </c>
      <c r="L41" t="s">
        <v>321</v>
      </c>
      <c r="M41" t="s">
        <v>289</v>
      </c>
      <c r="N41" s="97">
        <v>11.8621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e">
        <f t="shared" si="7"/>
        <v>#N/A</v>
      </c>
      <c r="AF41" t="str">
        <f t="shared" si="8"/>
        <v>--</v>
      </c>
      <c r="AG41" t="e">
        <f t="shared" si="9"/>
        <v>#N/A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e">
        <f t="shared" si="11"/>
        <v>#N/A</v>
      </c>
      <c r="AK41">
        <f t="shared" si="12"/>
        <v>0</v>
      </c>
      <c r="AL41" t="str">
        <f t="shared" si="13"/>
        <v>--</v>
      </c>
      <c r="AO41" t="s">
        <v>1116</v>
      </c>
      <c r="AP41" t="s">
        <v>780</v>
      </c>
      <c r="AQ41" t="s">
        <v>323</v>
      </c>
      <c r="AT41" t="str">
        <f t="shared" si="4"/>
        <v>3.3V</v>
      </c>
      <c r="AU41" t="str">
        <f t="shared" si="5"/>
        <v>--</v>
      </c>
    </row>
    <row r="42" spans="1:47" x14ac:dyDescent="0.25">
      <c r="A42" t="str">
        <f t="shared" si="0"/>
        <v>J3-13</v>
      </c>
      <c r="B42" t="str">
        <f t="shared" si="1"/>
        <v>VIN</v>
      </c>
      <c r="C42" t="str">
        <f t="shared" si="2"/>
        <v>J3-VIN</v>
      </c>
      <c r="D42" t="str">
        <f t="shared" si="3"/>
        <v>J3-13</v>
      </c>
      <c r="E42" t="s">
        <v>185</v>
      </c>
      <c r="F42">
        <v>13</v>
      </c>
      <c r="G42" t="s">
        <v>326</v>
      </c>
      <c r="L42" t="s">
        <v>322</v>
      </c>
      <c r="M42" t="s">
        <v>289</v>
      </c>
      <c r="N42" s="97">
        <v>9.0836000000000006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e">
        <f t="shared" si="7"/>
        <v>#N/A</v>
      </c>
      <c r="AF42" t="str">
        <f t="shared" si="8"/>
        <v>--</v>
      </c>
      <c r="AG42" t="e">
        <f t="shared" si="9"/>
        <v>#N/A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e">
        <f t="shared" si="11"/>
        <v>#N/A</v>
      </c>
      <c r="AK42">
        <f t="shared" si="12"/>
        <v>0</v>
      </c>
      <c r="AL42" t="str">
        <f t="shared" si="13"/>
        <v>--</v>
      </c>
      <c r="AT42" t="str">
        <f t="shared" si="4"/>
        <v>VIN</v>
      </c>
      <c r="AU42" t="str">
        <f t="shared" si="5"/>
        <v>--</v>
      </c>
    </row>
    <row r="43" spans="1:47" x14ac:dyDescent="0.25">
      <c r="A43" t="str">
        <f t="shared" si="0"/>
        <v>J3-14</v>
      </c>
      <c r="B43" t="str">
        <f t="shared" si="1"/>
        <v>5V</v>
      </c>
      <c r="C43" t="str">
        <f t="shared" si="2"/>
        <v>J3-5V</v>
      </c>
      <c r="D43" t="str">
        <f t="shared" si="3"/>
        <v>J3-14</v>
      </c>
      <c r="E43" t="s">
        <v>185</v>
      </c>
      <c r="F43">
        <v>14</v>
      </c>
      <c r="G43" t="s">
        <v>293</v>
      </c>
      <c r="L43" t="s">
        <v>301</v>
      </c>
      <c r="M43" t="s">
        <v>289</v>
      </c>
      <c r="N43" s="97">
        <v>13.882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e">
        <f t="shared" si="7"/>
        <v>#N/A</v>
      </c>
      <c r="AF43" t="str">
        <f t="shared" si="8"/>
        <v>--</v>
      </c>
      <c r="AG43" t="e">
        <f t="shared" si="9"/>
        <v>#N/A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e">
        <f t="shared" si="11"/>
        <v>#N/A</v>
      </c>
      <c r="AK43">
        <f t="shared" si="12"/>
        <v>0</v>
      </c>
      <c r="AL43" t="str">
        <f t="shared" si="13"/>
        <v>--</v>
      </c>
      <c r="AT43" t="str">
        <f t="shared" si="4"/>
        <v>5V</v>
      </c>
      <c r="AU43" t="str">
        <f t="shared" si="5"/>
        <v>--</v>
      </c>
    </row>
    <row r="44" spans="1:47" x14ac:dyDescent="0.25">
      <c r="A44" t="str">
        <f t="shared" si="0"/>
        <v>J5-1</v>
      </c>
      <c r="B44" t="str">
        <f t="shared" si="1"/>
        <v>PIO_01</v>
      </c>
      <c r="C44" t="str">
        <f t="shared" si="2"/>
        <v>J5-PIO_01</v>
      </c>
      <c r="D44" t="str">
        <f t="shared" si="3"/>
        <v>J5-1</v>
      </c>
      <c r="E44" t="s">
        <v>670</v>
      </c>
      <c r="F44">
        <v>1</v>
      </c>
      <c r="G44" t="s">
        <v>333</v>
      </c>
      <c r="L44" t="s">
        <v>302</v>
      </c>
      <c r="M44" t="s">
        <v>289</v>
      </c>
      <c r="N44" s="97">
        <v>15.3627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e">
        <f t="shared" si="7"/>
        <v>#N/A</v>
      </c>
      <c r="AF44" t="str">
        <f t="shared" si="8"/>
        <v>--</v>
      </c>
      <c r="AG44" t="e">
        <f t="shared" si="9"/>
        <v>#N/A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e">
        <f t="shared" si="11"/>
        <v>#N/A</v>
      </c>
      <c r="AK44">
        <f t="shared" si="12"/>
        <v>0</v>
      </c>
      <c r="AL44" t="str">
        <f t="shared" si="13"/>
        <v>--</v>
      </c>
      <c r="AT44" t="str">
        <f t="shared" si="4"/>
        <v>PIO_01</v>
      </c>
      <c r="AU44" t="str">
        <f t="shared" si="5"/>
        <v>--</v>
      </c>
    </row>
    <row r="45" spans="1:47" x14ac:dyDescent="0.25">
      <c r="A45" t="str">
        <f t="shared" si="0"/>
        <v>J5-2</v>
      </c>
      <c r="B45" t="str">
        <f t="shared" si="1"/>
        <v>PIO_02</v>
      </c>
      <c r="C45" t="str">
        <f t="shared" si="2"/>
        <v>J5-PIO_02</v>
      </c>
      <c r="D45" t="str">
        <f t="shared" si="3"/>
        <v>J5-2</v>
      </c>
      <c r="E45" t="s">
        <v>670</v>
      </c>
      <c r="F45">
        <v>2</v>
      </c>
      <c r="G45" t="s">
        <v>334</v>
      </c>
      <c r="L45" t="s">
        <v>304</v>
      </c>
      <c r="M45" t="s">
        <v>289</v>
      </c>
      <c r="N45" s="97">
        <v>17.4587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GND</v>
      </c>
      <c r="AF45" t="str">
        <f t="shared" si="8"/>
        <v>---</v>
      </c>
      <c r="AG45" t="str">
        <f t="shared" si="9"/>
        <v>---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GND</v>
      </c>
      <c r="AK45">
        <f t="shared" si="12"/>
        <v>77</v>
      </c>
      <c r="AL45" t="str">
        <f t="shared" si="13"/>
        <v>---</v>
      </c>
      <c r="AT45" t="str">
        <f t="shared" si="4"/>
        <v>PIO_02</v>
      </c>
      <c r="AU45" t="str">
        <f t="shared" si="5"/>
        <v>--</v>
      </c>
    </row>
    <row r="46" spans="1:47" x14ac:dyDescent="0.25">
      <c r="A46" t="str">
        <f t="shared" si="0"/>
        <v>J5-3</v>
      </c>
      <c r="B46" t="str">
        <f t="shared" si="1"/>
        <v>PIO_03</v>
      </c>
      <c r="C46" t="str">
        <f t="shared" si="2"/>
        <v>J5-PIO_03</v>
      </c>
      <c r="D46" t="str">
        <f t="shared" si="3"/>
        <v>J5-3</v>
      </c>
      <c r="E46" t="s">
        <v>670</v>
      </c>
      <c r="F46">
        <v>3</v>
      </c>
      <c r="G46" t="s">
        <v>335</v>
      </c>
      <c r="L46" t="s">
        <v>306</v>
      </c>
      <c r="M46" t="s">
        <v>289</v>
      </c>
      <c r="N46" s="97">
        <v>19.305900000000001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JTAGEN</v>
      </c>
      <c r="AF46" t="str">
        <f t="shared" si="8"/>
        <v>B30</v>
      </c>
      <c r="AG46">
        <f t="shared" si="9"/>
        <v>20.2944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JTAGEN</v>
      </c>
      <c r="AK46">
        <f t="shared" si="12"/>
        <v>3</v>
      </c>
      <c r="AL46" t="str">
        <f t="shared" si="13"/>
        <v>B30</v>
      </c>
      <c r="AT46" t="str">
        <f t="shared" si="4"/>
        <v>PIO_03</v>
      </c>
      <c r="AU46" t="str">
        <f t="shared" si="5"/>
        <v>--</v>
      </c>
    </row>
    <row r="47" spans="1:47" x14ac:dyDescent="0.25">
      <c r="A47" t="str">
        <f t="shared" si="0"/>
        <v>J5-4</v>
      </c>
      <c r="B47" t="str">
        <f t="shared" si="1"/>
        <v>PIO_04</v>
      </c>
      <c r="C47" t="str">
        <f t="shared" si="2"/>
        <v>J5-PIO_04</v>
      </c>
      <c r="D47" t="str">
        <f t="shared" si="3"/>
        <v>J5-4</v>
      </c>
      <c r="E47" t="s">
        <v>670</v>
      </c>
      <c r="F47">
        <v>4</v>
      </c>
      <c r="G47" t="s">
        <v>336</v>
      </c>
      <c r="L47" t="s">
        <v>308</v>
      </c>
      <c r="M47" t="s">
        <v>289</v>
      </c>
      <c r="N47" s="97">
        <v>22.981999999999999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TCK</v>
      </c>
      <c r="AF47" t="str">
        <f t="shared" si="8"/>
        <v>A45</v>
      </c>
      <c r="AG47">
        <f t="shared" si="9"/>
        <v>40.852800000000002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TCK</v>
      </c>
      <c r="AK47">
        <f t="shared" si="12"/>
        <v>3</v>
      </c>
      <c r="AL47" t="str">
        <f t="shared" si="13"/>
        <v>A45</v>
      </c>
      <c r="AT47" t="str">
        <f t="shared" si="4"/>
        <v>PIO_04</v>
      </c>
      <c r="AU47" t="str">
        <f t="shared" si="5"/>
        <v>--</v>
      </c>
    </row>
    <row r="48" spans="1:47" x14ac:dyDescent="0.25">
      <c r="A48" t="str">
        <f t="shared" si="0"/>
        <v>J5-5</v>
      </c>
      <c r="B48" t="str">
        <f t="shared" si="1"/>
        <v>GND</v>
      </c>
      <c r="C48" t="str">
        <f t="shared" si="2"/>
        <v>J5-GND</v>
      </c>
      <c r="D48" t="str">
        <f t="shared" si="3"/>
        <v>J5-5</v>
      </c>
      <c r="E48" t="s">
        <v>670</v>
      </c>
      <c r="F48">
        <v>5</v>
      </c>
      <c r="G48" t="s">
        <v>324</v>
      </c>
      <c r="L48" t="s">
        <v>310</v>
      </c>
      <c r="M48" t="s">
        <v>289</v>
      </c>
      <c r="N48" s="97">
        <v>21.1327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TDO</v>
      </c>
      <c r="AF48" t="str">
        <f t="shared" si="8"/>
        <v>A48</v>
      </c>
      <c r="AG48">
        <f t="shared" si="9"/>
        <v>37.453299999999999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TDO</v>
      </c>
      <c r="AK48">
        <f t="shared" si="12"/>
        <v>3</v>
      </c>
      <c r="AL48" t="str">
        <f t="shared" si="13"/>
        <v>A48</v>
      </c>
      <c r="AT48" t="str">
        <f t="shared" si="4"/>
        <v>GND</v>
      </c>
      <c r="AU48" t="str">
        <f t="shared" si="5"/>
        <v>--</v>
      </c>
    </row>
    <row r="49" spans="1:47" x14ac:dyDescent="0.25">
      <c r="A49" t="str">
        <f t="shared" si="0"/>
        <v>J5-6</v>
      </c>
      <c r="B49" t="str">
        <f t="shared" si="1"/>
        <v>3.3V</v>
      </c>
      <c r="C49" t="str">
        <f t="shared" si="2"/>
        <v>J5-3.3V</v>
      </c>
      <c r="D49" t="str">
        <f t="shared" si="3"/>
        <v>J5-6</v>
      </c>
      <c r="E49" t="s">
        <v>670</v>
      </c>
      <c r="F49">
        <v>6</v>
      </c>
      <c r="G49" t="s">
        <v>291</v>
      </c>
      <c r="L49" t="s">
        <v>312</v>
      </c>
      <c r="M49" t="s">
        <v>289</v>
      </c>
      <c r="N49" s="97">
        <v>16.050599999999999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TDI</v>
      </c>
      <c r="AF49" t="str">
        <f t="shared" si="8"/>
        <v>A47</v>
      </c>
      <c r="AG49">
        <f t="shared" si="9"/>
        <v>40.5747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TDI</v>
      </c>
      <c r="AK49">
        <f t="shared" si="12"/>
        <v>3</v>
      </c>
      <c r="AL49" t="str">
        <f t="shared" si="13"/>
        <v>A47</v>
      </c>
      <c r="AT49" t="str">
        <f t="shared" si="4"/>
        <v>3.3V</v>
      </c>
      <c r="AU49" t="str">
        <f t="shared" si="5"/>
        <v>--</v>
      </c>
    </row>
    <row r="50" spans="1:47" x14ac:dyDescent="0.25">
      <c r="A50" t="str">
        <f t="shared" si="0"/>
        <v>J5-7</v>
      </c>
      <c r="B50" t="str">
        <f t="shared" si="1"/>
        <v>PIO_05</v>
      </c>
      <c r="C50" t="str">
        <f t="shared" si="2"/>
        <v>J5-PIO_05</v>
      </c>
      <c r="D50" t="str">
        <f t="shared" si="3"/>
        <v>J5-7</v>
      </c>
      <c r="E50" t="s">
        <v>670</v>
      </c>
      <c r="F50">
        <v>7</v>
      </c>
      <c r="G50" t="s">
        <v>340</v>
      </c>
      <c r="L50" t="s">
        <v>314</v>
      </c>
      <c r="M50" t="s">
        <v>289</v>
      </c>
      <c r="N50" s="97">
        <v>13.256600000000001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TMS</v>
      </c>
      <c r="AF50" t="str">
        <f t="shared" si="8"/>
        <v>B34</v>
      </c>
      <c r="AG50">
        <f t="shared" si="9"/>
        <v>42.610199999999999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TMS</v>
      </c>
      <c r="AK50">
        <f t="shared" si="12"/>
        <v>3</v>
      </c>
      <c r="AL50" t="str">
        <f t="shared" si="13"/>
        <v>B34</v>
      </c>
      <c r="AT50" t="str">
        <f t="shared" si="4"/>
        <v>PIO_05</v>
      </c>
      <c r="AU50" t="str">
        <f t="shared" si="5"/>
        <v>--</v>
      </c>
    </row>
    <row r="51" spans="1:47" x14ac:dyDescent="0.25">
      <c r="A51" t="str">
        <f t="shared" si="0"/>
        <v>J5-8</v>
      </c>
      <c r="B51" t="str">
        <f t="shared" si="1"/>
        <v>PIO_06</v>
      </c>
      <c r="C51" t="str">
        <f t="shared" si="2"/>
        <v>J5-PIO_06</v>
      </c>
      <c r="D51" t="str">
        <f t="shared" si="3"/>
        <v>J5-8</v>
      </c>
      <c r="E51" t="s">
        <v>670</v>
      </c>
      <c r="F51">
        <v>8</v>
      </c>
      <c r="G51" t="s">
        <v>342</v>
      </c>
      <c r="L51" t="s">
        <v>1028</v>
      </c>
      <c r="M51" t="s">
        <v>289</v>
      </c>
      <c r="N51" s="97">
        <v>51.046199999999999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e">
        <f t="shared" si="7"/>
        <v>#N/A</v>
      </c>
      <c r="AF51" t="str">
        <f t="shared" si="8"/>
        <v>--</v>
      </c>
      <c r="AG51" t="e">
        <f t="shared" si="9"/>
        <v>#N/A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e">
        <f t="shared" si="11"/>
        <v>#N/A</v>
      </c>
      <c r="AK51">
        <f t="shared" si="12"/>
        <v>0</v>
      </c>
      <c r="AL51" t="str">
        <f t="shared" si="13"/>
        <v>--</v>
      </c>
      <c r="AT51" t="str">
        <f t="shared" si="4"/>
        <v>PIO_06</v>
      </c>
      <c r="AU51" t="str">
        <f t="shared" si="5"/>
        <v>--</v>
      </c>
    </row>
    <row r="52" spans="1:47" x14ac:dyDescent="0.25">
      <c r="A52" t="str">
        <f t="shared" si="0"/>
        <v>J5-9</v>
      </c>
      <c r="B52" t="str">
        <f t="shared" si="1"/>
        <v>PIO_07</v>
      </c>
      <c r="C52" t="str">
        <f t="shared" si="2"/>
        <v>J5-PIO_07</v>
      </c>
      <c r="D52" t="str">
        <f t="shared" si="3"/>
        <v>J5-9</v>
      </c>
      <c r="E52" t="s">
        <v>670</v>
      </c>
      <c r="F52">
        <v>9</v>
      </c>
      <c r="G52" t="s">
        <v>344</v>
      </c>
      <c r="L52" t="s">
        <v>337</v>
      </c>
      <c r="M52" t="s">
        <v>289</v>
      </c>
      <c r="N52" s="97">
        <v>4.7196999999999996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e">
        <f t="shared" si="7"/>
        <v>#N/A</v>
      </c>
      <c r="AF52" t="str">
        <f t="shared" si="8"/>
        <v>--</v>
      </c>
      <c r="AG52" t="e">
        <f t="shared" si="9"/>
        <v>#N/A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e">
        <f t="shared" si="11"/>
        <v>#N/A</v>
      </c>
      <c r="AK52">
        <f t="shared" si="12"/>
        <v>0</v>
      </c>
      <c r="AL52" t="str">
        <f t="shared" si="13"/>
        <v>--</v>
      </c>
      <c r="AT52" t="str">
        <f t="shared" si="4"/>
        <v>PIO_07</v>
      </c>
      <c r="AU52" t="str">
        <f t="shared" si="5"/>
        <v>--</v>
      </c>
    </row>
    <row r="53" spans="1:47" x14ac:dyDescent="0.25">
      <c r="A53" t="str">
        <f t="shared" si="0"/>
        <v>J5-10</v>
      </c>
      <c r="B53" t="str">
        <f t="shared" si="1"/>
        <v>PIO_08</v>
      </c>
      <c r="C53" t="str">
        <f t="shared" si="2"/>
        <v>J5-PIO_08</v>
      </c>
      <c r="D53" t="str">
        <f t="shared" si="3"/>
        <v>J5-10</v>
      </c>
      <c r="E53" t="s">
        <v>670</v>
      </c>
      <c r="F53">
        <v>10</v>
      </c>
      <c r="G53" t="s">
        <v>346</v>
      </c>
      <c r="L53" t="s">
        <v>338</v>
      </c>
      <c r="M53" t="s">
        <v>289</v>
      </c>
      <c r="N53" s="97">
        <v>4.7344999999999997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e">
        <f t="shared" si="7"/>
        <v>#N/A</v>
      </c>
      <c r="AF53" t="str">
        <f t="shared" si="8"/>
        <v>--</v>
      </c>
      <c r="AG53" t="e">
        <f t="shared" si="9"/>
        <v>#N/A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e">
        <f t="shared" si="11"/>
        <v>#N/A</v>
      </c>
      <c r="AK53">
        <f t="shared" si="12"/>
        <v>0</v>
      </c>
      <c r="AL53" t="str">
        <f t="shared" si="13"/>
        <v>--</v>
      </c>
      <c r="AT53" t="str">
        <f t="shared" si="4"/>
        <v>PIO_08</v>
      </c>
      <c r="AU53" t="str">
        <f t="shared" si="5"/>
        <v>--</v>
      </c>
    </row>
    <row r="54" spans="1:47" x14ac:dyDescent="0.25">
      <c r="A54" t="str">
        <f t="shared" si="0"/>
        <v>J5-11</v>
      </c>
      <c r="B54" t="str">
        <f t="shared" si="1"/>
        <v>GND</v>
      </c>
      <c r="C54" t="str">
        <f t="shared" si="2"/>
        <v>J5-GND</v>
      </c>
      <c r="D54" t="str">
        <f t="shared" si="3"/>
        <v>J5-11</v>
      </c>
      <c r="E54" t="s">
        <v>670</v>
      </c>
      <c r="F54">
        <v>11</v>
      </c>
      <c r="G54" t="s">
        <v>324</v>
      </c>
      <c r="L54" t="s">
        <v>339</v>
      </c>
      <c r="M54" t="s">
        <v>289</v>
      </c>
      <c r="N54" s="97">
        <v>2.9685999999999999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e">
        <f t="shared" si="7"/>
        <v>#N/A</v>
      </c>
      <c r="AF54" t="str">
        <f t="shared" si="8"/>
        <v>--</v>
      </c>
      <c r="AG54" t="e">
        <f t="shared" si="9"/>
        <v>#N/A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e">
        <f t="shared" si="11"/>
        <v>#N/A</v>
      </c>
      <c r="AK54">
        <f t="shared" si="12"/>
        <v>0</v>
      </c>
      <c r="AL54" t="str">
        <f t="shared" si="13"/>
        <v>--</v>
      </c>
      <c r="AT54" t="str">
        <f t="shared" si="4"/>
        <v>GND</v>
      </c>
      <c r="AU54" t="str">
        <f t="shared" si="5"/>
        <v>--</v>
      </c>
    </row>
    <row r="55" spans="1:47" x14ac:dyDescent="0.25">
      <c r="A55" t="str">
        <f t="shared" si="0"/>
        <v>J5-12</v>
      </c>
      <c r="B55" t="str">
        <f t="shared" si="1"/>
        <v>3.3V</v>
      </c>
      <c r="C55" t="str">
        <f t="shared" si="2"/>
        <v>J5-3.3V</v>
      </c>
      <c r="D55" t="str">
        <f t="shared" si="3"/>
        <v>J5-12</v>
      </c>
      <c r="E55" t="s">
        <v>670</v>
      </c>
      <c r="F55">
        <v>12</v>
      </c>
      <c r="G55" t="s">
        <v>291</v>
      </c>
      <c r="L55" t="s">
        <v>341</v>
      </c>
      <c r="M55" t="s">
        <v>289</v>
      </c>
      <c r="N55" s="97">
        <v>2.6234000000000002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e">
        <f t="shared" si="7"/>
        <v>#N/A</v>
      </c>
      <c r="AF55" t="str">
        <f t="shared" si="8"/>
        <v>--</v>
      </c>
      <c r="AG55" t="e">
        <f t="shared" si="9"/>
        <v>#N/A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e">
        <f t="shared" si="11"/>
        <v>#N/A</v>
      </c>
      <c r="AK55">
        <f t="shared" si="12"/>
        <v>0</v>
      </c>
      <c r="AL55" t="str">
        <f t="shared" si="13"/>
        <v>--</v>
      </c>
      <c r="AT55" t="str">
        <f t="shared" si="4"/>
        <v>3.3V</v>
      </c>
      <c r="AU55" t="str">
        <f t="shared" si="5"/>
        <v>--</v>
      </c>
    </row>
    <row r="56" spans="1:47" x14ac:dyDescent="0.25">
      <c r="A56" t="str">
        <f t="shared" si="0"/>
        <v>J6-1</v>
      </c>
      <c r="B56" t="str">
        <f t="shared" si="1"/>
        <v>GND</v>
      </c>
      <c r="C56" t="str">
        <f t="shared" si="2"/>
        <v>J6-GND</v>
      </c>
      <c r="D56" t="str">
        <f t="shared" si="3"/>
        <v>J6-1</v>
      </c>
      <c r="E56" t="s">
        <v>187</v>
      </c>
      <c r="F56">
        <v>1</v>
      </c>
      <c r="G56" t="s">
        <v>324</v>
      </c>
      <c r="L56" t="s">
        <v>343</v>
      </c>
      <c r="M56" t="s">
        <v>289</v>
      </c>
      <c r="N56" s="97">
        <v>4.0073999999999996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e">
        <f t="shared" si="7"/>
        <v>#N/A</v>
      </c>
      <c r="AF56" t="str">
        <f t="shared" si="8"/>
        <v>--</v>
      </c>
      <c r="AG56" t="e">
        <f t="shared" si="9"/>
        <v>#N/A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e">
        <f t="shared" si="11"/>
        <v>#N/A</v>
      </c>
      <c r="AK56">
        <f t="shared" si="12"/>
        <v>0</v>
      </c>
      <c r="AL56" t="str">
        <f t="shared" si="13"/>
        <v>--</v>
      </c>
      <c r="AT56" t="str">
        <f t="shared" si="4"/>
        <v>GND</v>
      </c>
      <c r="AU56" t="str">
        <f t="shared" si="5"/>
        <v>--</v>
      </c>
    </row>
    <row r="57" spans="1:47" x14ac:dyDescent="0.25">
      <c r="A57" t="str">
        <f t="shared" si="0"/>
        <v>J6-2</v>
      </c>
      <c r="B57" t="str">
        <f t="shared" si="1"/>
        <v>JTAGEN</v>
      </c>
      <c r="C57" t="str">
        <f t="shared" si="2"/>
        <v>J6-JTAGEN</v>
      </c>
      <c r="D57" t="str">
        <f t="shared" si="3"/>
        <v>J6-2</v>
      </c>
      <c r="E57" t="s">
        <v>187</v>
      </c>
      <c r="F57">
        <v>2</v>
      </c>
      <c r="G57" t="s">
        <v>328</v>
      </c>
      <c r="L57" t="s">
        <v>324</v>
      </c>
      <c r="M57" t="s">
        <v>289</v>
      </c>
      <c r="N57" s="97">
        <v>140.41759999999999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e">
        <f t="shared" si="7"/>
        <v>#N/A</v>
      </c>
      <c r="AF57" t="str">
        <f t="shared" si="8"/>
        <v>--</v>
      </c>
      <c r="AG57" t="e">
        <f t="shared" si="9"/>
        <v>#N/A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e">
        <f t="shared" si="11"/>
        <v>#N/A</v>
      </c>
      <c r="AK57">
        <f t="shared" si="12"/>
        <v>0</v>
      </c>
      <c r="AL57" t="str">
        <f t="shared" si="13"/>
        <v>--</v>
      </c>
      <c r="AT57" t="str">
        <f t="shared" si="4"/>
        <v>JTAGEN</v>
      </c>
      <c r="AU57" t="str">
        <f t="shared" si="5"/>
        <v>--</v>
      </c>
    </row>
    <row r="58" spans="1:47" x14ac:dyDescent="0.25">
      <c r="A58" t="str">
        <f t="shared" si="0"/>
        <v>J6-3</v>
      </c>
      <c r="B58" t="str">
        <f t="shared" si="1"/>
        <v>TCK</v>
      </c>
      <c r="C58" t="str">
        <f t="shared" si="2"/>
        <v>J6-TCK</v>
      </c>
      <c r="D58" t="str">
        <f t="shared" si="3"/>
        <v>J6-3</v>
      </c>
      <c r="E58" t="s">
        <v>187</v>
      </c>
      <c r="F58">
        <v>3</v>
      </c>
      <c r="G58" t="s">
        <v>329</v>
      </c>
      <c r="L58" t="s">
        <v>328</v>
      </c>
      <c r="M58" t="s">
        <v>289</v>
      </c>
      <c r="N58" s="97">
        <v>20.2944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e">
        <f t="shared" si="7"/>
        <v>#N/A</v>
      </c>
      <c r="AF58" t="str">
        <f t="shared" si="8"/>
        <v>--</v>
      </c>
      <c r="AG58" t="e">
        <f t="shared" si="9"/>
        <v>#N/A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---</v>
      </c>
      <c r="AI58" t="str">
        <f t="shared" si="10"/>
        <v>--</v>
      </c>
      <c r="AJ58" t="e">
        <f t="shared" si="11"/>
        <v>#N/A</v>
      </c>
      <c r="AK58">
        <f t="shared" si="12"/>
        <v>0</v>
      </c>
      <c r="AL58" t="str">
        <f t="shared" si="13"/>
        <v>--</v>
      </c>
      <c r="AT58" t="str">
        <f t="shared" si="4"/>
        <v>TCK</v>
      </c>
      <c r="AU58" t="str">
        <f t="shared" si="5"/>
        <v>--</v>
      </c>
    </row>
    <row r="59" spans="1:47" x14ac:dyDescent="0.25">
      <c r="A59" t="str">
        <f t="shared" si="0"/>
        <v>J6-4</v>
      </c>
      <c r="B59" t="str">
        <f t="shared" si="1"/>
        <v>TDO</v>
      </c>
      <c r="C59" t="str">
        <f t="shared" si="2"/>
        <v>J6-TDO</v>
      </c>
      <c r="D59" t="str">
        <f t="shared" si="3"/>
        <v>J6-4</v>
      </c>
      <c r="E59" t="s">
        <v>187</v>
      </c>
      <c r="F59">
        <v>4</v>
      </c>
      <c r="G59" t="s">
        <v>330</v>
      </c>
      <c r="L59" t="s">
        <v>354</v>
      </c>
      <c r="M59" t="s">
        <v>289</v>
      </c>
      <c r="N59" s="97">
        <v>24.701699999999999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e">
        <f t="shared" si="7"/>
        <v>#N/A</v>
      </c>
      <c r="AF59" t="str">
        <f t="shared" si="8"/>
        <v>--</v>
      </c>
      <c r="AG59" t="e">
        <f t="shared" si="9"/>
        <v>#N/A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---</v>
      </c>
      <c r="AI59" t="str">
        <f t="shared" si="10"/>
        <v>--</v>
      </c>
      <c r="AJ59" t="e">
        <f t="shared" si="11"/>
        <v>#N/A</v>
      </c>
      <c r="AK59">
        <f t="shared" si="12"/>
        <v>0</v>
      </c>
      <c r="AL59" t="str">
        <f t="shared" si="13"/>
        <v>--</v>
      </c>
      <c r="AT59" t="str">
        <f t="shared" si="4"/>
        <v>TDO</v>
      </c>
      <c r="AU59" t="str">
        <f t="shared" si="5"/>
        <v>--</v>
      </c>
    </row>
    <row r="60" spans="1:47" x14ac:dyDescent="0.25">
      <c r="A60" t="str">
        <f t="shared" si="0"/>
        <v>J6-5</v>
      </c>
      <c r="B60" t="str">
        <f t="shared" si="1"/>
        <v>TDI</v>
      </c>
      <c r="C60" t="str">
        <f t="shared" si="2"/>
        <v>J6-TDI</v>
      </c>
      <c r="D60" t="str">
        <f t="shared" si="3"/>
        <v>J6-5</v>
      </c>
      <c r="E60" t="s">
        <v>187</v>
      </c>
      <c r="F60">
        <v>5</v>
      </c>
      <c r="G60" t="s">
        <v>331</v>
      </c>
      <c r="L60" t="s">
        <v>356</v>
      </c>
      <c r="M60" t="s">
        <v>289</v>
      </c>
      <c r="N60" s="97">
        <v>24.049600000000002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e">
        <f t="shared" si="7"/>
        <v>#N/A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e">
        <f t="shared" si="11"/>
        <v>#N/A</v>
      </c>
      <c r="AK60">
        <f t="shared" si="12"/>
        <v>0</v>
      </c>
      <c r="AL60" t="str">
        <f t="shared" si="13"/>
        <v>--</v>
      </c>
      <c r="AT60" t="str">
        <f t="shared" si="4"/>
        <v>TDI</v>
      </c>
      <c r="AU60" t="str">
        <f t="shared" si="5"/>
        <v>--</v>
      </c>
    </row>
    <row r="61" spans="1:47" x14ac:dyDescent="0.25">
      <c r="A61" t="str">
        <f t="shared" si="0"/>
        <v>J6-6</v>
      </c>
      <c r="B61" t="str">
        <f t="shared" si="1"/>
        <v>TMS</v>
      </c>
      <c r="C61" t="str">
        <f t="shared" si="2"/>
        <v>J6-TMS</v>
      </c>
      <c r="D61" t="str">
        <f t="shared" si="3"/>
        <v>J6-6</v>
      </c>
      <c r="E61" t="s">
        <v>187</v>
      </c>
      <c r="F61">
        <v>6</v>
      </c>
      <c r="G61" t="s">
        <v>332</v>
      </c>
      <c r="L61" t="s">
        <v>358</v>
      </c>
      <c r="M61" t="s">
        <v>289</v>
      </c>
      <c r="N61" s="97">
        <v>21.837499999999999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e">
        <f t="shared" si="7"/>
        <v>#N/A</v>
      </c>
      <c r="AF61" t="str">
        <f t="shared" si="8"/>
        <v>--</v>
      </c>
      <c r="AG61" t="e">
        <f t="shared" si="9"/>
        <v>#N/A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e">
        <f t="shared" si="11"/>
        <v>#N/A</v>
      </c>
      <c r="AK61">
        <f t="shared" si="12"/>
        <v>0</v>
      </c>
      <c r="AL61" t="str">
        <f t="shared" si="13"/>
        <v>--</v>
      </c>
      <c r="AT61" t="str">
        <f t="shared" si="4"/>
        <v>TMS</v>
      </c>
      <c r="AU61" t="str">
        <f t="shared" si="5"/>
        <v>--</v>
      </c>
    </row>
    <row r="62" spans="1:47" x14ac:dyDescent="0.25">
      <c r="A62" t="str">
        <f t="shared" si="0"/>
        <v>U1-1</v>
      </c>
      <c r="B62" t="str">
        <f t="shared" si="1"/>
        <v>EECS</v>
      </c>
      <c r="C62" t="str">
        <f t="shared" si="2"/>
        <v>U1-EECS</v>
      </c>
      <c r="D62" t="str">
        <f t="shared" si="3"/>
        <v>U1-1</v>
      </c>
      <c r="E62" t="s">
        <v>367</v>
      </c>
      <c r="F62">
        <v>1</v>
      </c>
      <c r="G62" t="s">
        <v>341</v>
      </c>
      <c r="L62" t="s">
        <v>360</v>
      </c>
      <c r="M62" t="s">
        <v>289</v>
      </c>
      <c r="N62" s="97">
        <v>21.185400000000001</v>
      </c>
      <c r="AT62" t="str">
        <f t="shared" si="4"/>
        <v>EECS</v>
      </c>
      <c r="AU62" t="str">
        <f t="shared" si="5"/>
        <v>--</v>
      </c>
    </row>
    <row r="63" spans="1:47" x14ac:dyDescent="0.25">
      <c r="A63" t="str">
        <f t="shared" si="0"/>
        <v>U1-2</v>
      </c>
      <c r="B63" t="str">
        <f t="shared" si="1"/>
        <v>VCORE</v>
      </c>
      <c r="C63" t="str">
        <f t="shared" si="2"/>
        <v>U1-VCORE</v>
      </c>
      <c r="D63" t="str">
        <f t="shared" si="3"/>
        <v>U1-2</v>
      </c>
      <c r="E63" t="s">
        <v>367</v>
      </c>
      <c r="F63">
        <v>2</v>
      </c>
      <c r="G63" t="s">
        <v>395</v>
      </c>
      <c r="L63" t="s">
        <v>362</v>
      </c>
      <c r="M63" t="s">
        <v>289</v>
      </c>
      <c r="N63" s="97">
        <v>19.005700000000001</v>
      </c>
      <c r="AT63" t="str">
        <f t="shared" si="4"/>
        <v>VCORE</v>
      </c>
      <c r="AU63" t="str">
        <f t="shared" si="5"/>
        <v>--</v>
      </c>
    </row>
    <row r="64" spans="1:47" x14ac:dyDescent="0.25">
      <c r="A64" t="str">
        <f t="shared" si="0"/>
        <v>U1-3</v>
      </c>
      <c r="B64" t="str">
        <f t="shared" si="1"/>
        <v>NetU1_3</v>
      </c>
      <c r="C64" t="str">
        <f t="shared" si="2"/>
        <v>U1-NetU1_3</v>
      </c>
      <c r="D64" t="str">
        <f t="shared" si="3"/>
        <v>U1-3</v>
      </c>
      <c r="E64" t="s">
        <v>367</v>
      </c>
      <c r="F64">
        <v>3</v>
      </c>
      <c r="G64" t="s">
        <v>1138</v>
      </c>
      <c r="L64" t="s">
        <v>364</v>
      </c>
      <c r="M64" t="s">
        <v>289</v>
      </c>
      <c r="N64" s="97">
        <v>18.358599999999999</v>
      </c>
      <c r="AT64" t="str">
        <f t="shared" si="4"/>
        <v>NetU1_3</v>
      </c>
      <c r="AU64" t="str">
        <f t="shared" si="5"/>
        <v>--</v>
      </c>
    </row>
    <row r="65" spans="1:47" x14ac:dyDescent="0.25">
      <c r="A65" t="str">
        <f t="shared" si="0"/>
        <v>U1-4</v>
      </c>
      <c r="B65" t="str">
        <f t="shared" si="1"/>
        <v>NetU1_4</v>
      </c>
      <c r="C65" t="str">
        <f t="shared" si="2"/>
        <v>U1-NetU1_4</v>
      </c>
      <c r="D65" t="str">
        <f t="shared" si="3"/>
        <v>U1-4</v>
      </c>
      <c r="E65" t="s">
        <v>367</v>
      </c>
      <c r="F65">
        <v>4</v>
      </c>
      <c r="G65" t="s">
        <v>1032</v>
      </c>
      <c r="L65" t="s">
        <v>366</v>
      </c>
      <c r="M65" t="s">
        <v>289</v>
      </c>
      <c r="N65" s="97">
        <v>15.901899999999999</v>
      </c>
      <c r="AT65" t="str">
        <f t="shared" si="4"/>
        <v>NetU1_4</v>
      </c>
      <c r="AU65" t="str">
        <f t="shared" si="5"/>
        <v>--</v>
      </c>
    </row>
    <row r="66" spans="1:47" x14ac:dyDescent="0.25">
      <c r="A66" t="str">
        <f t="shared" si="0"/>
        <v>U1-5</v>
      </c>
      <c r="B66" t="str">
        <f t="shared" si="1"/>
        <v>NetC1_1</v>
      </c>
      <c r="C66" t="str">
        <f t="shared" si="2"/>
        <v>U1-NetC1_1</v>
      </c>
      <c r="D66" t="str">
        <f t="shared" si="3"/>
        <v>U1-5</v>
      </c>
      <c r="E66" t="s">
        <v>367</v>
      </c>
      <c r="F66">
        <v>5</v>
      </c>
      <c r="G66" t="s">
        <v>370</v>
      </c>
      <c r="L66" t="s">
        <v>368</v>
      </c>
      <c r="M66" t="s">
        <v>289</v>
      </c>
      <c r="N66" s="97">
        <v>14.603300000000001</v>
      </c>
      <c r="AT66" t="str">
        <f t="shared" si="4"/>
        <v>NetC1_1</v>
      </c>
      <c r="AU66" t="str">
        <f t="shared" si="5"/>
        <v>--</v>
      </c>
    </row>
    <row r="67" spans="1:47" x14ac:dyDescent="0.25">
      <c r="A67" t="str">
        <f t="shared" si="0"/>
        <v>U1-6</v>
      </c>
      <c r="B67" t="str">
        <f t="shared" si="1"/>
        <v>NetR1_2</v>
      </c>
      <c r="C67" t="str">
        <f t="shared" si="2"/>
        <v>U1-NetR1_2</v>
      </c>
      <c r="D67" t="str">
        <f t="shared" si="3"/>
        <v>U1-6</v>
      </c>
      <c r="E67" t="s">
        <v>367</v>
      </c>
      <c r="F67">
        <v>6</v>
      </c>
      <c r="G67" t="s">
        <v>385</v>
      </c>
      <c r="L67" t="s">
        <v>1029</v>
      </c>
      <c r="M67" t="s">
        <v>289</v>
      </c>
      <c r="N67" s="97">
        <v>5.2251000000000003</v>
      </c>
      <c r="AT67" t="str">
        <f t="shared" si="4"/>
        <v>NetR1_2</v>
      </c>
      <c r="AU67" t="str">
        <f t="shared" si="5"/>
        <v>--</v>
      </c>
    </row>
    <row r="68" spans="1:47" x14ac:dyDescent="0.25">
      <c r="A68" t="str">
        <f t="shared" si="0"/>
        <v>U1-7</v>
      </c>
      <c r="B68" t="str">
        <f t="shared" si="1"/>
        <v>D_N</v>
      </c>
      <c r="C68" t="str">
        <f t="shared" si="2"/>
        <v>U1-D_N</v>
      </c>
      <c r="D68" t="str">
        <f t="shared" si="3"/>
        <v>U1-7</v>
      </c>
      <c r="E68" t="s">
        <v>367</v>
      </c>
      <c r="F68">
        <v>7</v>
      </c>
      <c r="G68" t="s">
        <v>337</v>
      </c>
      <c r="L68" t="s">
        <v>370</v>
      </c>
      <c r="M68" t="s">
        <v>289</v>
      </c>
      <c r="N68" s="97">
        <v>4.0316999999999998</v>
      </c>
      <c r="AT68" t="str">
        <f t="shared" si="4"/>
        <v>D_N</v>
      </c>
      <c r="AU68" t="str">
        <f t="shared" si="5"/>
        <v>--</v>
      </c>
    </row>
    <row r="69" spans="1:47" x14ac:dyDescent="0.25">
      <c r="A69" t="str">
        <f t="shared" si="0"/>
        <v>U1-8</v>
      </c>
      <c r="B69" t="str">
        <f t="shared" si="1"/>
        <v>D_P</v>
      </c>
      <c r="C69" t="str">
        <f t="shared" si="2"/>
        <v>U1-D_P</v>
      </c>
      <c r="D69" t="str">
        <f t="shared" si="3"/>
        <v>U1-8</v>
      </c>
      <c r="E69" t="s">
        <v>367</v>
      </c>
      <c r="F69">
        <v>8</v>
      </c>
      <c r="G69" t="s">
        <v>338</v>
      </c>
      <c r="L69" t="s">
        <v>1030</v>
      </c>
      <c r="M69" t="s">
        <v>289</v>
      </c>
      <c r="N69" s="97">
        <v>4.1604000000000001</v>
      </c>
      <c r="AT69" t="str">
        <f t="shared" si="4"/>
        <v>D_P</v>
      </c>
      <c r="AU69" t="str">
        <f t="shared" si="5"/>
        <v>--</v>
      </c>
    </row>
    <row r="70" spans="1:47" x14ac:dyDescent="0.25">
      <c r="A70" t="str">
        <f t="shared" ref="A70:A133" si="14">$E70&amp;"-"&amp;$F70</f>
        <v>U1-9</v>
      </c>
      <c r="B70" t="str">
        <f t="shared" ref="B70:B133" si="15">IF(OR(E70=$A$2,E70=$B$2,E70=$C$2,E70=$D$2),"--",G70)</f>
        <v>NetC3_1</v>
      </c>
      <c r="C70" t="str">
        <f t="shared" ref="C70:C133" si="16">$E70&amp;"-"&amp;$G70</f>
        <v>U1-NetC3_1</v>
      </c>
      <c r="D70" t="str">
        <f t="shared" ref="D70:D133" si="17">A70</f>
        <v>U1-9</v>
      </c>
      <c r="E70" t="s">
        <v>367</v>
      </c>
      <c r="F70">
        <v>9</v>
      </c>
      <c r="G70" t="s">
        <v>1030</v>
      </c>
      <c r="L70" t="s">
        <v>372</v>
      </c>
      <c r="M70" t="s">
        <v>289</v>
      </c>
      <c r="N70" s="97">
        <v>0.80759999999999998</v>
      </c>
      <c r="AT70" t="str">
        <f t="shared" ref="AT70:AT133" si="18">IF(IF(COUNTIF($AO$6:$AQ$150,B70)&gt;0,"---","--")="---",VLOOKUP(B70,$AO$6:$AQ$150,3,0),B70)</f>
        <v>NetC3_1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U1-10</v>
      </c>
      <c r="B71" t="str">
        <f t="shared" si="15"/>
        <v>GND</v>
      </c>
      <c r="C71" t="str">
        <f t="shared" si="16"/>
        <v>U1-GND</v>
      </c>
      <c r="D71" t="str">
        <f t="shared" si="17"/>
        <v>U1-10</v>
      </c>
      <c r="E71" t="s">
        <v>367</v>
      </c>
      <c r="F71">
        <v>10</v>
      </c>
      <c r="G71" t="s">
        <v>324</v>
      </c>
      <c r="L71" t="s">
        <v>373</v>
      </c>
      <c r="M71" t="s">
        <v>289</v>
      </c>
      <c r="N71" s="97">
        <v>4.7298</v>
      </c>
      <c r="AT71" t="str">
        <f t="shared" si="18"/>
        <v>GND</v>
      </c>
      <c r="AU71" t="str">
        <f t="shared" si="19"/>
        <v>--</v>
      </c>
    </row>
    <row r="72" spans="1:47" x14ac:dyDescent="0.25">
      <c r="A72" t="str">
        <f t="shared" si="14"/>
        <v>U1-11</v>
      </c>
      <c r="B72" t="str">
        <f t="shared" si="15"/>
        <v>NetR2_2</v>
      </c>
      <c r="C72" t="str">
        <f t="shared" si="16"/>
        <v>U1-NetR2_2</v>
      </c>
      <c r="D72" t="str">
        <f t="shared" si="17"/>
        <v>U1-11</v>
      </c>
      <c r="E72" t="s">
        <v>367</v>
      </c>
      <c r="F72">
        <v>11</v>
      </c>
      <c r="G72" t="s">
        <v>390</v>
      </c>
      <c r="L72" t="s">
        <v>374</v>
      </c>
      <c r="M72" t="s">
        <v>289</v>
      </c>
      <c r="N72" s="97">
        <v>5.4621000000000004</v>
      </c>
      <c r="AT72" t="str">
        <f t="shared" si="18"/>
        <v>NetR2_2</v>
      </c>
      <c r="AU72" t="str">
        <f t="shared" si="19"/>
        <v>--</v>
      </c>
    </row>
    <row r="73" spans="1:47" x14ac:dyDescent="0.25">
      <c r="A73" t="str">
        <f t="shared" si="14"/>
        <v>U1-12</v>
      </c>
      <c r="B73" t="str">
        <f t="shared" si="15"/>
        <v>TCK</v>
      </c>
      <c r="C73" t="str">
        <f t="shared" si="16"/>
        <v>U1-TCK</v>
      </c>
      <c r="D73" t="str">
        <f t="shared" si="17"/>
        <v>U1-12</v>
      </c>
      <c r="E73" t="s">
        <v>367</v>
      </c>
      <c r="F73">
        <v>12</v>
      </c>
      <c r="G73" t="s">
        <v>329</v>
      </c>
      <c r="L73" t="s">
        <v>375</v>
      </c>
      <c r="M73" t="s">
        <v>289</v>
      </c>
      <c r="N73" s="97">
        <v>0.80759999999999998</v>
      </c>
      <c r="AT73" t="str">
        <f t="shared" si="18"/>
        <v>TCK</v>
      </c>
      <c r="AU73" t="str">
        <f t="shared" si="19"/>
        <v>--</v>
      </c>
    </row>
    <row r="74" spans="1:47" x14ac:dyDescent="0.25">
      <c r="A74" t="str">
        <f t="shared" si="14"/>
        <v>U1-13</v>
      </c>
      <c r="B74" t="str">
        <f t="shared" si="15"/>
        <v>TDI</v>
      </c>
      <c r="C74" t="str">
        <f t="shared" si="16"/>
        <v>U1-TDI</v>
      </c>
      <c r="D74" t="str">
        <f t="shared" si="17"/>
        <v>U1-13</v>
      </c>
      <c r="E74" t="s">
        <v>367</v>
      </c>
      <c r="F74">
        <v>13</v>
      </c>
      <c r="G74" t="s">
        <v>331</v>
      </c>
      <c r="L74" t="s">
        <v>376</v>
      </c>
      <c r="M74" t="s">
        <v>289</v>
      </c>
      <c r="N74" s="97">
        <v>0.879</v>
      </c>
      <c r="AT74" t="str">
        <f t="shared" si="18"/>
        <v>TDI</v>
      </c>
      <c r="AU74" t="str">
        <f t="shared" si="19"/>
        <v>--</v>
      </c>
    </row>
    <row r="75" spans="1:47" x14ac:dyDescent="0.25">
      <c r="A75" t="str">
        <f t="shared" si="14"/>
        <v>U1-14</v>
      </c>
      <c r="B75" t="str">
        <f t="shared" si="15"/>
        <v>TDO</v>
      </c>
      <c r="C75" t="str">
        <f t="shared" si="16"/>
        <v>U1-TDO</v>
      </c>
      <c r="D75" t="str">
        <f t="shared" si="17"/>
        <v>U1-14</v>
      </c>
      <c r="E75" t="s">
        <v>367</v>
      </c>
      <c r="F75">
        <v>14</v>
      </c>
      <c r="G75" t="s">
        <v>330</v>
      </c>
      <c r="L75" t="s">
        <v>377</v>
      </c>
      <c r="M75" t="s">
        <v>289</v>
      </c>
      <c r="N75" s="97">
        <v>0.95040000000000002</v>
      </c>
      <c r="AT75" t="str">
        <f t="shared" si="18"/>
        <v>TDO</v>
      </c>
      <c r="AU75" t="str">
        <f t="shared" si="19"/>
        <v>--</v>
      </c>
    </row>
    <row r="76" spans="1:47" x14ac:dyDescent="0.25">
      <c r="A76" t="str">
        <f t="shared" si="14"/>
        <v>U1-15</v>
      </c>
      <c r="B76" t="str">
        <f t="shared" si="15"/>
        <v>TMS</v>
      </c>
      <c r="C76" t="str">
        <f t="shared" si="16"/>
        <v>U1-TMS</v>
      </c>
      <c r="D76" t="str">
        <f t="shared" si="17"/>
        <v>U1-15</v>
      </c>
      <c r="E76" t="s">
        <v>367</v>
      </c>
      <c r="F76">
        <v>15</v>
      </c>
      <c r="G76" t="s">
        <v>332</v>
      </c>
      <c r="L76" t="s">
        <v>378</v>
      </c>
      <c r="M76" t="s">
        <v>289</v>
      </c>
      <c r="N76" s="97">
        <v>1.0219</v>
      </c>
      <c r="AT76" t="str">
        <f t="shared" si="18"/>
        <v>TMS</v>
      </c>
      <c r="AU76" t="str">
        <f t="shared" si="19"/>
        <v>--</v>
      </c>
    </row>
    <row r="77" spans="1:47" x14ac:dyDescent="0.25">
      <c r="A77" t="str">
        <f t="shared" si="14"/>
        <v>U1-16</v>
      </c>
      <c r="B77" t="str">
        <f t="shared" si="15"/>
        <v>3.3V</v>
      </c>
      <c r="C77" t="str">
        <f t="shared" si="16"/>
        <v>U1-3.3V</v>
      </c>
      <c r="D77" t="str">
        <f t="shared" si="17"/>
        <v>U1-16</v>
      </c>
      <c r="E77" t="s">
        <v>367</v>
      </c>
      <c r="F77">
        <v>16</v>
      </c>
      <c r="G77" t="s">
        <v>291</v>
      </c>
      <c r="L77" t="s">
        <v>379</v>
      </c>
      <c r="M77" t="s">
        <v>289</v>
      </c>
      <c r="N77" s="97">
        <v>1.0219</v>
      </c>
      <c r="AT77" t="str">
        <f t="shared" si="18"/>
        <v>3.3V</v>
      </c>
      <c r="AU77" t="str">
        <f t="shared" si="19"/>
        <v>--</v>
      </c>
    </row>
    <row r="78" spans="1:47" x14ac:dyDescent="0.25">
      <c r="A78" t="str">
        <f t="shared" si="14"/>
        <v>U1-17</v>
      </c>
      <c r="B78" t="str">
        <f t="shared" si="15"/>
        <v>NetU1_17</v>
      </c>
      <c r="C78" t="str">
        <f t="shared" si="16"/>
        <v>U1-NetU1_17</v>
      </c>
      <c r="D78" t="str">
        <f t="shared" si="17"/>
        <v>U1-17</v>
      </c>
      <c r="E78" t="s">
        <v>367</v>
      </c>
      <c r="F78">
        <v>17</v>
      </c>
      <c r="G78" t="s">
        <v>1037</v>
      </c>
      <c r="L78" t="s">
        <v>380</v>
      </c>
      <c r="M78" t="s">
        <v>289</v>
      </c>
      <c r="N78" s="97">
        <v>0.95040000000000002</v>
      </c>
      <c r="AT78" t="str">
        <f t="shared" si="18"/>
        <v>NetU1_17</v>
      </c>
      <c r="AU78" t="str">
        <f t="shared" si="19"/>
        <v>--</v>
      </c>
    </row>
    <row r="79" spans="1:47" x14ac:dyDescent="0.25">
      <c r="A79" t="str">
        <f t="shared" si="14"/>
        <v>U1-18</v>
      </c>
      <c r="B79" t="str">
        <f t="shared" si="15"/>
        <v>NetU1_18</v>
      </c>
      <c r="C79" t="str">
        <f t="shared" si="16"/>
        <v>U1-NetU1_18</v>
      </c>
      <c r="D79" t="str">
        <f t="shared" si="17"/>
        <v>U1-18</v>
      </c>
      <c r="E79" t="s">
        <v>367</v>
      </c>
      <c r="F79">
        <v>18</v>
      </c>
      <c r="G79" t="s">
        <v>1039</v>
      </c>
      <c r="L79" t="s">
        <v>381</v>
      </c>
      <c r="M79" t="s">
        <v>289</v>
      </c>
      <c r="N79" s="97">
        <v>0.879</v>
      </c>
      <c r="AT79" t="str">
        <f t="shared" si="18"/>
        <v>NetU1_18</v>
      </c>
      <c r="AU79" t="str">
        <f t="shared" si="19"/>
        <v>--</v>
      </c>
    </row>
    <row r="80" spans="1:47" x14ac:dyDescent="0.25">
      <c r="A80" t="str">
        <f t="shared" si="14"/>
        <v>U1-19</v>
      </c>
      <c r="B80" t="str">
        <f t="shared" si="15"/>
        <v>NetU1_19</v>
      </c>
      <c r="C80" t="str">
        <f t="shared" si="16"/>
        <v>U1-NetU1_19</v>
      </c>
      <c r="D80" t="str">
        <f t="shared" si="17"/>
        <v>U1-19</v>
      </c>
      <c r="E80" t="s">
        <v>367</v>
      </c>
      <c r="F80">
        <v>19</v>
      </c>
      <c r="G80" t="s">
        <v>1041</v>
      </c>
      <c r="L80" t="s">
        <v>1033</v>
      </c>
      <c r="M80" t="s">
        <v>289</v>
      </c>
      <c r="N80" s="97">
        <v>10.1435</v>
      </c>
      <c r="AT80" t="str">
        <f t="shared" si="18"/>
        <v>NetU1_19</v>
      </c>
      <c r="AU80" t="str">
        <f t="shared" si="19"/>
        <v>--</v>
      </c>
    </row>
    <row r="81" spans="1:47" x14ac:dyDescent="0.25">
      <c r="A81" t="str">
        <f t="shared" si="14"/>
        <v>U1-20</v>
      </c>
      <c r="B81" t="str">
        <f t="shared" si="15"/>
        <v>ADBUS7</v>
      </c>
      <c r="C81" t="str">
        <f t="shared" si="16"/>
        <v>U1-ADBUS7</v>
      </c>
      <c r="D81" t="str">
        <f t="shared" si="17"/>
        <v>U1-20</v>
      </c>
      <c r="E81" t="s">
        <v>367</v>
      </c>
      <c r="F81">
        <v>20</v>
      </c>
      <c r="G81" t="s">
        <v>802</v>
      </c>
      <c r="L81" t="s">
        <v>1034</v>
      </c>
      <c r="M81" t="s">
        <v>289</v>
      </c>
      <c r="N81" s="97">
        <v>8.6919000000000004</v>
      </c>
      <c r="AT81" t="str">
        <f t="shared" si="18"/>
        <v>ADBUS7</v>
      </c>
      <c r="AU81" t="str">
        <f t="shared" si="19"/>
        <v>--</v>
      </c>
    </row>
    <row r="82" spans="1:47" x14ac:dyDescent="0.25">
      <c r="A82" t="str">
        <f t="shared" si="14"/>
        <v>U1-21</v>
      </c>
      <c r="B82" t="str">
        <f t="shared" si="15"/>
        <v>GND</v>
      </c>
      <c r="C82" t="str">
        <f t="shared" si="16"/>
        <v>U1-GND</v>
      </c>
      <c r="D82" t="str">
        <f t="shared" si="17"/>
        <v>U1-21</v>
      </c>
      <c r="E82" t="s">
        <v>367</v>
      </c>
      <c r="F82">
        <v>21</v>
      </c>
      <c r="G82" t="s">
        <v>324</v>
      </c>
      <c r="L82" t="s">
        <v>385</v>
      </c>
      <c r="M82" t="s">
        <v>289</v>
      </c>
      <c r="N82" s="97">
        <v>1.0940000000000001</v>
      </c>
      <c r="AT82" t="str">
        <f t="shared" si="18"/>
        <v>GND</v>
      </c>
      <c r="AU82" t="str">
        <f t="shared" si="19"/>
        <v>--</v>
      </c>
    </row>
    <row r="83" spans="1:47" x14ac:dyDescent="0.25">
      <c r="A83" t="str">
        <f t="shared" si="14"/>
        <v>U1-22</v>
      </c>
      <c r="B83" t="str">
        <f t="shared" si="15"/>
        <v>NetU1_22</v>
      </c>
      <c r="C83" t="str">
        <f t="shared" si="16"/>
        <v>U1-NetU1_22</v>
      </c>
      <c r="D83" t="str">
        <f t="shared" si="17"/>
        <v>U1-22</v>
      </c>
      <c r="E83" t="s">
        <v>367</v>
      </c>
      <c r="F83">
        <v>22</v>
      </c>
      <c r="G83" t="s">
        <v>1045</v>
      </c>
      <c r="L83" t="s">
        <v>390</v>
      </c>
      <c r="M83" t="s">
        <v>289</v>
      </c>
      <c r="N83" s="97">
        <v>1.8171999999999999</v>
      </c>
      <c r="AT83" t="str">
        <f t="shared" si="18"/>
        <v>NetU1_22</v>
      </c>
      <c r="AU83" t="str">
        <f t="shared" si="19"/>
        <v>--</v>
      </c>
    </row>
    <row r="84" spans="1:47" x14ac:dyDescent="0.25">
      <c r="A84" t="str">
        <f t="shared" si="14"/>
        <v>U1-23</v>
      </c>
      <c r="B84" t="str">
        <f t="shared" si="15"/>
        <v>NetU1_23</v>
      </c>
      <c r="C84" t="str">
        <f t="shared" si="16"/>
        <v>U1-NetU1_23</v>
      </c>
      <c r="D84" t="str">
        <f t="shared" si="17"/>
        <v>U1-23</v>
      </c>
      <c r="E84" t="s">
        <v>367</v>
      </c>
      <c r="F84">
        <v>23</v>
      </c>
      <c r="G84" t="s">
        <v>1046</v>
      </c>
      <c r="L84" t="s">
        <v>1036</v>
      </c>
      <c r="M84" t="s">
        <v>289</v>
      </c>
      <c r="N84" s="97">
        <v>4.2274000000000003</v>
      </c>
      <c r="AT84" t="str">
        <f t="shared" si="18"/>
        <v>NetU1_23</v>
      </c>
      <c r="AU84" t="str">
        <f t="shared" si="19"/>
        <v>--</v>
      </c>
    </row>
    <row r="85" spans="1:47" x14ac:dyDescent="0.25">
      <c r="A85" t="str">
        <f t="shared" si="14"/>
        <v>U1-24</v>
      </c>
      <c r="B85" t="str">
        <f t="shared" si="15"/>
        <v>NetU1_24</v>
      </c>
      <c r="C85" t="str">
        <f t="shared" si="16"/>
        <v>U1-NetU1_24</v>
      </c>
      <c r="D85" t="str">
        <f t="shared" si="17"/>
        <v>U1-24</v>
      </c>
      <c r="E85" t="s">
        <v>367</v>
      </c>
      <c r="F85">
        <v>24</v>
      </c>
      <c r="G85" t="s">
        <v>1047</v>
      </c>
      <c r="L85" t="s">
        <v>1038</v>
      </c>
      <c r="M85" t="s">
        <v>289</v>
      </c>
      <c r="N85" s="97">
        <v>9.2984000000000009</v>
      </c>
      <c r="AT85" t="str">
        <f t="shared" si="18"/>
        <v>NetU1_24</v>
      </c>
      <c r="AU85" t="str">
        <f t="shared" si="19"/>
        <v>--</v>
      </c>
    </row>
    <row r="86" spans="1:47" x14ac:dyDescent="0.25">
      <c r="A86" t="str">
        <f t="shared" si="14"/>
        <v>U1-25</v>
      </c>
      <c r="B86" t="str">
        <f t="shared" si="15"/>
        <v>NetU1_25</v>
      </c>
      <c r="C86" t="str">
        <f t="shared" si="16"/>
        <v>U1-NetU1_25</v>
      </c>
      <c r="D86" t="str">
        <f t="shared" si="17"/>
        <v>U1-25</v>
      </c>
      <c r="E86" t="s">
        <v>367</v>
      </c>
      <c r="F86">
        <v>25</v>
      </c>
      <c r="G86" t="s">
        <v>1048</v>
      </c>
      <c r="L86" t="s">
        <v>1040</v>
      </c>
      <c r="M86" t="s">
        <v>289</v>
      </c>
      <c r="N86" s="97">
        <v>10.750299999999999</v>
      </c>
      <c r="AT86" t="str">
        <f t="shared" si="18"/>
        <v>NetU1_25</v>
      </c>
      <c r="AU86" t="str">
        <f t="shared" si="19"/>
        <v>--</v>
      </c>
    </row>
    <row r="87" spans="1:47" x14ac:dyDescent="0.25">
      <c r="A87" t="str">
        <f t="shared" si="14"/>
        <v>U1-26</v>
      </c>
      <c r="B87" t="str">
        <f t="shared" si="15"/>
        <v>NetU1_26</v>
      </c>
      <c r="C87" t="str">
        <f t="shared" si="16"/>
        <v>U1-NetU1_26</v>
      </c>
      <c r="D87" t="str">
        <f t="shared" si="17"/>
        <v>U1-26</v>
      </c>
      <c r="E87" t="s">
        <v>367</v>
      </c>
      <c r="F87">
        <v>26</v>
      </c>
      <c r="G87" t="s">
        <v>1049</v>
      </c>
      <c r="L87" t="s">
        <v>1042</v>
      </c>
      <c r="M87" t="s">
        <v>289</v>
      </c>
      <c r="N87" s="97">
        <v>8.0905000000000005</v>
      </c>
      <c r="AT87" t="str">
        <f t="shared" si="18"/>
        <v>NetU1_26</v>
      </c>
      <c r="AU87" t="str">
        <f t="shared" si="19"/>
        <v>--</v>
      </c>
    </row>
    <row r="88" spans="1:47" x14ac:dyDescent="0.25">
      <c r="A88" t="str">
        <f t="shared" si="14"/>
        <v>U1-27</v>
      </c>
      <c r="B88" t="str">
        <f t="shared" si="15"/>
        <v>NetU1_27</v>
      </c>
      <c r="C88" t="str">
        <f t="shared" si="16"/>
        <v>U1-NetU1_27</v>
      </c>
      <c r="D88" t="str">
        <f t="shared" si="17"/>
        <v>U1-27</v>
      </c>
      <c r="E88" t="s">
        <v>367</v>
      </c>
      <c r="F88">
        <v>27</v>
      </c>
      <c r="G88" t="s">
        <v>1050</v>
      </c>
      <c r="L88" t="s">
        <v>1044</v>
      </c>
      <c r="M88" t="s">
        <v>289</v>
      </c>
      <c r="N88" s="97">
        <v>2.1328</v>
      </c>
      <c r="AT88" t="str">
        <f t="shared" si="18"/>
        <v>NetU1_27</v>
      </c>
      <c r="AU88" t="str">
        <f t="shared" si="19"/>
        <v>--</v>
      </c>
    </row>
    <row r="89" spans="1:47" x14ac:dyDescent="0.25">
      <c r="A89" t="str">
        <f t="shared" si="14"/>
        <v>U1-28</v>
      </c>
      <c r="B89" t="str">
        <f t="shared" si="15"/>
        <v>NetU1_28</v>
      </c>
      <c r="C89" t="str">
        <f t="shared" si="16"/>
        <v>U1-NetU1_28</v>
      </c>
      <c r="D89" t="str">
        <f t="shared" si="17"/>
        <v>U1-28</v>
      </c>
      <c r="E89" t="s">
        <v>367</v>
      </c>
      <c r="F89">
        <v>28</v>
      </c>
      <c r="G89" t="s">
        <v>1051</v>
      </c>
      <c r="L89" t="s">
        <v>1138</v>
      </c>
      <c r="M89" t="s">
        <v>289</v>
      </c>
      <c r="N89" s="97">
        <v>19.194600000000001</v>
      </c>
      <c r="AT89" t="str">
        <f t="shared" si="18"/>
        <v>NetU1_28</v>
      </c>
      <c r="AU89" t="str">
        <f t="shared" si="19"/>
        <v>--</v>
      </c>
    </row>
    <row r="90" spans="1:47" x14ac:dyDescent="0.25">
      <c r="A90" t="str">
        <f t="shared" si="14"/>
        <v>U1-29</v>
      </c>
      <c r="B90" t="str">
        <f t="shared" si="15"/>
        <v>NetU1_29</v>
      </c>
      <c r="C90" t="str">
        <f t="shared" si="16"/>
        <v>U1-NetU1_29</v>
      </c>
      <c r="D90" t="str">
        <f t="shared" si="17"/>
        <v>U1-29</v>
      </c>
      <c r="E90" t="s">
        <v>367</v>
      </c>
      <c r="F90">
        <v>29</v>
      </c>
      <c r="G90" t="s">
        <v>1052</v>
      </c>
      <c r="L90" t="s">
        <v>333</v>
      </c>
      <c r="M90" t="s">
        <v>289</v>
      </c>
      <c r="N90" s="97">
        <v>22.887599999999999</v>
      </c>
      <c r="AT90" t="str">
        <f t="shared" si="18"/>
        <v>NetU1_29</v>
      </c>
      <c r="AU90" t="str">
        <f t="shared" si="19"/>
        <v>--</v>
      </c>
    </row>
    <row r="91" spans="1:47" x14ac:dyDescent="0.25">
      <c r="A91" t="str">
        <f t="shared" si="14"/>
        <v>U1-30</v>
      </c>
      <c r="B91" t="str">
        <f t="shared" si="15"/>
        <v>NetU1_30</v>
      </c>
      <c r="C91" t="str">
        <f t="shared" si="16"/>
        <v>U1-NetU1_30</v>
      </c>
      <c r="D91" t="str">
        <f t="shared" si="17"/>
        <v>U1-30</v>
      </c>
      <c r="E91" t="s">
        <v>367</v>
      </c>
      <c r="F91">
        <v>30</v>
      </c>
      <c r="G91" t="s">
        <v>1054</v>
      </c>
      <c r="L91" t="s">
        <v>334</v>
      </c>
      <c r="M91" t="s">
        <v>289</v>
      </c>
      <c r="N91" s="97">
        <v>22.022500000000001</v>
      </c>
      <c r="AT91" t="str">
        <f t="shared" si="18"/>
        <v>NetU1_30</v>
      </c>
      <c r="AU91" t="str">
        <f t="shared" si="19"/>
        <v>--</v>
      </c>
    </row>
    <row r="92" spans="1:47" x14ac:dyDescent="0.25">
      <c r="A92" t="str">
        <f t="shared" si="14"/>
        <v>U1-31</v>
      </c>
      <c r="B92" t="str">
        <f t="shared" si="15"/>
        <v>VCORE</v>
      </c>
      <c r="C92" t="str">
        <f t="shared" si="16"/>
        <v>U1-VCORE</v>
      </c>
      <c r="D92" t="str">
        <f t="shared" si="17"/>
        <v>U1-31</v>
      </c>
      <c r="E92" t="s">
        <v>367</v>
      </c>
      <c r="F92">
        <v>31</v>
      </c>
      <c r="G92" t="s">
        <v>395</v>
      </c>
      <c r="L92" t="s">
        <v>335</v>
      </c>
      <c r="M92" t="s">
        <v>289</v>
      </c>
      <c r="N92" s="97">
        <v>21.573699999999999</v>
      </c>
      <c r="AT92" t="str">
        <f t="shared" si="18"/>
        <v>VCORE</v>
      </c>
      <c r="AU92" t="str">
        <f t="shared" si="19"/>
        <v>--</v>
      </c>
    </row>
    <row r="93" spans="1:47" x14ac:dyDescent="0.25">
      <c r="A93" t="str">
        <f t="shared" si="14"/>
        <v>U1-32</v>
      </c>
      <c r="B93" t="str">
        <f t="shared" si="15"/>
        <v>BDBUS0</v>
      </c>
      <c r="C93" t="str">
        <f t="shared" si="16"/>
        <v>U1-BDBUS0</v>
      </c>
      <c r="D93" t="str">
        <f t="shared" si="17"/>
        <v>U1-32</v>
      </c>
      <c r="E93" t="s">
        <v>367</v>
      </c>
      <c r="F93">
        <v>32</v>
      </c>
      <c r="G93" t="s">
        <v>303</v>
      </c>
      <c r="L93" t="s">
        <v>336</v>
      </c>
      <c r="M93" t="s">
        <v>289</v>
      </c>
      <c r="N93" s="97">
        <v>20.644200000000001</v>
      </c>
      <c r="AT93" t="str">
        <f t="shared" si="18"/>
        <v>BDBUS0</v>
      </c>
      <c r="AU93" t="str">
        <f t="shared" si="19"/>
        <v>--</v>
      </c>
    </row>
    <row r="94" spans="1:47" x14ac:dyDescent="0.25">
      <c r="A94" t="str">
        <f t="shared" si="14"/>
        <v>U1-33</v>
      </c>
      <c r="B94" t="str">
        <f t="shared" si="15"/>
        <v>BDBUS1</v>
      </c>
      <c r="C94" t="str">
        <f t="shared" si="16"/>
        <v>U1-BDBUS1</v>
      </c>
      <c r="D94" t="str">
        <f t="shared" si="17"/>
        <v>U1-33</v>
      </c>
      <c r="E94" t="s">
        <v>367</v>
      </c>
      <c r="F94">
        <v>33</v>
      </c>
      <c r="G94" t="s">
        <v>305</v>
      </c>
      <c r="L94" t="s">
        <v>340</v>
      </c>
      <c r="M94" t="s">
        <v>289</v>
      </c>
      <c r="N94" s="97">
        <v>26.291</v>
      </c>
      <c r="AT94" t="str">
        <f t="shared" si="18"/>
        <v>BDBUS1</v>
      </c>
      <c r="AU94" t="str">
        <f t="shared" si="19"/>
        <v>--</v>
      </c>
    </row>
    <row r="95" spans="1:47" x14ac:dyDescent="0.25">
      <c r="A95" t="str">
        <f t="shared" si="14"/>
        <v>U1-34</v>
      </c>
      <c r="B95" t="str">
        <f t="shared" si="15"/>
        <v>BDBUS2</v>
      </c>
      <c r="C95" t="str">
        <f t="shared" si="16"/>
        <v>U1-BDBUS2</v>
      </c>
      <c r="D95" t="str">
        <f t="shared" si="17"/>
        <v>U1-34</v>
      </c>
      <c r="E95" t="s">
        <v>367</v>
      </c>
      <c r="F95">
        <v>34</v>
      </c>
      <c r="G95" t="s">
        <v>307</v>
      </c>
      <c r="L95" t="s">
        <v>342</v>
      </c>
      <c r="M95" t="s">
        <v>289</v>
      </c>
      <c r="N95" s="97">
        <v>25.446100000000001</v>
      </c>
      <c r="AT95" t="str">
        <f t="shared" si="18"/>
        <v>BDBUS2</v>
      </c>
      <c r="AU95" t="str">
        <f t="shared" si="19"/>
        <v>--</v>
      </c>
    </row>
    <row r="96" spans="1:47" x14ac:dyDescent="0.25">
      <c r="A96" t="str">
        <f t="shared" si="14"/>
        <v>U1-35</v>
      </c>
      <c r="B96" t="str">
        <f t="shared" si="15"/>
        <v>BDBUS3</v>
      </c>
      <c r="C96" t="str">
        <f t="shared" si="16"/>
        <v>U1-BDBUS3</v>
      </c>
      <c r="D96" t="str">
        <f t="shared" si="17"/>
        <v>U1-35</v>
      </c>
      <c r="E96" t="s">
        <v>367</v>
      </c>
      <c r="F96">
        <v>35</v>
      </c>
      <c r="G96" t="s">
        <v>309</v>
      </c>
      <c r="L96" t="s">
        <v>344</v>
      </c>
      <c r="M96" t="s">
        <v>289</v>
      </c>
      <c r="N96" s="97">
        <v>23.395</v>
      </c>
      <c r="AT96" t="str">
        <f t="shared" si="18"/>
        <v>BDBUS3</v>
      </c>
      <c r="AU96" t="str">
        <f t="shared" si="19"/>
        <v>--</v>
      </c>
    </row>
    <row r="97" spans="1:47" x14ac:dyDescent="0.25">
      <c r="A97" t="str">
        <f t="shared" si="14"/>
        <v>U1-36</v>
      </c>
      <c r="B97" t="str">
        <f t="shared" si="15"/>
        <v>3.3V</v>
      </c>
      <c r="C97" t="str">
        <f t="shared" si="16"/>
        <v>U1-3.3V</v>
      </c>
      <c r="D97" t="str">
        <f t="shared" si="17"/>
        <v>U1-36</v>
      </c>
      <c r="E97" t="s">
        <v>367</v>
      </c>
      <c r="F97">
        <v>36</v>
      </c>
      <c r="G97" t="s">
        <v>291</v>
      </c>
      <c r="L97" t="s">
        <v>346</v>
      </c>
      <c r="M97" t="s">
        <v>289</v>
      </c>
      <c r="N97" s="97">
        <v>22.465499999999999</v>
      </c>
      <c r="AT97" t="str">
        <f t="shared" si="18"/>
        <v>3.3V</v>
      </c>
      <c r="AU97" t="str">
        <f t="shared" si="19"/>
        <v>--</v>
      </c>
    </row>
    <row r="98" spans="1:47" x14ac:dyDescent="0.25">
      <c r="A98" t="str">
        <f t="shared" si="14"/>
        <v>U1-37</v>
      </c>
      <c r="B98" t="str">
        <f t="shared" si="15"/>
        <v>BDBUS4</v>
      </c>
      <c r="C98" t="str">
        <f t="shared" si="16"/>
        <v>U1-BDBUS4</v>
      </c>
      <c r="D98" t="str">
        <f t="shared" si="17"/>
        <v>U1-37</v>
      </c>
      <c r="E98" t="s">
        <v>367</v>
      </c>
      <c r="F98">
        <v>37</v>
      </c>
      <c r="G98" t="s">
        <v>311</v>
      </c>
      <c r="L98" t="s">
        <v>1053</v>
      </c>
      <c r="M98" t="s">
        <v>289</v>
      </c>
      <c r="N98" s="97">
        <v>5.9644000000000004</v>
      </c>
      <c r="AT98" t="str">
        <f t="shared" si="18"/>
        <v>BDBUS4</v>
      </c>
      <c r="AU98" t="str">
        <f t="shared" si="19"/>
        <v>--</v>
      </c>
    </row>
    <row r="99" spans="1:47" x14ac:dyDescent="0.25">
      <c r="A99" t="str">
        <f t="shared" si="14"/>
        <v>U1-38</v>
      </c>
      <c r="B99" t="str">
        <f t="shared" si="15"/>
        <v>BDBUS5</v>
      </c>
      <c r="C99" t="str">
        <f t="shared" si="16"/>
        <v>U1-BDBUS5</v>
      </c>
      <c r="D99" t="str">
        <f t="shared" si="17"/>
        <v>U1-38</v>
      </c>
      <c r="E99" t="s">
        <v>367</v>
      </c>
      <c r="F99">
        <v>38</v>
      </c>
      <c r="G99" t="s">
        <v>313</v>
      </c>
      <c r="L99" t="s">
        <v>323</v>
      </c>
      <c r="M99" t="s">
        <v>289</v>
      </c>
      <c r="N99" s="97">
        <v>46.779200000000003</v>
      </c>
      <c r="AT99" t="str">
        <f t="shared" si="18"/>
        <v>BDBUS5</v>
      </c>
      <c r="AU99" t="str">
        <f t="shared" si="19"/>
        <v>--</v>
      </c>
    </row>
    <row r="100" spans="1:47" x14ac:dyDescent="0.25">
      <c r="A100" t="str">
        <f t="shared" si="14"/>
        <v>U1-39</v>
      </c>
      <c r="B100" t="str">
        <f t="shared" si="15"/>
        <v>NetU1_39</v>
      </c>
      <c r="C100" t="str">
        <f t="shared" si="16"/>
        <v>U1-NetU1_39</v>
      </c>
      <c r="D100" t="str">
        <f t="shared" si="17"/>
        <v>U1-39</v>
      </c>
      <c r="E100" t="s">
        <v>367</v>
      </c>
      <c r="F100">
        <v>39</v>
      </c>
      <c r="G100" t="s">
        <v>1055</v>
      </c>
      <c r="L100" t="s">
        <v>329</v>
      </c>
      <c r="M100" t="s">
        <v>289</v>
      </c>
      <c r="N100" s="97">
        <v>40.852800000000002</v>
      </c>
      <c r="AT100" t="str">
        <f t="shared" si="18"/>
        <v>NetU1_39</v>
      </c>
      <c r="AU100" t="str">
        <f t="shared" si="19"/>
        <v>--</v>
      </c>
    </row>
    <row r="101" spans="1:47" x14ac:dyDescent="0.25">
      <c r="A101" t="str">
        <f t="shared" si="14"/>
        <v>U1-40</v>
      </c>
      <c r="B101" t="str">
        <f t="shared" si="15"/>
        <v>NetU1_40</v>
      </c>
      <c r="C101" t="str">
        <f t="shared" si="16"/>
        <v>U1-NetU1_40</v>
      </c>
      <c r="D101" t="str">
        <f t="shared" si="17"/>
        <v>U1-40</v>
      </c>
      <c r="E101" t="s">
        <v>367</v>
      </c>
      <c r="F101">
        <v>40</v>
      </c>
      <c r="G101" t="s">
        <v>1056</v>
      </c>
      <c r="L101" t="s">
        <v>331</v>
      </c>
      <c r="M101" t="s">
        <v>289</v>
      </c>
      <c r="N101" s="97">
        <v>40.5747</v>
      </c>
      <c r="AT101" t="str">
        <f t="shared" si="18"/>
        <v>NetU1_40</v>
      </c>
      <c r="AU101" t="str">
        <f t="shared" si="19"/>
        <v>--</v>
      </c>
    </row>
    <row r="102" spans="1:47" x14ac:dyDescent="0.25">
      <c r="A102" t="str">
        <f t="shared" si="14"/>
        <v>U1-41</v>
      </c>
      <c r="B102" t="str">
        <f t="shared" si="15"/>
        <v>GND</v>
      </c>
      <c r="C102" t="str">
        <f t="shared" si="16"/>
        <v>U1-GND</v>
      </c>
      <c r="D102" t="str">
        <f t="shared" si="17"/>
        <v>U1-41</v>
      </c>
      <c r="E102" t="s">
        <v>367</v>
      </c>
      <c r="F102">
        <v>41</v>
      </c>
      <c r="G102" t="s">
        <v>324</v>
      </c>
      <c r="L102" t="s">
        <v>330</v>
      </c>
      <c r="M102" t="s">
        <v>289</v>
      </c>
      <c r="N102" s="97">
        <v>37.453299999999999</v>
      </c>
      <c r="AT102" t="str">
        <f t="shared" si="18"/>
        <v>GND</v>
      </c>
      <c r="AU102" t="str">
        <f t="shared" si="19"/>
        <v>--</v>
      </c>
    </row>
    <row r="103" spans="1:47" x14ac:dyDescent="0.25">
      <c r="A103" t="str">
        <f t="shared" si="14"/>
        <v>U1-42</v>
      </c>
      <c r="B103" t="str">
        <f t="shared" si="15"/>
        <v>BCBUS0</v>
      </c>
      <c r="C103" t="str">
        <f t="shared" si="16"/>
        <v>U1-BCBUS0</v>
      </c>
      <c r="D103" t="str">
        <f t="shared" si="17"/>
        <v>U1-42</v>
      </c>
      <c r="E103" t="s">
        <v>367</v>
      </c>
      <c r="F103">
        <v>42</v>
      </c>
      <c r="G103" t="s">
        <v>1134</v>
      </c>
      <c r="L103" t="s">
        <v>332</v>
      </c>
      <c r="M103" t="s">
        <v>289</v>
      </c>
      <c r="N103" s="97">
        <v>42.610199999999999</v>
      </c>
      <c r="AT103" t="str">
        <f t="shared" si="18"/>
        <v>BCBUS0</v>
      </c>
      <c r="AU103" t="str">
        <f t="shared" si="19"/>
        <v>--</v>
      </c>
    </row>
    <row r="104" spans="1:47" x14ac:dyDescent="0.25">
      <c r="A104" t="str">
        <f t="shared" si="14"/>
        <v>U1-43</v>
      </c>
      <c r="B104" t="str">
        <f t="shared" si="15"/>
        <v>VCORE</v>
      </c>
      <c r="C104" t="str">
        <f t="shared" si="16"/>
        <v>U1-VCORE</v>
      </c>
      <c r="D104" t="str">
        <f t="shared" si="17"/>
        <v>U1-43</v>
      </c>
      <c r="E104" t="s">
        <v>367</v>
      </c>
      <c r="F104">
        <v>43</v>
      </c>
      <c r="G104" t="s">
        <v>395</v>
      </c>
      <c r="L104" t="s">
        <v>350</v>
      </c>
      <c r="M104" t="s">
        <v>289</v>
      </c>
      <c r="N104" s="97">
        <v>31.584900000000001</v>
      </c>
      <c r="AT104" t="str">
        <f t="shared" si="18"/>
        <v>VCORE</v>
      </c>
      <c r="AU104" t="str">
        <f t="shared" si="19"/>
        <v>--</v>
      </c>
    </row>
    <row r="105" spans="1:47" x14ac:dyDescent="0.25">
      <c r="A105" t="str">
        <f t="shared" si="14"/>
        <v>U1-44</v>
      </c>
      <c r="B105" t="str">
        <f t="shared" si="15"/>
        <v>3.3V</v>
      </c>
      <c r="C105" t="str">
        <f t="shared" si="16"/>
        <v>U1-3.3V</v>
      </c>
      <c r="D105" t="str">
        <f t="shared" si="17"/>
        <v>U1-44</v>
      </c>
      <c r="E105" t="s">
        <v>367</v>
      </c>
      <c r="F105">
        <v>44</v>
      </c>
      <c r="G105" t="s">
        <v>291</v>
      </c>
      <c r="L105" t="s">
        <v>394</v>
      </c>
      <c r="M105" t="s">
        <v>289</v>
      </c>
      <c r="N105" s="97">
        <v>45.367699999999999</v>
      </c>
      <c r="AT105" t="str">
        <f t="shared" si="18"/>
        <v>3.3V</v>
      </c>
      <c r="AU105" t="str">
        <f t="shared" si="19"/>
        <v>--</v>
      </c>
    </row>
    <row r="106" spans="1:47" x14ac:dyDescent="0.25">
      <c r="A106" t="str">
        <f t="shared" si="14"/>
        <v>U1-45</v>
      </c>
      <c r="B106" t="str">
        <f t="shared" si="15"/>
        <v>GND</v>
      </c>
      <c r="C106" t="str">
        <f t="shared" si="16"/>
        <v>U1-GND</v>
      </c>
      <c r="D106" t="str">
        <f t="shared" si="17"/>
        <v>U1-45</v>
      </c>
      <c r="E106" t="s">
        <v>367</v>
      </c>
      <c r="F106">
        <v>45</v>
      </c>
      <c r="G106" t="s">
        <v>324</v>
      </c>
      <c r="L106" t="s">
        <v>395</v>
      </c>
      <c r="M106" t="s">
        <v>289</v>
      </c>
      <c r="N106" s="97">
        <v>24.015799999999999</v>
      </c>
      <c r="AT106" t="str">
        <f t="shared" si="18"/>
        <v>GND</v>
      </c>
      <c r="AU106" t="str">
        <f t="shared" si="19"/>
        <v>--</v>
      </c>
    </row>
    <row r="107" spans="1:47" x14ac:dyDescent="0.25">
      <c r="A107" t="str">
        <f t="shared" si="14"/>
        <v>U1-46</v>
      </c>
      <c r="B107" t="str">
        <f t="shared" si="15"/>
        <v>NetU1_46</v>
      </c>
      <c r="C107" t="str">
        <f t="shared" si="16"/>
        <v>U1-NetU1_46</v>
      </c>
      <c r="D107" t="str">
        <f t="shared" si="17"/>
        <v>U1-46</v>
      </c>
      <c r="E107" t="s">
        <v>367</v>
      </c>
      <c r="F107">
        <v>46</v>
      </c>
      <c r="G107" t="s">
        <v>1059</v>
      </c>
      <c r="L107" t="s">
        <v>326</v>
      </c>
      <c r="M107" t="s">
        <v>289</v>
      </c>
      <c r="N107" s="97">
        <v>35.448300000000003</v>
      </c>
      <c r="AT107" t="str">
        <f t="shared" si="18"/>
        <v>NetU1_46</v>
      </c>
      <c r="AU107" t="str">
        <f t="shared" si="19"/>
        <v>--</v>
      </c>
    </row>
    <row r="108" spans="1:47" x14ac:dyDescent="0.25">
      <c r="A108" t="str">
        <f t="shared" si="14"/>
        <v>U1-47</v>
      </c>
      <c r="B108" t="str">
        <f t="shared" si="15"/>
        <v>NetU1_47</v>
      </c>
      <c r="C108" t="str">
        <f t="shared" si="16"/>
        <v>U1-NetU1_47</v>
      </c>
      <c r="D108" t="str">
        <f t="shared" si="17"/>
        <v>U1-47</v>
      </c>
      <c r="E108" t="s">
        <v>367</v>
      </c>
      <c r="F108">
        <v>47</v>
      </c>
      <c r="G108" t="s">
        <v>1060</v>
      </c>
      <c r="L108" t="s">
        <v>1139</v>
      </c>
      <c r="M108" t="s">
        <v>1139</v>
      </c>
      <c r="N108" s="97" t="s">
        <v>1139</v>
      </c>
      <c r="AT108" t="str">
        <f t="shared" si="18"/>
        <v>NetU1_47</v>
      </c>
      <c r="AU108" t="str">
        <f t="shared" si="19"/>
        <v>--</v>
      </c>
    </row>
    <row r="109" spans="1:47" x14ac:dyDescent="0.25">
      <c r="A109" t="str">
        <f t="shared" si="14"/>
        <v>U1-48</v>
      </c>
      <c r="B109" t="str">
        <f t="shared" si="15"/>
        <v>BCBUS3</v>
      </c>
      <c r="C109" t="str">
        <f t="shared" si="16"/>
        <v>U1-BCBUS3</v>
      </c>
      <c r="D109" t="str">
        <f t="shared" si="17"/>
        <v>U1-48</v>
      </c>
      <c r="E109" t="s">
        <v>367</v>
      </c>
      <c r="F109">
        <v>48</v>
      </c>
      <c r="G109" t="s">
        <v>1135</v>
      </c>
      <c r="N109" s="97"/>
      <c r="AT109" t="str">
        <f t="shared" si="18"/>
        <v>BCBUS3</v>
      </c>
      <c r="AU109" t="str">
        <f t="shared" si="19"/>
        <v>--</v>
      </c>
    </row>
    <row r="110" spans="1:47" x14ac:dyDescent="0.25">
      <c r="A110" t="str">
        <f t="shared" si="14"/>
        <v>U1-49</v>
      </c>
      <c r="B110" t="str">
        <f t="shared" si="15"/>
        <v>BCBUS4</v>
      </c>
      <c r="C110" t="str">
        <f t="shared" si="16"/>
        <v>U1-BCBUS4</v>
      </c>
      <c r="D110" t="str">
        <f t="shared" si="17"/>
        <v>U1-49</v>
      </c>
      <c r="E110" t="s">
        <v>367</v>
      </c>
      <c r="F110">
        <v>49</v>
      </c>
      <c r="G110" t="s">
        <v>1136</v>
      </c>
      <c r="N110" s="97"/>
      <c r="AT110" t="str">
        <f t="shared" si="18"/>
        <v>BCBUS4</v>
      </c>
      <c r="AU110" t="str">
        <f t="shared" si="19"/>
        <v>--</v>
      </c>
    </row>
    <row r="111" spans="1:47" x14ac:dyDescent="0.25">
      <c r="A111" t="str">
        <f t="shared" si="14"/>
        <v>U1-50</v>
      </c>
      <c r="B111" t="str">
        <f t="shared" si="15"/>
        <v>3.3V</v>
      </c>
      <c r="C111" t="str">
        <f t="shared" si="16"/>
        <v>U1-3.3V</v>
      </c>
      <c r="D111" t="str">
        <f t="shared" si="17"/>
        <v>U1-50</v>
      </c>
      <c r="E111" t="s">
        <v>367</v>
      </c>
      <c r="F111">
        <v>50</v>
      </c>
      <c r="G111" t="s">
        <v>291</v>
      </c>
      <c r="N111" s="97"/>
      <c r="AT111" t="str">
        <f t="shared" si="18"/>
        <v>3.3V</v>
      </c>
      <c r="AU111" t="str">
        <f t="shared" si="19"/>
        <v>--</v>
      </c>
    </row>
    <row r="112" spans="1:47" x14ac:dyDescent="0.25">
      <c r="A112" t="str">
        <f t="shared" si="14"/>
        <v>U1-51</v>
      </c>
      <c r="B112" t="str">
        <f t="shared" si="15"/>
        <v>NetU1_51</v>
      </c>
      <c r="C112" t="str">
        <f t="shared" si="16"/>
        <v>U1-NetU1_51</v>
      </c>
      <c r="D112" t="str">
        <f t="shared" si="17"/>
        <v>U1-51</v>
      </c>
      <c r="E112" t="s">
        <v>367</v>
      </c>
      <c r="F112">
        <v>51</v>
      </c>
      <c r="G112" t="s">
        <v>1063</v>
      </c>
      <c r="N112" s="97"/>
      <c r="AT112" t="str">
        <f t="shared" si="18"/>
        <v>NetU1_51</v>
      </c>
      <c r="AU112" t="str">
        <f t="shared" si="19"/>
        <v>--</v>
      </c>
    </row>
    <row r="113" spans="1:47" x14ac:dyDescent="0.25">
      <c r="A113" t="str">
        <f t="shared" si="14"/>
        <v>U1-52</v>
      </c>
      <c r="B113" t="str">
        <f t="shared" si="15"/>
        <v>NetU1_52</v>
      </c>
      <c r="C113" t="str">
        <f t="shared" si="16"/>
        <v>U1-NetU1_52</v>
      </c>
      <c r="D113" t="str">
        <f t="shared" si="17"/>
        <v>U1-52</v>
      </c>
      <c r="E113" t="s">
        <v>367</v>
      </c>
      <c r="F113">
        <v>52</v>
      </c>
      <c r="G113" t="s">
        <v>397</v>
      </c>
      <c r="N113" s="97"/>
      <c r="AT113" t="str">
        <f t="shared" si="18"/>
        <v>NetU1_52</v>
      </c>
      <c r="AU113" t="str">
        <f t="shared" si="19"/>
        <v>--</v>
      </c>
    </row>
    <row r="114" spans="1:47" x14ac:dyDescent="0.25">
      <c r="A114" t="str">
        <f t="shared" si="14"/>
        <v>U1-53</v>
      </c>
      <c r="B114" t="str">
        <f t="shared" si="15"/>
        <v>NetU1_53</v>
      </c>
      <c r="C114" t="str">
        <f t="shared" si="16"/>
        <v>U1-NetU1_53</v>
      </c>
      <c r="D114" t="str">
        <f t="shared" si="17"/>
        <v>U1-53</v>
      </c>
      <c r="E114" t="s">
        <v>367</v>
      </c>
      <c r="F114">
        <v>53</v>
      </c>
      <c r="G114" t="s">
        <v>1064</v>
      </c>
      <c r="N114" s="97"/>
      <c r="AT114" t="str">
        <f t="shared" si="18"/>
        <v>NetU1_53</v>
      </c>
      <c r="AU114" t="str">
        <f t="shared" si="19"/>
        <v>--</v>
      </c>
    </row>
    <row r="115" spans="1:47" x14ac:dyDescent="0.25">
      <c r="A115" t="str">
        <f t="shared" si="14"/>
        <v>U1-54</v>
      </c>
      <c r="B115" t="str">
        <f t="shared" si="15"/>
        <v>NetU1_54</v>
      </c>
      <c r="C115" t="str">
        <f t="shared" si="16"/>
        <v>U1-NetU1_54</v>
      </c>
      <c r="D115" t="str">
        <f t="shared" si="17"/>
        <v>U1-54</v>
      </c>
      <c r="E115" t="s">
        <v>367</v>
      </c>
      <c r="F115">
        <v>54</v>
      </c>
      <c r="G115" t="s">
        <v>1065</v>
      </c>
      <c r="N115" s="97"/>
      <c r="AT115" t="str">
        <f t="shared" si="18"/>
        <v>NetU1_54</v>
      </c>
      <c r="AU115" t="str">
        <f t="shared" si="19"/>
        <v>--</v>
      </c>
    </row>
    <row r="116" spans="1:47" x14ac:dyDescent="0.25">
      <c r="A116" t="str">
        <f t="shared" si="14"/>
        <v>U1-55</v>
      </c>
      <c r="B116" t="str">
        <f t="shared" si="15"/>
        <v>EEDATA</v>
      </c>
      <c r="C116" t="str">
        <f t="shared" si="16"/>
        <v>U1-EEDATA</v>
      </c>
      <c r="D116" t="str">
        <f t="shared" si="17"/>
        <v>U1-55</v>
      </c>
      <c r="E116" t="s">
        <v>367</v>
      </c>
      <c r="F116">
        <v>55</v>
      </c>
      <c r="G116" t="s">
        <v>343</v>
      </c>
      <c r="N116" s="97"/>
      <c r="AT116" t="str">
        <f t="shared" si="18"/>
        <v>NetR4_2</v>
      </c>
      <c r="AU116" t="str">
        <f t="shared" si="19"/>
        <v>R4</v>
      </c>
    </row>
    <row r="117" spans="1:47" x14ac:dyDescent="0.25">
      <c r="A117" t="str">
        <f t="shared" si="14"/>
        <v>U1-56</v>
      </c>
      <c r="B117" t="str">
        <f t="shared" si="15"/>
        <v>EECLK</v>
      </c>
      <c r="C117" t="str">
        <f t="shared" si="16"/>
        <v>U1-EECLK</v>
      </c>
      <c r="D117" t="str">
        <f t="shared" si="17"/>
        <v>U1-56</v>
      </c>
      <c r="E117" t="s">
        <v>367</v>
      </c>
      <c r="F117">
        <v>56</v>
      </c>
      <c r="G117" t="s">
        <v>339</v>
      </c>
      <c r="N117" s="97"/>
      <c r="AT117" t="str">
        <f t="shared" si="18"/>
        <v>EECLK</v>
      </c>
      <c r="AU117" t="str">
        <f t="shared" si="19"/>
        <v>--</v>
      </c>
    </row>
    <row r="118" spans="1:47" x14ac:dyDescent="0.25">
      <c r="A118" t="str">
        <f t="shared" si="14"/>
        <v>U1-57</v>
      </c>
      <c r="B118" t="str">
        <f t="shared" si="15"/>
        <v>GND</v>
      </c>
      <c r="C118" t="str">
        <f t="shared" si="16"/>
        <v>U1-GND</v>
      </c>
      <c r="D118" t="str">
        <f t="shared" si="17"/>
        <v>U1-57</v>
      </c>
      <c r="E118" t="s">
        <v>367</v>
      </c>
      <c r="F118">
        <v>57</v>
      </c>
      <c r="G118" t="s">
        <v>324</v>
      </c>
      <c r="N118" s="97"/>
      <c r="AT118" t="str">
        <f t="shared" si="18"/>
        <v>GND</v>
      </c>
      <c r="AU118" t="str">
        <f t="shared" si="19"/>
        <v>--</v>
      </c>
    </row>
    <row r="119" spans="1:47" x14ac:dyDescent="0.25">
      <c r="A119" t="str">
        <f t="shared" si="14"/>
        <v>U2-1</v>
      </c>
      <c r="B119" t="str">
        <f t="shared" si="15"/>
        <v>EECS</v>
      </c>
      <c r="C119" t="str">
        <f t="shared" si="16"/>
        <v>U2-EECS</v>
      </c>
      <c r="D119" t="str">
        <f t="shared" si="17"/>
        <v>U2-1</v>
      </c>
      <c r="E119" t="s">
        <v>403</v>
      </c>
      <c r="F119">
        <v>1</v>
      </c>
      <c r="G119" t="s">
        <v>341</v>
      </c>
      <c r="N119" s="97"/>
      <c r="AT119" t="str">
        <f t="shared" si="18"/>
        <v>EECS</v>
      </c>
      <c r="AU119" t="str">
        <f t="shared" si="19"/>
        <v>--</v>
      </c>
    </row>
    <row r="120" spans="1:47" x14ac:dyDescent="0.25">
      <c r="A120" t="str">
        <f t="shared" si="14"/>
        <v>U2-2</v>
      </c>
      <c r="B120" t="str">
        <f t="shared" si="15"/>
        <v>EECLK</v>
      </c>
      <c r="C120" t="str">
        <f t="shared" si="16"/>
        <v>U2-EECLK</v>
      </c>
      <c r="D120" t="str">
        <f t="shared" si="17"/>
        <v>U2-2</v>
      </c>
      <c r="E120" t="s">
        <v>403</v>
      </c>
      <c r="F120">
        <v>2</v>
      </c>
      <c r="G120" t="s">
        <v>339</v>
      </c>
      <c r="N120" s="97"/>
      <c r="AT120" t="str">
        <f t="shared" si="18"/>
        <v>EECLK</v>
      </c>
      <c r="AU120" t="str">
        <f t="shared" si="19"/>
        <v>--</v>
      </c>
    </row>
    <row r="121" spans="1:47" x14ac:dyDescent="0.25">
      <c r="A121" t="str">
        <f t="shared" si="14"/>
        <v>U2-3</v>
      </c>
      <c r="B121" t="str">
        <f t="shared" si="15"/>
        <v>EEDATA</v>
      </c>
      <c r="C121" t="str">
        <f t="shared" si="16"/>
        <v>U2-EEDATA</v>
      </c>
      <c r="D121" t="str">
        <f t="shared" si="17"/>
        <v>U2-3</v>
      </c>
      <c r="E121" t="s">
        <v>403</v>
      </c>
      <c r="F121">
        <v>3</v>
      </c>
      <c r="G121" t="s">
        <v>343</v>
      </c>
      <c r="N121" s="97"/>
      <c r="AT121" t="str">
        <f t="shared" si="18"/>
        <v>NetR4_2</v>
      </c>
      <c r="AU121" t="str">
        <f t="shared" si="19"/>
        <v>R4</v>
      </c>
    </row>
    <row r="122" spans="1:47" x14ac:dyDescent="0.25">
      <c r="A122" t="str">
        <f t="shared" si="14"/>
        <v>U2-4</v>
      </c>
      <c r="B122" t="str">
        <f t="shared" si="15"/>
        <v>NetR4_2</v>
      </c>
      <c r="C122" t="str">
        <f t="shared" si="16"/>
        <v>U2-NetR4_2</v>
      </c>
      <c r="D122" t="str">
        <f t="shared" si="17"/>
        <v>U2-4</v>
      </c>
      <c r="E122" t="s">
        <v>403</v>
      </c>
      <c r="F122">
        <v>4</v>
      </c>
      <c r="G122" t="s">
        <v>1036</v>
      </c>
      <c r="N122" s="97"/>
      <c r="AT122" t="str">
        <f t="shared" si="18"/>
        <v>EEDATA</v>
      </c>
      <c r="AU122" t="str">
        <f t="shared" si="19"/>
        <v>R4</v>
      </c>
    </row>
    <row r="123" spans="1:47" x14ac:dyDescent="0.25">
      <c r="A123" t="str">
        <f t="shared" si="14"/>
        <v>U2-5</v>
      </c>
      <c r="B123" t="str">
        <f t="shared" si="15"/>
        <v>GND</v>
      </c>
      <c r="C123" t="str">
        <f t="shared" si="16"/>
        <v>U2-GND</v>
      </c>
      <c r="D123" t="str">
        <f t="shared" si="17"/>
        <v>U2-5</v>
      </c>
      <c r="E123" t="s">
        <v>403</v>
      </c>
      <c r="F123">
        <v>5</v>
      </c>
      <c r="G123" t="s">
        <v>324</v>
      </c>
      <c r="N123" s="97"/>
      <c r="AT123" t="str">
        <f t="shared" si="18"/>
        <v>GND</v>
      </c>
      <c r="AU123" t="str">
        <f t="shared" si="19"/>
        <v>--</v>
      </c>
    </row>
    <row r="124" spans="1:47" x14ac:dyDescent="0.25">
      <c r="A124" t="str">
        <f t="shared" si="14"/>
        <v>U2-6</v>
      </c>
      <c r="B124" t="str">
        <f t="shared" si="15"/>
        <v>3.3V</v>
      </c>
      <c r="C124" t="str">
        <f t="shared" si="16"/>
        <v>U2-3.3V</v>
      </c>
      <c r="D124" t="str">
        <f t="shared" si="17"/>
        <v>U2-6</v>
      </c>
      <c r="E124" t="s">
        <v>403</v>
      </c>
      <c r="F124">
        <v>6</v>
      </c>
      <c r="G124" t="s">
        <v>291</v>
      </c>
      <c r="N124" s="97"/>
      <c r="AT124" t="str">
        <f t="shared" si="18"/>
        <v>3.3V</v>
      </c>
      <c r="AU124" t="str">
        <f t="shared" si="19"/>
        <v>--</v>
      </c>
    </row>
    <row r="125" spans="1:47" x14ac:dyDescent="0.25">
      <c r="A125" t="str">
        <f t="shared" si="14"/>
        <v>U2-7</v>
      </c>
      <c r="B125" t="str">
        <f t="shared" si="15"/>
        <v>NetU2_7</v>
      </c>
      <c r="C125" t="str">
        <f t="shared" si="16"/>
        <v>U2-NetU2_7</v>
      </c>
      <c r="D125" t="str">
        <f t="shared" si="17"/>
        <v>U2-7</v>
      </c>
      <c r="E125" t="s">
        <v>403</v>
      </c>
      <c r="F125">
        <v>7</v>
      </c>
      <c r="G125" t="s">
        <v>1066</v>
      </c>
      <c r="N125" s="97"/>
      <c r="AT125" t="str">
        <f t="shared" si="18"/>
        <v>NetU2_7</v>
      </c>
      <c r="AU125" t="str">
        <f t="shared" si="19"/>
        <v>--</v>
      </c>
    </row>
    <row r="126" spans="1:47" x14ac:dyDescent="0.25">
      <c r="A126" t="str">
        <f t="shared" si="14"/>
        <v>U2-8</v>
      </c>
      <c r="B126" t="str">
        <f t="shared" si="15"/>
        <v>3.3V</v>
      </c>
      <c r="C126" t="str">
        <f t="shared" si="16"/>
        <v>U2-3.3V</v>
      </c>
      <c r="D126" t="str">
        <f t="shared" si="17"/>
        <v>U2-8</v>
      </c>
      <c r="E126" t="s">
        <v>403</v>
      </c>
      <c r="F126">
        <v>8</v>
      </c>
      <c r="G126" t="s">
        <v>291</v>
      </c>
      <c r="N126" s="97"/>
      <c r="AT126" t="str">
        <f t="shared" si="18"/>
        <v>3.3V</v>
      </c>
      <c r="AU126" t="str">
        <f t="shared" si="19"/>
        <v>--</v>
      </c>
    </row>
    <row r="127" spans="1:47" x14ac:dyDescent="0.25">
      <c r="A127" t="str">
        <f t="shared" si="14"/>
        <v>U2-9</v>
      </c>
      <c r="B127" t="str">
        <f t="shared" si="15"/>
        <v>NetU2_9</v>
      </c>
      <c r="C127" t="str">
        <f t="shared" si="16"/>
        <v>U2-NetU2_9</v>
      </c>
      <c r="D127" t="str">
        <f t="shared" si="17"/>
        <v>U2-9</v>
      </c>
      <c r="E127" t="s">
        <v>403</v>
      </c>
      <c r="F127">
        <v>9</v>
      </c>
      <c r="G127" t="s">
        <v>1140</v>
      </c>
      <c r="N127" s="97"/>
      <c r="AT127" t="str">
        <f t="shared" si="18"/>
        <v>NetU2_9</v>
      </c>
      <c r="AU127" t="str">
        <f t="shared" si="19"/>
        <v>--</v>
      </c>
    </row>
    <row r="128" spans="1:47" x14ac:dyDescent="0.25">
      <c r="A128" t="str">
        <f t="shared" si="14"/>
        <v>U3-1</v>
      </c>
      <c r="B128" t="str">
        <f t="shared" si="15"/>
        <v>3.3V</v>
      </c>
      <c r="C128" t="str">
        <f t="shared" si="16"/>
        <v>U3-3.3V</v>
      </c>
      <c r="D128" t="str">
        <f t="shared" si="17"/>
        <v>U3-1</v>
      </c>
      <c r="E128" t="s">
        <v>404</v>
      </c>
      <c r="F128">
        <v>1</v>
      </c>
      <c r="G128" t="s">
        <v>291</v>
      </c>
      <c r="N128" s="97"/>
      <c r="AT128" t="str">
        <f t="shared" si="18"/>
        <v>3.3V</v>
      </c>
      <c r="AU128" t="str">
        <f t="shared" si="19"/>
        <v>--</v>
      </c>
    </row>
    <row r="129" spans="1:47" x14ac:dyDescent="0.25">
      <c r="A129" t="str">
        <f t="shared" si="14"/>
        <v>U3-2</v>
      </c>
      <c r="B129" t="str">
        <f t="shared" si="15"/>
        <v>GND</v>
      </c>
      <c r="C129" t="str">
        <f t="shared" si="16"/>
        <v>U3-GND</v>
      </c>
      <c r="D129" t="str">
        <f t="shared" si="17"/>
        <v>U3-2</v>
      </c>
      <c r="E129" t="s">
        <v>404</v>
      </c>
      <c r="F129">
        <v>2</v>
      </c>
      <c r="G129" t="s">
        <v>324</v>
      </c>
      <c r="N129" s="97"/>
      <c r="AT129" t="str">
        <f t="shared" si="18"/>
        <v>GND</v>
      </c>
      <c r="AU129" t="str">
        <f t="shared" si="19"/>
        <v>--</v>
      </c>
    </row>
    <row r="130" spans="1:47" x14ac:dyDescent="0.25">
      <c r="A130" t="str">
        <f t="shared" si="14"/>
        <v>U3-3</v>
      </c>
      <c r="B130" t="str">
        <f t="shared" si="15"/>
        <v>NetU1_3</v>
      </c>
      <c r="C130" t="str">
        <f t="shared" si="16"/>
        <v>U3-NetU1_3</v>
      </c>
      <c r="D130" t="str">
        <f t="shared" si="17"/>
        <v>U3-3</v>
      </c>
      <c r="E130" t="s">
        <v>404</v>
      </c>
      <c r="F130">
        <v>3</v>
      </c>
      <c r="G130" t="s">
        <v>1138</v>
      </c>
      <c r="N130" s="97"/>
      <c r="AT130" t="str">
        <f t="shared" si="18"/>
        <v>NetU1_3</v>
      </c>
      <c r="AU130" t="str">
        <f t="shared" si="19"/>
        <v>--</v>
      </c>
    </row>
    <row r="131" spans="1:47" x14ac:dyDescent="0.25">
      <c r="A131" t="str">
        <f t="shared" si="14"/>
        <v>U3-4</v>
      </c>
      <c r="B131" t="str">
        <f t="shared" si="15"/>
        <v>3.3V</v>
      </c>
      <c r="C131" t="str">
        <f t="shared" si="16"/>
        <v>U3-3.3V</v>
      </c>
      <c r="D131" t="str">
        <f t="shared" si="17"/>
        <v>U3-4</v>
      </c>
      <c r="E131" t="s">
        <v>404</v>
      </c>
      <c r="F131">
        <v>4</v>
      </c>
      <c r="G131" t="s">
        <v>291</v>
      </c>
      <c r="N131" s="97"/>
      <c r="AT131" t="str">
        <f t="shared" si="18"/>
        <v>3.3V</v>
      </c>
      <c r="AU131" t="str">
        <f t="shared" si="19"/>
        <v>--</v>
      </c>
    </row>
    <row r="132" spans="1:47" x14ac:dyDescent="0.25">
      <c r="A132" t="str">
        <f t="shared" si="14"/>
        <v>U4-1</v>
      </c>
      <c r="B132" t="str">
        <f t="shared" si="15"/>
        <v>NetU4_1</v>
      </c>
      <c r="C132" t="str">
        <f t="shared" si="16"/>
        <v>U4-NetU4_1</v>
      </c>
      <c r="D132" t="str">
        <f t="shared" si="17"/>
        <v>U4-1</v>
      </c>
      <c r="E132" t="s">
        <v>430</v>
      </c>
      <c r="F132">
        <v>1</v>
      </c>
      <c r="G132" t="s">
        <v>431</v>
      </c>
      <c r="N132" s="97"/>
      <c r="AT132" t="str">
        <f t="shared" si="18"/>
        <v>NetU4_1</v>
      </c>
      <c r="AU132" t="str">
        <f t="shared" si="19"/>
        <v>--</v>
      </c>
    </row>
    <row r="133" spans="1:47" x14ac:dyDescent="0.25">
      <c r="A133" t="str">
        <f t="shared" si="14"/>
        <v>U4-2</v>
      </c>
      <c r="B133" t="str">
        <f t="shared" si="15"/>
        <v>GND</v>
      </c>
      <c r="C133" t="str">
        <f t="shared" si="16"/>
        <v>U4-GND</v>
      </c>
      <c r="D133" t="str">
        <f t="shared" si="17"/>
        <v>U4-2</v>
      </c>
      <c r="E133" t="s">
        <v>430</v>
      </c>
      <c r="F133">
        <v>2</v>
      </c>
      <c r="G133" t="s">
        <v>324</v>
      </c>
      <c r="N133" s="97"/>
      <c r="AT133" t="str">
        <f t="shared" si="18"/>
        <v>GND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U4-3</v>
      </c>
      <c r="B134" t="str">
        <f t="shared" ref="B134:B197" si="21">IF(OR(E134=$A$2,E134=$B$2,E134=$C$2,E134=$D$2),"--",G134)</f>
        <v>NetR7_2</v>
      </c>
      <c r="C134" t="str">
        <f t="shared" ref="C134:C197" si="22">$E134&amp;"-"&amp;$G134</f>
        <v>U4-NetR7_2</v>
      </c>
      <c r="D134" t="str">
        <f t="shared" ref="D134:D197" si="23">A134</f>
        <v>U4-3</v>
      </c>
      <c r="E134" t="s">
        <v>430</v>
      </c>
      <c r="F134">
        <v>3</v>
      </c>
      <c r="G134" t="s">
        <v>1038</v>
      </c>
      <c r="N134" s="97"/>
      <c r="AT134" t="str">
        <f t="shared" ref="AT134:AT197" si="24">IF(IF(COUNTIF($AO$6:$AQ$150,B134)&gt;0,"---","--")="---",VLOOKUP(B134,$AO$6:$AQ$150,3,0),B134)</f>
        <v>NetR7_2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U4-4</v>
      </c>
      <c r="B135" t="str">
        <f t="shared" si="21"/>
        <v>NetU4_4</v>
      </c>
      <c r="C135" t="str">
        <f t="shared" si="22"/>
        <v>U4-NetU4_4</v>
      </c>
      <c r="D135" t="str">
        <f t="shared" si="23"/>
        <v>U4-4</v>
      </c>
      <c r="E135" t="s">
        <v>430</v>
      </c>
      <c r="F135">
        <v>4</v>
      </c>
      <c r="G135" t="s">
        <v>432</v>
      </c>
      <c r="N135" s="97"/>
      <c r="AT135" t="str">
        <f t="shared" si="24"/>
        <v>NetU4_4</v>
      </c>
      <c r="AU135" t="str">
        <f t="shared" si="25"/>
        <v>--</v>
      </c>
    </row>
    <row r="136" spans="1:47" x14ac:dyDescent="0.25">
      <c r="A136" t="str">
        <f t="shared" si="20"/>
        <v>U4-5</v>
      </c>
      <c r="B136" t="str">
        <f t="shared" si="21"/>
        <v>3.3V</v>
      </c>
      <c r="C136" t="str">
        <f t="shared" si="22"/>
        <v>U4-3.3V</v>
      </c>
      <c r="D136" t="str">
        <f t="shared" si="23"/>
        <v>U4-5</v>
      </c>
      <c r="E136" t="s">
        <v>430</v>
      </c>
      <c r="F136">
        <v>5</v>
      </c>
      <c r="G136" t="s">
        <v>291</v>
      </c>
      <c r="N136" s="97"/>
      <c r="AT136" t="str">
        <f t="shared" si="24"/>
        <v>3.3V</v>
      </c>
      <c r="AU136" t="str">
        <f t="shared" si="25"/>
        <v>--</v>
      </c>
    </row>
    <row r="137" spans="1:47" x14ac:dyDescent="0.25">
      <c r="A137" t="str">
        <f t="shared" si="20"/>
        <v>U4-6</v>
      </c>
      <c r="B137" t="str">
        <f t="shared" si="21"/>
        <v>GND</v>
      </c>
      <c r="C137" t="str">
        <f t="shared" si="22"/>
        <v>U4-GND</v>
      </c>
      <c r="D137" t="str">
        <f t="shared" si="23"/>
        <v>U4-6</v>
      </c>
      <c r="E137" t="s">
        <v>430</v>
      </c>
      <c r="F137">
        <v>6</v>
      </c>
      <c r="G137" t="s">
        <v>324</v>
      </c>
      <c r="N137" s="97"/>
      <c r="AT137" t="str">
        <f t="shared" si="24"/>
        <v>GND</v>
      </c>
      <c r="AU137" t="str">
        <f t="shared" si="25"/>
        <v>--</v>
      </c>
    </row>
    <row r="138" spans="1:47" x14ac:dyDescent="0.25">
      <c r="A138" t="str">
        <f t="shared" si="20"/>
        <v>U4-7</v>
      </c>
      <c r="B138" t="str">
        <f t="shared" si="21"/>
        <v>3.3V</v>
      </c>
      <c r="C138" t="str">
        <f t="shared" si="22"/>
        <v>U4-3.3V</v>
      </c>
      <c r="D138" t="str">
        <f t="shared" si="23"/>
        <v>U4-7</v>
      </c>
      <c r="E138" t="s">
        <v>430</v>
      </c>
      <c r="F138">
        <v>7</v>
      </c>
      <c r="G138" t="s">
        <v>291</v>
      </c>
      <c r="N138" s="97"/>
      <c r="AT138" t="str">
        <f t="shared" si="24"/>
        <v>3.3V</v>
      </c>
      <c r="AU138" t="str">
        <f t="shared" si="25"/>
        <v>--</v>
      </c>
    </row>
    <row r="139" spans="1:47" x14ac:dyDescent="0.25">
      <c r="A139" t="str">
        <f t="shared" si="20"/>
        <v>U4-8</v>
      </c>
      <c r="B139" t="str">
        <f t="shared" si="21"/>
        <v>3.3V</v>
      </c>
      <c r="C139" t="str">
        <f t="shared" si="22"/>
        <v>U4-3.3V</v>
      </c>
      <c r="D139" t="str">
        <f t="shared" si="23"/>
        <v>U4-8</v>
      </c>
      <c r="E139" t="s">
        <v>430</v>
      </c>
      <c r="F139">
        <v>8</v>
      </c>
      <c r="G139" t="s">
        <v>291</v>
      </c>
      <c r="N139" s="97"/>
      <c r="AT139" t="str">
        <f t="shared" si="24"/>
        <v>3.3V</v>
      </c>
      <c r="AU139" t="str">
        <f t="shared" si="25"/>
        <v>--</v>
      </c>
    </row>
    <row r="140" spans="1:47" x14ac:dyDescent="0.25">
      <c r="A140" t="str">
        <f t="shared" si="20"/>
        <v>U4-9</v>
      </c>
      <c r="B140" t="str">
        <f t="shared" si="21"/>
        <v>GND</v>
      </c>
      <c r="C140" t="str">
        <f t="shared" si="22"/>
        <v>U4-GND</v>
      </c>
      <c r="D140" t="str">
        <f t="shared" si="23"/>
        <v>U4-9</v>
      </c>
      <c r="E140" t="s">
        <v>430</v>
      </c>
      <c r="F140">
        <v>9</v>
      </c>
      <c r="G140" t="s">
        <v>324</v>
      </c>
      <c r="N140" s="97"/>
      <c r="AT140" t="str">
        <f t="shared" si="24"/>
        <v>GND</v>
      </c>
      <c r="AU140" t="str">
        <f t="shared" si="25"/>
        <v>--</v>
      </c>
    </row>
    <row r="141" spans="1:47" x14ac:dyDescent="0.25">
      <c r="A141" t="str">
        <f t="shared" si="20"/>
        <v>U4-10</v>
      </c>
      <c r="B141" t="str">
        <f t="shared" si="21"/>
        <v>GND</v>
      </c>
      <c r="C141" t="str">
        <f t="shared" si="22"/>
        <v>U4-GND</v>
      </c>
      <c r="D141" t="str">
        <f t="shared" si="23"/>
        <v>U4-10</v>
      </c>
      <c r="E141" t="s">
        <v>430</v>
      </c>
      <c r="F141">
        <v>10</v>
      </c>
      <c r="G141" t="s">
        <v>324</v>
      </c>
      <c r="N141" s="97"/>
      <c r="AT141" t="str">
        <f t="shared" si="24"/>
        <v>GND</v>
      </c>
      <c r="AU141" t="str">
        <f t="shared" si="25"/>
        <v>--</v>
      </c>
    </row>
    <row r="142" spans="1:47" x14ac:dyDescent="0.25">
      <c r="A142" t="str">
        <f t="shared" si="20"/>
        <v>U4-11</v>
      </c>
      <c r="B142" t="str">
        <f t="shared" si="21"/>
        <v>GND</v>
      </c>
      <c r="C142" t="str">
        <f t="shared" si="22"/>
        <v>U4-GND</v>
      </c>
      <c r="D142" t="str">
        <f t="shared" si="23"/>
        <v>U4-11</v>
      </c>
      <c r="E142" t="s">
        <v>430</v>
      </c>
      <c r="F142">
        <v>11</v>
      </c>
      <c r="G142" t="s">
        <v>324</v>
      </c>
      <c r="N142" s="97"/>
      <c r="AT142" t="str">
        <f t="shared" si="24"/>
        <v>GND</v>
      </c>
      <c r="AU142" t="str">
        <f t="shared" si="25"/>
        <v>--</v>
      </c>
    </row>
    <row r="143" spans="1:47" x14ac:dyDescent="0.25">
      <c r="A143" t="str">
        <f t="shared" si="20"/>
        <v>U4-12</v>
      </c>
      <c r="B143" t="str">
        <f t="shared" si="21"/>
        <v>NetR7_2</v>
      </c>
      <c r="C143" t="str">
        <f t="shared" si="22"/>
        <v>U4-NetR7_2</v>
      </c>
      <c r="D143" t="str">
        <f t="shared" si="23"/>
        <v>U4-12</v>
      </c>
      <c r="E143" t="s">
        <v>430</v>
      </c>
      <c r="F143">
        <v>12</v>
      </c>
      <c r="G143" t="s">
        <v>1038</v>
      </c>
      <c r="N143" s="97"/>
      <c r="AT143" t="str">
        <f t="shared" si="24"/>
        <v>NetR7_2</v>
      </c>
      <c r="AU143" t="str">
        <f t="shared" si="25"/>
        <v>--</v>
      </c>
    </row>
    <row r="144" spans="1:47" x14ac:dyDescent="0.25">
      <c r="A144" t="str">
        <f t="shared" si="20"/>
        <v>U4-13</v>
      </c>
      <c r="B144" t="str">
        <f t="shared" si="21"/>
        <v>NetR7_2</v>
      </c>
      <c r="C144" t="str">
        <f t="shared" si="22"/>
        <v>U4-NetR7_2</v>
      </c>
      <c r="D144" t="str">
        <f t="shared" si="23"/>
        <v>U4-13</v>
      </c>
      <c r="E144" t="s">
        <v>430</v>
      </c>
      <c r="F144">
        <v>13</v>
      </c>
      <c r="G144" t="s">
        <v>1038</v>
      </c>
      <c r="N144" s="97"/>
      <c r="AT144" t="str">
        <f t="shared" si="24"/>
        <v>NetR7_2</v>
      </c>
      <c r="AU144" t="str">
        <f t="shared" si="25"/>
        <v>--</v>
      </c>
    </row>
    <row r="145" spans="1:47" x14ac:dyDescent="0.25">
      <c r="A145" t="str">
        <f t="shared" si="20"/>
        <v>U4-14</v>
      </c>
      <c r="B145" t="str">
        <f t="shared" si="21"/>
        <v>5V</v>
      </c>
      <c r="C145" t="str">
        <f t="shared" si="22"/>
        <v>U4-5V</v>
      </c>
      <c r="D145" t="str">
        <f t="shared" si="23"/>
        <v>U4-14</v>
      </c>
      <c r="E145" t="s">
        <v>430</v>
      </c>
      <c r="F145">
        <v>14</v>
      </c>
      <c r="G145" t="s">
        <v>293</v>
      </c>
      <c r="N145" s="97"/>
      <c r="AT145" t="str">
        <f t="shared" si="24"/>
        <v>5V</v>
      </c>
      <c r="AU145" t="str">
        <f t="shared" si="25"/>
        <v>--</v>
      </c>
    </row>
    <row r="146" spans="1:47" x14ac:dyDescent="0.25">
      <c r="A146" t="str">
        <f t="shared" si="20"/>
        <v>U4-15</v>
      </c>
      <c r="B146" t="str">
        <f t="shared" si="21"/>
        <v>NetU4_15</v>
      </c>
      <c r="C146" t="str">
        <f t="shared" si="22"/>
        <v>U4-NetU4_15</v>
      </c>
      <c r="D146" t="str">
        <f t="shared" si="23"/>
        <v>U4-15</v>
      </c>
      <c r="E146" t="s">
        <v>430</v>
      </c>
      <c r="F146">
        <v>15</v>
      </c>
      <c r="G146" t="s">
        <v>433</v>
      </c>
      <c r="N146" s="97"/>
      <c r="AT146" t="str">
        <f t="shared" si="24"/>
        <v>NetU4_15</v>
      </c>
      <c r="AU146" t="str">
        <f t="shared" si="25"/>
        <v>--</v>
      </c>
    </row>
    <row r="147" spans="1:47" x14ac:dyDescent="0.25">
      <c r="A147" t="str">
        <f t="shared" si="20"/>
        <v>U4-16</v>
      </c>
      <c r="B147" t="str">
        <f t="shared" si="21"/>
        <v>NetU4_16</v>
      </c>
      <c r="C147" t="str">
        <f t="shared" si="22"/>
        <v>U4-NetU4_16</v>
      </c>
      <c r="D147" t="str">
        <f t="shared" si="23"/>
        <v>U4-16</v>
      </c>
      <c r="E147" t="s">
        <v>430</v>
      </c>
      <c r="F147">
        <v>16</v>
      </c>
      <c r="G147" t="s">
        <v>434</v>
      </c>
      <c r="N147" s="97"/>
      <c r="AT147" t="str">
        <f t="shared" si="24"/>
        <v>NetU4_16</v>
      </c>
      <c r="AU147" t="str">
        <f t="shared" si="25"/>
        <v>--</v>
      </c>
    </row>
    <row r="148" spans="1:47" x14ac:dyDescent="0.25">
      <c r="A148" t="str">
        <f t="shared" si="20"/>
        <v>U5-A1</v>
      </c>
      <c r="B148" t="str">
        <f t="shared" si="21"/>
        <v>LED8</v>
      </c>
      <c r="C148" t="str">
        <f t="shared" si="22"/>
        <v>U5-LED8</v>
      </c>
      <c r="D148" t="str">
        <f t="shared" si="23"/>
        <v>U5-A1</v>
      </c>
      <c r="E148" t="s">
        <v>528</v>
      </c>
      <c r="F148" t="s">
        <v>573</v>
      </c>
      <c r="G148" t="s">
        <v>368</v>
      </c>
      <c r="N148" s="97"/>
      <c r="AT148" t="str">
        <f t="shared" si="24"/>
        <v>NetD10_A</v>
      </c>
      <c r="AU148" t="str">
        <f t="shared" si="25"/>
        <v>R31</v>
      </c>
    </row>
    <row r="149" spans="1:47" x14ac:dyDescent="0.25">
      <c r="A149" t="str">
        <f t="shared" si="20"/>
        <v>U5-A2</v>
      </c>
      <c r="B149" t="str">
        <f t="shared" si="21"/>
        <v>LED7</v>
      </c>
      <c r="C149" t="str">
        <f t="shared" si="22"/>
        <v>U5-LED7</v>
      </c>
      <c r="D149" t="str">
        <f t="shared" si="23"/>
        <v>U5-A2</v>
      </c>
      <c r="E149" t="s">
        <v>528</v>
      </c>
      <c r="F149" t="s">
        <v>578</v>
      </c>
      <c r="G149" t="s">
        <v>366</v>
      </c>
      <c r="N149" s="97"/>
      <c r="AT149" t="str">
        <f t="shared" si="24"/>
        <v>NetD9_A</v>
      </c>
      <c r="AU149" t="str">
        <f t="shared" si="25"/>
        <v>R30</v>
      </c>
    </row>
    <row r="150" spans="1:47" x14ac:dyDescent="0.25">
      <c r="A150" t="str">
        <f t="shared" si="20"/>
        <v>U5-A3</v>
      </c>
      <c r="B150" t="str">
        <f t="shared" si="21"/>
        <v>LED5</v>
      </c>
      <c r="C150" t="str">
        <f t="shared" si="22"/>
        <v>U5-LED5</v>
      </c>
      <c r="D150" t="str">
        <f t="shared" si="23"/>
        <v>U5-A3</v>
      </c>
      <c r="E150" t="s">
        <v>528</v>
      </c>
      <c r="F150" t="s">
        <v>579</v>
      </c>
      <c r="G150" t="s">
        <v>362</v>
      </c>
      <c r="N150" s="97"/>
      <c r="AT150" t="str">
        <f t="shared" si="24"/>
        <v>NetD7_A</v>
      </c>
      <c r="AU150" t="str">
        <f t="shared" si="25"/>
        <v>R26</v>
      </c>
    </row>
    <row r="151" spans="1:47" x14ac:dyDescent="0.25">
      <c r="A151" t="str">
        <f t="shared" si="20"/>
        <v>U5-A4</v>
      </c>
      <c r="B151" t="str">
        <f t="shared" si="21"/>
        <v>3.3V</v>
      </c>
      <c r="C151" t="str">
        <f t="shared" si="22"/>
        <v>U5-3.3V</v>
      </c>
      <c r="D151" t="str">
        <f t="shared" si="23"/>
        <v>U5-A4</v>
      </c>
      <c r="E151" t="s">
        <v>528</v>
      </c>
      <c r="F151" t="s">
        <v>580</v>
      </c>
      <c r="G151" t="s">
        <v>291</v>
      </c>
      <c r="N151" s="97"/>
      <c r="AT151" t="str">
        <f t="shared" si="24"/>
        <v>3.3V</v>
      </c>
      <c r="AU151" t="str">
        <f t="shared" si="25"/>
        <v>--</v>
      </c>
    </row>
    <row r="152" spans="1:47" x14ac:dyDescent="0.25">
      <c r="A152" t="str">
        <f t="shared" si="20"/>
        <v>U5-A5</v>
      </c>
      <c r="B152" t="str">
        <f t="shared" si="21"/>
        <v>LED3</v>
      </c>
      <c r="C152" t="str">
        <f t="shared" si="22"/>
        <v>U5-LED3</v>
      </c>
      <c r="D152" t="str">
        <f t="shared" si="23"/>
        <v>U5-A5</v>
      </c>
      <c r="E152" t="s">
        <v>528</v>
      </c>
      <c r="F152" t="s">
        <v>581</v>
      </c>
      <c r="G152" t="s">
        <v>358</v>
      </c>
      <c r="N152" s="97"/>
      <c r="AT152" t="str">
        <f t="shared" si="24"/>
        <v>NetD5_A</v>
      </c>
      <c r="AU152" t="str">
        <f t="shared" si="25"/>
        <v>R21</v>
      </c>
    </row>
    <row r="153" spans="1:47" x14ac:dyDescent="0.25">
      <c r="A153" t="str">
        <f t="shared" si="20"/>
        <v>U5-A6</v>
      </c>
      <c r="B153" t="str">
        <f t="shared" si="21"/>
        <v>LED1</v>
      </c>
      <c r="C153" t="str">
        <f t="shared" si="22"/>
        <v>U5-LED1</v>
      </c>
      <c r="D153" t="str">
        <f t="shared" si="23"/>
        <v>U5-A6</v>
      </c>
      <c r="E153" t="s">
        <v>528</v>
      </c>
      <c r="F153" t="s">
        <v>582</v>
      </c>
      <c r="G153" t="s">
        <v>354</v>
      </c>
      <c r="N153" s="97"/>
      <c r="AT153" t="str">
        <f t="shared" si="24"/>
        <v>NetD3_A</v>
      </c>
      <c r="AU153" t="str">
        <f t="shared" si="25"/>
        <v>R18</v>
      </c>
    </row>
    <row r="154" spans="1:47" x14ac:dyDescent="0.25">
      <c r="A154" t="str">
        <f t="shared" si="20"/>
        <v>U5-A7</v>
      </c>
      <c r="B154" t="str">
        <f t="shared" si="21"/>
        <v>BDBUS4</v>
      </c>
      <c r="C154" t="str">
        <f t="shared" si="22"/>
        <v>U5-BDBUS4</v>
      </c>
      <c r="D154" t="str">
        <f t="shared" si="23"/>
        <v>U5-A7</v>
      </c>
      <c r="E154" t="s">
        <v>528</v>
      </c>
      <c r="F154" t="s">
        <v>583</v>
      </c>
      <c r="G154" t="s">
        <v>311</v>
      </c>
      <c r="N154" s="97"/>
      <c r="AT154" t="str">
        <f t="shared" si="24"/>
        <v>BDBUS4</v>
      </c>
      <c r="AU154" t="str">
        <f t="shared" si="25"/>
        <v>--</v>
      </c>
    </row>
    <row r="155" spans="1:47" x14ac:dyDescent="0.25">
      <c r="A155" t="str">
        <f t="shared" si="20"/>
        <v>U5-A8</v>
      </c>
      <c r="B155" t="str">
        <f t="shared" si="21"/>
        <v>BDBUS3</v>
      </c>
      <c r="C155" t="str">
        <f t="shared" si="22"/>
        <v>U5-BDBUS3</v>
      </c>
      <c r="D155" t="str">
        <f t="shared" si="23"/>
        <v>U5-A8</v>
      </c>
      <c r="E155" t="s">
        <v>528</v>
      </c>
      <c r="F155" t="s">
        <v>584</v>
      </c>
      <c r="G155" t="s">
        <v>309</v>
      </c>
      <c r="N155" s="97"/>
      <c r="AT155" t="str">
        <f t="shared" si="24"/>
        <v>BDBUS3</v>
      </c>
      <c r="AU155" t="str">
        <f t="shared" si="25"/>
        <v>--</v>
      </c>
    </row>
    <row r="156" spans="1:47" x14ac:dyDescent="0.25">
      <c r="A156" t="str">
        <f t="shared" si="20"/>
        <v>U5-A9</v>
      </c>
      <c r="B156" t="str">
        <f t="shared" si="21"/>
        <v>BDBUS1</v>
      </c>
      <c r="C156" t="str">
        <f t="shared" si="22"/>
        <v>U5-BDBUS1</v>
      </c>
      <c r="D156" t="str">
        <f t="shared" si="23"/>
        <v>U5-A9</v>
      </c>
      <c r="E156" t="s">
        <v>528</v>
      </c>
      <c r="F156" t="s">
        <v>585</v>
      </c>
      <c r="G156" t="s">
        <v>305</v>
      </c>
      <c r="N156" s="97"/>
      <c r="AT156" t="str">
        <f t="shared" si="24"/>
        <v>BDBUS1</v>
      </c>
      <c r="AU156" t="str">
        <f t="shared" si="25"/>
        <v>--</v>
      </c>
    </row>
    <row r="157" spans="1:47" x14ac:dyDescent="0.25">
      <c r="A157" t="str">
        <f t="shared" si="20"/>
        <v>U5-A10</v>
      </c>
      <c r="B157" t="str">
        <f t="shared" si="21"/>
        <v>3.3V</v>
      </c>
      <c r="C157" t="str">
        <f t="shared" si="22"/>
        <v>U5-3.3V</v>
      </c>
      <c r="D157" t="str">
        <f t="shared" si="23"/>
        <v>U5-A10</v>
      </c>
      <c r="E157" t="s">
        <v>528</v>
      </c>
      <c r="F157" t="s">
        <v>574</v>
      </c>
      <c r="G157" t="s">
        <v>291</v>
      </c>
      <c r="N157" s="97"/>
      <c r="AT157" t="str">
        <f t="shared" si="24"/>
        <v>3.3V</v>
      </c>
      <c r="AU157" t="str">
        <f t="shared" si="25"/>
        <v>--</v>
      </c>
    </row>
    <row r="158" spans="1:47" x14ac:dyDescent="0.25">
      <c r="A158" t="str">
        <f t="shared" si="20"/>
        <v>U5-A11</v>
      </c>
      <c r="B158" t="str">
        <f t="shared" si="21"/>
        <v>AIN0_RC</v>
      </c>
      <c r="C158" t="str">
        <f t="shared" si="22"/>
        <v>U5-AIN0_RC</v>
      </c>
      <c r="D158" t="str">
        <f t="shared" si="23"/>
        <v>U5-A11</v>
      </c>
      <c r="E158" t="s">
        <v>528</v>
      </c>
      <c r="F158" t="s">
        <v>575</v>
      </c>
      <c r="G158" t="s">
        <v>1127</v>
      </c>
      <c r="N158" s="97"/>
      <c r="AT158" t="str">
        <f t="shared" si="24"/>
        <v>AOUT0</v>
      </c>
      <c r="AU158" t="str">
        <f t="shared" si="25"/>
        <v>R20</v>
      </c>
    </row>
    <row r="159" spans="1:47" x14ac:dyDescent="0.25">
      <c r="A159" t="str">
        <f t="shared" si="20"/>
        <v>U5-A12</v>
      </c>
      <c r="B159" t="str">
        <f t="shared" si="21"/>
        <v>AOUT0</v>
      </c>
      <c r="C159" t="str">
        <f t="shared" si="22"/>
        <v>U5-AOUT0</v>
      </c>
      <c r="D159" t="str">
        <f t="shared" si="23"/>
        <v>U5-A12</v>
      </c>
      <c r="E159" t="s">
        <v>528</v>
      </c>
      <c r="F159" t="s">
        <v>576</v>
      </c>
      <c r="G159" t="s">
        <v>1126</v>
      </c>
      <c r="N159" s="97"/>
      <c r="AT159" t="str">
        <f t="shared" si="24"/>
        <v>AIN0_RC</v>
      </c>
      <c r="AU159" t="str">
        <f t="shared" si="25"/>
        <v>R20</v>
      </c>
    </row>
    <row r="160" spans="1:47" x14ac:dyDescent="0.25">
      <c r="A160" t="str">
        <f t="shared" si="20"/>
        <v>U5-A13</v>
      </c>
      <c r="B160" t="str">
        <f t="shared" si="21"/>
        <v>AOUT1</v>
      </c>
      <c r="C160" t="str">
        <f t="shared" si="22"/>
        <v>U5-AOUT1</v>
      </c>
      <c r="D160" t="str">
        <f t="shared" si="23"/>
        <v>U5-A13</v>
      </c>
      <c r="E160" t="s">
        <v>528</v>
      </c>
      <c r="F160" t="s">
        <v>577</v>
      </c>
      <c r="G160" t="s">
        <v>1128</v>
      </c>
      <c r="N160" s="97"/>
      <c r="AT160" t="str">
        <f t="shared" si="24"/>
        <v>AIN1_RC</v>
      </c>
      <c r="AU160" t="str">
        <f t="shared" si="25"/>
        <v>R22</v>
      </c>
    </row>
    <row r="161" spans="1:47" x14ac:dyDescent="0.25">
      <c r="A161" t="str">
        <f t="shared" si="20"/>
        <v>U5-A14</v>
      </c>
      <c r="B161" t="str">
        <f t="shared" si="21"/>
        <v>3.3V</v>
      </c>
      <c r="C161" t="str">
        <f t="shared" si="22"/>
        <v>U5-3.3V</v>
      </c>
      <c r="D161" t="str">
        <f t="shared" si="23"/>
        <v>U5-A14</v>
      </c>
      <c r="E161" t="s">
        <v>528</v>
      </c>
      <c r="F161" t="s">
        <v>857</v>
      </c>
      <c r="G161" t="s">
        <v>291</v>
      </c>
      <c r="N161" s="97"/>
      <c r="AT161" t="str">
        <f t="shared" si="24"/>
        <v>3.3V</v>
      </c>
      <c r="AU161" t="str">
        <f t="shared" si="25"/>
        <v>--</v>
      </c>
    </row>
    <row r="162" spans="1:47" x14ac:dyDescent="0.25">
      <c r="A162" t="str">
        <f t="shared" si="20"/>
        <v>U5-A15</v>
      </c>
      <c r="B162" t="str">
        <f t="shared" si="21"/>
        <v>AIN1_RC</v>
      </c>
      <c r="C162" t="str">
        <f t="shared" si="22"/>
        <v>U5-AIN1_RC</v>
      </c>
      <c r="D162" t="str">
        <f t="shared" si="23"/>
        <v>U5-A15</v>
      </c>
      <c r="E162" t="s">
        <v>528</v>
      </c>
      <c r="F162" t="s">
        <v>858</v>
      </c>
      <c r="G162" t="s">
        <v>1129</v>
      </c>
      <c r="N162" s="97"/>
      <c r="AT162" t="str">
        <f t="shared" si="24"/>
        <v>AOUT1</v>
      </c>
      <c r="AU162" t="str">
        <f t="shared" si="25"/>
        <v>R22</v>
      </c>
    </row>
    <row r="163" spans="1:47" x14ac:dyDescent="0.25">
      <c r="A163" t="str">
        <f t="shared" si="20"/>
        <v>U5-A16</v>
      </c>
      <c r="B163" t="str">
        <f t="shared" si="21"/>
        <v>AIN2</v>
      </c>
      <c r="C163" t="str">
        <f t="shared" si="22"/>
        <v>U5-AIN2</v>
      </c>
      <c r="D163" t="str">
        <f t="shared" si="23"/>
        <v>U5-A16</v>
      </c>
      <c r="E163" t="s">
        <v>528</v>
      </c>
      <c r="F163" t="s">
        <v>859</v>
      </c>
      <c r="G163" t="s">
        <v>294</v>
      </c>
      <c r="N163" s="97"/>
      <c r="AT163" t="str">
        <f t="shared" si="24"/>
        <v>AIN2</v>
      </c>
      <c r="AU163" t="str">
        <f t="shared" si="25"/>
        <v>--</v>
      </c>
    </row>
    <row r="164" spans="1:47" x14ac:dyDescent="0.25">
      <c r="A164" t="str">
        <f t="shared" si="20"/>
        <v>U5-A17</v>
      </c>
      <c r="B164" t="str">
        <f t="shared" si="21"/>
        <v>AOUT2</v>
      </c>
      <c r="C164" t="str">
        <f t="shared" si="22"/>
        <v>U5-AOUT2</v>
      </c>
      <c r="D164" t="str">
        <f t="shared" si="23"/>
        <v>U5-A17</v>
      </c>
      <c r="E164" t="s">
        <v>528</v>
      </c>
      <c r="F164" t="s">
        <v>1067</v>
      </c>
      <c r="G164" t="s">
        <v>1130</v>
      </c>
      <c r="N164" s="97"/>
      <c r="AT164" t="str">
        <f t="shared" si="24"/>
        <v>AIN2_RC</v>
      </c>
      <c r="AU164" t="str">
        <f t="shared" si="25"/>
        <v>R23</v>
      </c>
    </row>
    <row r="165" spans="1:47" x14ac:dyDescent="0.25">
      <c r="A165" t="str">
        <f t="shared" si="20"/>
        <v>U5-A18</v>
      </c>
      <c r="B165" t="str">
        <f t="shared" si="21"/>
        <v>AIN3</v>
      </c>
      <c r="C165" t="str">
        <f t="shared" si="22"/>
        <v>U5-AIN3</v>
      </c>
      <c r="D165" t="str">
        <f t="shared" si="23"/>
        <v>U5-A18</v>
      </c>
      <c r="E165" t="s">
        <v>528</v>
      </c>
      <c r="F165" t="s">
        <v>1068</v>
      </c>
      <c r="G165" t="s">
        <v>295</v>
      </c>
      <c r="N165" s="97"/>
      <c r="AT165" t="str">
        <f t="shared" si="24"/>
        <v>AIN3</v>
      </c>
      <c r="AU165" t="str">
        <f t="shared" si="25"/>
        <v>--</v>
      </c>
    </row>
    <row r="166" spans="1:47" x14ac:dyDescent="0.25">
      <c r="A166" t="str">
        <f t="shared" si="20"/>
        <v>U5-A19</v>
      </c>
      <c r="B166" t="str">
        <f t="shared" si="21"/>
        <v>GND</v>
      </c>
      <c r="C166" t="str">
        <f t="shared" si="22"/>
        <v>U5-GND</v>
      </c>
      <c r="D166" t="str">
        <f t="shared" si="23"/>
        <v>U5-A19</v>
      </c>
      <c r="E166" t="s">
        <v>528</v>
      </c>
      <c r="F166" t="s">
        <v>1069</v>
      </c>
      <c r="G166" t="s">
        <v>324</v>
      </c>
      <c r="N166" s="97"/>
      <c r="AT166" t="str">
        <f t="shared" si="24"/>
        <v>GND</v>
      </c>
      <c r="AU166" t="str">
        <f t="shared" si="25"/>
        <v>--</v>
      </c>
    </row>
    <row r="167" spans="1:47" x14ac:dyDescent="0.25">
      <c r="A167" t="str">
        <f t="shared" si="20"/>
        <v>U5-A20</v>
      </c>
      <c r="B167" t="str">
        <f t="shared" si="21"/>
        <v>AIN5</v>
      </c>
      <c r="C167" t="str">
        <f t="shared" si="22"/>
        <v>U5-AIN5</v>
      </c>
      <c r="D167" t="str">
        <f t="shared" si="23"/>
        <v>U5-A20</v>
      </c>
      <c r="E167" t="s">
        <v>528</v>
      </c>
      <c r="F167" t="s">
        <v>1070</v>
      </c>
      <c r="G167" t="s">
        <v>297</v>
      </c>
      <c r="N167" s="97"/>
      <c r="AT167" t="str">
        <f t="shared" si="24"/>
        <v>AIN5</v>
      </c>
      <c r="AU167" t="str">
        <f t="shared" si="25"/>
        <v>--</v>
      </c>
    </row>
    <row r="168" spans="1:47" x14ac:dyDescent="0.25">
      <c r="A168" t="str">
        <f t="shared" si="20"/>
        <v>U5-A21</v>
      </c>
      <c r="B168" t="str">
        <f t="shared" si="21"/>
        <v>D0</v>
      </c>
      <c r="C168" t="str">
        <f t="shared" si="22"/>
        <v>U5-D0</v>
      </c>
      <c r="D168" t="str">
        <f t="shared" si="23"/>
        <v>U5-A21</v>
      </c>
      <c r="E168" t="s">
        <v>528</v>
      </c>
      <c r="F168" t="s">
        <v>1071</v>
      </c>
      <c r="G168" t="s">
        <v>299</v>
      </c>
      <c r="N168" s="97"/>
      <c r="AT168" t="str">
        <f t="shared" si="24"/>
        <v>D0</v>
      </c>
      <c r="AU168" t="str">
        <f t="shared" si="25"/>
        <v>--</v>
      </c>
    </row>
    <row r="169" spans="1:47" x14ac:dyDescent="0.25">
      <c r="A169" t="str">
        <f t="shared" si="20"/>
        <v>U5-A22</v>
      </c>
      <c r="B169" t="str">
        <f t="shared" si="21"/>
        <v>D1</v>
      </c>
      <c r="C169" t="str">
        <f t="shared" si="22"/>
        <v>U5-D1</v>
      </c>
      <c r="D169" t="str">
        <f t="shared" si="23"/>
        <v>U5-A22</v>
      </c>
      <c r="E169" t="s">
        <v>528</v>
      </c>
      <c r="F169" t="s">
        <v>1072</v>
      </c>
      <c r="G169" t="s">
        <v>300</v>
      </c>
      <c r="N169" s="97"/>
      <c r="AT169" t="str">
        <f t="shared" si="24"/>
        <v>D1</v>
      </c>
      <c r="AU169" t="str">
        <f t="shared" si="25"/>
        <v>--</v>
      </c>
    </row>
    <row r="170" spans="1:47" x14ac:dyDescent="0.25">
      <c r="A170" t="str">
        <f t="shared" si="20"/>
        <v>U5-A23</v>
      </c>
      <c r="B170" t="str">
        <f t="shared" si="21"/>
        <v>D3</v>
      </c>
      <c r="C170" t="str">
        <f t="shared" si="22"/>
        <v>U5-D3</v>
      </c>
      <c r="D170" t="str">
        <f t="shared" si="23"/>
        <v>U5-A23</v>
      </c>
      <c r="E170" t="s">
        <v>528</v>
      </c>
      <c r="F170" t="s">
        <v>1073</v>
      </c>
      <c r="G170" t="s">
        <v>302</v>
      </c>
      <c r="N170" s="97"/>
      <c r="AT170" t="str">
        <f t="shared" si="24"/>
        <v>D3</v>
      </c>
      <c r="AU170" t="str">
        <f t="shared" si="25"/>
        <v>--</v>
      </c>
    </row>
    <row r="171" spans="1:47" x14ac:dyDescent="0.25">
      <c r="A171" t="str">
        <f t="shared" si="20"/>
        <v>U5-A24</v>
      </c>
      <c r="B171" t="str">
        <f t="shared" si="21"/>
        <v>D4</v>
      </c>
      <c r="C171" t="str">
        <f t="shared" si="22"/>
        <v>U5-D4</v>
      </c>
      <c r="D171" t="str">
        <f t="shared" si="23"/>
        <v>U5-A24</v>
      </c>
      <c r="E171" t="s">
        <v>528</v>
      </c>
      <c r="F171" t="s">
        <v>1074</v>
      </c>
      <c r="G171" t="s">
        <v>304</v>
      </c>
      <c r="N171" s="97"/>
      <c r="AT171" t="str">
        <f t="shared" si="24"/>
        <v>D4</v>
      </c>
      <c r="AU171" t="str">
        <f t="shared" si="25"/>
        <v>--</v>
      </c>
    </row>
    <row r="172" spans="1:47" x14ac:dyDescent="0.25">
      <c r="A172" t="str">
        <f t="shared" si="20"/>
        <v>U5-A25</v>
      </c>
      <c r="B172" t="str">
        <f t="shared" si="21"/>
        <v>D5</v>
      </c>
      <c r="C172" t="str">
        <f t="shared" si="22"/>
        <v>U5-D5</v>
      </c>
      <c r="D172" t="str">
        <f t="shared" si="23"/>
        <v>U5-A25</v>
      </c>
      <c r="E172" t="s">
        <v>528</v>
      </c>
      <c r="F172" t="s">
        <v>1075</v>
      </c>
      <c r="G172" t="s">
        <v>306</v>
      </c>
      <c r="N172" s="97"/>
      <c r="AT172" t="str">
        <f t="shared" si="24"/>
        <v>D5</v>
      </c>
      <c r="AU172" t="str">
        <f t="shared" si="25"/>
        <v>--</v>
      </c>
    </row>
    <row r="173" spans="1:47" x14ac:dyDescent="0.25">
      <c r="A173" t="str">
        <f t="shared" si="20"/>
        <v>U5-A26</v>
      </c>
      <c r="B173" t="str">
        <f t="shared" si="21"/>
        <v>AREF</v>
      </c>
      <c r="C173" t="str">
        <f t="shared" si="22"/>
        <v>U5-AREF</v>
      </c>
      <c r="D173" t="str">
        <f t="shared" si="23"/>
        <v>U5-A26</v>
      </c>
      <c r="E173" t="s">
        <v>528</v>
      </c>
      <c r="F173" t="s">
        <v>1076</v>
      </c>
      <c r="G173" t="s">
        <v>287</v>
      </c>
      <c r="N173" s="97"/>
      <c r="AT173" t="str">
        <f t="shared" si="24"/>
        <v>AREF</v>
      </c>
      <c r="AU173" t="str">
        <f t="shared" si="25"/>
        <v>--</v>
      </c>
    </row>
    <row r="174" spans="1:47" x14ac:dyDescent="0.25">
      <c r="A174" t="str">
        <f t="shared" si="20"/>
        <v>U5-A27</v>
      </c>
      <c r="B174" t="str">
        <f t="shared" si="21"/>
        <v>PIO_08</v>
      </c>
      <c r="C174" t="str">
        <f t="shared" si="22"/>
        <v>U5-PIO_08</v>
      </c>
      <c r="D174" t="str">
        <f t="shared" si="23"/>
        <v>U5-A27</v>
      </c>
      <c r="E174" t="s">
        <v>528</v>
      </c>
      <c r="F174" t="s">
        <v>1077</v>
      </c>
      <c r="G174" t="s">
        <v>346</v>
      </c>
      <c r="N174" s="97"/>
      <c r="AT174" t="str">
        <f t="shared" si="24"/>
        <v>PIO_08</v>
      </c>
      <c r="AU174" t="str">
        <f t="shared" si="25"/>
        <v>--</v>
      </c>
    </row>
    <row r="175" spans="1:47" x14ac:dyDescent="0.25">
      <c r="A175" t="str">
        <f t="shared" si="20"/>
        <v>U5-A28</v>
      </c>
      <c r="B175" t="str">
        <f t="shared" si="21"/>
        <v>PIO_07</v>
      </c>
      <c r="C175" t="str">
        <f t="shared" si="22"/>
        <v>U5-PIO_07</v>
      </c>
      <c r="D175" t="str">
        <f t="shared" si="23"/>
        <v>U5-A28</v>
      </c>
      <c r="E175" t="s">
        <v>528</v>
      </c>
      <c r="F175" t="s">
        <v>1078</v>
      </c>
      <c r="G175" t="s">
        <v>344</v>
      </c>
      <c r="N175" s="97"/>
      <c r="AT175" t="str">
        <f t="shared" si="24"/>
        <v>PIO_07</v>
      </c>
      <c r="AU175" t="str">
        <f t="shared" si="25"/>
        <v>--</v>
      </c>
    </row>
    <row r="176" spans="1:47" x14ac:dyDescent="0.25">
      <c r="A176" t="str">
        <f t="shared" si="20"/>
        <v>U5-A29</v>
      </c>
      <c r="B176" t="str">
        <f t="shared" si="21"/>
        <v>3.3V</v>
      </c>
      <c r="C176" t="str">
        <f t="shared" si="22"/>
        <v>U5-3.3V</v>
      </c>
      <c r="D176" t="str">
        <f t="shared" si="23"/>
        <v>U5-A29</v>
      </c>
      <c r="E176" t="s">
        <v>528</v>
      </c>
      <c r="F176" t="s">
        <v>1079</v>
      </c>
      <c r="G176" t="s">
        <v>291</v>
      </c>
      <c r="N176" s="97"/>
      <c r="AT176" t="str">
        <f t="shared" si="24"/>
        <v>3.3V</v>
      </c>
      <c r="AU176" t="str">
        <f t="shared" si="25"/>
        <v>--</v>
      </c>
    </row>
    <row r="177" spans="1:47" x14ac:dyDescent="0.25">
      <c r="A177" t="str">
        <f t="shared" si="20"/>
        <v>U5-A30</v>
      </c>
      <c r="B177" t="str">
        <f t="shared" si="21"/>
        <v>PIO_02</v>
      </c>
      <c r="C177" t="str">
        <f t="shared" si="22"/>
        <v>U5-PIO_02</v>
      </c>
      <c r="D177" t="str">
        <f t="shared" si="23"/>
        <v>U5-A30</v>
      </c>
      <c r="E177" t="s">
        <v>528</v>
      </c>
      <c r="F177" t="s">
        <v>1080</v>
      </c>
      <c r="G177" t="s">
        <v>334</v>
      </c>
      <c r="N177" s="97"/>
      <c r="AT177" t="str">
        <f t="shared" si="24"/>
        <v>PIO_02</v>
      </c>
      <c r="AU177" t="str">
        <f t="shared" si="25"/>
        <v>--</v>
      </c>
    </row>
    <row r="178" spans="1:47" x14ac:dyDescent="0.25">
      <c r="A178" t="str">
        <f t="shared" si="20"/>
        <v>U5-A31</v>
      </c>
      <c r="B178" t="str">
        <f t="shared" si="21"/>
        <v>CLK_100MHZ</v>
      </c>
      <c r="C178" t="str">
        <f t="shared" si="22"/>
        <v>U5-CLK_100MHZ</v>
      </c>
      <c r="D178" t="str">
        <f t="shared" si="23"/>
        <v>U5-A31</v>
      </c>
      <c r="E178" t="s">
        <v>528</v>
      </c>
      <c r="F178" t="s">
        <v>1081</v>
      </c>
      <c r="G178" t="s">
        <v>1137</v>
      </c>
      <c r="N178" s="97"/>
      <c r="AT178" t="str">
        <f t="shared" si="24"/>
        <v>CLK_100MHZ</v>
      </c>
      <c r="AU178" t="str">
        <f t="shared" si="25"/>
        <v>--</v>
      </c>
    </row>
    <row r="179" spans="1:47" x14ac:dyDescent="0.25">
      <c r="A179" t="str">
        <f t="shared" si="20"/>
        <v>U5-A32</v>
      </c>
      <c r="B179" t="str">
        <f t="shared" si="21"/>
        <v>D6</v>
      </c>
      <c r="C179" t="str">
        <f t="shared" si="22"/>
        <v>U5-D6</v>
      </c>
      <c r="D179" t="str">
        <f t="shared" si="23"/>
        <v>U5-A32</v>
      </c>
      <c r="E179" t="s">
        <v>528</v>
      </c>
      <c r="F179" t="s">
        <v>1082</v>
      </c>
      <c r="G179" t="s">
        <v>308</v>
      </c>
      <c r="N179" s="97"/>
      <c r="AT179" t="str">
        <f t="shared" si="24"/>
        <v>D6</v>
      </c>
      <c r="AU179" t="str">
        <f t="shared" si="25"/>
        <v>--</v>
      </c>
    </row>
    <row r="180" spans="1:47" x14ac:dyDescent="0.25">
      <c r="A180" t="str">
        <f t="shared" si="20"/>
        <v>U5-A33</v>
      </c>
      <c r="B180" t="str">
        <f t="shared" si="21"/>
        <v>USER_BTN</v>
      </c>
      <c r="C180" t="str">
        <f t="shared" si="22"/>
        <v>U5-USER_BTN</v>
      </c>
      <c r="D180" t="str">
        <f t="shared" si="23"/>
        <v>U5-A33</v>
      </c>
      <c r="E180" t="s">
        <v>528</v>
      </c>
      <c r="F180" t="s">
        <v>1083</v>
      </c>
      <c r="G180" t="s">
        <v>394</v>
      </c>
      <c r="N180" s="97"/>
      <c r="AT180" t="str">
        <f t="shared" si="24"/>
        <v>USER_BTN</v>
      </c>
      <c r="AU180" t="str">
        <f t="shared" si="25"/>
        <v>--</v>
      </c>
    </row>
    <row r="181" spans="1:47" x14ac:dyDescent="0.25">
      <c r="A181" t="str">
        <f t="shared" si="20"/>
        <v>U5-A34</v>
      </c>
      <c r="B181" t="str">
        <f t="shared" si="21"/>
        <v>DONE</v>
      </c>
      <c r="C181" t="str">
        <f t="shared" si="22"/>
        <v>U5-DONE</v>
      </c>
      <c r="D181" t="str">
        <f t="shared" si="23"/>
        <v>U5-A34</v>
      </c>
      <c r="E181" t="s">
        <v>528</v>
      </c>
      <c r="F181" t="s">
        <v>1084</v>
      </c>
      <c r="G181" t="s">
        <v>1028</v>
      </c>
      <c r="N181" s="97"/>
      <c r="AT181" t="str">
        <f t="shared" si="24"/>
        <v>DONE</v>
      </c>
      <c r="AU181" t="str">
        <f t="shared" si="25"/>
        <v>--</v>
      </c>
    </row>
    <row r="182" spans="1:47" x14ac:dyDescent="0.25">
      <c r="A182" t="str">
        <f t="shared" si="20"/>
        <v>U5-A35</v>
      </c>
      <c r="B182" t="str">
        <f t="shared" si="21"/>
        <v>D8</v>
      </c>
      <c r="C182" t="str">
        <f t="shared" si="22"/>
        <v>U5-D8</v>
      </c>
      <c r="D182" t="str">
        <f t="shared" si="23"/>
        <v>U5-A35</v>
      </c>
      <c r="E182" t="s">
        <v>528</v>
      </c>
      <c r="F182" t="s">
        <v>1085</v>
      </c>
      <c r="G182" t="s">
        <v>312</v>
      </c>
      <c r="N182" s="97"/>
      <c r="AT182" t="str">
        <f t="shared" si="24"/>
        <v>D8</v>
      </c>
      <c r="AU182" t="str">
        <f t="shared" si="25"/>
        <v>--</v>
      </c>
    </row>
    <row r="183" spans="1:47" x14ac:dyDescent="0.25">
      <c r="A183" t="str">
        <f t="shared" si="20"/>
        <v>U5-A36</v>
      </c>
      <c r="B183" t="str">
        <f t="shared" si="21"/>
        <v>D9</v>
      </c>
      <c r="C183" t="str">
        <f t="shared" si="22"/>
        <v>U5-D9</v>
      </c>
      <c r="D183" t="str">
        <f t="shared" si="23"/>
        <v>U5-A36</v>
      </c>
      <c r="E183" t="s">
        <v>528</v>
      </c>
      <c r="F183" t="s">
        <v>1086</v>
      </c>
      <c r="G183" t="s">
        <v>314</v>
      </c>
      <c r="N183" s="97"/>
      <c r="AT183" t="str">
        <f t="shared" si="24"/>
        <v>D9</v>
      </c>
      <c r="AU183" t="str">
        <f t="shared" si="25"/>
        <v>--</v>
      </c>
    </row>
    <row r="184" spans="1:47" x14ac:dyDescent="0.25">
      <c r="A184" t="str">
        <f t="shared" si="20"/>
        <v>U5-A37</v>
      </c>
      <c r="B184" t="str">
        <f t="shared" si="21"/>
        <v>3.3V</v>
      </c>
      <c r="C184" t="str">
        <f t="shared" si="22"/>
        <v>U5-3.3V</v>
      </c>
      <c r="D184" t="str">
        <f t="shared" si="23"/>
        <v>U5-A37</v>
      </c>
      <c r="E184" t="s">
        <v>528</v>
      </c>
      <c r="F184" t="s">
        <v>1087</v>
      </c>
      <c r="G184" t="s">
        <v>291</v>
      </c>
      <c r="N184" s="97"/>
      <c r="AT184" t="str">
        <f t="shared" si="24"/>
        <v>3.3V</v>
      </c>
      <c r="AU184" t="str">
        <f t="shared" si="25"/>
        <v>--</v>
      </c>
    </row>
    <row r="185" spans="1:47" x14ac:dyDescent="0.25">
      <c r="A185" t="str">
        <f t="shared" si="20"/>
        <v>U5-A38</v>
      </c>
      <c r="B185" t="str">
        <f t="shared" si="21"/>
        <v>D10</v>
      </c>
      <c r="C185" t="str">
        <f t="shared" si="22"/>
        <v>U5-D10</v>
      </c>
      <c r="D185" t="str">
        <f t="shared" si="23"/>
        <v>U5-A38</v>
      </c>
      <c r="E185" t="s">
        <v>528</v>
      </c>
      <c r="F185" t="s">
        <v>1088</v>
      </c>
      <c r="G185" t="s">
        <v>316</v>
      </c>
      <c r="N185" s="97"/>
      <c r="AT185" t="str">
        <f t="shared" si="24"/>
        <v>D10</v>
      </c>
      <c r="AU185" t="str">
        <f t="shared" si="25"/>
        <v>--</v>
      </c>
    </row>
    <row r="186" spans="1:47" x14ac:dyDescent="0.25">
      <c r="A186" t="str">
        <f t="shared" si="20"/>
        <v>U5-A39</v>
      </c>
      <c r="B186" t="str">
        <f t="shared" si="21"/>
        <v>GND</v>
      </c>
      <c r="C186" t="str">
        <f t="shared" si="22"/>
        <v>U5-GND</v>
      </c>
      <c r="D186" t="str">
        <f t="shared" si="23"/>
        <v>U5-A39</v>
      </c>
      <c r="E186" t="s">
        <v>528</v>
      </c>
      <c r="F186" t="s">
        <v>1089</v>
      </c>
      <c r="G186" t="s">
        <v>324</v>
      </c>
      <c r="N186" s="97"/>
      <c r="AT186" t="str">
        <f t="shared" si="24"/>
        <v>GND</v>
      </c>
      <c r="AU186" t="str">
        <f t="shared" si="25"/>
        <v>--</v>
      </c>
    </row>
    <row r="187" spans="1:47" x14ac:dyDescent="0.25">
      <c r="A187" t="str">
        <f t="shared" si="20"/>
        <v>U5-A40</v>
      </c>
      <c r="B187" t="str">
        <f t="shared" si="21"/>
        <v>BCBUS4</v>
      </c>
      <c r="C187" t="str">
        <f t="shared" si="22"/>
        <v>U5-BCBUS4</v>
      </c>
      <c r="D187" t="str">
        <f t="shared" si="23"/>
        <v>U5-A40</v>
      </c>
      <c r="E187" t="s">
        <v>528</v>
      </c>
      <c r="F187" t="s">
        <v>1090</v>
      </c>
      <c r="G187" t="s">
        <v>1136</v>
      </c>
      <c r="N187" s="97"/>
      <c r="AT187" t="str">
        <f t="shared" si="24"/>
        <v>BCBUS4</v>
      </c>
      <c r="AU187" t="str">
        <f t="shared" si="25"/>
        <v>--</v>
      </c>
    </row>
    <row r="188" spans="1:47" x14ac:dyDescent="0.25">
      <c r="A188" t="str">
        <f t="shared" si="20"/>
        <v>U5-A41</v>
      </c>
      <c r="B188" t="str">
        <f t="shared" si="21"/>
        <v>BCBUS0</v>
      </c>
      <c r="C188" t="str">
        <f t="shared" si="22"/>
        <v>U5-BCBUS0</v>
      </c>
      <c r="D188" t="str">
        <f t="shared" si="23"/>
        <v>U5-A41</v>
      </c>
      <c r="E188" t="s">
        <v>528</v>
      </c>
      <c r="F188" t="s">
        <v>1092</v>
      </c>
      <c r="G188" t="s">
        <v>1134</v>
      </c>
      <c r="N188" s="97"/>
      <c r="AT188" t="str">
        <f t="shared" si="24"/>
        <v>BCBUS0</v>
      </c>
      <c r="AU188" t="str">
        <f t="shared" si="25"/>
        <v>--</v>
      </c>
    </row>
    <row r="189" spans="1:47" x14ac:dyDescent="0.25">
      <c r="A189" t="str">
        <f t="shared" si="20"/>
        <v>U5-A42</v>
      </c>
      <c r="B189" t="str">
        <f t="shared" si="21"/>
        <v>D11_R</v>
      </c>
      <c r="C189" t="str">
        <f t="shared" si="22"/>
        <v>U5-D11_R</v>
      </c>
      <c r="D189" t="str">
        <f t="shared" si="23"/>
        <v>U5-A42</v>
      </c>
      <c r="E189" t="s">
        <v>528</v>
      </c>
      <c r="F189" t="s">
        <v>1094</v>
      </c>
      <c r="G189" t="s">
        <v>325</v>
      </c>
      <c r="N189" s="97"/>
      <c r="AT189" t="str">
        <f t="shared" si="24"/>
        <v>D11_R</v>
      </c>
      <c r="AU189" t="str">
        <f t="shared" si="25"/>
        <v>--</v>
      </c>
    </row>
    <row r="190" spans="1:47" x14ac:dyDescent="0.25">
      <c r="A190" t="str">
        <f t="shared" si="20"/>
        <v>U5-A43</v>
      </c>
      <c r="B190" t="str">
        <f t="shared" si="21"/>
        <v>3.3V</v>
      </c>
      <c r="C190" t="str">
        <f t="shared" si="22"/>
        <v>U5-3.3V</v>
      </c>
      <c r="D190" t="str">
        <f t="shared" si="23"/>
        <v>U5-A43</v>
      </c>
      <c r="E190" t="s">
        <v>528</v>
      </c>
      <c r="F190" t="s">
        <v>1095</v>
      </c>
      <c r="G190" t="s">
        <v>291</v>
      </c>
      <c r="N190" s="97"/>
      <c r="AT190" t="str">
        <f t="shared" si="24"/>
        <v>3.3V</v>
      </c>
      <c r="AU190" t="str">
        <f t="shared" si="25"/>
        <v>--</v>
      </c>
    </row>
    <row r="191" spans="1:47" x14ac:dyDescent="0.25">
      <c r="A191" t="str">
        <f t="shared" si="20"/>
        <v>U5-A44</v>
      </c>
      <c r="B191" t="str">
        <f t="shared" si="21"/>
        <v>ADBUS7</v>
      </c>
      <c r="C191" t="str">
        <f t="shared" si="22"/>
        <v>U5-ADBUS7</v>
      </c>
      <c r="D191" t="str">
        <f t="shared" si="23"/>
        <v>U5-A44</v>
      </c>
      <c r="E191" t="s">
        <v>528</v>
      </c>
      <c r="F191" t="s">
        <v>1096</v>
      </c>
      <c r="G191" t="s">
        <v>802</v>
      </c>
      <c r="N191" s="97"/>
      <c r="AT191" t="str">
        <f t="shared" si="24"/>
        <v>ADBUS7</v>
      </c>
      <c r="AU191" t="str">
        <f t="shared" si="25"/>
        <v>--</v>
      </c>
    </row>
    <row r="192" spans="1:47" x14ac:dyDescent="0.25">
      <c r="A192" t="str">
        <f t="shared" si="20"/>
        <v>U5-A45</v>
      </c>
      <c r="B192" t="str">
        <f t="shared" si="21"/>
        <v>TCK</v>
      </c>
      <c r="C192" t="str">
        <f t="shared" si="22"/>
        <v>U5-TCK</v>
      </c>
      <c r="D192" t="str">
        <f t="shared" si="23"/>
        <v>U5-A45</v>
      </c>
      <c r="E192" t="s">
        <v>528</v>
      </c>
      <c r="F192" t="s">
        <v>1097</v>
      </c>
      <c r="G192" t="s">
        <v>329</v>
      </c>
      <c r="N192" s="97"/>
      <c r="AT192" t="str">
        <f t="shared" si="24"/>
        <v>TCK</v>
      </c>
      <c r="AU192" t="str">
        <f t="shared" si="25"/>
        <v>--</v>
      </c>
    </row>
    <row r="193" spans="1:47" x14ac:dyDescent="0.25">
      <c r="A193" t="str">
        <f t="shared" si="20"/>
        <v>U5-A46</v>
      </c>
      <c r="B193" t="str">
        <f t="shared" si="21"/>
        <v>D14</v>
      </c>
      <c r="C193" t="str">
        <f t="shared" si="22"/>
        <v>U5-D14</v>
      </c>
      <c r="D193" t="str">
        <f t="shared" si="23"/>
        <v>U5-A46</v>
      </c>
      <c r="E193" t="s">
        <v>528</v>
      </c>
      <c r="F193" t="s">
        <v>1098</v>
      </c>
      <c r="G193" t="s">
        <v>322</v>
      </c>
      <c r="N193" s="97"/>
      <c r="AT193" t="str">
        <f t="shared" si="24"/>
        <v>D14</v>
      </c>
      <c r="AU193" t="str">
        <f t="shared" si="25"/>
        <v>--</v>
      </c>
    </row>
    <row r="194" spans="1:47" x14ac:dyDescent="0.25">
      <c r="A194" t="str">
        <f t="shared" si="20"/>
        <v>U5-A47</v>
      </c>
      <c r="B194" t="str">
        <f t="shared" si="21"/>
        <v>TDI</v>
      </c>
      <c r="C194" t="str">
        <f t="shared" si="22"/>
        <v>U5-TDI</v>
      </c>
      <c r="D194" t="str">
        <f t="shared" si="23"/>
        <v>U5-A47</v>
      </c>
      <c r="E194" t="s">
        <v>528</v>
      </c>
      <c r="F194" t="s">
        <v>1099</v>
      </c>
      <c r="G194" t="s">
        <v>331</v>
      </c>
      <c r="N194" s="97"/>
      <c r="AT194" t="str">
        <f t="shared" si="24"/>
        <v>TDI</v>
      </c>
      <c r="AU194" t="str">
        <f t="shared" si="25"/>
        <v>--</v>
      </c>
    </row>
    <row r="195" spans="1:47" x14ac:dyDescent="0.25">
      <c r="A195" t="str">
        <f t="shared" si="20"/>
        <v>U5-A48</v>
      </c>
      <c r="B195" t="str">
        <f t="shared" si="21"/>
        <v>TDO</v>
      </c>
      <c r="C195" t="str">
        <f t="shared" si="22"/>
        <v>U5-TDO</v>
      </c>
      <c r="D195" t="str">
        <f t="shared" si="23"/>
        <v>U5-A48</v>
      </c>
      <c r="E195" t="s">
        <v>528</v>
      </c>
      <c r="F195" t="s">
        <v>1100</v>
      </c>
      <c r="G195" t="s">
        <v>330</v>
      </c>
      <c r="N195" s="97"/>
      <c r="AT195" t="str">
        <f t="shared" si="24"/>
        <v>TDO</v>
      </c>
      <c r="AU195" t="str">
        <f t="shared" si="25"/>
        <v>--</v>
      </c>
    </row>
    <row r="196" spans="1:47" x14ac:dyDescent="0.25">
      <c r="A196" t="str">
        <f t="shared" si="20"/>
        <v>U5-B1</v>
      </c>
      <c r="B196" t="str">
        <f t="shared" si="21"/>
        <v>LED6</v>
      </c>
      <c r="C196" t="str">
        <f t="shared" si="22"/>
        <v>U5-LED6</v>
      </c>
      <c r="D196" t="str">
        <f t="shared" si="23"/>
        <v>U5-B1</v>
      </c>
      <c r="E196" t="s">
        <v>528</v>
      </c>
      <c r="F196" t="s">
        <v>737</v>
      </c>
      <c r="G196" t="s">
        <v>364</v>
      </c>
      <c r="N196" s="97"/>
      <c r="AT196" t="str">
        <f t="shared" si="24"/>
        <v>NetD8_A</v>
      </c>
      <c r="AU196" t="str">
        <f t="shared" si="25"/>
        <v>R28</v>
      </c>
    </row>
    <row r="197" spans="1:47" x14ac:dyDescent="0.25">
      <c r="A197" t="str">
        <f t="shared" si="20"/>
        <v>U5-B2</v>
      </c>
      <c r="B197" t="str">
        <f t="shared" si="21"/>
        <v>NetU5_B2</v>
      </c>
      <c r="C197" t="str">
        <f t="shared" si="22"/>
        <v>U5-NetU5_B2</v>
      </c>
      <c r="D197" t="str">
        <f t="shared" si="23"/>
        <v>U5-B2</v>
      </c>
      <c r="E197" t="s">
        <v>528</v>
      </c>
      <c r="F197" t="s">
        <v>611</v>
      </c>
      <c r="G197" t="s">
        <v>1101</v>
      </c>
      <c r="N197" s="97"/>
      <c r="AT197" t="str">
        <f t="shared" si="24"/>
        <v>NetU5_B2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U5-B3</v>
      </c>
      <c r="B198" t="str">
        <f t="shared" ref="B198:B261" si="27">IF(OR(E198=$A$2,E198=$B$2,E198=$C$2,E198=$D$2),"--",G198)</f>
        <v>LED4</v>
      </c>
      <c r="C198" t="str">
        <f t="shared" ref="C198:C261" si="28">$E198&amp;"-"&amp;$G198</f>
        <v>U5-LED4</v>
      </c>
      <c r="D198" t="str">
        <f t="shared" ref="D198:D261" si="29">A198</f>
        <v>U5-B3</v>
      </c>
      <c r="E198" t="s">
        <v>528</v>
      </c>
      <c r="F198" t="s">
        <v>614</v>
      </c>
      <c r="G198" t="s">
        <v>360</v>
      </c>
      <c r="N198" s="97"/>
      <c r="AT198" t="str">
        <f t="shared" ref="AT198:AT261" si="30">IF(IF(COUNTIF($AO$6:$AQ$150,B198)&gt;0,"---","--")="---",VLOOKUP(B198,$AO$6:$AQ$150,3,0),B198)</f>
        <v>NetD6_A</v>
      </c>
      <c r="AU198" t="str">
        <f t="shared" ref="AU198:AU261" si="31">IF(IF(COUNTIF($AO$6:$AQ$150,B198)&gt;0,"---","--")="---",VLOOKUP(B198,$AO$6:$AQ$150,2,0),"--")</f>
        <v>R24</v>
      </c>
    </row>
    <row r="199" spans="1:47" x14ac:dyDescent="0.25">
      <c r="A199" t="str">
        <f t="shared" si="26"/>
        <v>U5-B4</v>
      </c>
      <c r="B199" t="str">
        <f t="shared" si="27"/>
        <v>LED2</v>
      </c>
      <c r="C199" t="str">
        <f t="shared" si="28"/>
        <v>U5-LED2</v>
      </c>
      <c r="D199" t="str">
        <f t="shared" si="29"/>
        <v>U5-B4</v>
      </c>
      <c r="E199" t="s">
        <v>528</v>
      </c>
      <c r="F199" t="s">
        <v>616</v>
      </c>
      <c r="G199" t="s">
        <v>356</v>
      </c>
      <c r="N199" s="97"/>
      <c r="AT199" t="str">
        <f t="shared" si="30"/>
        <v>NetD4_A</v>
      </c>
      <c r="AU199" t="str">
        <f t="shared" si="31"/>
        <v>R19</v>
      </c>
    </row>
    <row r="200" spans="1:47" x14ac:dyDescent="0.25">
      <c r="A200" t="str">
        <f t="shared" si="26"/>
        <v>U5-B5</v>
      </c>
      <c r="B200" t="str">
        <f t="shared" si="27"/>
        <v>BDBUS5</v>
      </c>
      <c r="C200" t="str">
        <f t="shared" si="28"/>
        <v>U5-BDBUS5</v>
      </c>
      <c r="D200" t="str">
        <f t="shared" si="29"/>
        <v>U5-B5</v>
      </c>
      <c r="E200" t="s">
        <v>528</v>
      </c>
      <c r="F200" t="s">
        <v>618</v>
      </c>
      <c r="G200" t="s">
        <v>313</v>
      </c>
      <c r="N200" s="97"/>
      <c r="AT200" t="str">
        <f t="shared" si="30"/>
        <v>BDBUS5</v>
      </c>
      <c r="AU200" t="str">
        <f t="shared" si="31"/>
        <v>--</v>
      </c>
    </row>
    <row r="201" spans="1:47" x14ac:dyDescent="0.25">
      <c r="A201" t="str">
        <f t="shared" si="26"/>
        <v>U5-B6</v>
      </c>
      <c r="B201" t="str">
        <f t="shared" si="27"/>
        <v>3.3V</v>
      </c>
      <c r="C201" t="str">
        <f t="shared" si="28"/>
        <v>U5-3.3V</v>
      </c>
      <c r="D201" t="str">
        <f t="shared" si="29"/>
        <v>U5-B6</v>
      </c>
      <c r="E201" t="s">
        <v>528</v>
      </c>
      <c r="F201" t="s">
        <v>620</v>
      </c>
      <c r="G201" t="s">
        <v>291</v>
      </c>
      <c r="N201" s="97"/>
      <c r="AT201" t="str">
        <f t="shared" si="30"/>
        <v>3.3V</v>
      </c>
      <c r="AU201" t="str">
        <f t="shared" si="31"/>
        <v>--</v>
      </c>
    </row>
    <row r="202" spans="1:47" x14ac:dyDescent="0.25">
      <c r="A202" t="str">
        <f t="shared" si="26"/>
        <v>U5-B7</v>
      </c>
      <c r="B202" t="str">
        <f t="shared" si="27"/>
        <v>BDBUS2</v>
      </c>
      <c r="C202" t="str">
        <f t="shared" si="28"/>
        <v>U5-BDBUS2</v>
      </c>
      <c r="D202" t="str">
        <f t="shared" si="29"/>
        <v>U5-B7</v>
      </c>
      <c r="E202" t="s">
        <v>528</v>
      </c>
      <c r="F202" t="s">
        <v>622</v>
      </c>
      <c r="G202" t="s">
        <v>307</v>
      </c>
      <c r="N202" s="97"/>
      <c r="AT202" t="str">
        <f t="shared" si="30"/>
        <v>BDBUS2</v>
      </c>
      <c r="AU202" t="str">
        <f t="shared" si="31"/>
        <v>--</v>
      </c>
    </row>
    <row r="203" spans="1:47" x14ac:dyDescent="0.25">
      <c r="A203" t="str">
        <f t="shared" si="26"/>
        <v>U5-B8</v>
      </c>
      <c r="B203" t="str">
        <f t="shared" si="27"/>
        <v>BDBUS0</v>
      </c>
      <c r="C203" t="str">
        <f t="shared" si="28"/>
        <v>U5-BDBUS0</v>
      </c>
      <c r="D203" t="str">
        <f t="shared" si="29"/>
        <v>U5-B8</v>
      </c>
      <c r="E203" t="s">
        <v>528</v>
      </c>
      <c r="F203" t="s">
        <v>738</v>
      </c>
      <c r="G203" t="s">
        <v>303</v>
      </c>
      <c r="N203" s="97"/>
      <c r="AT203" t="str">
        <f t="shared" si="30"/>
        <v>BDBUS0</v>
      </c>
      <c r="AU203" t="str">
        <f t="shared" si="31"/>
        <v>--</v>
      </c>
    </row>
    <row r="204" spans="1:47" x14ac:dyDescent="0.25">
      <c r="A204" t="str">
        <f t="shared" si="26"/>
        <v>U5-B9</v>
      </c>
      <c r="B204" t="str">
        <f t="shared" si="27"/>
        <v>AIN0</v>
      </c>
      <c r="C204" t="str">
        <f t="shared" si="28"/>
        <v>U5-AIN0</v>
      </c>
      <c r="D204" t="str">
        <f t="shared" si="29"/>
        <v>U5-B9</v>
      </c>
      <c r="E204" t="s">
        <v>528</v>
      </c>
      <c r="F204" t="s">
        <v>624</v>
      </c>
      <c r="G204" t="s">
        <v>290</v>
      </c>
      <c r="N204" s="97"/>
      <c r="AT204" t="str">
        <f t="shared" si="30"/>
        <v>AIN0</v>
      </c>
      <c r="AU204" t="str">
        <f t="shared" si="31"/>
        <v>--</v>
      </c>
    </row>
    <row r="205" spans="1:47" x14ac:dyDescent="0.25">
      <c r="A205" t="str">
        <f t="shared" si="26"/>
        <v>U5-B10</v>
      </c>
      <c r="B205" t="str">
        <f t="shared" si="27"/>
        <v>AIN1</v>
      </c>
      <c r="C205" t="str">
        <f t="shared" si="28"/>
        <v>U5-AIN1</v>
      </c>
      <c r="D205" t="str">
        <f t="shared" si="29"/>
        <v>U5-B10</v>
      </c>
      <c r="E205" t="s">
        <v>528</v>
      </c>
      <c r="F205" t="s">
        <v>626</v>
      </c>
      <c r="G205" t="s">
        <v>292</v>
      </c>
      <c r="N205" s="97"/>
      <c r="AT205" t="str">
        <f t="shared" si="30"/>
        <v>AIN1</v>
      </c>
      <c r="AU205" t="str">
        <f t="shared" si="31"/>
        <v>--</v>
      </c>
    </row>
    <row r="206" spans="1:47" x14ac:dyDescent="0.25">
      <c r="A206" t="str">
        <f t="shared" si="26"/>
        <v>U5-B11</v>
      </c>
      <c r="B206" t="str">
        <f t="shared" si="27"/>
        <v>GND</v>
      </c>
      <c r="C206" t="str">
        <f t="shared" si="28"/>
        <v>U5-GND</v>
      </c>
      <c r="D206" t="str">
        <f t="shared" si="29"/>
        <v>U5-B11</v>
      </c>
      <c r="E206" t="s">
        <v>528</v>
      </c>
      <c r="F206" t="s">
        <v>627</v>
      </c>
      <c r="G206" t="s">
        <v>324</v>
      </c>
      <c r="N206" s="97"/>
      <c r="AT206" t="str">
        <f t="shared" si="30"/>
        <v>GND</v>
      </c>
      <c r="AU206" t="str">
        <f t="shared" si="31"/>
        <v>--</v>
      </c>
    </row>
    <row r="207" spans="1:47" x14ac:dyDescent="0.25">
      <c r="A207" t="str">
        <f t="shared" si="26"/>
        <v>U5-B12</v>
      </c>
      <c r="B207" t="str">
        <f t="shared" si="27"/>
        <v>AIN2_RC</v>
      </c>
      <c r="C207" t="str">
        <f t="shared" si="28"/>
        <v>U5-AIN2_RC</v>
      </c>
      <c r="D207" t="str">
        <f t="shared" si="29"/>
        <v>U5-B12</v>
      </c>
      <c r="E207" t="s">
        <v>528</v>
      </c>
      <c r="F207" t="s">
        <v>629</v>
      </c>
      <c r="G207" t="s">
        <v>1131</v>
      </c>
      <c r="N207" s="97"/>
      <c r="AT207" t="str">
        <f t="shared" si="30"/>
        <v>AOUT2</v>
      </c>
      <c r="AU207" t="str">
        <f t="shared" si="31"/>
        <v>R23</v>
      </c>
    </row>
    <row r="208" spans="1:47" x14ac:dyDescent="0.25">
      <c r="A208" t="str">
        <f t="shared" si="26"/>
        <v>U5-B13</v>
      </c>
      <c r="B208" t="str">
        <f t="shared" si="27"/>
        <v>AOUT3</v>
      </c>
      <c r="C208" t="str">
        <f t="shared" si="28"/>
        <v>U5-AOUT3</v>
      </c>
      <c r="D208" t="str">
        <f t="shared" si="29"/>
        <v>U5-B13</v>
      </c>
      <c r="E208" t="s">
        <v>528</v>
      </c>
      <c r="F208" t="s">
        <v>630</v>
      </c>
      <c r="G208" t="s">
        <v>1132</v>
      </c>
      <c r="N208" s="97"/>
      <c r="AT208" t="str">
        <f t="shared" si="30"/>
        <v>AIN3_RC</v>
      </c>
      <c r="AU208" t="str">
        <f t="shared" si="31"/>
        <v>R25</v>
      </c>
    </row>
    <row r="209" spans="1:47" x14ac:dyDescent="0.25">
      <c r="A209" t="str">
        <f t="shared" si="26"/>
        <v>U5-B14</v>
      </c>
      <c r="B209" t="str">
        <f t="shared" si="27"/>
        <v>AIN3_RC</v>
      </c>
      <c r="C209" t="str">
        <f t="shared" si="28"/>
        <v>U5-AIN3_RC</v>
      </c>
      <c r="D209" t="str">
        <f t="shared" si="29"/>
        <v>U5-B14</v>
      </c>
      <c r="E209" t="s">
        <v>528</v>
      </c>
      <c r="F209" t="s">
        <v>861</v>
      </c>
      <c r="G209" t="s">
        <v>1133</v>
      </c>
      <c r="N209" s="97"/>
      <c r="AT209" t="str">
        <f t="shared" si="30"/>
        <v>AOUT3</v>
      </c>
      <c r="AU209" t="str">
        <f t="shared" si="31"/>
        <v>R25</v>
      </c>
    </row>
    <row r="210" spans="1:47" x14ac:dyDescent="0.25">
      <c r="A210" t="str">
        <f t="shared" si="26"/>
        <v>U5-B15</v>
      </c>
      <c r="B210" t="str">
        <f t="shared" si="27"/>
        <v>AIN4</v>
      </c>
      <c r="C210" t="str">
        <f t="shared" si="28"/>
        <v>U5-AIN4</v>
      </c>
      <c r="D210" t="str">
        <f t="shared" si="29"/>
        <v>U5-B15</v>
      </c>
      <c r="E210" t="s">
        <v>528</v>
      </c>
      <c r="F210" t="s">
        <v>828</v>
      </c>
      <c r="G210" t="s">
        <v>296</v>
      </c>
      <c r="N210" s="97"/>
      <c r="AT210" t="str">
        <f t="shared" si="30"/>
        <v>AIN4</v>
      </c>
      <c r="AU210" t="str">
        <f t="shared" si="31"/>
        <v>--</v>
      </c>
    </row>
    <row r="211" spans="1:47" x14ac:dyDescent="0.25">
      <c r="A211" t="str">
        <f t="shared" si="26"/>
        <v>U5-B16</v>
      </c>
      <c r="B211" t="str">
        <f t="shared" si="27"/>
        <v>AIN6</v>
      </c>
      <c r="C211" t="str">
        <f t="shared" si="28"/>
        <v>U5-AIN6</v>
      </c>
      <c r="D211" t="str">
        <f t="shared" si="29"/>
        <v>U5-B16</v>
      </c>
      <c r="E211" t="s">
        <v>528</v>
      </c>
      <c r="F211" t="s">
        <v>829</v>
      </c>
      <c r="G211" t="s">
        <v>298</v>
      </c>
      <c r="N211" s="97"/>
      <c r="AT211" t="str">
        <f t="shared" si="30"/>
        <v>AIN6</v>
      </c>
      <c r="AU211" t="str">
        <f t="shared" si="31"/>
        <v>--</v>
      </c>
    </row>
    <row r="212" spans="1:47" x14ac:dyDescent="0.25">
      <c r="A212" t="str">
        <f t="shared" si="26"/>
        <v>U5-B17</v>
      </c>
      <c r="B212" t="str">
        <f t="shared" si="27"/>
        <v>3.3V</v>
      </c>
      <c r="C212" t="str">
        <f t="shared" si="28"/>
        <v>U5-3.3V</v>
      </c>
      <c r="D212" t="str">
        <f t="shared" si="29"/>
        <v>U5-B17</v>
      </c>
      <c r="E212" t="s">
        <v>528</v>
      </c>
      <c r="F212" t="s">
        <v>1102</v>
      </c>
      <c r="G212" t="s">
        <v>291</v>
      </c>
      <c r="N212" s="97"/>
      <c r="AT212" t="str">
        <f t="shared" si="30"/>
        <v>3.3V</v>
      </c>
      <c r="AU212" t="str">
        <f t="shared" si="31"/>
        <v>--</v>
      </c>
    </row>
    <row r="213" spans="1:47" x14ac:dyDescent="0.25">
      <c r="A213" t="str">
        <f t="shared" si="26"/>
        <v>U5-B18</v>
      </c>
      <c r="B213" t="str">
        <f t="shared" si="27"/>
        <v>D2</v>
      </c>
      <c r="C213" t="str">
        <f t="shared" si="28"/>
        <v>U5-D2</v>
      </c>
      <c r="D213" t="str">
        <f t="shared" si="29"/>
        <v>U5-B18</v>
      </c>
      <c r="E213" t="s">
        <v>528</v>
      </c>
      <c r="F213" t="s">
        <v>1103</v>
      </c>
      <c r="G213" t="s">
        <v>301</v>
      </c>
      <c r="N213" s="97"/>
      <c r="AT213" t="str">
        <f t="shared" si="30"/>
        <v>D2</v>
      </c>
      <c r="AU213" t="str">
        <f t="shared" si="31"/>
        <v>--</v>
      </c>
    </row>
    <row r="214" spans="1:47" x14ac:dyDescent="0.25">
      <c r="A214" t="str">
        <f t="shared" si="26"/>
        <v>U5-B19</v>
      </c>
      <c r="B214" t="str">
        <f t="shared" si="27"/>
        <v>3.3V</v>
      </c>
      <c r="C214" t="str">
        <f t="shared" si="28"/>
        <v>U5-3.3V</v>
      </c>
      <c r="D214" t="str">
        <f t="shared" si="29"/>
        <v>U5-B19</v>
      </c>
      <c r="E214" t="s">
        <v>528</v>
      </c>
      <c r="F214" t="s">
        <v>1104</v>
      </c>
      <c r="G214" t="s">
        <v>291</v>
      </c>
      <c r="N214" s="97"/>
      <c r="AT214" t="str">
        <f t="shared" si="30"/>
        <v>3.3V</v>
      </c>
      <c r="AU214" t="str">
        <f t="shared" si="31"/>
        <v>--</v>
      </c>
    </row>
    <row r="215" spans="1:47" x14ac:dyDescent="0.25">
      <c r="A215" t="str">
        <f t="shared" si="26"/>
        <v>U5-B20</v>
      </c>
      <c r="B215" t="str">
        <f t="shared" si="27"/>
        <v>PIO_04</v>
      </c>
      <c r="C215" t="str">
        <f t="shared" si="28"/>
        <v>U5-PIO_04</v>
      </c>
      <c r="D215" t="str">
        <f t="shared" si="29"/>
        <v>U5-B20</v>
      </c>
      <c r="E215" t="s">
        <v>528</v>
      </c>
      <c r="F215" t="s">
        <v>1105</v>
      </c>
      <c r="G215" t="s">
        <v>336</v>
      </c>
      <c r="N215" s="97"/>
      <c r="AT215" t="str">
        <f t="shared" si="30"/>
        <v>PIO_04</v>
      </c>
      <c r="AU215" t="str">
        <f t="shared" si="31"/>
        <v>--</v>
      </c>
    </row>
    <row r="216" spans="1:47" x14ac:dyDescent="0.25">
      <c r="A216" t="str">
        <f t="shared" si="26"/>
        <v>U5-B21</v>
      </c>
      <c r="B216" t="str">
        <f t="shared" si="27"/>
        <v>PIO_03</v>
      </c>
      <c r="C216" t="str">
        <f t="shared" si="28"/>
        <v>U5-PIO_03</v>
      </c>
      <c r="D216" t="str">
        <f t="shared" si="29"/>
        <v>U5-B21</v>
      </c>
      <c r="E216" t="s">
        <v>528</v>
      </c>
      <c r="F216" t="s">
        <v>1106</v>
      </c>
      <c r="G216" t="s">
        <v>335</v>
      </c>
      <c r="N216" s="97"/>
      <c r="AT216" t="str">
        <f t="shared" si="30"/>
        <v>PIO_03</v>
      </c>
      <c r="AU216" t="str">
        <f t="shared" si="31"/>
        <v>--</v>
      </c>
    </row>
    <row r="217" spans="1:47" x14ac:dyDescent="0.25">
      <c r="A217" t="str">
        <f t="shared" si="26"/>
        <v>U5-B22</v>
      </c>
      <c r="B217" t="str">
        <f t="shared" si="27"/>
        <v>PIO_06</v>
      </c>
      <c r="C217" t="str">
        <f t="shared" si="28"/>
        <v>U5-PIO_06</v>
      </c>
      <c r="D217" t="str">
        <f t="shared" si="29"/>
        <v>U5-B22</v>
      </c>
      <c r="E217" t="s">
        <v>528</v>
      </c>
      <c r="F217" t="s">
        <v>1107</v>
      </c>
      <c r="G217" t="s">
        <v>342</v>
      </c>
      <c r="N217" s="97"/>
      <c r="AT217" t="str">
        <f t="shared" si="30"/>
        <v>PIO_06</v>
      </c>
      <c r="AU217" t="str">
        <f t="shared" si="31"/>
        <v>--</v>
      </c>
    </row>
    <row r="218" spans="1:47" x14ac:dyDescent="0.25">
      <c r="A218" t="str">
        <f t="shared" si="26"/>
        <v>U5-B23</v>
      </c>
      <c r="B218" t="str">
        <f t="shared" si="27"/>
        <v>PIO_05</v>
      </c>
      <c r="C218" t="str">
        <f t="shared" si="28"/>
        <v>U5-PIO_05</v>
      </c>
      <c r="D218" t="str">
        <f t="shared" si="29"/>
        <v>U5-B23</v>
      </c>
      <c r="E218" t="s">
        <v>528</v>
      </c>
      <c r="F218" t="s">
        <v>1108</v>
      </c>
      <c r="G218" t="s">
        <v>340</v>
      </c>
      <c r="N218" s="97"/>
      <c r="AT218" t="str">
        <f t="shared" si="30"/>
        <v>PIO_05</v>
      </c>
      <c r="AU218" t="str">
        <f t="shared" si="31"/>
        <v>--</v>
      </c>
    </row>
    <row r="219" spans="1:47" x14ac:dyDescent="0.25">
      <c r="A219" t="str">
        <f t="shared" si="26"/>
        <v>U5-B24</v>
      </c>
      <c r="B219" t="str">
        <f t="shared" si="27"/>
        <v>PIO_01</v>
      </c>
      <c r="C219" t="str">
        <f t="shared" si="28"/>
        <v>U5-PIO_01</v>
      </c>
      <c r="D219" t="str">
        <f t="shared" si="29"/>
        <v>U5-B24</v>
      </c>
      <c r="E219" t="s">
        <v>528</v>
      </c>
      <c r="F219" t="s">
        <v>1109</v>
      </c>
      <c r="G219" t="s">
        <v>333</v>
      </c>
      <c r="N219" s="97"/>
      <c r="AT219" t="str">
        <f t="shared" si="30"/>
        <v>PIO_01</v>
      </c>
      <c r="AU219" t="str">
        <f t="shared" si="31"/>
        <v>--</v>
      </c>
    </row>
    <row r="220" spans="1:47" x14ac:dyDescent="0.25">
      <c r="A220" t="str">
        <f t="shared" si="26"/>
        <v>U5-B25</v>
      </c>
      <c r="B220" t="str">
        <f t="shared" si="27"/>
        <v>D7</v>
      </c>
      <c r="C220" t="str">
        <f t="shared" si="28"/>
        <v>U5-D7</v>
      </c>
      <c r="D220" t="str">
        <f t="shared" si="29"/>
        <v>U5-B25</v>
      </c>
      <c r="E220" t="s">
        <v>528</v>
      </c>
      <c r="F220" t="s">
        <v>1110</v>
      </c>
      <c r="G220" t="s">
        <v>310</v>
      </c>
      <c r="N220" s="97"/>
      <c r="AT220" t="str">
        <f t="shared" si="30"/>
        <v>D7</v>
      </c>
      <c r="AU220" t="str">
        <f t="shared" si="31"/>
        <v>--</v>
      </c>
    </row>
    <row r="221" spans="1:47" x14ac:dyDescent="0.25">
      <c r="A221" t="str">
        <f t="shared" si="26"/>
        <v>U5-B26</v>
      </c>
      <c r="B221" t="str">
        <f t="shared" si="27"/>
        <v>3.3V</v>
      </c>
      <c r="C221" t="str">
        <f t="shared" si="28"/>
        <v>U5-3.3V</v>
      </c>
      <c r="D221" t="str">
        <f t="shared" si="29"/>
        <v>U5-B26</v>
      </c>
      <c r="E221" t="s">
        <v>528</v>
      </c>
      <c r="F221" t="s">
        <v>1111</v>
      </c>
      <c r="G221" t="s">
        <v>291</v>
      </c>
      <c r="N221" s="97"/>
      <c r="AT221" t="str">
        <f t="shared" si="30"/>
        <v>3.3V</v>
      </c>
      <c r="AU221" t="str">
        <f t="shared" si="31"/>
        <v>--</v>
      </c>
    </row>
    <row r="222" spans="1:47" x14ac:dyDescent="0.25">
      <c r="A222" t="str">
        <f t="shared" si="26"/>
        <v>U5-B27</v>
      </c>
      <c r="B222" t="str">
        <f t="shared" si="27"/>
        <v>BCBUS3</v>
      </c>
      <c r="C222" t="str">
        <f t="shared" si="28"/>
        <v>U5-BCBUS3</v>
      </c>
      <c r="D222" t="str">
        <f t="shared" si="29"/>
        <v>U5-B27</v>
      </c>
      <c r="E222" t="s">
        <v>528</v>
      </c>
      <c r="F222" t="s">
        <v>1112</v>
      </c>
      <c r="G222" t="s">
        <v>1135</v>
      </c>
      <c r="N222" s="97"/>
      <c r="AT222" t="str">
        <f t="shared" si="30"/>
        <v>BCBUS3</v>
      </c>
      <c r="AU222" t="str">
        <f t="shared" si="31"/>
        <v>--</v>
      </c>
    </row>
    <row r="223" spans="1:47" x14ac:dyDescent="0.25">
      <c r="A223" t="str">
        <f t="shared" si="26"/>
        <v>U5-B28</v>
      </c>
      <c r="B223" t="str">
        <f t="shared" si="27"/>
        <v>D11</v>
      </c>
      <c r="C223" t="str">
        <f t="shared" si="28"/>
        <v>U5-D11</v>
      </c>
      <c r="D223" t="str">
        <f t="shared" si="29"/>
        <v>U5-B28</v>
      </c>
      <c r="E223" t="s">
        <v>528</v>
      </c>
      <c r="F223" t="s">
        <v>1114</v>
      </c>
      <c r="G223" t="s">
        <v>318</v>
      </c>
      <c r="N223" s="97"/>
      <c r="AT223" t="str">
        <f t="shared" si="30"/>
        <v>D11</v>
      </c>
      <c r="AU223" t="str">
        <f t="shared" si="31"/>
        <v>--</v>
      </c>
    </row>
    <row r="224" spans="1:47" x14ac:dyDescent="0.25">
      <c r="A224" t="str">
        <f t="shared" si="26"/>
        <v>U5-B29</v>
      </c>
      <c r="B224" t="str">
        <f t="shared" si="27"/>
        <v>PROGn</v>
      </c>
      <c r="C224" t="str">
        <f t="shared" si="28"/>
        <v>U5-PROGn</v>
      </c>
      <c r="D224" t="str">
        <f t="shared" si="29"/>
        <v>U5-B29</v>
      </c>
      <c r="E224" t="s">
        <v>528</v>
      </c>
      <c r="F224" t="s">
        <v>1115</v>
      </c>
      <c r="G224" t="s">
        <v>1116</v>
      </c>
      <c r="N224" s="97"/>
      <c r="AT224" t="str">
        <f t="shared" si="30"/>
        <v>RESET</v>
      </c>
      <c r="AU224" t="str">
        <f t="shared" si="31"/>
        <v>R34</v>
      </c>
    </row>
    <row r="225" spans="1:47" x14ac:dyDescent="0.25">
      <c r="A225" t="str">
        <f t="shared" si="26"/>
        <v>U5-B30</v>
      </c>
      <c r="B225" t="str">
        <f t="shared" si="27"/>
        <v>JTAGEN</v>
      </c>
      <c r="C225" t="str">
        <f t="shared" si="28"/>
        <v>U5-JTAGEN</v>
      </c>
      <c r="D225" t="str">
        <f t="shared" si="29"/>
        <v>U5-B30</v>
      </c>
      <c r="E225" t="s">
        <v>528</v>
      </c>
      <c r="F225" t="s">
        <v>1117</v>
      </c>
      <c r="G225" t="s">
        <v>328</v>
      </c>
      <c r="N225" s="97"/>
      <c r="AT225" t="str">
        <f t="shared" si="30"/>
        <v>JTAGEN</v>
      </c>
      <c r="AU225" t="str">
        <f t="shared" si="31"/>
        <v>--</v>
      </c>
    </row>
    <row r="226" spans="1:47" x14ac:dyDescent="0.25">
      <c r="A226" t="str">
        <f t="shared" si="26"/>
        <v>U5-B31</v>
      </c>
      <c r="B226" t="str">
        <f t="shared" si="27"/>
        <v>GND</v>
      </c>
      <c r="C226" t="str">
        <f t="shared" si="28"/>
        <v>U5-GND</v>
      </c>
      <c r="D226" t="str">
        <f t="shared" si="29"/>
        <v>U5-B31</v>
      </c>
      <c r="E226" t="s">
        <v>528</v>
      </c>
      <c r="F226" t="s">
        <v>1118</v>
      </c>
      <c r="G226" t="s">
        <v>324</v>
      </c>
      <c r="N226" s="97"/>
      <c r="AT226" t="str">
        <f t="shared" si="30"/>
        <v>GND</v>
      </c>
      <c r="AU226" t="str">
        <f t="shared" si="31"/>
        <v>--</v>
      </c>
    </row>
    <row r="227" spans="1:47" x14ac:dyDescent="0.25">
      <c r="A227" t="str">
        <f t="shared" si="26"/>
        <v>U5-B32</v>
      </c>
      <c r="B227" t="str">
        <f t="shared" si="27"/>
        <v>D12_R</v>
      </c>
      <c r="C227" t="str">
        <f t="shared" si="28"/>
        <v>U5-D12_R</v>
      </c>
      <c r="D227" t="str">
        <f t="shared" si="29"/>
        <v>U5-B32</v>
      </c>
      <c r="E227" t="s">
        <v>528</v>
      </c>
      <c r="F227" t="s">
        <v>1119</v>
      </c>
      <c r="G227" t="s">
        <v>327</v>
      </c>
      <c r="N227" s="97"/>
      <c r="AT227" t="str">
        <f t="shared" si="30"/>
        <v>D12_R</v>
      </c>
      <c r="AU227" t="str">
        <f t="shared" si="31"/>
        <v>--</v>
      </c>
    </row>
    <row r="228" spans="1:47" x14ac:dyDescent="0.25">
      <c r="A228" t="str">
        <f t="shared" si="26"/>
        <v>U5-B33</v>
      </c>
      <c r="B228" t="str">
        <f t="shared" si="27"/>
        <v>D12</v>
      </c>
      <c r="C228" t="str">
        <f t="shared" si="28"/>
        <v>U5-D12</v>
      </c>
      <c r="D228" t="str">
        <f t="shared" si="29"/>
        <v>U5-B33</v>
      </c>
      <c r="E228" t="s">
        <v>528</v>
      </c>
      <c r="F228" t="s">
        <v>1120</v>
      </c>
      <c r="G228" t="s">
        <v>320</v>
      </c>
      <c r="N228" s="97"/>
      <c r="AT228" t="str">
        <f t="shared" si="30"/>
        <v>D12</v>
      </c>
      <c r="AU228" t="str">
        <f t="shared" si="31"/>
        <v>--</v>
      </c>
    </row>
    <row r="229" spans="1:47" x14ac:dyDescent="0.25">
      <c r="A229" t="str">
        <f t="shared" si="26"/>
        <v>U5-B34</v>
      </c>
      <c r="B229" t="str">
        <f t="shared" si="27"/>
        <v>TMS</v>
      </c>
      <c r="C229" t="str">
        <f t="shared" si="28"/>
        <v>U5-TMS</v>
      </c>
      <c r="D229" t="str">
        <f t="shared" si="29"/>
        <v>U5-B34</v>
      </c>
      <c r="E229" t="s">
        <v>528</v>
      </c>
      <c r="F229" t="s">
        <v>1121</v>
      </c>
      <c r="G229" t="s">
        <v>332</v>
      </c>
      <c r="N229" s="97"/>
      <c r="AT229" t="str">
        <f t="shared" si="30"/>
        <v>TMS</v>
      </c>
      <c r="AU229" t="str">
        <f t="shared" si="31"/>
        <v>--</v>
      </c>
    </row>
    <row r="230" spans="1:47" x14ac:dyDescent="0.25">
      <c r="A230" t="str">
        <f t="shared" si="26"/>
        <v>U5-B35</v>
      </c>
      <c r="B230" t="str">
        <f t="shared" si="27"/>
        <v>D13</v>
      </c>
      <c r="C230" t="str">
        <f t="shared" si="28"/>
        <v>U5-D13</v>
      </c>
      <c r="D230" t="str">
        <f t="shared" si="29"/>
        <v>U5-B35</v>
      </c>
      <c r="E230" t="s">
        <v>528</v>
      </c>
      <c r="F230" t="s">
        <v>1122</v>
      </c>
      <c r="G230" t="s">
        <v>321</v>
      </c>
      <c r="N230" s="97"/>
      <c r="AT230" t="str">
        <f t="shared" si="30"/>
        <v>D13</v>
      </c>
      <c r="AU230" t="str">
        <f t="shared" si="31"/>
        <v>--</v>
      </c>
    </row>
    <row r="231" spans="1:47" x14ac:dyDescent="0.25">
      <c r="A231" t="str">
        <f t="shared" si="26"/>
        <v>U5-B36</v>
      </c>
      <c r="B231" t="str">
        <f t="shared" si="27"/>
        <v>3.3V</v>
      </c>
      <c r="C231" t="str">
        <f t="shared" si="28"/>
        <v>U5-3.3V</v>
      </c>
      <c r="D231" t="str">
        <f t="shared" si="29"/>
        <v>U5-B36</v>
      </c>
      <c r="E231" t="s">
        <v>528</v>
      </c>
      <c r="F231" t="s">
        <v>1123</v>
      </c>
      <c r="G231" t="s">
        <v>291</v>
      </c>
      <c r="N231" s="97"/>
      <c r="AT231" t="str">
        <f t="shared" si="30"/>
        <v>3.3V</v>
      </c>
      <c r="AU231" t="str">
        <f t="shared" si="31"/>
        <v>--</v>
      </c>
    </row>
    <row r="232" spans="1:47" x14ac:dyDescent="0.25">
      <c r="A232" t="str">
        <f t="shared" si="26"/>
        <v>U5-C1</v>
      </c>
      <c r="B232" t="str">
        <f t="shared" si="27"/>
        <v>GND</v>
      </c>
      <c r="C232" t="str">
        <f t="shared" si="28"/>
        <v>U5-GND</v>
      </c>
      <c r="D232" t="str">
        <f t="shared" si="29"/>
        <v>U5-C1</v>
      </c>
      <c r="E232" t="s">
        <v>528</v>
      </c>
      <c r="F232" t="s">
        <v>444</v>
      </c>
      <c r="G232" t="s">
        <v>324</v>
      </c>
      <c r="N232" s="97"/>
      <c r="AT232" t="str">
        <f t="shared" si="30"/>
        <v>GND</v>
      </c>
      <c r="AU232" t="str">
        <f t="shared" si="31"/>
        <v>--</v>
      </c>
    </row>
    <row r="233" spans="1:47" x14ac:dyDescent="0.25">
      <c r="A233" t="str">
        <f t="shared" si="26"/>
        <v>U6-1</v>
      </c>
      <c r="B233" t="str">
        <f t="shared" si="27"/>
        <v>3.3V</v>
      </c>
      <c r="C233" t="str">
        <f t="shared" si="28"/>
        <v>U6-3.3V</v>
      </c>
      <c r="D233" t="str">
        <f t="shared" si="29"/>
        <v>U6-1</v>
      </c>
      <c r="E233" t="s">
        <v>435</v>
      </c>
      <c r="F233">
        <v>1</v>
      </c>
      <c r="G233" t="s">
        <v>291</v>
      </c>
      <c r="N233" s="97"/>
      <c r="AT233" t="str">
        <f t="shared" si="30"/>
        <v>3.3V</v>
      </c>
      <c r="AU233" t="str">
        <f t="shared" si="31"/>
        <v>--</v>
      </c>
    </row>
    <row r="234" spans="1:47" x14ac:dyDescent="0.25">
      <c r="A234" t="str">
        <f t="shared" si="26"/>
        <v>U6-2</v>
      </c>
      <c r="B234" t="str">
        <f t="shared" si="27"/>
        <v>GND</v>
      </c>
      <c r="C234" t="str">
        <f t="shared" si="28"/>
        <v>U6-GND</v>
      </c>
      <c r="D234" t="str">
        <f t="shared" si="29"/>
        <v>U6-2</v>
      </c>
      <c r="E234" t="s">
        <v>435</v>
      </c>
      <c r="F234">
        <v>2</v>
      </c>
      <c r="G234" t="s">
        <v>324</v>
      </c>
      <c r="N234" s="97"/>
      <c r="AT234" t="str">
        <f t="shared" si="30"/>
        <v>GND</v>
      </c>
      <c r="AU234" t="str">
        <f t="shared" si="31"/>
        <v>--</v>
      </c>
    </row>
    <row r="235" spans="1:47" x14ac:dyDescent="0.25">
      <c r="A235" t="str">
        <f t="shared" si="26"/>
        <v>U6-3</v>
      </c>
      <c r="B235" t="str">
        <f t="shared" si="27"/>
        <v>CLK_100MHZ</v>
      </c>
      <c r="C235" t="str">
        <f t="shared" si="28"/>
        <v>U6-CLK_100MHZ</v>
      </c>
      <c r="D235" t="str">
        <f t="shared" si="29"/>
        <v>U6-3</v>
      </c>
      <c r="E235" t="s">
        <v>435</v>
      </c>
      <c r="F235">
        <v>3</v>
      </c>
      <c r="G235" t="s">
        <v>1137</v>
      </c>
      <c r="N235" s="97"/>
      <c r="AT235" t="str">
        <f t="shared" si="30"/>
        <v>CLK_100MHZ</v>
      </c>
      <c r="AU235" t="str">
        <f t="shared" si="31"/>
        <v>--</v>
      </c>
    </row>
    <row r="236" spans="1:47" x14ac:dyDescent="0.25">
      <c r="A236" t="str">
        <f t="shared" si="26"/>
        <v>U6-4</v>
      </c>
      <c r="B236" t="str">
        <f t="shared" si="27"/>
        <v>3.3V</v>
      </c>
      <c r="C236" t="str">
        <f t="shared" si="28"/>
        <v>U6-3.3V</v>
      </c>
      <c r="D236" t="str">
        <f t="shared" si="29"/>
        <v>U6-4</v>
      </c>
      <c r="E236" t="s">
        <v>435</v>
      </c>
      <c r="F236">
        <v>4</v>
      </c>
      <c r="G236" t="s">
        <v>291</v>
      </c>
      <c r="N236" s="97"/>
      <c r="AT236" t="str">
        <f t="shared" si="30"/>
        <v>3.3V</v>
      </c>
      <c r="AU236" t="str">
        <f t="shared" si="31"/>
        <v>--</v>
      </c>
    </row>
    <row r="237" spans="1:47" x14ac:dyDescent="0.25">
      <c r="A237" t="str">
        <f t="shared" si="26"/>
        <v>C1-1</v>
      </c>
      <c r="B237" t="str">
        <f t="shared" si="27"/>
        <v>NetC1_1</v>
      </c>
      <c r="C237" t="str">
        <f t="shared" si="28"/>
        <v>C1-NetC1_1</v>
      </c>
      <c r="D237" t="str">
        <f t="shared" si="29"/>
        <v>C1-1</v>
      </c>
      <c r="E237" t="s">
        <v>444</v>
      </c>
      <c r="F237">
        <v>1</v>
      </c>
      <c r="G237" t="s">
        <v>370</v>
      </c>
      <c r="N237" s="97"/>
      <c r="AT237" t="str">
        <f t="shared" si="30"/>
        <v>NetC1_1</v>
      </c>
      <c r="AU237" t="str">
        <f t="shared" si="31"/>
        <v>--</v>
      </c>
    </row>
    <row r="238" spans="1:47" x14ac:dyDescent="0.25">
      <c r="A238" t="str">
        <f t="shared" si="26"/>
        <v>C1-2</v>
      </c>
      <c r="B238" t="str">
        <f t="shared" si="27"/>
        <v>GND</v>
      </c>
      <c r="C238" t="str">
        <f t="shared" si="28"/>
        <v>C1-GND</v>
      </c>
      <c r="D238" t="str">
        <f t="shared" si="29"/>
        <v>C1-2</v>
      </c>
      <c r="E238" t="s">
        <v>444</v>
      </c>
      <c r="F238">
        <v>2</v>
      </c>
      <c r="G238" t="s">
        <v>324</v>
      </c>
      <c r="N238" s="97"/>
      <c r="AT238" t="str">
        <f t="shared" si="30"/>
        <v>GND</v>
      </c>
      <c r="AU238" t="str">
        <f t="shared" si="31"/>
        <v>--</v>
      </c>
    </row>
    <row r="239" spans="1:47" x14ac:dyDescent="0.25">
      <c r="A239" t="str">
        <f t="shared" si="26"/>
        <v>C2-1</v>
      </c>
      <c r="B239" t="str">
        <f t="shared" si="27"/>
        <v>NetC1_1</v>
      </c>
      <c r="C239" t="str">
        <f t="shared" si="28"/>
        <v>C2-NetC1_1</v>
      </c>
      <c r="D239" t="str">
        <f t="shared" si="29"/>
        <v>C2-1</v>
      </c>
      <c r="E239" t="s">
        <v>445</v>
      </c>
      <c r="F239">
        <v>1</v>
      </c>
      <c r="G239" t="s">
        <v>370</v>
      </c>
      <c r="N239" s="97"/>
      <c r="AT239" t="str">
        <f t="shared" si="30"/>
        <v>NetC1_1</v>
      </c>
      <c r="AU239" t="str">
        <f t="shared" si="31"/>
        <v>--</v>
      </c>
    </row>
    <row r="240" spans="1:47" x14ac:dyDescent="0.25">
      <c r="A240" t="str">
        <f t="shared" si="26"/>
        <v>C2-2</v>
      </c>
      <c r="B240" t="str">
        <f t="shared" si="27"/>
        <v>GND</v>
      </c>
      <c r="C240" t="str">
        <f t="shared" si="28"/>
        <v>C2-GND</v>
      </c>
      <c r="D240" t="str">
        <f t="shared" si="29"/>
        <v>C2-2</v>
      </c>
      <c r="E240" t="s">
        <v>445</v>
      </c>
      <c r="F240">
        <v>2</v>
      </c>
      <c r="G240" t="s">
        <v>324</v>
      </c>
      <c r="N240" s="97"/>
      <c r="AT240" t="str">
        <f t="shared" si="30"/>
        <v>GND</v>
      </c>
      <c r="AU240" t="str">
        <f t="shared" si="31"/>
        <v>--</v>
      </c>
    </row>
    <row r="241" spans="1:47" x14ac:dyDescent="0.25">
      <c r="A241" t="str">
        <f t="shared" si="26"/>
        <v>C3-1</v>
      </c>
      <c r="B241" t="str">
        <f t="shared" si="27"/>
        <v>NetC3_1</v>
      </c>
      <c r="C241" t="str">
        <f t="shared" si="28"/>
        <v>C3-NetC3_1</v>
      </c>
      <c r="D241" t="str">
        <f t="shared" si="29"/>
        <v>C3-1</v>
      </c>
      <c r="E241" t="s">
        <v>446</v>
      </c>
      <c r="F241">
        <v>1</v>
      </c>
      <c r="G241" t="s">
        <v>1030</v>
      </c>
      <c r="N241" s="97"/>
      <c r="AT241" t="str">
        <f t="shared" si="30"/>
        <v>NetC3_1</v>
      </c>
      <c r="AU241" t="str">
        <f t="shared" si="31"/>
        <v>--</v>
      </c>
    </row>
    <row r="242" spans="1:47" x14ac:dyDescent="0.25">
      <c r="A242" t="str">
        <f t="shared" si="26"/>
        <v>C3-2</v>
      </c>
      <c r="B242" t="str">
        <f t="shared" si="27"/>
        <v>GND</v>
      </c>
      <c r="C242" t="str">
        <f t="shared" si="28"/>
        <v>C3-GND</v>
      </c>
      <c r="D242" t="str">
        <f t="shared" si="29"/>
        <v>C3-2</v>
      </c>
      <c r="E242" t="s">
        <v>446</v>
      </c>
      <c r="F242">
        <v>2</v>
      </c>
      <c r="G242" t="s">
        <v>324</v>
      </c>
      <c r="N242" s="97"/>
      <c r="AT242" t="str">
        <f t="shared" si="30"/>
        <v>GND</v>
      </c>
      <c r="AU242" t="str">
        <f t="shared" si="31"/>
        <v>--</v>
      </c>
    </row>
    <row r="243" spans="1:47" x14ac:dyDescent="0.25">
      <c r="A243" t="str">
        <f t="shared" si="26"/>
        <v>C4-1</v>
      </c>
      <c r="B243" t="str">
        <f t="shared" si="27"/>
        <v>NetC3_1</v>
      </c>
      <c r="C243" t="str">
        <f t="shared" si="28"/>
        <v>C4-NetC3_1</v>
      </c>
      <c r="D243" t="str">
        <f t="shared" si="29"/>
        <v>C4-1</v>
      </c>
      <c r="E243" t="s">
        <v>447</v>
      </c>
      <c r="F243">
        <v>1</v>
      </c>
      <c r="G243" t="s">
        <v>1030</v>
      </c>
      <c r="N243" s="97"/>
      <c r="AT243" t="str">
        <f t="shared" si="30"/>
        <v>NetC3_1</v>
      </c>
      <c r="AU243" t="str">
        <f t="shared" si="31"/>
        <v>--</v>
      </c>
    </row>
    <row r="244" spans="1:47" x14ac:dyDescent="0.25">
      <c r="A244" t="str">
        <f t="shared" si="26"/>
        <v>C4-2</v>
      </c>
      <c r="B244" t="str">
        <f t="shared" si="27"/>
        <v>GND</v>
      </c>
      <c r="C244" t="str">
        <f t="shared" si="28"/>
        <v>C4-GND</v>
      </c>
      <c r="D244" t="str">
        <f t="shared" si="29"/>
        <v>C4-2</v>
      </c>
      <c r="E244" t="s">
        <v>447</v>
      </c>
      <c r="F244">
        <v>2</v>
      </c>
      <c r="G244" t="s">
        <v>324</v>
      </c>
      <c r="N244" s="97"/>
      <c r="AT244" t="str">
        <f t="shared" si="30"/>
        <v>GND</v>
      </c>
      <c r="AU244" t="str">
        <f t="shared" si="31"/>
        <v>--</v>
      </c>
    </row>
    <row r="245" spans="1:47" x14ac:dyDescent="0.25">
      <c r="A245" t="str">
        <f t="shared" si="26"/>
        <v>C5-1</v>
      </c>
      <c r="B245" t="str">
        <f t="shared" si="27"/>
        <v>VCORE</v>
      </c>
      <c r="C245" t="str">
        <f t="shared" si="28"/>
        <v>C5-VCORE</v>
      </c>
      <c r="D245" t="str">
        <f t="shared" si="29"/>
        <v>C5-1</v>
      </c>
      <c r="E245" t="s">
        <v>448</v>
      </c>
      <c r="F245">
        <v>1</v>
      </c>
      <c r="G245" t="s">
        <v>395</v>
      </c>
      <c r="N245" s="97"/>
      <c r="AT245" t="str">
        <f t="shared" si="30"/>
        <v>VCORE</v>
      </c>
      <c r="AU245" t="str">
        <f t="shared" si="31"/>
        <v>--</v>
      </c>
    </row>
    <row r="246" spans="1:47" x14ac:dyDescent="0.25">
      <c r="A246" t="str">
        <f t="shared" si="26"/>
        <v>C5-2</v>
      </c>
      <c r="B246" t="str">
        <f t="shared" si="27"/>
        <v>GND</v>
      </c>
      <c r="C246" t="str">
        <f t="shared" si="28"/>
        <v>C5-GND</v>
      </c>
      <c r="D246" t="str">
        <f t="shared" si="29"/>
        <v>C5-2</v>
      </c>
      <c r="E246" t="s">
        <v>448</v>
      </c>
      <c r="F246">
        <v>2</v>
      </c>
      <c r="G246" t="s">
        <v>324</v>
      </c>
      <c r="N246" s="97"/>
      <c r="AT246" t="str">
        <f t="shared" si="30"/>
        <v>GND</v>
      </c>
      <c r="AU246" t="str">
        <f t="shared" si="31"/>
        <v>--</v>
      </c>
    </row>
    <row r="247" spans="1:47" x14ac:dyDescent="0.25">
      <c r="A247" t="str">
        <f t="shared" si="26"/>
        <v>C6-1</v>
      </c>
      <c r="B247" t="str">
        <f t="shared" si="27"/>
        <v>VCORE</v>
      </c>
      <c r="C247" t="str">
        <f t="shared" si="28"/>
        <v>C6-VCORE</v>
      </c>
      <c r="D247" t="str">
        <f t="shared" si="29"/>
        <v>C6-1</v>
      </c>
      <c r="E247" t="s">
        <v>449</v>
      </c>
      <c r="F247">
        <v>1</v>
      </c>
      <c r="G247" t="s">
        <v>395</v>
      </c>
      <c r="N247" s="97"/>
      <c r="AT247" t="str">
        <f t="shared" si="30"/>
        <v>VCORE</v>
      </c>
      <c r="AU247" t="str">
        <f t="shared" si="31"/>
        <v>--</v>
      </c>
    </row>
    <row r="248" spans="1:47" x14ac:dyDescent="0.25">
      <c r="A248" t="str">
        <f t="shared" si="26"/>
        <v>C6-2</v>
      </c>
      <c r="B248" t="str">
        <f t="shared" si="27"/>
        <v>GND</v>
      </c>
      <c r="C248" t="str">
        <f t="shared" si="28"/>
        <v>C6-GND</v>
      </c>
      <c r="D248" t="str">
        <f t="shared" si="29"/>
        <v>C6-2</v>
      </c>
      <c r="E248" t="s">
        <v>449</v>
      </c>
      <c r="F248">
        <v>2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C7-1</v>
      </c>
      <c r="B249" t="str">
        <f t="shared" si="27"/>
        <v>3.3V</v>
      </c>
      <c r="C249" t="str">
        <f t="shared" si="28"/>
        <v>C7-3.3V</v>
      </c>
      <c r="D249" t="str">
        <f t="shared" si="29"/>
        <v>C7-1</v>
      </c>
      <c r="E249" t="s">
        <v>450</v>
      </c>
      <c r="F249">
        <v>1</v>
      </c>
      <c r="G249" t="s">
        <v>291</v>
      </c>
      <c r="N249" s="97"/>
      <c r="AT249" t="str">
        <f t="shared" si="30"/>
        <v>3.3V</v>
      </c>
      <c r="AU249" t="str">
        <f t="shared" si="31"/>
        <v>--</v>
      </c>
    </row>
    <row r="250" spans="1:47" x14ac:dyDescent="0.25">
      <c r="A250" t="str">
        <f t="shared" si="26"/>
        <v>C7-2</v>
      </c>
      <c r="B250" t="str">
        <f t="shared" si="27"/>
        <v>GND</v>
      </c>
      <c r="C250" t="str">
        <f t="shared" si="28"/>
        <v>C7-GND</v>
      </c>
      <c r="D250" t="str">
        <f t="shared" si="29"/>
        <v>C7-2</v>
      </c>
      <c r="E250" t="s">
        <v>450</v>
      </c>
      <c r="F250">
        <v>2</v>
      </c>
      <c r="G250" t="s">
        <v>324</v>
      </c>
      <c r="N250" s="97"/>
      <c r="AT250" t="str">
        <f t="shared" si="30"/>
        <v>GND</v>
      </c>
      <c r="AU250" t="str">
        <f t="shared" si="31"/>
        <v>--</v>
      </c>
    </row>
    <row r="251" spans="1:47" x14ac:dyDescent="0.25">
      <c r="A251" t="str">
        <f t="shared" si="26"/>
        <v>C8-1</v>
      </c>
      <c r="B251" t="str">
        <f t="shared" si="27"/>
        <v>3.3V</v>
      </c>
      <c r="C251" t="str">
        <f t="shared" si="28"/>
        <v>C8-3.3V</v>
      </c>
      <c r="D251" t="str">
        <f t="shared" si="29"/>
        <v>C8-1</v>
      </c>
      <c r="E251" t="s">
        <v>451</v>
      </c>
      <c r="F251">
        <v>1</v>
      </c>
      <c r="G251" t="s">
        <v>291</v>
      </c>
      <c r="N251" s="97"/>
      <c r="AT251" t="str">
        <f t="shared" si="30"/>
        <v>3.3V</v>
      </c>
      <c r="AU251" t="str">
        <f t="shared" si="31"/>
        <v>--</v>
      </c>
    </row>
    <row r="252" spans="1:47" x14ac:dyDescent="0.25">
      <c r="A252" t="str">
        <f t="shared" si="26"/>
        <v>C8-2</v>
      </c>
      <c r="B252" t="str">
        <f t="shared" si="27"/>
        <v>GND</v>
      </c>
      <c r="C252" t="str">
        <f t="shared" si="28"/>
        <v>C8-GND</v>
      </c>
      <c r="D252" t="str">
        <f t="shared" si="29"/>
        <v>C8-2</v>
      </c>
      <c r="E252" t="s">
        <v>451</v>
      </c>
      <c r="F252">
        <v>2</v>
      </c>
      <c r="G252" t="s">
        <v>324</v>
      </c>
      <c r="N252" s="97"/>
      <c r="AT252" t="str">
        <f t="shared" si="30"/>
        <v>GND</v>
      </c>
      <c r="AU252" t="str">
        <f t="shared" si="31"/>
        <v>--</v>
      </c>
    </row>
    <row r="253" spans="1:47" x14ac:dyDescent="0.25">
      <c r="A253" t="str">
        <f t="shared" si="26"/>
        <v>C9-1</v>
      </c>
      <c r="B253" t="str">
        <f t="shared" si="27"/>
        <v>3.3V</v>
      </c>
      <c r="C253" t="str">
        <f t="shared" si="28"/>
        <v>C9-3.3V</v>
      </c>
      <c r="D253" t="str">
        <f t="shared" si="29"/>
        <v>C9-1</v>
      </c>
      <c r="E253" t="s">
        <v>452</v>
      </c>
      <c r="F253">
        <v>1</v>
      </c>
      <c r="G253" t="s">
        <v>291</v>
      </c>
      <c r="N253" s="97"/>
      <c r="AT253" t="str">
        <f t="shared" si="30"/>
        <v>3.3V</v>
      </c>
      <c r="AU253" t="str">
        <f t="shared" si="31"/>
        <v>--</v>
      </c>
    </row>
    <row r="254" spans="1:47" x14ac:dyDescent="0.25">
      <c r="A254" t="str">
        <f t="shared" si="26"/>
        <v>C9-2</v>
      </c>
      <c r="B254" t="str">
        <f t="shared" si="27"/>
        <v>GND</v>
      </c>
      <c r="C254" t="str">
        <f t="shared" si="28"/>
        <v>C9-GND</v>
      </c>
      <c r="D254" t="str">
        <f t="shared" si="29"/>
        <v>C9-2</v>
      </c>
      <c r="E254" t="s">
        <v>452</v>
      </c>
      <c r="F254">
        <v>2</v>
      </c>
      <c r="G254" t="s">
        <v>324</v>
      </c>
      <c r="N254" s="97"/>
      <c r="AT254" t="str">
        <f t="shared" si="30"/>
        <v>GND</v>
      </c>
      <c r="AU254" t="str">
        <f t="shared" si="31"/>
        <v>--</v>
      </c>
    </row>
    <row r="255" spans="1:47" x14ac:dyDescent="0.25">
      <c r="A255" t="str">
        <f t="shared" si="26"/>
        <v>C10-1</v>
      </c>
      <c r="B255" t="str">
        <f t="shared" si="27"/>
        <v>GND</v>
      </c>
      <c r="C255" t="str">
        <f t="shared" si="28"/>
        <v>C10-GND</v>
      </c>
      <c r="D255" t="str">
        <f t="shared" si="29"/>
        <v>C10-1</v>
      </c>
      <c r="E255" t="s">
        <v>453</v>
      </c>
      <c r="F255">
        <v>1</v>
      </c>
      <c r="G255" t="s">
        <v>324</v>
      </c>
      <c r="N255" s="97"/>
      <c r="AT255" t="str">
        <f t="shared" si="30"/>
        <v>GND</v>
      </c>
      <c r="AU255" t="str">
        <f t="shared" si="31"/>
        <v>--</v>
      </c>
    </row>
    <row r="256" spans="1:47" x14ac:dyDescent="0.25">
      <c r="A256" t="str">
        <f t="shared" si="26"/>
        <v>C10-2</v>
      </c>
      <c r="B256" t="str">
        <f t="shared" si="27"/>
        <v>3.3V</v>
      </c>
      <c r="C256" t="str">
        <f t="shared" si="28"/>
        <v>C10-3.3V</v>
      </c>
      <c r="D256" t="str">
        <f t="shared" si="29"/>
        <v>C10-2</v>
      </c>
      <c r="E256" t="s">
        <v>453</v>
      </c>
      <c r="F256">
        <v>2</v>
      </c>
      <c r="G256" t="s">
        <v>291</v>
      </c>
      <c r="N256" s="97"/>
      <c r="AT256" t="str">
        <f t="shared" si="30"/>
        <v>3.3V</v>
      </c>
      <c r="AU256" t="str">
        <f t="shared" si="31"/>
        <v>--</v>
      </c>
    </row>
    <row r="257" spans="1:47" x14ac:dyDescent="0.25">
      <c r="A257" t="str">
        <f t="shared" si="26"/>
        <v>C11-1</v>
      </c>
      <c r="B257" t="str">
        <f t="shared" si="27"/>
        <v>GND</v>
      </c>
      <c r="C257" t="str">
        <f t="shared" si="28"/>
        <v>C11-GND</v>
      </c>
      <c r="D257" t="str">
        <f t="shared" si="29"/>
        <v>C11-1</v>
      </c>
      <c r="E257" t="s">
        <v>454</v>
      </c>
      <c r="F257">
        <v>1</v>
      </c>
      <c r="G257" t="s">
        <v>324</v>
      </c>
      <c r="N257" s="97"/>
      <c r="AT257" t="str">
        <f t="shared" si="30"/>
        <v>GND</v>
      </c>
      <c r="AU257" t="str">
        <f t="shared" si="31"/>
        <v>--</v>
      </c>
    </row>
    <row r="258" spans="1:47" x14ac:dyDescent="0.25">
      <c r="A258" t="str">
        <f t="shared" si="26"/>
        <v>C11-2</v>
      </c>
      <c r="B258" t="str">
        <f t="shared" si="27"/>
        <v>VCORE</v>
      </c>
      <c r="C258" t="str">
        <f t="shared" si="28"/>
        <v>C11-VCORE</v>
      </c>
      <c r="D258" t="str">
        <f t="shared" si="29"/>
        <v>C11-2</v>
      </c>
      <c r="E258" t="s">
        <v>454</v>
      </c>
      <c r="F258">
        <v>2</v>
      </c>
      <c r="G258" t="s">
        <v>395</v>
      </c>
      <c r="N258" s="97"/>
      <c r="AT258" t="str">
        <f t="shared" si="30"/>
        <v>VCORE</v>
      </c>
      <c r="AU258" t="str">
        <f t="shared" si="31"/>
        <v>--</v>
      </c>
    </row>
    <row r="259" spans="1:47" x14ac:dyDescent="0.25">
      <c r="A259" t="str">
        <f t="shared" si="26"/>
        <v>C12-1</v>
      </c>
      <c r="B259" t="str">
        <f t="shared" si="27"/>
        <v>GND</v>
      </c>
      <c r="C259" t="str">
        <f t="shared" si="28"/>
        <v>C12-GND</v>
      </c>
      <c r="D259" t="str">
        <f t="shared" si="29"/>
        <v>C12-1</v>
      </c>
      <c r="E259" t="s">
        <v>455</v>
      </c>
      <c r="F259">
        <v>1</v>
      </c>
      <c r="G259" t="s">
        <v>324</v>
      </c>
      <c r="N259" s="97"/>
      <c r="AT259" t="str">
        <f t="shared" si="30"/>
        <v>GND</v>
      </c>
      <c r="AU259" t="str">
        <f t="shared" si="31"/>
        <v>--</v>
      </c>
    </row>
    <row r="260" spans="1:47" x14ac:dyDescent="0.25">
      <c r="A260" t="str">
        <f t="shared" si="26"/>
        <v>C12-2</v>
      </c>
      <c r="B260" t="str">
        <f t="shared" si="27"/>
        <v>USB_VBUS</v>
      </c>
      <c r="C260" t="str">
        <f t="shared" si="28"/>
        <v>C12-USB_VBUS</v>
      </c>
      <c r="D260" t="str">
        <f t="shared" si="29"/>
        <v>C12-2</v>
      </c>
      <c r="E260" t="s">
        <v>455</v>
      </c>
      <c r="F260">
        <v>2</v>
      </c>
      <c r="G260" t="s">
        <v>350</v>
      </c>
      <c r="N260" s="97"/>
      <c r="AT260" t="str">
        <f t="shared" si="30"/>
        <v>NetR9_2</v>
      </c>
      <c r="AU260" t="str">
        <f t="shared" si="31"/>
        <v>R9</v>
      </c>
    </row>
    <row r="261" spans="1:47" x14ac:dyDescent="0.25">
      <c r="A261" t="str">
        <f t="shared" si="26"/>
        <v>C13-1</v>
      </c>
      <c r="B261" t="str">
        <f t="shared" si="27"/>
        <v>GND</v>
      </c>
      <c r="C261" t="str">
        <f t="shared" si="28"/>
        <v>C13-GND</v>
      </c>
      <c r="D261" t="str">
        <f t="shared" si="29"/>
        <v>C13-1</v>
      </c>
      <c r="E261" t="s">
        <v>456</v>
      </c>
      <c r="F261">
        <v>1</v>
      </c>
      <c r="G261" t="s">
        <v>324</v>
      </c>
      <c r="N261" s="97"/>
      <c r="AT261" t="str">
        <f t="shared" si="30"/>
        <v>GND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C13-2</v>
      </c>
      <c r="B262" t="str">
        <f t="shared" ref="B262:B325" si="33">IF(OR(E262=$A$2,E262=$B$2,E262=$C$2,E262=$D$2),"--",G262)</f>
        <v>3.3V</v>
      </c>
      <c r="C262" t="str">
        <f t="shared" ref="C262:C325" si="34">$E262&amp;"-"&amp;$G262</f>
        <v>C13-3.3V</v>
      </c>
      <c r="D262" t="str">
        <f t="shared" ref="D262:D325" si="35">A262</f>
        <v>C13-2</v>
      </c>
      <c r="E262" t="s">
        <v>456</v>
      </c>
      <c r="F262">
        <v>2</v>
      </c>
      <c r="G262" t="s">
        <v>291</v>
      </c>
      <c r="N262" s="97"/>
      <c r="AT262" t="str">
        <f t="shared" ref="AT262:AT325" si="36">IF(IF(COUNTIF($AO$6:$AQ$150,B262)&gt;0,"---","--")="---",VLOOKUP(B262,$AO$6:$AQ$150,3,0),B262)</f>
        <v>3.3V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C14-1</v>
      </c>
      <c r="B263" t="str">
        <f t="shared" si="33"/>
        <v>5V</v>
      </c>
      <c r="C263" t="str">
        <f t="shared" si="34"/>
        <v>C14-5V</v>
      </c>
      <c r="D263" t="str">
        <f t="shared" si="35"/>
        <v>C14-1</v>
      </c>
      <c r="E263" t="s">
        <v>457</v>
      </c>
      <c r="F263">
        <v>1</v>
      </c>
      <c r="G263" t="s">
        <v>293</v>
      </c>
      <c r="N263" s="97"/>
      <c r="AT263" t="str">
        <f t="shared" si="36"/>
        <v>5V</v>
      </c>
      <c r="AU263" t="str">
        <f t="shared" si="37"/>
        <v>--</v>
      </c>
    </row>
    <row r="264" spans="1:47" x14ac:dyDescent="0.25">
      <c r="A264" t="str">
        <f t="shared" si="32"/>
        <v>C14-2</v>
      </c>
      <c r="B264" t="str">
        <f t="shared" si="33"/>
        <v>GND</v>
      </c>
      <c r="C264" t="str">
        <f t="shared" si="34"/>
        <v>C14-GND</v>
      </c>
      <c r="D264" t="str">
        <f t="shared" si="35"/>
        <v>C14-2</v>
      </c>
      <c r="E264" t="s">
        <v>457</v>
      </c>
      <c r="F264">
        <v>2</v>
      </c>
      <c r="G264" t="s">
        <v>324</v>
      </c>
      <c r="N264" s="97"/>
      <c r="AT264" t="str">
        <f t="shared" si="36"/>
        <v>GND</v>
      </c>
      <c r="AU264" t="str">
        <f t="shared" si="37"/>
        <v>--</v>
      </c>
    </row>
    <row r="265" spans="1:47" x14ac:dyDescent="0.25">
      <c r="A265" t="str">
        <f t="shared" si="32"/>
        <v>C15-1</v>
      </c>
      <c r="B265" t="str">
        <f t="shared" si="33"/>
        <v>3.3V</v>
      </c>
      <c r="C265" t="str">
        <f t="shared" si="34"/>
        <v>C15-3.3V</v>
      </c>
      <c r="D265" t="str">
        <f t="shared" si="35"/>
        <v>C15-1</v>
      </c>
      <c r="E265" t="s">
        <v>458</v>
      </c>
      <c r="F265">
        <v>1</v>
      </c>
      <c r="G265" t="s">
        <v>291</v>
      </c>
      <c r="N265" s="97"/>
      <c r="AT265" t="str">
        <f t="shared" si="36"/>
        <v>3.3V</v>
      </c>
      <c r="AU265" t="str">
        <f t="shared" si="37"/>
        <v>--</v>
      </c>
    </row>
    <row r="266" spans="1:47" x14ac:dyDescent="0.25">
      <c r="A266" t="str">
        <f t="shared" si="32"/>
        <v>C15-2</v>
      </c>
      <c r="B266" t="str">
        <f t="shared" si="33"/>
        <v>GND</v>
      </c>
      <c r="C266" t="str">
        <f t="shared" si="34"/>
        <v>C15-GND</v>
      </c>
      <c r="D266" t="str">
        <f t="shared" si="35"/>
        <v>C15-2</v>
      </c>
      <c r="E266" t="s">
        <v>458</v>
      </c>
      <c r="F266">
        <v>2</v>
      </c>
      <c r="G266" t="s">
        <v>324</v>
      </c>
      <c r="N266" s="97"/>
      <c r="AT266" t="str">
        <f t="shared" si="36"/>
        <v>GND</v>
      </c>
      <c r="AU266" t="str">
        <f t="shared" si="37"/>
        <v>--</v>
      </c>
    </row>
    <row r="267" spans="1:47" x14ac:dyDescent="0.25">
      <c r="A267" t="str">
        <f t="shared" si="32"/>
        <v>C16-1</v>
      </c>
      <c r="B267" t="str">
        <f t="shared" si="33"/>
        <v>GND</v>
      </c>
      <c r="C267" t="str">
        <f t="shared" si="34"/>
        <v>C16-GND</v>
      </c>
      <c r="D267" t="str">
        <f t="shared" si="35"/>
        <v>C16-1</v>
      </c>
      <c r="E267" t="s">
        <v>459</v>
      </c>
      <c r="F267">
        <v>1</v>
      </c>
      <c r="G267" t="s">
        <v>324</v>
      </c>
      <c r="N267" s="97"/>
      <c r="AT267" t="str">
        <f t="shared" si="36"/>
        <v>GND</v>
      </c>
      <c r="AU267" t="str">
        <f t="shared" si="37"/>
        <v>--</v>
      </c>
    </row>
    <row r="268" spans="1:47" x14ac:dyDescent="0.25">
      <c r="A268" t="str">
        <f t="shared" si="32"/>
        <v>C16-2</v>
      </c>
      <c r="B268" t="str">
        <f t="shared" si="33"/>
        <v>NetC16_2</v>
      </c>
      <c r="C268" t="str">
        <f t="shared" si="34"/>
        <v>C16-NetC16_2</v>
      </c>
      <c r="D268" t="str">
        <f t="shared" si="35"/>
        <v>C16-2</v>
      </c>
      <c r="E268" t="s">
        <v>459</v>
      </c>
      <c r="F268">
        <v>2</v>
      </c>
      <c r="G268" t="s">
        <v>1029</v>
      </c>
      <c r="N268" s="97"/>
      <c r="AT268" t="str">
        <f t="shared" si="36"/>
        <v>NetC16_2</v>
      </c>
      <c r="AU268" t="str">
        <f t="shared" si="37"/>
        <v>--</v>
      </c>
    </row>
    <row r="269" spans="1:47" x14ac:dyDescent="0.25">
      <c r="A269" t="str">
        <f t="shared" si="32"/>
        <v>C17-1</v>
      </c>
      <c r="B269" t="str">
        <f t="shared" si="33"/>
        <v>3.3V</v>
      </c>
      <c r="C269" t="str">
        <f t="shared" si="34"/>
        <v>C17-3.3V</v>
      </c>
      <c r="D269" t="str">
        <f t="shared" si="35"/>
        <v>C17-1</v>
      </c>
      <c r="E269" t="s">
        <v>460</v>
      </c>
      <c r="F269">
        <v>1</v>
      </c>
      <c r="G269" t="s">
        <v>291</v>
      </c>
      <c r="N269" s="97"/>
      <c r="AT269" t="str">
        <f t="shared" si="36"/>
        <v>3.3V</v>
      </c>
      <c r="AU269" t="str">
        <f t="shared" si="37"/>
        <v>--</v>
      </c>
    </row>
    <row r="270" spans="1:47" x14ac:dyDescent="0.25">
      <c r="A270" t="str">
        <f t="shared" si="32"/>
        <v>C17-2</v>
      </c>
      <c r="B270" t="str">
        <f t="shared" si="33"/>
        <v>GND</v>
      </c>
      <c r="C270" t="str">
        <f t="shared" si="34"/>
        <v>C17-GND</v>
      </c>
      <c r="D270" t="str">
        <f t="shared" si="35"/>
        <v>C17-2</v>
      </c>
      <c r="E270" t="s">
        <v>460</v>
      </c>
      <c r="F270">
        <v>2</v>
      </c>
      <c r="G270" t="s">
        <v>324</v>
      </c>
      <c r="N270" s="97"/>
      <c r="AT270" t="str">
        <f t="shared" si="36"/>
        <v>GND</v>
      </c>
      <c r="AU270" t="str">
        <f t="shared" si="37"/>
        <v>--</v>
      </c>
    </row>
    <row r="271" spans="1:47" x14ac:dyDescent="0.25">
      <c r="A271" t="str">
        <f t="shared" si="32"/>
        <v>C18-1</v>
      </c>
      <c r="B271" t="str">
        <f t="shared" si="33"/>
        <v>PROGn</v>
      </c>
      <c r="C271" t="str">
        <f t="shared" si="34"/>
        <v>C18-PROGn</v>
      </c>
      <c r="D271" t="str">
        <f t="shared" si="35"/>
        <v>C18-1</v>
      </c>
      <c r="E271" t="s">
        <v>461</v>
      </c>
      <c r="F271">
        <v>1</v>
      </c>
      <c r="G271" t="s">
        <v>1116</v>
      </c>
      <c r="N271" s="97"/>
      <c r="AT271" t="str">
        <f t="shared" si="36"/>
        <v>RESET</v>
      </c>
      <c r="AU271" t="str">
        <f t="shared" si="37"/>
        <v>R34</v>
      </c>
    </row>
    <row r="272" spans="1:47" x14ac:dyDescent="0.25">
      <c r="A272" t="str">
        <f t="shared" si="32"/>
        <v>C18-2</v>
      </c>
      <c r="B272" t="str">
        <f t="shared" si="33"/>
        <v>GND</v>
      </c>
      <c r="C272" t="str">
        <f t="shared" si="34"/>
        <v>C18-GND</v>
      </c>
      <c r="D272" t="str">
        <f t="shared" si="35"/>
        <v>C18-2</v>
      </c>
      <c r="E272" t="s">
        <v>461</v>
      </c>
      <c r="F272">
        <v>2</v>
      </c>
      <c r="G272" t="s">
        <v>324</v>
      </c>
      <c r="N272" s="97"/>
      <c r="AT272" t="str">
        <f t="shared" si="36"/>
        <v>GND</v>
      </c>
      <c r="AU272" t="str">
        <f t="shared" si="37"/>
        <v>--</v>
      </c>
    </row>
    <row r="273" spans="1:47" x14ac:dyDescent="0.25">
      <c r="A273" t="str">
        <f t="shared" si="32"/>
        <v>C19-1</v>
      </c>
      <c r="B273" t="str">
        <f t="shared" si="33"/>
        <v>3.3V</v>
      </c>
      <c r="C273" t="str">
        <f t="shared" si="34"/>
        <v>C19-3.3V</v>
      </c>
      <c r="D273" t="str">
        <f t="shared" si="35"/>
        <v>C19-1</v>
      </c>
      <c r="E273" t="s">
        <v>462</v>
      </c>
      <c r="F273">
        <v>1</v>
      </c>
      <c r="G273" t="s">
        <v>291</v>
      </c>
      <c r="N273" s="97"/>
      <c r="AT273" t="str">
        <f t="shared" si="36"/>
        <v>3.3V</v>
      </c>
      <c r="AU273" t="str">
        <f t="shared" si="37"/>
        <v>--</v>
      </c>
    </row>
    <row r="274" spans="1:47" x14ac:dyDescent="0.25">
      <c r="A274" t="str">
        <f t="shared" si="32"/>
        <v>C19-2</v>
      </c>
      <c r="B274" t="str">
        <f t="shared" si="33"/>
        <v>GND</v>
      </c>
      <c r="C274" t="str">
        <f t="shared" si="34"/>
        <v>C19-GND</v>
      </c>
      <c r="D274" t="str">
        <f t="shared" si="35"/>
        <v>C19-2</v>
      </c>
      <c r="E274" t="s">
        <v>462</v>
      </c>
      <c r="F274">
        <v>2</v>
      </c>
      <c r="G274" t="s">
        <v>324</v>
      </c>
      <c r="N274" s="97"/>
      <c r="AT274" t="str">
        <f t="shared" si="36"/>
        <v>GND</v>
      </c>
      <c r="AU274" t="str">
        <f t="shared" si="37"/>
        <v>--</v>
      </c>
    </row>
    <row r="275" spans="1:47" x14ac:dyDescent="0.25">
      <c r="A275" t="str">
        <f t="shared" si="32"/>
        <v>C20-1</v>
      </c>
      <c r="B275" t="str">
        <f t="shared" si="33"/>
        <v>3.3V</v>
      </c>
      <c r="C275" t="str">
        <f t="shared" si="34"/>
        <v>C20-3.3V</v>
      </c>
      <c r="D275" t="str">
        <f t="shared" si="35"/>
        <v>C20-1</v>
      </c>
      <c r="E275" t="s">
        <v>463</v>
      </c>
      <c r="F275">
        <v>1</v>
      </c>
      <c r="G275" t="s">
        <v>291</v>
      </c>
      <c r="N275" s="97"/>
      <c r="AT275" t="str">
        <f t="shared" si="36"/>
        <v>3.3V</v>
      </c>
      <c r="AU275" t="str">
        <f t="shared" si="37"/>
        <v>--</v>
      </c>
    </row>
    <row r="276" spans="1:47" x14ac:dyDescent="0.25">
      <c r="A276" t="str">
        <f t="shared" si="32"/>
        <v>C20-2</v>
      </c>
      <c r="B276" t="str">
        <f t="shared" si="33"/>
        <v>GND</v>
      </c>
      <c r="C276" t="str">
        <f t="shared" si="34"/>
        <v>C20-GND</v>
      </c>
      <c r="D276" t="str">
        <f t="shared" si="35"/>
        <v>C20-2</v>
      </c>
      <c r="E276" t="s">
        <v>463</v>
      </c>
      <c r="F276">
        <v>2</v>
      </c>
      <c r="G276" t="s">
        <v>324</v>
      </c>
      <c r="N276" s="97"/>
      <c r="AT276" t="str">
        <f t="shared" si="36"/>
        <v>GND</v>
      </c>
      <c r="AU276" t="str">
        <f t="shared" si="37"/>
        <v>--</v>
      </c>
    </row>
    <row r="277" spans="1:47" x14ac:dyDescent="0.25">
      <c r="A277" t="str">
        <f t="shared" si="32"/>
        <v>C21-1</v>
      </c>
      <c r="B277" t="str">
        <f t="shared" si="33"/>
        <v>3.3V</v>
      </c>
      <c r="C277" t="str">
        <f t="shared" si="34"/>
        <v>C21-3.3V</v>
      </c>
      <c r="D277" t="str">
        <f t="shared" si="35"/>
        <v>C21-1</v>
      </c>
      <c r="E277" t="s">
        <v>464</v>
      </c>
      <c r="F277">
        <v>1</v>
      </c>
      <c r="G277" t="s">
        <v>291</v>
      </c>
      <c r="N277" s="97"/>
      <c r="AT277" t="str">
        <f t="shared" si="36"/>
        <v>3.3V</v>
      </c>
      <c r="AU277" t="str">
        <f t="shared" si="37"/>
        <v>--</v>
      </c>
    </row>
    <row r="278" spans="1:47" x14ac:dyDescent="0.25">
      <c r="A278" t="str">
        <f t="shared" si="32"/>
        <v>C21-2</v>
      </c>
      <c r="B278" t="str">
        <f t="shared" si="33"/>
        <v>GND</v>
      </c>
      <c r="C278" t="str">
        <f t="shared" si="34"/>
        <v>C21-GND</v>
      </c>
      <c r="D278" t="str">
        <f t="shared" si="35"/>
        <v>C21-2</v>
      </c>
      <c r="E278" t="s">
        <v>464</v>
      </c>
      <c r="F278">
        <v>2</v>
      </c>
      <c r="G278" t="s">
        <v>324</v>
      </c>
      <c r="N278" s="97"/>
      <c r="AT278" t="str">
        <f t="shared" si="36"/>
        <v>GND</v>
      </c>
      <c r="AU278" t="str">
        <f t="shared" si="37"/>
        <v>--</v>
      </c>
    </row>
    <row r="279" spans="1:47" x14ac:dyDescent="0.25">
      <c r="A279" t="str">
        <f t="shared" si="32"/>
        <v>C22-1</v>
      </c>
      <c r="B279" t="str">
        <f t="shared" si="33"/>
        <v>3.3V</v>
      </c>
      <c r="C279" t="str">
        <f t="shared" si="34"/>
        <v>C22-3.3V</v>
      </c>
      <c r="D279" t="str">
        <f t="shared" si="35"/>
        <v>C22-1</v>
      </c>
      <c r="E279" t="s">
        <v>465</v>
      </c>
      <c r="F279">
        <v>1</v>
      </c>
      <c r="G279" t="s">
        <v>291</v>
      </c>
      <c r="N279" s="97"/>
      <c r="AT279" t="str">
        <f t="shared" si="36"/>
        <v>3.3V</v>
      </c>
      <c r="AU279" t="str">
        <f t="shared" si="37"/>
        <v>--</v>
      </c>
    </row>
    <row r="280" spans="1:47" x14ac:dyDescent="0.25">
      <c r="A280" t="str">
        <f t="shared" si="32"/>
        <v>C22-2</v>
      </c>
      <c r="B280" t="str">
        <f t="shared" si="33"/>
        <v>GND</v>
      </c>
      <c r="C280" t="str">
        <f t="shared" si="34"/>
        <v>C22-GND</v>
      </c>
      <c r="D280" t="str">
        <f t="shared" si="35"/>
        <v>C22-2</v>
      </c>
      <c r="E280" t="s">
        <v>465</v>
      </c>
      <c r="F280">
        <v>2</v>
      </c>
      <c r="G280" t="s">
        <v>324</v>
      </c>
      <c r="N280" s="97"/>
      <c r="AT280" t="str">
        <f t="shared" si="36"/>
        <v>GND</v>
      </c>
      <c r="AU280" t="str">
        <f t="shared" si="37"/>
        <v>--</v>
      </c>
    </row>
    <row r="281" spans="1:47" x14ac:dyDescent="0.25">
      <c r="A281" t="str">
        <f t="shared" si="32"/>
        <v>C23-1</v>
      </c>
      <c r="B281" t="str">
        <f t="shared" si="33"/>
        <v>3.3V</v>
      </c>
      <c r="C281" t="str">
        <f t="shared" si="34"/>
        <v>C23-3.3V</v>
      </c>
      <c r="D281" t="str">
        <f t="shared" si="35"/>
        <v>C23-1</v>
      </c>
      <c r="E281" t="s">
        <v>466</v>
      </c>
      <c r="F281">
        <v>1</v>
      </c>
      <c r="G281" t="s">
        <v>291</v>
      </c>
      <c r="N281" s="97"/>
      <c r="AT281" t="str">
        <f t="shared" si="36"/>
        <v>3.3V</v>
      </c>
      <c r="AU281" t="str">
        <f t="shared" si="37"/>
        <v>--</v>
      </c>
    </row>
    <row r="282" spans="1:47" x14ac:dyDescent="0.25">
      <c r="A282" t="str">
        <f t="shared" si="32"/>
        <v>C23-2</v>
      </c>
      <c r="B282" t="str">
        <f t="shared" si="33"/>
        <v>GND</v>
      </c>
      <c r="C282" t="str">
        <f t="shared" si="34"/>
        <v>C23-GND</v>
      </c>
      <c r="D282" t="str">
        <f t="shared" si="35"/>
        <v>C23-2</v>
      </c>
      <c r="E282" t="s">
        <v>466</v>
      </c>
      <c r="F282">
        <v>2</v>
      </c>
      <c r="G282" t="s">
        <v>324</v>
      </c>
      <c r="N282" s="97"/>
      <c r="AT282" t="str">
        <f t="shared" si="36"/>
        <v>GND</v>
      </c>
      <c r="AU282" t="str">
        <f t="shared" si="37"/>
        <v>--</v>
      </c>
    </row>
    <row r="283" spans="1:47" x14ac:dyDescent="0.25">
      <c r="A283" t="str">
        <f t="shared" si="32"/>
        <v>C24-1</v>
      </c>
      <c r="B283" t="str">
        <f t="shared" si="33"/>
        <v>3.3V</v>
      </c>
      <c r="C283" t="str">
        <f t="shared" si="34"/>
        <v>C24-3.3V</v>
      </c>
      <c r="D283" t="str">
        <f t="shared" si="35"/>
        <v>C24-1</v>
      </c>
      <c r="E283" t="s">
        <v>467</v>
      </c>
      <c r="F283">
        <v>1</v>
      </c>
      <c r="G283" t="s">
        <v>291</v>
      </c>
      <c r="N283" s="97"/>
      <c r="AT283" t="str">
        <f t="shared" si="36"/>
        <v>3.3V</v>
      </c>
      <c r="AU283" t="str">
        <f t="shared" si="37"/>
        <v>--</v>
      </c>
    </row>
    <row r="284" spans="1:47" x14ac:dyDescent="0.25">
      <c r="A284" t="str">
        <f t="shared" si="32"/>
        <v>C24-2</v>
      </c>
      <c r="B284" t="str">
        <f t="shared" si="33"/>
        <v>GND</v>
      </c>
      <c r="C284" t="str">
        <f t="shared" si="34"/>
        <v>C24-GND</v>
      </c>
      <c r="D284" t="str">
        <f t="shared" si="35"/>
        <v>C24-2</v>
      </c>
      <c r="E284" t="s">
        <v>467</v>
      </c>
      <c r="F284">
        <v>2</v>
      </c>
      <c r="G284" t="s">
        <v>324</v>
      </c>
      <c r="N284" s="97"/>
      <c r="AT284" t="str">
        <f t="shared" si="36"/>
        <v>GND</v>
      </c>
      <c r="AU284" t="str">
        <f t="shared" si="37"/>
        <v>--</v>
      </c>
    </row>
    <row r="285" spans="1:47" x14ac:dyDescent="0.25">
      <c r="A285" t="str">
        <f t="shared" si="32"/>
        <v>C25-1</v>
      </c>
      <c r="B285" t="str">
        <f t="shared" si="33"/>
        <v>3.3V</v>
      </c>
      <c r="C285" t="str">
        <f t="shared" si="34"/>
        <v>C25-3.3V</v>
      </c>
      <c r="D285" t="str">
        <f t="shared" si="35"/>
        <v>C25-1</v>
      </c>
      <c r="E285" t="s">
        <v>468</v>
      </c>
      <c r="F285">
        <v>1</v>
      </c>
      <c r="G285" t="s">
        <v>291</v>
      </c>
      <c r="N285" s="97"/>
      <c r="AT285" t="str">
        <f t="shared" si="36"/>
        <v>3.3V</v>
      </c>
      <c r="AU285" t="str">
        <f t="shared" si="37"/>
        <v>--</v>
      </c>
    </row>
    <row r="286" spans="1:47" x14ac:dyDescent="0.25">
      <c r="A286" t="str">
        <f t="shared" si="32"/>
        <v>C25-2</v>
      </c>
      <c r="B286" t="str">
        <f t="shared" si="33"/>
        <v>GND</v>
      </c>
      <c r="C286" t="str">
        <f t="shared" si="34"/>
        <v>C25-GND</v>
      </c>
      <c r="D286" t="str">
        <f t="shared" si="35"/>
        <v>C25-2</v>
      </c>
      <c r="E286" t="s">
        <v>468</v>
      </c>
      <c r="F286">
        <v>2</v>
      </c>
      <c r="G286" t="s">
        <v>324</v>
      </c>
      <c r="N286" s="97"/>
      <c r="AT286" t="str">
        <f t="shared" si="36"/>
        <v>GND</v>
      </c>
      <c r="AU286" t="str">
        <f t="shared" si="37"/>
        <v>--</v>
      </c>
    </row>
    <row r="287" spans="1:47" x14ac:dyDescent="0.25">
      <c r="A287" t="str">
        <f t="shared" si="32"/>
        <v>C26-1</v>
      </c>
      <c r="B287" t="str">
        <f t="shared" si="33"/>
        <v>3.3V</v>
      </c>
      <c r="C287" t="str">
        <f t="shared" si="34"/>
        <v>C26-3.3V</v>
      </c>
      <c r="D287" t="str">
        <f t="shared" si="35"/>
        <v>C26-1</v>
      </c>
      <c r="E287" t="s">
        <v>469</v>
      </c>
      <c r="F287">
        <v>1</v>
      </c>
      <c r="G287" t="s">
        <v>291</v>
      </c>
      <c r="N287" s="97"/>
      <c r="AT287" t="str">
        <f t="shared" si="36"/>
        <v>3.3V</v>
      </c>
      <c r="AU287" t="str">
        <f t="shared" si="37"/>
        <v>--</v>
      </c>
    </row>
    <row r="288" spans="1:47" x14ac:dyDescent="0.25">
      <c r="A288" t="str">
        <f t="shared" si="32"/>
        <v>C26-2</v>
      </c>
      <c r="B288" t="str">
        <f t="shared" si="33"/>
        <v>GND</v>
      </c>
      <c r="C288" t="str">
        <f t="shared" si="34"/>
        <v>C26-GND</v>
      </c>
      <c r="D288" t="str">
        <f t="shared" si="35"/>
        <v>C26-2</v>
      </c>
      <c r="E288" t="s">
        <v>469</v>
      </c>
      <c r="F288">
        <v>2</v>
      </c>
      <c r="G288" t="s">
        <v>324</v>
      </c>
      <c r="N288" s="97"/>
      <c r="AT288" t="str">
        <f t="shared" si="36"/>
        <v>GND</v>
      </c>
      <c r="AU288" t="str">
        <f t="shared" si="37"/>
        <v>--</v>
      </c>
    </row>
    <row r="289" spans="1:47" x14ac:dyDescent="0.25">
      <c r="A289" t="str">
        <f t="shared" si="32"/>
        <v>C27-1</v>
      </c>
      <c r="B289" t="str">
        <f t="shared" si="33"/>
        <v>3.3V</v>
      </c>
      <c r="C289" t="str">
        <f t="shared" si="34"/>
        <v>C27-3.3V</v>
      </c>
      <c r="D289" t="str">
        <f t="shared" si="35"/>
        <v>C27-1</v>
      </c>
      <c r="E289" t="s">
        <v>470</v>
      </c>
      <c r="F289">
        <v>1</v>
      </c>
      <c r="G289" t="s">
        <v>291</v>
      </c>
      <c r="N289" s="97"/>
      <c r="AT289" t="str">
        <f t="shared" si="36"/>
        <v>3.3V</v>
      </c>
      <c r="AU289" t="str">
        <f t="shared" si="37"/>
        <v>--</v>
      </c>
    </row>
    <row r="290" spans="1:47" x14ac:dyDescent="0.25">
      <c r="A290" t="str">
        <f t="shared" si="32"/>
        <v>C27-2</v>
      </c>
      <c r="B290" t="str">
        <f t="shared" si="33"/>
        <v>GND</v>
      </c>
      <c r="C290" t="str">
        <f t="shared" si="34"/>
        <v>C27-GND</v>
      </c>
      <c r="D290" t="str">
        <f t="shared" si="35"/>
        <v>C27-2</v>
      </c>
      <c r="E290" t="s">
        <v>470</v>
      </c>
      <c r="F290">
        <v>2</v>
      </c>
      <c r="G290" t="s">
        <v>324</v>
      </c>
      <c r="N290" s="97"/>
      <c r="AT290" t="str">
        <f t="shared" si="36"/>
        <v>GND</v>
      </c>
      <c r="AU290" t="str">
        <f t="shared" si="37"/>
        <v>--</v>
      </c>
    </row>
    <row r="291" spans="1:47" x14ac:dyDescent="0.25">
      <c r="A291" t="str">
        <f t="shared" si="32"/>
        <v>C28-1</v>
      </c>
      <c r="B291" t="str">
        <f t="shared" si="33"/>
        <v>3.3V</v>
      </c>
      <c r="C291" t="str">
        <f t="shared" si="34"/>
        <v>C28-3.3V</v>
      </c>
      <c r="D291" t="str">
        <f t="shared" si="35"/>
        <v>C28-1</v>
      </c>
      <c r="E291" t="s">
        <v>471</v>
      </c>
      <c r="F291">
        <v>1</v>
      </c>
      <c r="G291" t="s">
        <v>291</v>
      </c>
      <c r="N291" s="97"/>
      <c r="AT291" t="str">
        <f t="shared" si="36"/>
        <v>3.3V</v>
      </c>
      <c r="AU291" t="str">
        <f t="shared" si="37"/>
        <v>--</v>
      </c>
    </row>
    <row r="292" spans="1:47" x14ac:dyDescent="0.25">
      <c r="A292" t="str">
        <f t="shared" si="32"/>
        <v>C28-2</v>
      </c>
      <c r="B292" t="str">
        <f t="shared" si="33"/>
        <v>GND</v>
      </c>
      <c r="C292" t="str">
        <f t="shared" si="34"/>
        <v>C28-GND</v>
      </c>
      <c r="D292" t="str">
        <f t="shared" si="35"/>
        <v>C28-2</v>
      </c>
      <c r="E292" t="s">
        <v>471</v>
      </c>
      <c r="F292">
        <v>2</v>
      </c>
      <c r="G292" t="s">
        <v>324</v>
      </c>
      <c r="N292" s="97"/>
      <c r="AT292" t="str">
        <f t="shared" si="36"/>
        <v>GND</v>
      </c>
      <c r="AU292" t="str">
        <f t="shared" si="37"/>
        <v>--</v>
      </c>
    </row>
    <row r="293" spans="1:47" x14ac:dyDescent="0.25">
      <c r="A293" t="str">
        <f t="shared" si="32"/>
        <v>C29-1</v>
      </c>
      <c r="B293" t="str">
        <f t="shared" si="33"/>
        <v>AIN0_RC</v>
      </c>
      <c r="C293" t="str">
        <f t="shared" si="34"/>
        <v>C29-AIN0_RC</v>
      </c>
      <c r="D293" t="str">
        <f t="shared" si="35"/>
        <v>C29-1</v>
      </c>
      <c r="E293" t="s">
        <v>472</v>
      </c>
      <c r="F293">
        <v>1</v>
      </c>
      <c r="G293" t="s">
        <v>1127</v>
      </c>
      <c r="N293" s="97"/>
      <c r="AT293" t="str">
        <f t="shared" si="36"/>
        <v>AOUT0</v>
      </c>
      <c r="AU293" t="str">
        <f t="shared" si="37"/>
        <v>R20</v>
      </c>
    </row>
    <row r="294" spans="1:47" x14ac:dyDescent="0.25">
      <c r="A294" t="str">
        <f t="shared" si="32"/>
        <v>C29-2</v>
      </c>
      <c r="B294" t="str">
        <f t="shared" si="33"/>
        <v>GND</v>
      </c>
      <c r="C294" t="str">
        <f t="shared" si="34"/>
        <v>C29-GND</v>
      </c>
      <c r="D294" t="str">
        <f t="shared" si="35"/>
        <v>C29-2</v>
      </c>
      <c r="E294" t="s">
        <v>472</v>
      </c>
      <c r="F294">
        <v>2</v>
      </c>
      <c r="G294" t="s">
        <v>324</v>
      </c>
      <c r="N294" s="97"/>
      <c r="AT294" t="str">
        <f t="shared" si="36"/>
        <v>GND</v>
      </c>
      <c r="AU294" t="str">
        <f t="shared" si="37"/>
        <v>--</v>
      </c>
    </row>
    <row r="295" spans="1:47" x14ac:dyDescent="0.25">
      <c r="A295" t="str">
        <f t="shared" si="32"/>
        <v>C30-1</v>
      </c>
      <c r="B295" t="str">
        <f t="shared" si="33"/>
        <v>AIN1_RC</v>
      </c>
      <c r="C295" t="str">
        <f t="shared" si="34"/>
        <v>C30-AIN1_RC</v>
      </c>
      <c r="D295" t="str">
        <f t="shared" si="35"/>
        <v>C30-1</v>
      </c>
      <c r="E295" t="s">
        <v>473</v>
      </c>
      <c r="F295">
        <v>1</v>
      </c>
      <c r="G295" t="s">
        <v>1129</v>
      </c>
      <c r="N295" s="97"/>
      <c r="AT295" t="str">
        <f t="shared" si="36"/>
        <v>AOUT1</v>
      </c>
      <c r="AU295" t="str">
        <f t="shared" si="37"/>
        <v>R22</v>
      </c>
    </row>
    <row r="296" spans="1:47" x14ac:dyDescent="0.25">
      <c r="A296" t="str">
        <f t="shared" si="32"/>
        <v>C30-2</v>
      </c>
      <c r="B296" t="str">
        <f t="shared" si="33"/>
        <v>GND</v>
      </c>
      <c r="C296" t="str">
        <f t="shared" si="34"/>
        <v>C30-GND</v>
      </c>
      <c r="D296" t="str">
        <f t="shared" si="35"/>
        <v>C30-2</v>
      </c>
      <c r="E296" t="s">
        <v>473</v>
      </c>
      <c r="F296">
        <v>2</v>
      </c>
      <c r="G296" t="s">
        <v>324</v>
      </c>
      <c r="N296" s="97"/>
      <c r="AT296" t="str">
        <f t="shared" si="36"/>
        <v>GND</v>
      </c>
      <c r="AU296" t="str">
        <f t="shared" si="37"/>
        <v>--</v>
      </c>
    </row>
    <row r="297" spans="1:47" x14ac:dyDescent="0.25">
      <c r="A297" t="str">
        <f t="shared" si="32"/>
        <v>C31-1</v>
      </c>
      <c r="B297" t="str">
        <f t="shared" si="33"/>
        <v>AIN2_RC</v>
      </c>
      <c r="C297" t="str">
        <f t="shared" si="34"/>
        <v>C31-AIN2_RC</v>
      </c>
      <c r="D297" t="str">
        <f t="shared" si="35"/>
        <v>C31-1</v>
      </c>
      <c r="E297" t="s">
        <v>474</v>
      </c>
      <c r="F297">
        <v>1</v>
      </c>
      <c r="G297" t="s">
        <v>1131</v>
      </c>
      <c r="N297" s="97"/>
      <c r="AT297" t="str">
        <f t="shared" si="36"/>
        <v>AOUT2</v>
      </c>
      <c r="AU297" t="str">
        <f t="shared" si="37"/>
        <v>R23</v>
      </c>
    </row>
    <row r="298" spans="1:47" x14ac:dyDescent="0.25">
      <c r="A298" t="str">
        <f t="shared" si="32"/>
        <v>C31-2</v>
      </c>
      <c r="B298" t="str">
        <f t="shared" si="33"/>
        <v>GND</v>
      </c>
      <c r="C298" t="str">
        <f t="shared" si="34"/>
        <v>C31-GND</v>
      </c>
      <c r="D298" t="str">
        <f t="shared" si="35"/>
        <v>C31-2</v>
      </c>
      <c r="E298" t="s">
        <v>474</v>
      </c>
      <c r="F298">
        <v>2</v>
      </c>
      <c r="G298" t="s">
        <v>324</v>
      </c>
      <c r="N298" s="97"/>
      <c r="AT298" t="str">
        <f t="shared" si="36"/>
        <v>GND</v>
      </c>
      <c r="AU298" t="str">
        <f t="shared" si="37"/>
        <v>--</v>
      </c>
    </row>
    <row r="299" spans="1:47" x14ac:dyDescent="0.25">
      <c r="A299" t="str">
        <f t="shared" si="32"/>
        <v>C32-1</v>
      </c>
      <c r="B299" t="str">
        <f t="shared" si="33"/>
        <v>AIN3_RC</v>
      </c>
      <c r="C299" t="str">
        <f t="shared" si="34"/>
        <v>C32-AIN3_RC</v>
      </c>
      <c r="D299" t="str">
        <f t="shared" si="35"/>
        <v>C32-1</v>
      </c>
      <c r="E299" t="s">
        <v>773</v>
      </c>
      <c r="F299">
        <v>1</v>
      </c>
      <c r="G299" t="s">
        <v>1133</v>
      </c>
      <c r="N299" s="97"/>
      <c r="AT299" t="str">
        <f t="shared" si="36"/>
        <v>AOUT3</v>
      </c>
      <c r="AU299" t="str">
        <f t="shared" si="37"/>
        <v>R25</v>
      </c>
    </row>
    <row r="300" spans="1:47" x14ac:dyDescent="0.25">
      <c r="A300" t="str">
        <f t="shared" si="32"/>
        <v>C32-2</v>
      </c>
      <c r="B300" t="str">
        <f t="shared" si="33"/>
        <v>GND</v>
      </c>
      <c r="C300" t="str">
        <f t="shared" si="34"/>
        <v>C32-GND</v>
      </c>
      <c r="D300" t="str">
        <f t="shared" si="35"/>
        <v>C32-2</v>
      </c>
      <c r="E300" t="s">
        <v>773</v>
      </c>
      <c r="F300">
        <v>2</v>
      </c>
      <c r="G300" t="s">
        <v>324</v>
      </c>
      <c r="N300" s="97"/>
      <c r="AT300" t="str">
        <f t="shared" si="36"/>
        <v>GND</v>
      </c>
      <c r="AU300" t="str">
        <f t="shared" si="37"/>
        <v>--</v>
      </c>
    </row>
    <row r="301" spans="1:47" x14ac:dyDescent="0.25">
      <c r="A301" t="str">
        <f t="shared" si="32"/>
        <v>D1-A</v>
      </c>
      <c r="B301" t="str">
        <f t="shared" si="33"/>
        <v>NetD1_A</v>
      </c>
      <c r="C301" t="str">
        <f t="shared" si="34"/>
        <v>D1-NetD1_A</v>
      </c>
      <c r="D301" t="str">
        <f t="shared" si="35"/>
        <v>D1-A</v>
      </c>
      <c r="E301" t="s">
        <v>300</v>
      </c>
      <c r="F301" t="s">
        <v>476</v>
      </c>
      <c r="G301" t="s">
        <v>373</v>
      </c>
      <c r="N301" s="97"/>
      <c r="AT301" t="str">
        <f t="shared" si="36"/>
        <v>NetD1_A</v>
      </c>
      <c r="AU301" t="str">
        <f t="shared" si="37"/>
        <v>--</v>
      </c>
    </row>
    <row r="302" spans="1:47" x14ac:dyDescent="0.25">
      <c r="A302" t="str">
        <f t="shared" si="32"/>
        <v>D1-K</v>
      </c>
      <c r="B302" t="str">
        <f t="shared" si="33"/>
        <v>DONE</v>
      </c>
      <c r="C302" t="str">
        <f t="shared" si="34"/>
        <v>D1-DONE</v>
      </c>
      <c r="D302" t="str">
        <f t="shared" si="35"/>
        <v>D1-K</v>
      </c>
      <c r="E302" t="s">
        <v>300</v>
      </c>
      <c r="F302" t="s">
        <v>477</v>
      </c>
      <c r="G302" t="s">
        <v>1028</v>
      </c>
      <c r="N302" s="97"/>
      <c r="AT302" t="str">
        <f t="shared" si="36"/>
        <v>DONE</v>
      </c>
      <c r="AU302" t="str">
        <f t="shared" si="37"/>
        <v>--</v>
      </c>
    </row>
    <row r="303" spans="1:47" x14ac:dyDescent="0.25">
      <c r="A303" t="str">
        <f t="shared" si="32"/>
        <v>D2-A</v>
      </c>
      <c r="B303" t="str">
        <f t="shared" si="33"/>
        <v>NetD2_A</v>
      </c>
      <c r="C303" t="str">
        <f t="shared" si="34"/>
        <v>D2-NetD2_A</v>
      </c>
      <c r="D303" t="str">
        <f t="shared" si="35"/>
        <v>D2-A</v>
      </c>
      <c r="E303" t="s">
        <v>301</v>
      </c>
      <c r="F303" t="s">
        <v>476</v>
      </c>
      <c r="G303" t="s">
        <v>374</v>
      </c>
      <c r="N303" s="97"/>
      <c r="AT303" t="str">
        <f t="shared" si="36"/>
        <v>NetD2_A</v>
      </c>
      <c r="AU303" t="str">
        <f t="shared" si="37"/>
        <v>--</v>
      </c>
    </row>
    <row r="304" spans="1:47" x14ac:dyDescent="0.25">
      <c r="A304" t="str">
        <f t="shared" si="32"/>
        <v>D2-K</v>
      </c>
      <c r="B304" t="str">
        <f t="shared" si="33"/>
        <v>GND</v>
      </c>
      <c r="C304" t="str">
        <f t="shared" si="34"/>
        <v>D2-GND</v>
      </c>
      <c r="D304" t="str">
        <f t="shared" si="35"/>
        <v>D2-K</v>
      </c>
      <c r="E304" t="s">
        <v>301</v>
      </c>
      <c r="F304" t="s">
        <v>477</v>
      </c>
      <c r="G304" t="s">
        <v>324</v>
      </c>
      <c r="N304" s="97"/>
      <c r="AT304" t="str">
        <f t="shared" si="36"/>
        <v>GND</v>
      </c>
      <c r="AU304" t="str">
        <f t="shared" si="37"/>
        <v>--</v>
      </c>
    </row>
    <row r="305" spans="1:47" x14ac:dyDescent="0.25">
      <c r="A305" t="str">
        <f t="shared" si="32"/>
        <v>D3-A</v>
      </c>
      <c r="B305" t="str">
        <f t="shared" si="33"/>
        <v>NetD3_A</v>
      </c>
      <c r="C305" t="str">
        <f t="shared" si="34"/>
        <v>D3-NetD3_A</v>
      </c>
      <c r="D305" t="str">
        <f t="shared" si="35"/>
        <v>D3-A</v>
      </c>
      <c r="E305" t="s">
        <v>302</v>
      </c>
      <c r="F305" t="s">
        <v>476</v>
      </c>
      <c r="G305" t="s">
        <v>375</v>
      </c>
      <c r="N305" s="97"/>
      <c r="AT305" t="str">
        <f t="shared" si="36"/>
        <v>LED1</v>
      </c>
      <c r="AU305" t="str">
        <f t="shared" si="37"/>
        <v>R18</v>
      </c>
    </row>
    <row r="306" spans="1:47" x14ac:dyDescent="0.25">
      <c r="A306" t="str">
        <f t="shared" si="32"/>
        <v>D3-K</v>
      </c>
      <c r="B306" t="str">
        <f t="shared" si="33"/>
        <v>GND</v>
      </c>
      <c r="C306" t="str">
        <f t="shared" si="34"/>
        <v>D3-GND</v>
      </c>
      <c r="D306" t="str">
        <f t="shared" si="35"/>
        <v>D3-K</v>
      </c>
      <c r="E306" t="s">
        <v>302</v>
      </c>
      <c r="F306" t="s">
        <v>477</v>
      </c>
      <c r="G306" t="s">
        <v>324</v>
      </c>
      <c r="N306" s="97"/>
      <c r="AT306" t="str">
        <f t="shared" si="36"/>
        <v>GND</v>
      </c>
      <c r="AU306" t="str">
        <f t="shared" si="37"/>
        <v>--</v>
      </c>
    </row>
    <row r="307" spans="1:47" x14ac:dyDescent="0.25">
      <c r="A307" t="str">
        <f t="shared" si="32"/>
        <v>D4-A</v>
      </c>
      <c r="B307" t="str">
        <f t="shared" si="33"/>
        <v>NetD4_A</v>
      </c>
      <c r="C307" t="str">
        <f t="shared" si="34"/>
        <v>D4-NetD4_A</v>
      </c>
      <c r="D307" t="str">
        <f t="shared" si="35"/>
        <v>D4-A</v>
      </c>
      <c r="E307" t="s">
        <v>304</v>
      </c>
      <c r="F307" t="s">
        <v>476</v>
      </c>
      <c r="G307" t="s">
        <v>376</v>
      </c>
      <c r="N307" s="97"/>
      <c r="AT307" t="str">
        <f t="shared" si="36"/>
        <v>LED2</v>
      </c>
      <c r="AU307" t="str">
        <f t="shared" si="37"/>
        <v>R19</v>
      </c>
    </row>
    <row r="308" spans="1:47" x14ac:dyDescent="0.25">
      <c r="A308" t="str">
        <f t="shared" si="32"/>
        <v>D4-K</v>
      </c>
      <c r="B308" t="str">
        <f t="shared" si="33"/>
        <v>GND</v>
      </c>
      <c r="C308" t="str">
        <f t="shared" si="34"/>
        <v>D4-GND</v>
      </c>
      <c r="D308" t="str">
        <f t="shared" si="35"/>
        <v>D4-K</v>
      </c>
      <c r="E308" t="s">
        <v>304</v>
      </c>
      <c r="F308" t="s">
        <v>477</v>
      </c>
      <c r="G308" t="s">
        <v>324</v>
      </c>
      <c r="N308" s="97"/>
      <c r="AT308" t="str">
        <f t="shared" si="36"/>
        <v>GND</v>
      </c>
      <c r="AU308" t="str">
        <f t="shared" si="37"/>
        <v>--</v>
      </c>
    </row>
    <row r="309" spans="1:47" x14ac:dyDescent="0.25">
      <c r="A309" t="str">
        <f t="shared" si="32"/>
        <v>D5-A</v>
      </c>
      <c r="B309" t="str">
        <f t="shared" si="33"/>
        <v>NetD5_A</v>
      </c>
      <c r="C309" t="str">
        <f t="shared" si="34"/>
        <v>D5-NetD5_A</v>
      </c>
      <c r="D309" t="str">
        <f t="shared" si="35"/>
        <v>D5-A</v>
      </c>
      <c r="E309" t="s">
        <v>306</v>
      </c>
      <c r="F309" t="s">
        <v>476</v>
      </c>
      <c r="G309" t="s">
        <v>377</v>
      </c>
      <c r="N309" s="97"/>
      <c r="AT309" t="str">
        <f t="shared" si="36"/>
        <v>LED3</v>
      </c>
      <c r="AU309" t="str">
        <f t="shared" si="37"/>
        <v>R21</v>
      </c>
    </row>
    <row r="310" spans="1:47" x14ac:dyDescent="0.25">
      <c r="A310" t="str">
        <f t="shared" si="32"/>
        <v>D5-K</v>
      </c>
      <c r="B310" t="str">
        <f t="shared" si="33"/>
        <v>GND</v>
      </c>
      <c r="C310" t="str">
        <f t="shared" si="34"/>
        <v>D5-GND</v>
      </c>
      <c r="D310" t="str">
        <f t="shared" si="35"/>
        <v>D5-K</v>
      </c>
      <c r="E310" t="s">
        <v>306</v>
      </c>
      <c r="F310" t="s">
        <v>477</v>
      </c>
      <c r="G310" t="s">
        <v>324</v>
      </c>
      <c r="N310" s="97"/>
      <c r="AT310" t="str">
        <f t="shared" si="36"/>
        <v>GND</v>
      </c>
      <c r="AU310" t="str">
        <f t="shared" si="37"/>
        <v>--</v>
      </c>
    </row>
    <row r="311" spans="1:47" x14ac:dyDescent="0.25">
      <c r="A311" t="str">
        <f t="shared" si="32"/>
        <v>D6-A</v>
      </c>
      <c r="B311" t="str">
        <f t="shared" si="33"/>
        <v>NetD6_A</v>
      </c>
      <c r="C311" t="str">
        <f t="shared" si="34"/>
        <v>D6-NetD6_A</v>
      </c>
      <c r="D311" t="str">
        <f t="shared" si="35"/>
        <v>D6-A</v>
      </c>
      <c r="E311" t="s">
        <v>308</v>
      </c>
      <c r="F311" t="s">
        <v>476</v>
      </c>
      <c r="G311" t="s">
        <v>378</v>
      </c>
      <c r="N311" s="97"/>
      <c r="AT311" t="str">
        <f t="shared" si="36"/>
        <v>LED4</v>
      </c>
      <c r="AU311" t="str">
        <f t="shared" si="37"/>
        <v>R24</v>
      </c>
    </row>
    <row r="312" spans="1:47" x14ac:dyDescent="0.25">
      <c r="A312" t="str">
        <f t="shared" si="32"/>
        <v>D6-K</v>
      </c>
      <c r="B312" t="str">
        <f t="shared" si="33"/>
        <v>GND</v>
      </c>
      <c r="C312" t="str">
        <f t="shared" si="34"/>
        <v>D6-GND</v>
      </c>
      <c r="D312" t="str">
        <f t="shared" si="35"/>
        <v>D6-K</v>
      </c>
      <c r="E312" t="s">
        <v>308</v>
      </c>
      <c r="F312" t="s">
        <v>477</v>
      </c>
      <c r="G312" t="s">
        <v>324</v>
      </c>
      <c r="N312" s="97"/>
      <c r="AT312" t="str">
        <f t="shared" si="36"/>
        <v>GND</v>
      </c>
      <c r="AU312" t="str">
        <f t="shared" si="37"/>
        <v>--</v>
      </c>
    </row>
    <row r="313" spans="1:47" x14ac:dyDescent="0.25">
      <c r="A313" t="str">
        <f t="shared" si="32"/>
        <v>D7-A</v>
      </c>
      <c r="B313" t="str">
        <f t="shared" si="33"/>
        <v>NetD7_A</v>
      </c>
      <c r="C313" t="str">
        <f t="shared" si="34"/>
        <v>D7-NetD7_A</v>
      </c>
      <c r="D313" t="str">
        <f t="shared" si="35"/>
        <v>D7-A</v>
      </c>
      <c r="E313" t="s">
        <v>310</v>
      </c>
      <c r="F313" t="s">
        <v>476</v>
      </c>
      <c r="G313" t="s">
        <v>379</v>
      </c>
      <c r="N313" s="97"/>
      <c r="AT313" t="str">
        <f t="shared" si="36"/>
        <v>LED5</v>
      </c>
      <c r="AU313" t="str">
        <f t="shared" si="37"/>
        <v>R26</v>
      </c>
    </row>
    <row r="314" spans="1:47" x14ac:dyDescent="0.25">
      <c r="A314" t="str">
        <f t="shared" si="32"/>
        <v>D7-K</v>
      </c>
      <c r="B314" t="str">
        <f t="shared" si="33"/>
        <v>GND</v>
      </c>
      <c r="C314" t="str">
        <f t="shared" si="34"/>
        <v>D7-GND</v>
      </c>
      <c r="D314" t="str">
        <f t="shared" si="35"/>
        <v>D7-K</v>
      </c>
      <c r="E314" t="s">
        <v>310</v>
      </c>
      <c r="F314" t="s">
        <v>477</v>
      </c>
      <c r="G314" t="s">
        <v>324</v>
      </c>
      <c r="N314" s="97"/>
      <c r="AT314" t="str">
        <f t="shared" si="36"/>
        <v>GND</v>
      </c>
      <c r="AU314" t="str">
        <f t="shared" si="37"/>
        <v>--</v>
      </c>
    </row>
    <row r="315" spans="1:47" x14ac:dyDescent="0.25">
      <c r="A315" t="str">
        <f t="shared" si="32"/>
        <v>D8-A</v>
      </c>
      <c r="B315" t="str">
        <f t="shared" si="33"/>
        <v>NetD8_A</v>
      </c>
      <c r="C315" t="str">
        <f t="shared" si="34"/>
        <v>D8-NetD8_A</v>
      </c>
      <c r="D315" t="str">
        <f t="shared" si="35"/>
        <v>D8-A</v>
      </c>
      <c r="E315" t="s">
        <v>312</v>
      </c>
      <c r="F315" t="s">
        <v>476</v>
      </c>
      <c r="G315" t="s">
        <v>380</v>
      </c>
      <c r="N315" s="97"/>
      <c r="AT315" t="str">
        <f t="shared" si="36"/>
        <v>LED6</v>
      </c>
      <c r="AU315" t="str">
        <f t="shared" si="37"/>
        <v>R28</v>
      </c>
    </row>
    <row r="316" spans="1:47" x14ac:dyDescent="0.25">
      <c r="A316" t="str">
        <f t="shared" si="32"/>
        <v>D8-K</v>
      </c>
      <c r="B316" t="str">
        <f t="shared" si="33"/>
        <v>GND</v>
      </c>
      <c r="C316" t="str">
        <f t="shared" si="34"/>
        <v>D8-GND</v>
      </c>
      <c r="D316" t="str">
        <f t="shared" si="35"/>
        <v>D8-K</v>
      </c>
      <c r="E316" t="s">
        <v>312</v>
      </c>
      <c r="F316" t="s">
        <v>477</v>
      </c>
      <c r="G316" t="s">
        <v>324</v>
      </c>
      <c r="N316" s="97"/>
      <c r="AT316" t="str">
        <f t="shared" si="36"/>
        <v>GND</v>
      </c>
      <c r="AU316" t="str">
        <f t="shared" si="37"/>
        <v>--</v>
      </c>
    </row>
    <row r="317" spans="1:47" x14ac:dyDescent="0.25">
      <c r="A317" t="str">
        <f t="shared" si="32"/>
        <v>D9-A</v>
      </c>
      <c r="B317" t="str">
        <f t="shared" si="33"/>
        <v>NetD9_A</v>
      </c>
      <c r="C317" t="str">
        <f t="shared" si="34"/>
        <v>D9-NetD9_A</v>
      </c>
      <c r="D317" t="str">
        <f t="shared" si="35"/>
        <v>D9-A</v>
      </c>
      <c r="E317" t="s">
        <v>314</v>
      </c>
      <c r="F317" t="s">
        <v>476</v>
      </c>
      <c r="G317" t="s">
        <v>381</v>
      </c>
      <c r="N317" s="97"/>
      <c r="AT317" t="str">
        <f t="shared" si="36"/>
        <v>LED7</v>
      </c>
      <c r="AU317" t="str">
        <f t="shared" si="37"/>
        <v>R30</v>
      </c>
    </row>
    <row r="318" spans="1:47" x14ac:dyDescent="0.25">
      <c r="A318" t="str">
        <f t="shared" si="32"/>
        <v>D9-K</v>
      </c>
      <c r="B318" t="str">
        <f t="shared" si="33"/>
        <v>GND</v>
      </c>
      <c r="C318" t="str">
        <f t="shared" si="34"/>
        <v>D9-GND</v>
      </c>
      <c r="D318" t="str">
        <f t="shared" si="35"/>
        <v>D9-K</v>
      </c>
      <c r="E318" t="s">
        <v>314</v>
      </c>
      <c r="F318" t="s">
        <v>477</v>
      </c>
      <c r="G318" t="s">
        <v>324</v>
      </c>
      <c r="N318" s="97"/>
      <c r="AT318" t="str">
        <f t="shared" si="36"/>
        <v>GND</v>
      </c>
      <c r="AU318" t="str">
        <f t="shared" si="37"/>
        <v>--</v>
      </c>
    </row>
    <row r="319" spans="1:47" x14ac:dyDescent="0.25">
      <c r="A319" t="str">
        <f t="shared" si="32"/>
        <v>D10-A</v>
      </c>
      <c r="B319" t="str">
        <f t="shared" si="33"/>
        <v>NetD10_A</v>
      </c>
      <c r="C319" t="str">
        <f t="shared" si="34"/>
        <v>D10-NetD10_A</v>
      </c>
      <c r="D319" t="str">
        <f t="shared" si="35"/>
        <v>D10-A</v>
      </c>
      <c r="E319" t="s">
        <v>316</v>
      </c>
      <c r="F319" t="s">
        <v>476</v>
      </c>
      <c r="G319" t="s">
        <v>372</v>
      </c>
      <c r="N319" s="97"/>
      <c r="AT319" t="str">
        <f t="shared" si="36"/>
        <v>LED8</v>
      </c>
      <c r="AU319" t="str">
        <f t="shared" si="37"/>
        <v>R31</v>
      </c>
    </row>
    <row r="320" spans="1:47" x14ac:dyDescent="0.25">
      <c r="A320" t="str">
        <f t="shared" si="32"/>
        <v>D10-K</v>
      </c>
      <c r="B320" t="str">
        <f t="shared" si="33"/>
        <v>GND</v>
      </c>
      <c r="C320" t="str">
        <f t="shared" si="34"/>
        <v>D10-GND</v>
      </c>
      <c r="D320" t="str">
        <f t="shared" si="35"/>
        <v>D10-K</v>
      </c>
      <c r="E320" t="s">
        <v>316</v>
      </c>
      <c r="F320" t="s">
        <v>477</v>
      </c>
      <c r="G320" t="s">
        <v>324</v>
      </c>
      <c r="N320" s="97"/>
      <c r="AT320" t="str">
        <f t="shared" si="36"/>
        <v>GND</v>
      </c>
      <c r="AU320" t="str">
        <f t="shared" si="37"/>
        <v>--</v>
      </c>
    </row>
    <row r="321" spans="1:47" x14ac:dyDescent="0.25">
      <c r="A321" t="str">
        <f t="shared" si="32"/>
        <v>H1-1</v>
      </c>
      <c r="B321" t="str">
        <f t="shared" si="33"/>
        <v>NetH1_1</v>
      </c>
      <c r="C321" t="str">
        <f t="shared" si="34"/>
        <v>H1-NetH1_1</v>
      </c>
      <c r="D321" t="str">
        <f t="shared" si="35"/>
        <v>H1-1</v>
      </c>
      <c r="E321" t="s">
        <v>478</v>
      </c>
      <c r="F321">
        <v>1</v>
      </c>
      <c r="G321" t="s">
        <v>479</v>
      </c>
      <c r="N321" s="97"/>
      <c r="AT321" t="str">
        <f t="shared" si="36"/>
        <v>NetH1_1</v>
      </c>
      <c r="AU321" t="str">
        <f t="shared" si="37"/>
        <v>--</v>
      </c>
    </row>
    <row r="322" spans="1:47" x14ac:dyDescent="0.25">
      <c r="A322" t="str">
        <f t="shared" si="32"/>
        <v>H2-1</v>
      </c>
      <c r="B322" t="str">
        <f t="shared" si="33"/>
        <v>NetH2_1</v>
      </c>
      <c r="C322" t="str">
        <f t="shared" si="34"/>
        <v>H2-NetH2_1</v>
      </c>
      <c r="D322" t="str">
        <f t="shared" si="35"/>
        <v>H2-1</v>
      </c>
      <c r="E322" t="s">
        <v>480</v>
      </c>
      <c r="F322">
        <v>1</v>
      </c>
      <c r="G322" t="s">
        <v>481</v>
      </c>
      <c r="N322" s="97"/>
      <c r="AT322" t="str">
        <f t="shared" si="36"/>
        <v>NetH2_1</v>
      </c>
      <c r="AU322" t="str">
        <f t="shared" si="37"/>
        <v>--</v>
      </c>
    </row>
    <row r="323" spans="1:47" x14ac:dyDescent="0.25">
      <c r="A323" t="str">
        <f t="shared" si="32"/>
        <v>H3-1</v>
      </c>
      <c r="B323" t="str">
        <f t="shared" si="33"/>
        <v>NetH3_1</v>
      </c>
      <c r="C323" t="str">
        <f t="shared" si="34"/>
        <v>H3-NetH3_1</v>
      </c>
      <c r="D323" t="str">
        <f t="shared" si="35"/>
        <v>H3-1</v>
      </c>
      <c r="E323" t="s">
        <v>482</v>
      </c>
      <c r="F323">
        <v>1</v>
      </c>
      <c r="G323" t="s">
        <v>483</v>
      </c>
      <c r="N323" s="97"/>
      <c r="AT323" t="str">
        <f t="shared" si="36"/>
        <v>NetH3_1</v>
      </c>
      <c r="AU323" t="str">
        <f t="shared" si="37"/>
        <v>--</v>
      </c>
    </row>
    <row r="324" spans="1:47" x14ac:dyDescent="0.25">
      <c r="A324" t="str">
        <f t="shared" si="32"/>
        <v>H4-1</v>
      </c>
      <c r="B324" t="str">
        <f t="shared" si="33"/>
        <v>NetH4_1</v>
      </c>
      <c r="C324" t="str">
        <f t="shared" si="34"/>
        <v>H4-NetH4_1</v>
      </c>
      <c r="D324" t="str">
        <f t="shared" si="35"/>
        <v>H4-1</v>
      </c>
      <c r="E324" t="s">
        <v>484</v>
      </c>
      <c r="F324">
        <v>1</v>
      </c>
      <c r="G324" t="s">
        <v>485</v>
      </c>
      <c r="N324" s="97"/>
      <c r="AT324" t="str">
        <f t="shared" si="36"/>
        <v>NetH4_1</v>
      </c>
      <c r="AU324" t="str">
        <f t="shared" si="37"/>
        <v>--</v>
      </c>
    </row>
    <row r="325" spans="1:47" x14ac:dyDescent="0.25">
      <c r="A325" t="str">
        <f t="shared" si="32"/>
        <v>L1-1</v>
      </c>
      <c r="B325" t="str">
        <f t="shared" si="33"/>
        <v>NetC1_1</v>
      </c>
      <c r="C325" t="str">
        <f t="shared" si="34"/>
        <v>L1-NetC1_1</v>
      </c>
      <c r="D325" t="str">
        <f t="shared" si="35"/>
        <v>L1-1</v>
      </c>
      <c r="E325" t="s">
        <v>486</v>
      </c>
      <c r="F325">
        <v>1</v>
      </c>
      <c r="G325" t="s">
        <v>370</v>
      </c>
      <c r="N325" s="97"/>
      <c r="AT325" t="str">
        <f t="shared" si="36"/>
        <v>NetC1_1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L1-2</v>
      </c>
      <c r="B326" t="str">
        <f t="shared" ref="B326:B389" si="39">IF(OR(E326=$A$2,E326=$B$2,E326=$C$2,E326=$D$2),"--",G326)</f>
        <v>3.3V</v>
      </c>
      <c r="C326" t="str">
        <f t="shared" ref="C326:C389" si="40">$E326&amp;"-"&amp;$G326</f>
        <v>L1-3.3V</v>
      </c>
      <c r="D326" t="str">
        <f t="shared" ref="D326:D389" si="41">A326</f>
        <v>L1-2</v>
      </c>
      <c r="E326" t="s">
        <v>486</v>
      </c>
      <c r="F326">
        <v>2</v>
      </c>
      <c r="G326" t="s">
        <v>291</v>
      </c>
      <c r="N326" s="97"/>
      <c r="AT326" t="str">
        <f t="shared" ref="AT326:AT389" si="42">IF(IF(COUNTIF($AO$6:$AQ$150,B326)&gt;0,"---","--")="---",VLOOKUP(B326,$AO$6:$AQ$150,3,0),B326)</f>
        <v>3.3V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L2-1</v>
      </c>
      <c r="B327" t="str">
        <f t="shared" si="39"/>
        <v>NetC3_1</v>
      </c>
      <c r="C327" t="str">
        <f t="shared" si="40"/>
        <v>L2-NetC3_1</v>
      </c>
      <c r="D327" t="str">
        <f t="shared" si="41"/>
        <v>L2-1</v>
      </c>
      <c r="E327" t="s">
        <v>487</v>
      </c>
      <c r="F327">
        <v>1</v>
      </c>
      <c r="G327" t="s">
        <v>1030</v>
      </c>
      <c r="N327" s="97"/>
      <c r="AT327" t="str">
        <f t="shared" si="42"/>
        <v>NetC3_1</v>
      </c>
      <c r="AU327" t="str">
        <f t="shared" si="43"/>
        <v>--</v>
      </c>
    </row>
    <row r="328" spans="1:47" x14ac:dyDescent="0.25">
      <c r="A328" t="str">
        <f t="shared" si="38"/>
        <v>L2-2</v>
      </c>
      <c r="B328" t="str">
        <f t="shared" si="39"/>
        <v>3.3V</v>
      </c>
      <c r="C328" t="str">
        <f t="shared" si="40"/>
        <v>L2-3.3V</v>
      </c>
      <c r="D328" t="str">
        <f t="shared" si="41"/>
        <v>L2-2</v>
      </c>
      <c r="E328" t="s">
        <v>487</v>
      </c>
      <c r="F328">
        <v>2</v>
      </c>
      <c r="G328" t="s">
        <v>291</v>
      </c>
      <c r="N328" s="97"/>
      <c r="AT328" t="str">
        <f t="shared" si="42"/>
        <v>3.3V</v>
      </c>
      <c r="AU328" t="str">
        <f t="shared" si="43"/>
        <v>--</v>
      </c>
    </row>
    <row r="329" spans="1:47" x14ac:dyDescent="0.25">
      <c r="A329" t="str">
        <f t="shared" si="38"/>
        <v>R1-1</v>
      </c>
      <c r="B329" t="str">
        <f t="shared" si="39"/>
        <v>GND</v>
      </c>
      <c r="C329" t="str">
        <f t="shared" si="40"/>
        <v>R1-GND</v>
      </c>
      <c r="D329" t="str">
        <f t="shared" si="41"/>
        <v>R1-1</v>
      </c>
      <c r="E329" t="s">
        <v>488</v>
      </c>
      <c r="F329">
        <v>1</v>
      </c>
      <c r="G329" t="s">
        <v>324</v>
      </c>
      <c r="N329" s="97"/>
      <c r="AT329" t="str">
        <f t="shared" si="42"/>
        <v>GND</v>
      </c>
      <c r="AU329" t="str">
        <f t="shared" si="43"/>
        <v>--</v>
      </c>
    </row>
    <row r="330" spans="1:47" x14ac:dyDescent="0.25">
      <c r="A330" t="str">
        <f t="shared" si="38"/>
        <v>R1-2</v>
      </c>
      <c r="B330" t="str">
        <f t="shared" si="39"/>
        <v>NetR1_2</v>
      </c>
      <c r="C330" t="str">
        <f t="shared" si="40"/>
        <v>R1-NetR1_2</v>
      </c>
      <c r="D330" t="str">
        <f t="shared" si="41"/>
        <v>R1-2</v>
      </c>
      <c r="E330" t="s">
        <v>488</v>
      </c>
      <c r="F330">
        <v>2</v>
      </c>
      <c r="G330" t="s">
        <v>385</v>
      </c>
      <c r="N330" s="97"/>
      <c r="AT330" t="str">
        <f t="shared" si="42"/>
        <v>NetR1_2</v>
      </c>
      <c r="AU330" t="str">
        <f t="shared" si="43"/>
        <v>--</v>
      </c>
    </row>
    <row r="331" spans="1:47" x14ac:dyDescent="0.25">
      <c r="A331" t="str">
        <f t="shared" si="38"/>
        <v>R2-1</v>
      </c>
      <c r="B331" t="str">
        <f t="shared" si="39"/>
        <v>3.3V</v>
      </c>
      <c r="C331" t="str">
        <f t="shared" si="40"/>
        <v>R2-3.3V</v>
      </c>
      <c r="D331" t="str">
        <f t="shared" si="41"/>
        <v>R2-1</v>
      </c>
      <c r="E331" t="s">
        <v>489</v>
      </c>
      <c r="F331">
        <v>1</v>
      </c>
      <c r="G331" t="s">
        <v>291</v>
      </c>
      <c r="N331" s="97"/>
      <c r="AT331" t="str">
        <f t="shared" si="42"/>
        <v>3.3V</v>
      </c>
      <c r="AU331" t="str">
        <f t="shared" si="43"/>
        <v>--</v>
      </c>
    </row>
    <row r="332" spans="1:47" x14ac:dyDescent="0.25">
      <c r="A332" t="str">
        <f t="shared" si="38"/>
        <v>R2-2</v>
      </c>
      <c r="B332" t="str">
        <f t="shared" si="39"/>
        <v>NetR2_2</v>
      </c>
      <c r="C332" t="str">
        <f t="shared" si="40"/>
        <v>R2-NetR2_2</v>
      </c>
      <c r="D332" t="str">
        <f t="shared" si="41"/>
        <v>R2-2</v>
      </c>
      <c r="E332" t="s">
        <v>489</v>
      </c>
      <c r="F332">
        <v>2</v>
      </c>
      <c r="G332" t="s">
        <v>390</v>
      </c>
      <c r="N332" s="97"/>
      <c r="AT332" t="str">
        <f t="shared" si="42"/>
        <v>NetR2_2</v>
      </c>
      <c r="AU332" t="str">
        <f t="shared" si="43"/>
        <v>--</v>
      </c>
    </row>
    <row r="333" spans="1:47" x14ac:dyDescent="0.25">
      <c r="A333" t="str">
        <f t="shared" si="38"/>
        <v>R3-1</v>
      </c>
      <c r="B333" t="str">
        <f t="shared" si="39"/>
        <v>GND</v>
      </c>
      <c r="C333" t="str">
        <f t="shared" si="40"/>
        <v>R3-GND</v>
      </c>
      <c r="D333" t="str">
        <f t="shared" si="41"/>
        <v>R3-1</v>
      </c>
      <c r="E333" t="s">
        <v>490</v>
      </c>
      <c r="F333">
        <v>1</v>
      </c>
      <c r="G333" t="s">
        <v>324</v>
      </c>
      <c r="N333" s="97"/>
      <c r="AT333" t="str">
        <f t="shared" si="42"/>
        <v>GND</v>
      </c>
      <c r="AU333" t="str">
        <f t="shared" si="43"/>
        <v>--</v>
      </c>
    </row>
    <row r="334" spans="1:47" x14ac:dyDescent="0.25">
      <c r="A334" t="str">
        <f t="shared" si="38"/>
        <v>R3-2</v>
      </c>
      <c r="B334" t="str">
        <f t="shared" si="39"/>
        <v>VIN</v>
      </c>
      <c r="C334" t="str">
        <f t="shared" si="40"/>
        <v>R3-VIN</v>
      </c>
      <c r="D334" t="str">
        <f t="shared" si="41"/>
        <v>R3-2</v>
      </c>
      <c r="E334" t="s">
        <v>490</v>
      </c>
      <c r="F334">
        <v>2</v>
      </c>
      <c r="G334" t="s">
        <v>326</v>
      </c>
      <c r="N334" s="97"/>
      <c r="AT334" t="str">
        <f t="shared" si="42"/>
        <v>VIN</v>
      </c>
      <c r="AU334" t="str">
        <f t="shared" si="43"/>
        <v>--</v>
      </c>
    </row>
    <row r="335" spans="1:47" x14ac:dyDescent="0.25">
      <c r="A335" t="str">
        <f t="shared" si="38"/>
        <v>R4-1</v>
      </c>
      <c r="B335" t="str">
        <f t="shared" si="39"/>
        <v>EEDATA</v>
      </c>
      <c r="C335" t="str">
        <f t="shared" si="40"/>
        <v>R4-EEDATA</v>
      </c>
      <c r="D335" t="str">
        <f t="shared" si="41"/>
        <v>R4-1</v>
      </c>
      <c r="E335" t="s">
        <v>491</v>
      </c>
      <c r="F335">
        <v>1</v>
      </c>
      <c r="G335" t="s">
        <v>343</v>
      </c>
      <c r="N335" s="97"/>
      <c r="AT335" t="str">
        <f t="shared" si="42"/>
        <v>NetR4_2</v>
      </c>
      <c r="AU335" t="str">
        <f t="shared" si="43"/>
        <v>R4</v>
      </c>
    </row>
    <row r="336" spans="1:47" x14ac:dyDescent="0.25">
      <c r="A336" t="str">
        <f t="shared" si="38"/>
        <v>R4-2</v>
      </c>
      <c r="B336" t="str">
        <f t="shared" si="39"/>
        <v>NetR4_2</v>
      </c>
      <c r="C336" t="str">
        <f t="shared" si="40"/>
        <v>R4-NetR4_2</v>
      </c>
      <c r="D336" t="str">
        <f t="shared" si="41"/>
        <v>R4-2</v>
      </c>
      <c r="E336" t="s">
        <v>491</v>
      </c>
      <c r="F336">
        <v>2</v>
      </c>
      <c r="G336" t="s">
        <v>1036</v>
      </c>
      <c r="N336" s="97"/>
      <c r="AT336" t="str">
        <f t="shared" si="42"/>
        <v>EEDATA</v>
      </c>
      <c r="AU336" t="str">
        <f t="shared" si="43"/>
        <v>R4</v>
      </c>
    </row>
    <row r="337" spans="1:47" x14ac:dyDescent="0.25">
      <c r="A337" t="str">
        <f t="shared" si="38"/>
        <v>R5-1</v>
      </c>
      <c r="B337" t="str">
        <f t="shared" si="39"/>
        <v>NetR4_2</v>
      </c>
      <c r="C337" t="str">
        <f t="shared" si="40"/>
        <v>R5-NetR4_2</v>
      </c>
      <c r="D337" t="str">
        <f t="shared" si="41"/>
        <v>R5-1</v>
      </c>
      <c r="E337" t="s">
        <v>492</v>
      </c>
      <c r="F337">
        <v>1</v>
      </c>
      <c r="G337" t="s">
        <v>1036</v>
      </c>
      <c r="N337" s="97"/>
      <c r="AT337" t="str">
        <f t="shared" si="42"/>
        <v>EEDATA</v>
      </c>
      <c r="AU337" t="str">
        <f t="shared" si="43"/>
        <v>R4</v>
      </c>
    </row>
    <row r="338" spans="1:47" x14ac:dyDescent="0.25">
      <c r="A338" t="str">
        <f t="shared" si="38"/>
        <v>R5-2</v>
      </c>
      <c r="B338" t="str">
        <f t="shared" si="39"/>
        <v>3.3V</v>
      </c>
      <c r="C338" t="str">
        <f t="shared" si="40"/>
        <v>R5-3.3V</v>
      </c>
      <c r="D338" t="str">
        <f t="shared" si="41"/>
        <v>R5-2</v>
      </c>
      <c r="E338" t="s">
        <v>492</v>
      </c>
      <c r="F338">
        <v>2</v>
      </c>
      <c r="G338" t="s">
        <v>291</v>
      </c>
      <c r="N338" s="97"/>
      <c r="AT338" t="str">
        <f t="shared" si="42"/>
        <v>3.3V</v>
      </c>
      <c r="AU338" t="str">
        <f t="shared" si="43"/>
        <v>--</v>
      </c>
    </row>
    <row r="339" spans="1:47" x14ac:dyDescent="0.25">
      <c r="A339" t="str">
        <f t="shared" si="38"/>
        <v>R7-1</v>
      </c>
      <c r="B339" t="str">
        <f t="shared" si="39"/>
        <v>5V</v>
      </c>
      <c r="C339" t="str">
        <f t="shared" si="40"/>
        <v>R7-5V</v>
      </c>
      <c r="D339" t="str">
        <f t="shared" si="41"/>
        <v>R7-1</v>
      </c>
      <c r="E339" t="s">
        <v>494</v>
      </c>
      <c r="F339">
        <v>1</v>
      </c>
      <c r="G339" t="s">
        <v>293</v>
      </c>
      <c r="N339" s="97"/>
      <c r="AT339" t="str">
        <f t="shared" si="42"/>
        <v>5V</v>
      </c>
      <c r="AU339" t="str">
        <f t="shared" si="43"/>
        <v>--</v>
      </c>
    </row>
    <row r="340" spans="1:47" x14ac:dyDescent="0.25">
      <c r="A340" t="str">
        <f t="shared" si="38"/>
        <v>R7-2</v>
      </c>
      <c r="B340" t="str">
        <f t="shared" si="39"/>
        <v>NetR7_2</v>
      </c>
      <c r="C340" t="str">
        <f t="shared" si="40"/>
        <v>R7-NetR7_2</v>
      </c>
      <c r="D340" t="str">
        <f t="shared" si="41"/>
        <v>R7-2</v>
      </c>
      <c r="E340" t="s">
        <v>494</v>
      </c>
      <c r="F340">
        <v>2</v>
      </c>
      <c r="G340" t="s">
        <v>1038</v>
      </c>
      <c r="N340" s="97"/>
      <c r="AT340" t="str">
        <f t="shared" si="42"/>
        <v>NetR7_2</v>
      </c>
      <c r="AU340" t="str">
        <f t="shared" si="43"/>
        <v>--</v>
      </c>
    </row>
    <row r="341" spans="1:47" x14ac:dyDescent="0.25">
      <c r="A341" t="str">
        <f t="shared" si="38"/>
        <v>R8-1</v>
      </c>
      <c r="B341" t="str">
        <f t="shared" si="39"/>
        <v>NetR8_1</v>
      </c>
      <c r="C341" t="str">
        <f t="shared" si="40"/>
        <v>R8-NetR8_1</v>
      </c>
      <c r="D341" t="str">
        <f t="shared" si="41"/>
        <v>R8-1</v>
      </c>
      <c r="E341" t="s">
        <v>495</v>
      </c>
      <c r="F341">
        <v>1</v>
      </c>
      <c r="G341" t="s">
        <v>1040</v>
      </c>
      <c r="N341" s="97"/>
      <c r="AT341" t="str">
        <f t="shared" si="42"/>
        <v>NetR8_2</v>
      </c>
      <c r="AU341" t="str">
        <f t="shared" si="43"/>
        <v>R8</v>
      </c>
    </row>
    <row r="342" spans="1:47" x14ac:dyDescent="0.25">
      <c r="A342" t="str">
        <f t="shared" si="38"/>
        <v>R8-2</v>
      </c>
      <c r="B342" t="str">
        <f t="shared" si="39"/>
        <v>NetR8_2</v>
      </c>
      <c r="C342" t="str">
        <f t="shared" si="40"/>
        <v>R8-NetR8_2</v>
      </c>
      <c r="D342" t="str">
        <f t="shared" si="41"/>
        <v>R8-2</v>
      </c>
      <c r="E342" t="s">
        <v>495</v>
      </c>
      <c r="F342">
        <v>2</v>
      </c>
      <c r="G342" t="s">
        <v>1042</v>
      </c>
      <c r="N342" s="97"/>
      <c r="AT342" t="str">
        <f t="shared" si="42"/>
        <v>NetR8_1</v>
      </c>
      <c r="AU342" t="str">
        <f t="shared" si="43"/>
        <v>R8</v>
      </c>
    </row>
    <row r="343" spans="1:47" x14ac:dyDescent="0.25">
      <c r="A343" t="str">
        <f t="shared" si="38"/>
        <v>R9-1</v>
      </c>
      <c r="B343" t="str">
        <f t="shared" si="39"/>
        <v>USB_VBUS</v>
      </c>
      <c r="C343" t="str">
        <f t="shared" si="40"/>
        <v>R9-USB_VBUS</v>
      </c>
      <c r="D343" t="str">
        <f t="shared" si="41"/>
        <v>R9-1</v>
      </c>
      <c r="E343" t="s">
        <v>496</v>
      </c>
      <c r="F343">
        <v>1</v>
      </c>
      <c r="G343" t="s">
        <v>350</v>
      </c>
      <c r="N343" s="97"/>
      <c r="AT343" t="str">
        <f t="shared" si="42"/>
        <v>NetR9_2</v>
      </c>
      <c r="AU343" t="str">
        <f t="shared" si="43"/>
        <v>R9</v>
      </c>
    </row>
    <row r="344" spans="1:47" x14ac:dyDescent="0.25">
      <c r="A344" t="str">
        <f t="shared" si="38"/>
        <v>R9-2</v>
      </c>
      <c r="B344" t="str">
        <f t="shared" si="39"/>
        <v>NetR9_2</v>
      </c>
      <c r="C344" t="str">
        <f t="shared" si="40"/>
        <v>R9-NetR9_2</v>
      </c>
      <c r="D344" t="str">
        <f t="shared" si="41"/>
        <v>R9-2</v>
      </c>
      <c r="E344" t="s">
        <v>496</v>
      </c>
      <c r="F344">
        <v>2</v>
      </c>
      <c r="G344" t="s">
        <v>1044</v>
      </c>
      <c r="N344" s="97"/>
      <c r="AT344" t="str">
        <f t="shared" si="42"/>
        <v>USB_VBUS</v>
      </c>
      <c r="AU344" t="str">
        <f t="shared" si="43"/>
        <v>R9</v>
      </c>
    </row>
    <row r="345" spans="1:47" x14ac:dyDescent="0.25">
      <c r="A345" t="str">
        <f t="shared" si="38"/>
        <v>R10-1</v>
      </c>
      <c r="B345" t="str">
        <f t="shared" si="39"/>
        <v>NetR10_1</v>
      </c>
      <c r="C345" t="str">
        <f t="shared" si="40"/>
        <v>R10-NetR10_1</v>
      </c>
      <c r="D345" t="str">
        <f t="shared" si="41"/>
        <v>R10-1</v>
      </c>
      <c r="E345" t="s">
        <v>497</v>
      </c>
      <c r="F345">
        <v>1</v>
      </c>
      <c r="G345" t="s">
        <v>1033</v>
      </c>
      <c r="N345" s="97"/>
      <c r="AT345" t="str">
        <f t="shared" si="42"/>
        <v>NetR9_2</v>
      </c>
      <c r="AU345" t="str">
        <f t="shared" si="43"/>
        <v>R10</v>
      </c>
    </row>
    <row r="346" spans="1:47" x14ac:dyDescent="0.25">
      <c r="A346" t="str">
        <f t="shared" si="38"/>
        <v>R10-2</v>
      </c>
      <c r="B346" t="str">
        <f t="shared" si="39"/>
        <v>NetR9_2</v>
      </c>
      <c r="C346" t="str">
        <f t="shared" si="40"/>
        <v>R10-NetR9_2</v>
      </c>
      <c r="D346" t="str">
        <f t="shared" si="41"/>
        <v>R10-2</v>
      </c>
      <c r="E346" t="s">
        <v>497</v>
      </c>
      <c r="F346">
        <v>2</v>
      </c>
      <c r="G346" t="s">
        <v>1044</v>
      </c>
      <c r="N346" s="97"/>
      <c r="AT346" t="str">
        <f t="shared" si="42"/>
        <v>USB_VBUS</v>
      </c>
      <c r="AU346" t="str">
        <f t="shared" si="43"/>
        <v>R9</v>
      </c>
    </row>
    <row r="347" spans="1:47" x14ac:dyDescent="0.25">
      <c r="A347" t="str">
        <f t="shared" si="38"/>
        <v>R11-1</v>
      </c>
      <c r="B347" t="str">
        <f t="shared" si="39"/>
        <v>NetR10_1</v>
      </c>
      <c r="C347" t="str">
        <f t="shared" si="40"/>
        <v>R11-NetR10_1</v>
      </c>
      <c r="D347" t="str">
        <f t="shared" si="41"/>
        <v>R11-1</v>
      </c>
      <c r="E347" t="s">
        <v>498</v>
      </c>
      <c r="F347">
        <v>1</v>
      </c>
      <c r="G347" t="s">
        <v>1033</v>
      </c>
      <c r="N347" s="97"/>
      <c r="AT347" t="str">
        <f t="shared" si="42"/>
        <v>NetR9_2</v>
      </c>
      <c r="AU347" t="str">
        <f t="shared" si="43"/>
        <v>R10</v>
      </c>
    </row>
    <row r="348" spans="1:47" x14ac:dyDescent="0.25">
      <c r="A348" t="str">
        <f t="shared" si="38"/>
        <v>R11-2</v>
      </c>
      <c r="B348" t="str">
        <f t="shared" si="39"/>
        <v>NetR11_2</v>
      </c>
      <c r="C348" t="str">
        <f t="shared" si="40"/>
        <v>R11-NetR11_2</v>
      </c>
      <c r="D348" t="str">
        <f t="shared" si="41"/>
        <v>R11-2</v>
      </c>
      <c r="E348" t="s">
        <v>498</v>
      </c>
      <c r="F348">
        <v>2</v>
      </c>
      <c r="G348" t="s">
        <v>1034</v>
      </c>
      <c r="N348" s="97"/>
      <c r="AT348" t="str">
        <f t="shared" si="42"/>
        <v>NetR10_1</v>
      </c>
      <c r="AU348" t="str">
        <f t="shared" si="43"/>
        <v>R11</v>
      </c>
    </row>
    <row r="349" spans="1:47" x14ac:dyDescent="0.25">
      <c r="A349" t="str">
        <f t="shared" si="38"/>
        <v>R12-1</v>
      </c>
      <c r="B349" t="str">
        <f t="shared" si="39"/>
        <v>VIN</v>
      </c>
      <c r="C349" t="str">
        <f t="shared" si="40"/>
        <v>R12-VIN</v>
      </c>
      <c r="D349" t="str">
        <f t="shared" si="41"/>
        <v>R12-1</v>
      </c>
      <c r="E349" t="s">
        <v>499</v>
      </c>
      <c r="F349">
        <v>1</v>
      </c>
      <c r="G349" t="s">
        <v>326</v>
      </c>
      <c r="N349" s="97"/>
      <c r="AT349" t="str">
        <f t="shared" si="42"/>
        <v>VIN</v>
      </c>
      <c r="AU349" t="str">
        <f t="shared" si="43"/>
        <v>--</v>
      </c>
    </row>
    <row r="350" spans="1:47" x14ac:dyDescent="0.25">
      <c r="A350" t="str">
        <f t="shared" si="38"/>
        <v>R12-2</v>
      </c>
      <c r="B350" t="str">
        <f t="shared" si="39"/>
        <v>NetC16_2</v>
      </c>
      <c r="C350" t="str">
        <f t="shared" si="40"/>
        <v>R12-NetC16_2</v>
      </c>
      <c r="D350" t="str">
        <f t="shared" si="41"/>
        <v>R12-2</v>
      </c>
      <c r="E350" t="s">
        <v>499</v>
      </c>
      <c r="F350">
        <v>2</v>
      </c>
      <c r="G350" t="s">
        <v>1029</v>
      </c>
      <c r="N350" s="97"/>
      <c r="AT350" t="str">
        <f t="shared" si="42"/>
        <v>NetC16_2</v>
      </c>
      <c r="AU350" t="str">
        <f t="shared" si="43"/>
        <v>--</v>
      </c>
    </row>
    <row r="351" spans="1:47" x14ac:dyDescent="0.25">
      <c r="A351" t="str">
        <f t="shared" si="38"/>
        <v>R13-1</v>
      </c>
      <c r="B351" t="str">
        <f t="shared" si="39"/>
        <v>NetC16_2</v>
      </c>
      <c r="C351" t="str">
        <f t="shared" si="40"/>
        <v>R13-NetC16_2</v>
      </c>
      <c r="D351" t="str">
        <f t="shared" si="41"/>
        <v>R13-1</v>
      </c>
      <c r="E351" t="s">
        <v>500</v>
      </c>
      <c r="F351">
        <v>1</v>
      </c>
      <c r="G351" t="s">
        <v>1029</v>
      </c>
      <c r="N351" s="97"/>
      <c r="AT351" t="str">
        <f t="shared" si="42"/>
        <v>NetC16_2</v>
      </c>
      <c r="AU351" t="str">
        <f t="shared" si="43"/>
        <v>--</v>
      </c>
    </row>
    <row r="352" spans="1:47" x14ac:dyDescent="0.25">
      <c r="A352" t="str">
        <f t="shared" si="38"/>
        <v>R13-2</v>
      </c>
      <c r="B352" t="str">
        <f t="shared" si="39"/>
        <v>GND</v>
      </c>
      <c r="C352" t="str">
        <f t="shared" si="40"/>
        <v>R13-GND</v>
      </c>
      <c r="D352" t="str">
        <f t="shared" si="41"/>
        <v>R13-2</v>
      </c>
      <c r="E352" t="s">
        <v>500</v>
      </c>
      <c r="F352">
        <v>2</v>
      </c>
      <c r="G352" t="s">
        <v>324</v>
      </c>
      <c r="N352" s="97"/>
      <c r="AT352" t="str">
        <f t="shared" si="42"/>
        <v>GND</v>
      </c>
      <c r="AU352" t="str">
        <f t="shared" si="43"/>
        <v>--</v>
      </c>
    </row>
    <row r="353" spans="1:47" x14ac:dyDescent="0.25">
      <c r="A353" t="str">
        <f t="shared" si="38"/>
        <v>R14-1</v>
      </c>
      <c r="B353" t="str">
        <f t="shared" si="39"/>
        <v>NetD1_A</v>
      </c>
      <c r="C353" t="str">
        <f t="shared" si="40"/>
        <v>R14-NetD1_A</v>
      </c>
      <c r="D353" t="str">
        <f t="shared" si="41"/>
        <v>R14-1</v>
      </c>
      <c r="E353" t="s">
        <v>501</v>
      </c>
      <c r="F353">
        <v>1</v>
      </c>
      <c r="G353" t="s">
        <v>373</v>
      </c>
      <c r="N353" s="97"/>
      <c r="AT353" t="str">
        <f t="shared" si="42"/>
        <v>NetD1_A</v>
      </c>
      <c r="AU353" t="str">
        <f t="shared" si="43"/>
        <v>--</v>
      </c>
    </row>
    <row r="354" spans="1:47" x14ac:dyDescent="0.25">
      <c r="A354" t="str">
        <f t="shared" si="38"/>
        <v>R14-2</v>
      </c>
      <c r="B354" t="str">
        <f t="shared" si="39"/>
        <v>3.3V</v>
      </c>
      <c r="C354" t="str">
        <f t="shared" si="40"/>
        <v>R14-3.3V</v>
      </c>
      <c r="D354" t="str">
        <f t="shared" si="41"/>
        <v>R14-2</v>
      </c>
      <c r="E354" t="s">
        <v>501</v>
      </c>
      <c r="F354">
        <v>2</v>
      </c>
      <c r="G354" t="s">
        <v>291</v>
      </c>
      <c r="N354" s="97"/>
      <c r="AT354" t="str">
        <f t="shared" si="42"/>
        <v>3.3V</v>
      </c>
      <c r="AU354" t="str">
        <f t="shared" si="43"/>
        <v>--</v>
      </c>
    </row>
    <row r="355" spans="1:47" x14ac:dyDescent="0.25">
      <c r="A355" t="str">
        <f t="shared" si="38"/>
        <v>R15-1</v>
      </c>
      <c r="B355" t="str">
        <f t="shared" si="39"/>
        <v>NetD2_A</v>
      </c>
      <c r="C355" t="str">
        <f t="shared" si="40"/>
        <v>R15-NetD2_A</v>
      </c>
      <c r="D355" t="str">
        <f t="shared" si="41"/>
        <v>R15-1</v>
      </c>
      <c r="E355" t="s">
        <v>502</v>
      </c>
      <c r="F355">
        <v>1</v>
      </c>
      <c r="G355" t="s">
        <v>374</v>
      </c>
      <c r="N355" s="97"/>
      <c r="AT355" t="str">
        <f t="shared" si="42"/>
        <v>NetD2_A</v>
      </c>
      <c r="AU355" t="str">
        <f t="shared" si="43"/>
        <v>--</v>
      </c>
    </row>
    <row r="356" spans="1:47" x14ac:dyDescent="0.25">
      <c r="A356" t="str">
        <f t="shared" si="38"/>
        <v>R15-2</v>
      </c>
      <c r="B356" t="str">
        <f t="shared" si="39"/>
        <v>3.3V</v>
      </c>
      <c r="C356" t="str">
        <f t="shared" si="40"/>
        <v>R15-3.3V</v>
      </c>
      <c r="D356" t="str">
        <f t="shared" si="41"/>
        <v>R15-2</v>
      </c>
      <c r="E356" t="s">
        <v>502</v>
      </c>
      <c r="F356">
        <v>2</v>
      </c>
      <c r="G356" t="s">
        <v>291</v>
      </c>
      <c r="N356" s="97"/>
      <c r="AT356" t="str">
        <f t="shared" si="42"/>
        <v>3.3V</v>
      </c>
      <c r="AU356" t="str">
        <f t="shared" si="43"/>
        <v>--</v>
      </c>
    </row>
    <row r="357" spans="1:47" x14ac:dyDescent="0.25">
      <c r="A357" t="str">
        <f t="shared" si="38"/>
        <v>R16-1</v>
      </c>
      <c r="B357" t="str">
        <f t="shared" si="39"/>
        <v>D12</v>
      </c>
      <c r="C357" t="str">
        <f t="shared" si="40"/>
        <v>R16-D12</v>
      </c>
      <c r="D357" t="str">
        <f t="shared" si="41"/>
        <v>R16-1</v>
      </c>
      <c r="E357" t="s">
        <v>503</v>
      </c>
      <c r="F357">
        <v>1</v>
      </c>
      <c r="G357" t="s">
        <v>320</v>
      </c>
      <c r="N357" s="97"/>
      <c r="AT357" t="str">
        <f t="shared" si="42"/>
        <v>D12</v>
      </c>
      <c r="AU357" t="str">
        <f t="shared" si="43"/>
        <v>--</v>
      </c>
    </row>
    <row r="358" spans="1:47" x14ac:dyDescent="0.25">
      <c r="A358" t="str">
        <f t="shared" si="38"/>
        <v>R16-2</v>
      </c>
      <c r="B358" t="str">
        <f t="shared" si="39"/>
        <v>D12_R</v>
      </c>
      <c r="C358" t="str">
        <f t="shared" si="40"/>
        <v>R16-D12_R</v>
      </c>
      <c r="D358" t="str">
        <f t="shared" si="41"/>
        <v>R16-2</v>
      </c>
      <c r="E358" t="s">
        <v>503</v>
      </c>
      <c r="F358">
        <v>2</v>
      </c>
      <c r="G358" t="s">
        <v>327</v>
      </c>
      <c r="N358" s="97"/>
      <c r="AT358" t="str">
        <f t="shared" si="42"/>
        <v>D12_R</v>
      </c>
      <c r="AU358" t="str">
        <f t="shared" si="43"/>
        <v>--</v>
      </c>
    </row>
    <row r="359" spans="1:47" x14ac:dyDescent="0.25">
      <c r="A359" t="str">
        <f t="shared" si="38"/>
        <v>R17-1</v>
      </c>
      <c r="B359" t="str">
        <f t="shared" si="39"/>
        <v>D11</v>
      </c>
      <c r="C359" t="str">
        <f t="shared" si="40"/>
        <v>R17-D11</v>
      </c>
      <c r="D359" t="str">
        <f t="shared" si="41"/>
        <v>R17-1</v>
      </c>
      <c r="E359" t="s">
        <v>504</v>
      </c>
      <c r="F359">
        <v>1</v>
      </c>
      <c r="G359" t="s">
        <v>318</v>
      </c>
      <c r="N359" s="97"/>
      <c r="AT359" t="str">
        <f t="shared" si="42"/>
        <v>D11</v>
      </c>
      <c r="AU359" t="str">
        <f t="shared" si="43"/>
        <v>--</v>
      </c>
    </row>
    <row r="360" spans="1:47" x14ac:dyDescent="0.25">
      <c r="A360" t="str">
        <f t="shared" si="38"/>
        <v>R17-2</v>
      </c>
      <c r="B360" t="str">
        <f t="shared" si="39"/>
        <v>D11_R</v>
      </c>
      <c r="C360" t="str">
        <f t="shared" si="40"/>
        <v>R17-D11_R</v>
      </c>
      <c r="D360" t="str">
        <f t="shared" si="41"/>
        <v>R17-2</v>
      </c>
      <c r="E360" t="s">
        <v>504</v>
      </c>
      <c r="F360">
        <v>2</v>
      </c>
      <c r="G360" t="s">
        <v>325</v>
      </c>
      <c r="N360" s="97"/>
      <c r="AT360" t="str">
        <f t="shared" si="42"/>
        <v>D11_R</v>
      </c>
      <c r="AU360" t="str">
        <f t="shared" si="43"/>
        <v>--</v>
      </c>
    </row>
    <row r="361" spans="1:47" x14ac:dyDescent="0.25">
      <c r="A361" t="str">
        <f t="shared" si="38"/>
        <v>R18-1</v>
      </c>
      <c r="B361" t="str">
        <f t="shared" si="39"/>
        <v>LED1</v>
      </c>
      <c r="C361" t="str">
        <f t="shared" si="40"/>
        <v>R18-LED1</v>
      </c>
      <c r="D361" t="str">
        <f t="shared" si="41"/>
        <v>R18-1</v>
      </c>
      <c r="E361" t="s">
        <v>505</v>
      </c>
      <c r="F361">
        <v>1</v>
      </c>
      <c r="G361" t="s">
        <v>354</v>
      </c>
      <c r="N361" s="97"/>
      <c r="AT361" t="str">
        <f t="shared" si="42"/>
        <v>NetD3_A</v>
      </c>
      <c r="AU361" t="str">
        <f t="shared" si="43"/>
        <v>R18</v>
      </c>
    </row>
    <row r="362" spans="1:47" x14ac:dyDescent="0.25">
      <c r="A362" t="str">
        <f t="shared" si="38"/>
        <v>R18-2</v>
      </c>
      <c r="B362" t="str">
        <f t="shared" si="39"/>
        <v>NetD3_A</v>
      </c>
      <c r="C362" t="str">
        <f t="shared" si="40"/>
        <v>R18-NetD3_A</v>
      </c>
      <c r="D362" t="str">
        <f t="shared" si="41"/>
        <v>R18-2</v>
      </c>
      <c r="E362" t="s">
        <v>505</v>
      </c>
      <c r="F362">
        <v>2</v>
      </c>
      <c r="G362" t="s">
        <v>375</v>
      </c>
      <c r="N362" s="97"/>
      <c r="AT362" t="str">
        <f t="shared" si="42"/>
        <v>LED1</v>
      </c>
      <c r="AU362" t="str">
        <f t="shared" si="43"/>
        <v>R18</v>
      </c>
    </row>
    <row r="363" spans="1:47" x14ac:dyDescent="0.25">
      <c r="A363" t="str">
        <f t="shared" si="38"/>
        <v>R19-1</v>
      </c>
      <c r="B363" t="str">
        <f t="shared" si="39"/>
        <v>LED2</v>
      </c>
      <c r="C363" t="str">
        <f t="shared" si="40"/>
        <v>R19-LED2</v>
      </c>
      <c r="D363" t="str">
        <f t="shared" si="41"/>
        <v>R19-1</v>
      </c>
      <c r="E363" t="s">
        <v>506</v>
      </c>
      <c r="F363">
        <v>1</v>
      </c>
      <c r="G363" t="s">
        <v>356</v>
      </c>
      <c r="N363" s="97"/>
      <c r="AT363" t="str">
        <f t="shared" si="42"/>
        <v>NetD4_A</v>
      </c>
      <c r="AU363" t="str">
        <f t="shared" si="43"/>
        <v>R19</v>
      </c>
    </row>
    <row r="364" spans="1:47" x14ac:dyDescent="0.25">
      <c r="A364" t="str">
        <f t="shared" si="38"/>
        <v>R19-2</v>
      </c>
      <c r="B364" t="str">
        <f t="shared" si="39"/>
        <v>NetD4_A</v>
      </c>
      <c r="C364" t="str">
        <f t="shared" si="40"/>
        <v>R19-NetD4_A</v>
      </c>
      <c r="D364" t="str">
        <f t="shared" si="41"/>
        <v>R19-2</v>
      </c>
      <c r="E364" t="s">
        <v>506</v>
      </c>
      <c r="F364">
        <v>2</v>
      </c>
      <c r="G364" t="s">
        <v>376</v>
      </c>
      <c r="N364" s="97"/>
      <c r="AT364" t="str">
        <f t="shared" si="42"/>
        <v>LED2</v>
      </c>
      <c r="AU364" t="str">
        <f t="shared" si="43"/>
        <v>R19</v>
      </c>
    </row>
    <row r="365" spans="1:47" x14ac:dyDescent="0.25">
      <c r="A365" t="str">
        <f t="shared" si="38"/>
        <v>R20-1</v>
      </c>
      <c r="B365" t="str">
        <f t="shared" si="39"/>
        <v>AOUT0</v>
      </c>
      <c r="C365" t="str">
        <f t="shared" si="40"/>
        <v>R20-AOUT0</v>
      </c>
      <c r="D365" t="str">
        <f t="shared" si="41"/>
        <v>R20-1</v>
      </c>
      <c r="E365" t="s">
        <v>507</v>
      </c>
      <c r="F365">
        <v>1</v>
      </c>
      <c r="G365" t="s">
        <v>1126</v>
      </c>
      <c r="N365" s="97"/>
      <c r="AT365" t="str">
        <f t="shared" si="42"/>
        <v>AIN0_RC</v>
      </c>
      <c r="AU365" t="str">
        <f t="shared" si="43"/>
        <v>R20</v>
      </c>
    </row>
    <row r="366" spans="1:47" x14ac:dyDescent="0.25">
      <c r="A366" t="str">
        <f t="shared" si="38"/>
        <v>R20-2</v>
      </c>
      <c r="B366" t="str">
        <f t="shared" si="39"/>
        <v>AIN0_RC</v>
      </c>
      <c r="C366" t="str">
        <f t="shared" si="40"/>
        <v>R20-AIN0_RC</v>
      </c>
      <c r="D366" t="str">
        <f t="shared" si="41"/>
        <v>R20-2</v>
      </c>
      <c r="E366" t="s">
        <v>507</v>
      </c>
      <c r="F366">
        <v>2</v>
      </c>
      <c r="G366" t="s">
        <v>1127</v>
      </c>
      <c r="N366" s="97"/>
      <c r="AT366" t="str">
        <f t="shared" si="42"/>
        <v>AOUT0</v>
      </c>
      <c r="AU366" t="str">
        <f t="shared" si="43"/>
        <v>R20</v>
      </c>
    </row>
    <row r="367" spans="1:47" x14ac:dyDescent="0.25">
      <c r="A367" t="str">
        <f t="shared" si="38"/>
        <v>R21-1</v>
      </c>
      <c r="B367" t="str">
        <f t="shared" si="39"/>
        <v>LED3</v>
      </c>
      <c r="C367" t="str">
        <f t="shared" si="40"/>
        <v>R21-LED3</v>
      </c>
      <c r="D367" t="str">
        <f t="shared" si="41"/>
        <v>R21-1</v>
      </c>
      <c r="E367" t="s">
        <v>776</v>
      </c>
      <c r="F367">
        <v>1</v>
      </c>
      <c r="G367" t="s">
        <v>358</v>
      </c>
      <c r="N367" s="97"/>
      <c r="AT367" t="str">
        <f t="shared" si="42"/>
        <v>NetD5_A</v>
      </c>
      <c r="AU367" t="str">
        <f t="shared" si="43"/>
        <v>R21</v>
      </c>
    </row>
    <row r="368" spans="1:47" x14ac:dyDescent="0.25">
      <c r="A368" t="str">
        <f t="shared" si="38"/>
        <v>R21-2</v>
      </c>
      <c r="B368" t="str">
        <f t="shared" si="39"/>
        <v>NetD5_A</v>
      </c>
      <c r="C368" t="str">
        <f t="shared" si="40"/>
        <v>R21-NetD5_A</v>
      </c>
      <c r="D368" t="str">
        <f t="shared" si="41"/>
        <v>R21-2</v>
      </c>
      <c r="E368" t="s">
        <v>776</v>
      </c>
      <c r="F368">
        <v>2</v>
      </c>
      <c r="G368" t="s">
        <v>377</v>
      </c>
      <c r="N368" s="97"/>
      <c r="AT368" t="str">
        <f t="shared" si="42"/>
        <v>LED3</v>
      </c>
      <c r="AU368" t="str">
        <f t="shared" si="43"/>
        <v>R21</v>
      </c>
    </row>
    <row r="369" spans="1:47" x14ac:dyDescent="0.25">
      <c r="A369" t="str">
        <f t="shared" si="38"/>
        <v>R22-1</v>
      </c>
      <c r="B369" t="str">
        <f t="shared" si="39"/>
        <v>AOUT1</v>
      </c>
      <c r="C369" t="str">
        <f t="shared" si="40"/>
        <v>R22-AOUT1</v>
      </c>
      <c r="D369" t="str">
        <f t="shared" si="41"/>
        <v>R22-1</v>
      </c>
      <c r="E369" t="s">
        <v>777</v>
      </c>
      <c r="F369">
        <v>1</v>
      </c>
      <c r="G369" t="s">
        <v>1128</v>
      </c>
      <c r="N369" s="97"/>
      <c r="AT369" t="str">
        <f t="shared" si="42"/>
        <v>AIN1_RC</v>
      </c>
      <c r="AU369" t="str">
        <f t="shared" si="43"/>
        <v>R22</v>
      </c>
    </row>
    <row r="370" spans="1:47" x14ac:dyDescent="0.25">
      <c r="A370" t="str">
        <f t="shared" si="38"/>
        <v>R22-2</v>
      </c>
      <c r="B370" t="str">
        <f t="shared" si="39"/>
        <v>AIN1_RC</v>
      </c>
      <c r="C370" t="str">
        <f t="shared" si="40"/>
        <v>R22-AIN1_RC</v>
      </c>
      <c r="D370" t="str">
        <f t="shared" si="41"/>
        <v>R22-2</v>
      </c>
      <c r="E370" t="s">
        <v>777</v>
      </c>
      <c r="F370">
        <v>2</v>
      </c>
      <c r="G370" t="s">
        <v>1129</v>
      </c>
      <c r="N370" s="97"/>
      <c r="AT370" t="str">
        <f t="shared" si="42"/>
        <v>AOUT1</v>
      </c>
      <c r="AU370" t="str">
        <f t="shared" si="43"/>
        <v>R22</v>
      </c>
    </row>
    <row r="371" spans="1:47" x14ac:dyDescent="0.25">
      <c r="A371" t="str">
        <f t="shared" si="38"/>
        <v>R23-1</v>
      </c>
      <c r="B371" t="str">
        <f t="shared" si="39"/>
        <v>AOUT2</v>
      </c>
      <c r="C371" t="str">
        <f t="shared" si="40"/>
        <v>R23-AOUT2</v>
      </c>
      <c r="D371" t="str">
        <f t="shared" si="41"/>
        <v>R23-1</v>
      </c>
      <c r="E371" t="s">
        <v>508</v>
      </c>
      <c r="F371">
        <v>1</v>
      </c>
      <c r="G371" t="s">
        <v>1130</v>
      </c>
      <c r="N371" s="97"/>
      <c r="AT371" t="str">
        <f t="shared" si="42"/>
        <v>AIN2_RC</v>
      </c>
      <c r="AU371" t="str">
        <f t="shared" si="43"/>
        <v>R23</v>
      </c>
    </row>
    <row r="372" spans="1:47" x14ac:dyDescent="0.25">
      <c r="A372" t="str">
        <f t="shared" si="38"/>
        <v>R23-2</v>
      </c>
      <c r="B372" t="str">
        <f t="shared" si="39"/>
        <v>AIN2_RC</v>
      </c>
      <c r="C372" t="str">
        <f t="shared" si="40"/>
        <v>R23-AIN2_RC</v>
      </c>
      <c r="D372" t="str">
        <f t="shared" si="41"/>
        <v>R23-2</v>
      </c>
      <c r="E372" t="s">
        <v>508</v>
      </c>
      <c r="F372">
        <v>2</v>
      </c>
      <c r="G372" t="s">
        <v>1131</v>
      </c>
      <c r="N372" s="97"/>
      <c r="AT372" t="str">
        <f t="shared" si="42"/>
        <v>AOUT2</v>
      </c>
      <c r="AU372" t="str">
        <f t="shared" si="43"/>
        <v>R23</v>
      </c>
    </row>
    <row r="373" spans="1:47" x14ac:dyDescent="0.25">
      <c r="A373" t="str">
        <f t="shared" si="38"/>
        <v>R24-1</v>
      </c>
      <c r="B373" t="str">
        <f t="shared" si="39"/>
        <v>LED4</v>
      </c>
      <c r="C373" t="str">
        <f t="shared" si="40"/>
        <v>R24-LED4</v>
      </c>
      <c r="D373" t="str">
        <f t="shared" si="41"/>
        <v>R24-1</v>
      </c>
      <c r="E373" t="s">
        <v>509</v>
      </c>
      <c r="F373">
        <v>1</v>
      </c>
      <c r="G373" t="s">
        <v>360</v>
      </c>
      <c r="N373" s="97"/>
      <c r="AT373" t="str">
        <f t="shared" si="42"/>
        <v>NetD6_A</v>
      </c>
      <c r="AU373" t="str">
        <f t="shared" si="43"/>
        <v>R24</v>
      </c>
    </row>
    <row r="374" spans="1:47" x14ac:dyDescent="0.25">
      <c r="A374" t="str">
        <f t="shared" si="38"/>
        <v>R24-2</v>
      </c>
      <c r="B374" t="str">
        <f t="shared" si="39"/>
        <v>NetD6_A</v>
      </c>
      <c r="C374" t="str">
        <f t="shared" si="40"/>
        <v>R24-NetD6_A</v>
      </c>
      <c r="D374" t="str">
        <f t="shared" si="41"/>
        <v>R24-2</v>
      </c>
      <c r="E374" t="s">
        <v>509</v>
      </c>
      <c r="F374">
        <v>2</v>
      </c>
      <c r="G374" t="s">
        <v>378</v>
      </c>
      <c r="N374" s="97"/>
      <c r="AT374" t="str">
        <f t="shared" si="42"/>
        <v>LED4</v>
      </c>
      <c r="AU374" t="str">
        <f t="shared" si="43"/>
        <v>R24</v>
      </c>
    </row>
    <row r="375" spans="1:47" x14ac:dyDescent="0.25">
      <c r="A375" t="str">
        <f t="shared" si="38"/>
        <v>R25-1</v>
      </c>
      <c r="B375" t="str">
        <f t="shared" si="39"/>
        <v>AOUT3</v>
      </c>
      <c r="C375" t="str">
        <f t="shared" si="40"/>
        <v>R25-AOUT3</v>
      </c>
      <c r="D375" t="str">
        <f t="shared" si="41"/>
        <v>R25-1</v>
      </c>
      <c r="E375" t="s">
        <v>510</v>
      </c>
      <c r="F375">
        <v>1</v>
      </c>
      <c r="G375" t="s">
        <v>1132</v>
      </c>
      <c r="N375" s="97"/>
      <c r="AT375" t="str">
        <f t="shared" si="42"/>
        <v>AIN3_RC</v>
      </c>
      <c r="AU375" t="str">
        <f t="shared" si="43"/>
        <v>R25</v>
      </c>
    </row>
    <row r="376" spans="1:47" x14ac:dyDescent="0.25">
      <c r="A376" t="str">
        <f t="shared" si="38"/>
        <v>R25-2</v>
      </c>
      <c r="B376" t="str">
        <f t="shared" si="39"/>
        <v>AIN3_RC</v>
      </c>
      <c r="C376" t="str">
        <f t="shared" si="40"/>
        <v>R25-AIN3_RC</v>
      </c>
      <c r="D376" t="str">
        <f t="shared" si="41"/>
        <v>R25-2</v>
      </c>
      <c r="E376" t="s">
        <v>510</v>
      </c>
      <c r="F376">
        <v>2</v>
      </c>
      <c r="G376" t="s">
        <v>1133</v>
      </c>
      <c r="N376" s="97"/>
      <c r="AT376" t="str">
        <f t="shared" si="42"/>
        <v>AOUT3</v>
      </c>
      <c r="AU376" t="str">
        <f t="shared" si="43"/>
        <v>R25</v>
      </c>
    </row>
    <row r="377" spans="1:47" x14ac:dyDescent="0.25">
      <c r="A377" t="str">
        <f t="shared" si="38"/>
        <v>R26-1</v>
      </c>
      <c r="B377" t="str">
        <f t="shared" si="39"/>
        <v>LED5</v>
      </c>
      <c r="C377" t="str">
        <f t="shared" si="40"/>
        <v>R26-LED5</v>
      </c>
      <c r="D377" t="str">
        <f t="shared" si="41"/>
        <v>R26-1</v>
      </c>
      <c r="E377" t="s">
        <v>778</v>
      </c>
      <c r="F377">
        <v>1</v>
      </c>
      <c r="G377" t="s">
        <v>362</v>
      </c>
      <c r="N377" s="97"/>
      <c r="AT377" t="str">
        <f t="shared" si="42"/>
        <v>NetD7_A</v>
      </c>
      <c r="AU377" t="str">
        <f t="shared" si="43"/>
        <v>R26</v>
      </c>
    </row>
    <row r="378" spans="1:47" x14ac:dyDescent="0.25">
      <c r="A378" t="str">
        <f t="shared" si="38"/>
        <v>R26-2</v>
      </c>
      <c r="B378" t="str">
        <f t="shared" si="39"/>
        <v>NetD7_A</v>
      </c>
      <c r="C378" t="str">
        <f t="shared" si="40"/>
        <v>R26-NetD7_A</v>
      </c>
      <c r="D378" t="str">
        <f t="shared" si="41"/>
        <v>R26-2</v>
      </c>
      <c r="E378" t="s">
        <v>778</v>
      </c>
      <c r="F378">
        <v>2</v>
      </c>
      <c r="G378" t="s">
        <v>379</v>
      </c>
      <c r="N378" s="97"/>
      <c r="AT378" t="str">
        <f t="shared" si="42"/>
        <v>LED5</v>
      </c>
      <c r="AU378" t="str">
        <f t="shared" si="43"/>
        <v>R26</v>
      </c>
    </row>
    <row r="379" spans="1:47" x14ac:dyDescent="0.25">
      <c r="A379" t="str">
        <f t="shared" si="38"/>
        <v>R28-1</v>
      </c>
      <c r="B379" t="str">
        <f t="shared" si="39"/>
        <v>LED6</v>
      </c>
      <c r="C379" t="str">
        <f t="shared" si="40"/>
        <v>R28-LED6</v>
      </c>
      <c r="D379" t="str">
        <f t="shared" si="41"/>
        <v>R28-1</v>
      </c>
      <c r="E379" t="s">
        <v>512</v>
      </c>
      <c r="F379">
        <v>1</v>
      </c>
      <c r="G379" t="s">
        <v>364</v>
      </c>
      <c r="N379" s="97"/>
      <c r="AT379" t="str">
        <f t="shared" si="42"/>
        <v>NetD8_A</v>
      </c>
      <c r="AU379" t="str">
        <f t="shared" si="43"/>
        <v>R28</v>
      </c>
    </row>
    <row r="380" spans="1:47" x14ac:dyDescent="0.25">
      <c r="A380" t="str">
        <f t="shared" si="38"/>
        <v>R28-2</v>
      </c>
      <c r="B380" t="str">
        <f t="shared" si="39"/>
        <v>NetD8_A</v>
      </c>
      <c r="C380" t="str">
        <f t="shared" si="40"/>
        <v>R28-NetD8_A</v>
      </c>
      <c r="D380" t="str">
        <f t="shared" si="41"/>
        <v>R28-2</v>
      </c>
      <c r="E380" t="s">
        <v>512</v>
      </c>
      <c r="F380">
        <v>2</v>
      </c>
      <c r="G380" t="s">
        <v>380</v>
      </c>
      <c r="N380" s="97"/>
      <c r="AT380" t="str">
        <f t="shared" si="42"/>
        <v>LED6</v>
      </c>
      <c r="AU380" t="str">
        <f t="shared" si="43"/>
        <v>R28</v>
      </c>
    </row>
    <row r="381" spans="1:47" x14ac:dyDescent="0.25">
      <c r="A381" t="str">
        <f t="shared" si="38"/>
        <v>R30-1</v>
      </c>
      <c r="B381" t="str">
        <f t="shared" si="39"/>
        <v>LED7</v>
      </c>
      <c r="C381" t="str">
        <f t="shared" si="40"/>
        <v>R30-LED7</v>
      </c>
      <c r="D381" t="str">
        <f t="shared" si="41"/>
        <v>R30-1</v>
      </c>
      <c r="E381" t="s">
        <v>514</v>
      </c>
      <c r="F381">
        <v>1</v>
      </c>
      <c r="G381" t="s">
        <v>366</v>
      </c>
      <c r="N381" s="97"/>
      <c r="AT381" t="str">
        <f t="shared" si="42"/>
        <v>NetD9_A</v>
      </c>
      <c r="AU381" t="str">
        <f t="shared" si="43"/>
        <v>R30</v>
      </c>
    </row>
    <row r="382" spans="1:47" x14ac:dyDescent="0.25">
      <c r="A382" t="str">
        <f t="shared" si="38"/>
        <v>R30-2</v>
      </c>
      <c r="B382" t="str">
        <f t="shared" si="39"/>
        <v>NetD9_A</v>
      </c>
      <c r="C382" t="str">
        <f t="shared" si="40"/>
        <v>R30-NetD9_A</v>
      </c>
      <c r="D382" t="str">
        <f t="shared" si="41"/>
        <v>R30-2</v>
      </c>
      <c r="E382" t="s">
        <v>514</v>
      </c>
      <c r="F382">
        <v>2</v>
      </c>
      <c r="G382" t="s">
        <v>381</v>
      </c>
      <c r="N382" s="97"/>
      <c r="AT382" t="str">
        <f t="shared" si="42"/>
        <v>LED7</v>
      </c>
      <c r="AU382" t="str">
        <f t="shared" si="43"/>
        <v>R30</v>
      </c>
    </row>
    <row r="383" spans="1:47" x14ac:dyDescent="0.25">
      <c r="A383" t="str">
        <f t="shared" si="38"/>
        <v>R31-1</v>
      </c>
      <c r="B383" t="str">
        <f t="shared" si="39"/>
        <v>LED8</v>
      </c>
      <c r="C383" t="str">
        <f t="shared" si="40"/>
        <v>R31-LED8</v>
      </c>
      <c r="D383" t="str">
        <f t="shared" si="41"/>
        <v>R31-1</v>
      </c>
      <c r="E383" t="s">
        <v>515</v>
      </c>
      <c r="F383">
        <v>1</v>
      </c>
      <c r="G383" t="s">
        <v>368</v>
      </c>
      <c r="N383" s="97"/>
      <c r="AT383" t="str">
        <f t="shared" si="42"/>
        <v>NetD10_A</v>
      </c>
      <c r="AU383" t="str">
        <f t="shared" si="43"/>
        <v>R31</v>
      </c>
    </row>
    <row r="384" spans="1:47" x14ac:dyDescent="0.25">
      <c r="A384" t="str">
        <f t="shared" si="38"/>
        <v>R31-2</v>
      </c>
      <c r="B384" t="str">
        <f t="shared" si="39"/>
        <v>NetD10_A</v>
      </c>
      <c r="C384" t="str">
        <f t="shared" si="40"/>
        <v>R31-NetD10_A</v>
      </c>
      <c r="D384" t="str">
        <f t="shared" si="41"/>
        <v>R31-2</v>
      </c>
      <c r="E384" t="s">
        <v>515</v>
      </c>
      <c r="F384">
        <v>2</v>
      </c>
      <c r="G384" t="s">
        <v>372</v>
      </c>
      <c r="N384" s="97"/>
      <c r="AT384" t="str">
        <f t="shared" si="42"/>
        <v>LED8</v>
      </c>
      <c r="AU384" t="str">
        <f t="shared" si="43"/>
        <v>R31</v>
      </c>
    </row>
    <row r="385" spans="1:47" x14ac:dyDescent="0.25">
      <c r="A385" t="str">
        <f t="shared" si="38"/>
        <v>R33-1</v>
      </c>
      <c r="B385" t="str">
        <f t="shared" si="39"/>
        <v>3.3V</v>
      </c>
      <c r="C385" t="str">
        <f t="shared" si="40"/>
        <v>R33-3.3V</v>
      </c>
      <c r="D385" t="str">
        <f t="shared" si="41"/>
        <v>R33-1</v>
      </c>
      <c r="E385" t="s">
        <v>779</v>
      </c>
      <c r="F385">
        <v>1</v>
      </c>
      <c r="G385" t="s">
        <v>291</v>
      </c>
      <c r="N385" s="97"/>
      <c r="AT385" t="str">
        <f t="shared" si="42"/>
        <v>3.3V</v>
      </c>
      <c r="AU385" t="str">
        <f t="shared" si="43"/>
        <v>--</v>
      </c>
    </row>
    <row r="386" spans="1:47" x14ac:dyDescent="0.25">
      <c r="A386" t="str">
        <f t="shared" si="38"/>
        <v>R33-2</v>
      </c>
      <c r="B386" t="str">
        <f t="shared" si="39"/>
        <v>PROGn</v>
      </c>
      <c r="C386" t="str">
        <f t="shared" si="40"/>
        <v>R33-PROGn</v>
      </c>
      <c r="D386" t="str">
        <f t="shared" si="41"/>
        <v>R33-2</v>
      </c>
      <c r="E386" t="s">
        <v>779</v>
      </c>
      <c r="F386">
        <v>2</v>
      </c>
      <c r="G386" t="s">
        <v>1116</v>
      </c>
      <c r="N386" s="97"/>
      <c r="AT386" t="str">
        <f t="shared" si="42"/>
        <v>RESET</v>
      </c>
      <c r="AU386" t="str">
        <f t="shared" si="43"/>
        <v>R34</v>
      </c>
    </row>
    <row r="387" spans="1:47" x14ac:dyDescent="0.25">
      <c r="A387" t="str">
        <f t="shared" si="38"/>
        <v>R34-1</v>
      </c>
      <c r="B387" t="str">
        <f t="shared" si="39"/>
        <v>RESET</v>
      </c>
      <c r="C387" t="str">
        <f t="shared" si="40"/>
        <v>R34-RESET</v>
      </c>
      <c r="D387" t="str">
        <f t="shared" si="41"/>
        <v>R34-1</v>
      </c>
      <c r="E387" t="s">
        <v>780</v>
      </c>
      <c r="F387">
        <v>1</v>
      </c>
      <c r="G387" t="s">
        <v>323</v>
      </c>
      <c r="N387" s="97"/>
      <c r="AT387" t="str">
        <f t="shared" si="42"/>
        <v>PROGn</v>
      </c>
      <c r="AU387" t="str">
        <f t="shared" si="43"/>
        <v>R34</v>
      </c>
    </row>
    <row r="388" spans="1:47" x14ac:dyDescent="0.25">
      <c r="A388" t="str">
        <f t="shared" si="38"/>
        <v>R34-2</v>
      </c>
      <c r="B388" t="str">
        <f t="shared" si="39"/>
        <v>PROGn</v>
      </c>
      <c r="C388" t="str">
        <f t="shared" si="40"/>
        <v>R34-PROGn</v>
      </c>
      <c r="D388" t="str">
        <f t="shared" si="41"/>
        <v>R34-2</v>
      </c>
      <c r="E388" t="s">
        <v>780</v>
      </c>
      <c r="F388">
        <v>2</v>
      </c>
      <c r="G388" t="s">
        <v>1116</v>
      </c>
      <c r="N388" s="97"/>
      <c r="AT388" t="str">
        <f t="shared" si="42"/>
        <v>RESET</v>
      </c>
      <c r="AU388" t="str">
        <f t="shared" si="43"/>
        <v>R34</v>
      </c>
    </row>
    <row r="389" spans="1:47" x14ac:dyDescent="0.25">
      <c r="A389" t="str">
        <f t="shared" si="38"/>
        <v>R35-1</v>
      </c>
      <c r="B389" t="str">
        <f t="shared" si="39"/>
        <v>JTAGEN</v>
      </c>
      <c r="C389" t="str">
        <f t="shared" si="40"/>
        <v>R35-JTAGEN</v>
      </c>
      <c r="D389" t="str">
        <f t="shared" si="41"/>
        <v>R35-1</v>
      </c>
      <c r="E389" t="s">
        <v>796</v>
      </c>
      <c r="F389">
        <v>1</v>
      </c>
      <c r="G389" t="s">
        <v>328</v>
      </c>
      <c r="N389" s="97"/>
      <c r="AT389" t="str">
        <f t="shared" si="42"/>
        <v>JTAGEN</v>
      </c>
      <c r="AU389" t="str">
        <f t="shared" si="43"/>
        <v>--</v>
      </c>
    </row>
    <row r="390" spans="1:47" x14ac:dyDescent="0.25">
      <c r="A390" t="str">
        <f t="shared" ref="A390:A422" si="44">$E390&amp;"-"&amp;$F390</f>
        <v>R35-2</v>
      </c>
      <c r="B390" t="str">
        <f t="shared" ref="B390:B422" si="45">IF(OR(E390=$A$2,E390=$B$2,E390=$C$2,E390=$D$2),"--",G390)</f>
        <v>3.3V</v>
      </c>
      <c r="C390" t="str">
        <f t="shared" ref="C390:C422" si="46">$E390&amp;"-"&amp;$G390</f>
        <v>R35-3.3V</v>
      </c>
      <c r="D390" t="str">
        <f t="shared" ref="D390:D422" si="47">A390</f>
        <v>R35-2</v>
      </c>
      <c r="E390" t="s">
        <v>796</v>
      </c>
      <c r="F390">
        <v>2</v>
      </c>
      <c r="G390" t="s">
        <v>291</v>
      </c>
      <c r="N390" s="97"/>
      <c r="AT390" t="str">
        <f t="shared" ref="AT390:AT422" si="48">IF(IF(COUNTIF($AO$6:$AQ$150,B390)&gt;0,"---","--")="---",VLOOKUP(B390,$AO$6:$AQ$150,3,0),B390)</f>
        <v>3.3V</v>
      </c>
      <c r="AU390" t="str">
        <f t="shared" ref="AU390:AU422" si="49">IF(IF(COUNTIF($AO$6:$AQ$150,B390)&gt;0,"---","--")="---",VLOOKUP(B390,$AO$6:$AQ$150,2,0),"--")</f>
        <v>--</v>
      </c>
    </row>
    <row r="391" spans="1:47" x14ac:dyDescent="0.25">
      <c r="A391" t="str">
        <f t="shared" si="44"/>
        <v>S1-1</v>
      </c>
      <c r="B391" t="str">
        <f t="shared" si="45"/>
        <v>RESET</v>
      </c>
      <c r="C391" t="str">
        <f t="shared" si="46"/>
        <v>S1-RESET</v>
      </c>
      <c r="D391" t="str">
        <f t="shared" si="47"/>
        <v>S1-1</v>
      </c>
      <c r="E391" t="s">
        <v>355</v>
      </c>
      <c r="F391">
        <v>1</v>
      </c>
      <c r="G391" t="s">
        <v>323</v>
      </c>
      <c r="N391" s="97"/>
      <c r="AT391" t="str">
        <f t="shared" si="48"/>
        <v>PROGn</v>
      </c>
      <c r="AU391" t="str">
        <f t="shared" si="49"/>
        <v>R34</v>
      </c>
    </row>
    <row r="392" spans="1:47" x14ac:dyDescent="0.25">
      <c r="A392" t="str">
        <f t="shared" si="44"/>
        <v>S1-2</v>
      </c>
      <c r="B392" t="str">
        <f t="shared" si="45"/>
        <v>GND</v>
      </c>
      <c r="C392" t="str">
        <f t="shared" si="46"/>
        <v>S1-GND</v>
      </c>
      <c r="D392" t="str">
        <f t="shared" si="47"/>
        <v>S1-2</v>
      </c>
      <c r="E392" t="s">
        <v>355</v>
      </c>
      <c r="F392">
        <v>2</v>
      </c>
      <c r="G392" t="s">
        <v>324</v>
      </c>
      <c r="N392" s="97"/>
      <c r="AT392" t="str">
        <f t="shared" si="48"/>
        <v>GND</v>
      </c>
      <c r="AU392" t="str">
        <f t="shared" si="49"/>
        <v>--</v>
      </c>
    </row>
    <row r="393" spans="1:47" x14ac:dyDescent="0.25">
      <c r="A393" t="str">
        <f t="shared" si="44"/>
        <v>S1-3</v>
      </c>
      <c r="B393" t="str">
        <f t="shared" si="45"/>
        <v>NetS1_3</v>
      </c>
      <c r="C393" t="str">
        <f t="shared" si="46"/>
        <v>S1-NetS1_3</v>
      </c>
      <c r="D393" t="str">
        <f t="shared" si="47"/>
        <v>S1-3</v>
      </c>
      <c r="E393" t="s">
        <v>355</v>
      </c>
      <c r="F393">
        <v>3</v>
      </c>
      <c r="G393" t="s">
        <v>781</v>
      </c>
      <c r="N393" s="97"/>
      <c r="AT393" t="str">
        <f t="shared" si="48"/>
        <v>NetS1_3</v>
      </c>
      <c r="AU393" t="str">
        <f t="shared" si="49"/>
        <v>--</v>
      </c>
    </row>
    <row r="394" spans="1:47" x14ac:dyDescent="0.25">
      <c r="A394" t="str">
        <f t="shared" si="44"/>
        <v>S1-4</v>
      </c>
      <c r="B394" t="str">
        <f t="shared" si="45"/>
        <v>GND</v>
      </c>
      <c r="C394" t="str">
        <f t="shared" si="46"/>
        <v>S1-GND</v>
      </c>
      <c r="D394" t="str">
        <f t="shared" si="47"/>
        <v>S1-4</v>
      </c>
      <c r="E394" t="s">
        <v>355</v>
      </c>
      <c r="F394">
        <v>4</v>
      </c>
      <c r="G394" t="s">
        <v>324</v>
      </c>
      <c r="N394" s="97"/>
      <c r="AT394" t="str">
        <f t="shared" si="48"/>
        <v>GND</v>
      </c>
      <c r="AU394" t="str">
        <f t="shared" si="49"/>
        <v>--</v>
      </c>
    </row>
    <row r="395" spans="1:47" x14ac:dyDescent="0.25">
      <c r="A395" t="str">
        <f t="shared" si="44"/>
        <v>S1-5</v>
      </c>
      <c r="B395" t="str">
        <f t="shared" si="45"/>
        <v>RESET</v>
      </c>
      <c r="C395" t="str">
        <f t="shared" si="46"/>
        <v>S1-RESET</v>
      </c>
      <c r="D395" t="str">
        <f t="shared" si="47"/>
        <v>S1-5</v>
      </c>
      <c r="E395" t="s">
        <v>355</v>
      </c>
      <c r="F395">
        <v>5</v>
      </c>
      <c r="G395" t="s">
        <v>323</v>
      </c>
      <c r="N395" s="97"/>
      <c r="AT395" t="str">
        <f t="shared" si="48"/>
        <v>PROGn</v>
      </c>
      <c r="AU395" t="str">
        <f t="shared" si="49"/>
        <v>R34</v>
      </c>
    </row>
    <row r="396" spans="1:47" x14ac:dyDescent="0.25">
      <c r="A396" t="str">
        <f t="shared" si="44"/>
        <v>S2-1</v>
      </c>
      <c r="B396" t="str">
        <f t="shared" si="45"/>
        <v>USER_BTN</v>
      </c>
      <c r="C396" t="str">
        <f t="shared" si="46"/>
        <v>S2-USER_BTN</v>
      </c>
      <c r="D396" t="str">
        <f t="shared" si="47"/>
        <v>S2-1</v>
      </c>
      <c r="E396" t="s">
        <v>357</v>
      </c>
      <c r="F396">
        <v>1</v>
      </c>
      <c r="G396" t="s">
        <v>394</v>
      </c>
      <c r="N396" s="97"/>
      <c r="AT396" t="str">
        <f t="shared" si="48"/>
        <v>USER_BTN</v>
      </c>
      <c r="AU396" t="str">
        <f t="shared" si="49"/>
        <v>--</v>
      </c>
    </row>
    <row r="397" spans="1:47" x14ac:dyDescent="0.25">
      <c r="A397" t="str">
        <f t="shared" si="44"/>
        <v>S2-2</v>
      </c>
      <c r="B397" t="str">
        <f t="shared" si="45"/>
        <v>GND</v>
      </c>
      <c r="C397" t="str">
        <f t="shared" si="46"/>
        <v>S2-GND</v>
      </c>
      <c r="D397" t="str">
        <f t="shared" si="47"/>
        <v>S2-2</v>
      </c>
      <c r="E397" t="s">
        <v>357</v>
      </c>
      <c r="F397">
        <v>2</v>
      </c>
      <c r="G397" t="s">
        <v>324</v>
      </c>
      <c r="N397" s="97"/>
      <c r="AT397" t="str">
        <f t="shared" si="48"/>
        <v>GND</v>
      </c>
      <c r="AU397" t="str">
        <f t="shared" si="49"/>
        <v>--</v>
      </c>
    </row>
    <row r="398" spans="1:47" x14ac:dyDescent="0.25">
      <c r="A398" t="str">
        <f t="shared" si="44"/>
        <v>S2-3</v>
      </c>
      <c r="B398" t="str">
        <f t="shared" si="45"/>
        <v>NetS2_3</v>
      </c>
      <c r="C398" t="str">
        <f t="shared" si="46"/>
        <v>S2-NetS2_3</v>
      </c>
      <c r="D398" t="str">
        <f t="shared" si="47"/>
        <v>S2-3</v>
      </c>
      <c r="E398" t="s">
        <v>357</v>
      </c>
      <c r="F398">
        <v>3</v>
      </c>
      <c r="G398" t="s">
        <v>782</v>
      </c>
      <c r="N398" s="97"/>
      <c r="AT398" t="str">
        <f t="shared" si="48"/>
        <v>NetS2_3</v>
      </c>
      <c r="AU398" t="str">
        <f t="shared" si="49"/>
        <v>--</v>
      </c>
    </row>
    <row r="399" spans="1:47" x14ac:dyDescent="0.25">
      <c r="A399" t="str">
        <f t="shared" si="44"/>
        <v>S2-4</v>
      </c>
      <c r="B399" t="str">
        <f t="shared" si="45"/>
        <v>GND</v>
      </c>
      <c r="C399" t="str">
        <f t="shared" si="46"/>
        <v>S2-GND</v>
      </c>
      <c r="D399" t="str">
        <f t="shared" si="47"/>
        <v>S2-4</v>
      </c>
      <c r="E399" t="s">
        <v>357</v>
      </c>
      <c r="F399">
        <v>4</v>
      </c>
      <c r="G399" t="s">
        <v>324</v>
      </c>
      <c r="N399" s="97"/>
      <c r="AT399" t="str">
        <f t="shared" si="48"/>
        <v>GND</v>
      </c>
      <c r="AU399" t="str">
        <f t="shared" si="49"/>
        <v>--</v>
      </c>
    </row>
    <row r="400" spans="1:47" x14ac:dyDescent="0.25">
      <c r="A400" t="str">
        <f t="shared" si="44"/>
        <v>S2-5</v>
      </c>
      <c r="B400" t="str">
        <f t="shared" si="45"/>
        <v>USER_BTN</v>
      </c>
      <c r="C400" t="str">
        <f t="shared" si="46"/>
        <v>S2-USER_BTN</v>
      </c>
      <c r="D400" t="str">
        <f t="shared" si="47"/>
        <v>S2-5</v>
      </c>
      <c r="E400" t="s">
        <v>357</v>
      </c>
      <c r="F400">
        <v>5</v>
      </c>
      <c r="G400" t="s">
        <v>394</v>
      </c>
      <c r="N400" s="97"/>
      <c r="AT400" t="str">
        <f t="shared" si="48"/>
        <v>USER_BTN</v>
      </c>
      <c r="AU400" t="str">
        <f t="shared" si="49"/>
        <v>--</v>
      </c>
    </row>
    <row r="401" spans="1:47" x14ac:dyDescent="0.25">
      <c r="A401" t="str">
        <f t="shared" si="44"/>
        <v>T1-1</v>
      </c>
      <c r="B401" t="str">
        <f t="shared" si="45"/>
        <v>NetR8_2</v>
      </c>
      <c r="C401" t="str">
        <f t="shared" si="46"/>
        <v>T1-NetR8_2</v>
      </c>
      <c r="D401" t="str">
        <f t="shared" si="47"/>
        <v>T1-1</v>
      </c>
      <c r="E401" t="s">
        <v>517</v>
      </c>
      <c r="F401">
        <v>1</v>
      </c>
      <c r="G401" t="s">
        <v>1042</v>
      </c>
      <c r="N401" s="97"/>
      <c r="AT401" t="str">
        <f t="shared" si="48"/>
        <v>NetR8_1</v>
      </c>
      <c r="AU401" t="str">
        <f t="shared" si="49"/>
        <v>R8</v>
      </c>
    </row>
    <row r="402" spans="1:47" x14ac:dyDescent="0.25">
      <c r="A402" t="str">
        <f t="shared" si="44"/>
        <v>T1-2</v>
      </c>
      <c r="B402" t="str">
        <f t="shared" si="45"/>
        <v>NetR8_1</v>
      </c>
      <c r="C402" t="str">
        <f t="shared" si="46"/>
        <v>T1-NetR8_1</v>
      </c>
      <c r="D402" t="str">
        <f t="shared" si="47"/>
        <v>T1-2</v>
      </c>
      <c r="E402" t="s">
        <v>517</v>
      </c>
      <c r="F402">
        <v>2</v>
      </c>
      <c r="G402" t="s">
        <v>1040</v>
      </c>
      <c r="N402" s="97"/>
      <c r="AT402" t="str">
        <f t="shared" si="48"/>
        <v>NetR8_2</v>
      </c>
      <c r="AU402" t="str">
        <f t="shared" si="49"/>
        <v>R8</v>
      </c>
    </row>
    <row r="403" spans="1:47" x14ac:dyDescent="0.25">
      <c r="A403" t="str">
        <f t="shared" si="44"/>
        <v>T1-3</v>
      </c>
      <c r="B403" t="str">
        <f t="shared" si="45"/>
        <v>5V</v>
      </c>
      <c r="C403" t="str">
        <f t="shared" si="46"/>
        <v>T1-5V</v>
      </c>
      <c r="D403" t="str">
        <f t="shared" si="47"/>
        <v>T1-3</v>
      </c>
      <c r="E403" t="s">
        <v>517</v>
      </c>
      <c r="F403">
        <v>3</v>
      </c>
      <c r="G403" t="s">
        <v>293</v>
      </c>
      <c r="N403" s="97"/>
      <c r="AT403" t="str">
        <f t="shared" si="48"/>
        <v>5V</v>
      </c>
      <c r="AU403" t="str">
        <f t="shared" si="49"/>
        <v>--</v>
      </c>
    </row>
    <row r="404" spans="1:47" x14ac:dyDescent="0.25">
      <c r="A404" t="str">
        <f t="shared" si="44"/>
        <v>T1-4</v>
      </c>
      <c r="B404" t="str">
        <f t="shared" si="45"/>
        <v>NetR8_2</v>
      </c>
      <c r="C404" t="str">
        <f t="shared" si="46"/>
        <v>T1-NetR8_2</v>
      </c>
      <c r="D404" t="str">
        <f t="shared" si="47"/>
        <v>T1-4</v>
      </c>
      <c r="E404" t="s">
        <v>517</v>
      </c>
      <c r="F404">
        <v>4</v>
      </c>
      <c r="G404" t="s">
        <v>1042</v>
      </c>
      <c r="N404" s="97"/>
      <c r="AT404" t="str">
        <f t="shared" si="48"/>
        <v>NetR8_1</v>
      </c>
      <c r="AU404" t="str">
        <f t="shared" si="49"/>
        <v>R8</v>
      </c>
    </row>
    <row r="405" spans="1:47" x14ac:dyDescent="0.25">
      <c r="A405" t="str">
        <f t="shared" si="44"/>
        <v>T1-5</v>
      </c>
      <c r="B405" t="str">
        <f t="shared" si="45"/>
        <v>NetR8_1</v>
      </c>
      <c r="C405" t="str">
        <f t="shared" si="46"/>
        <v>T1-NetR8_1</v>
      </c>
      <c r="D405" t="str">
        <f t="shared" si="47"/>
        <v>T1-5</v>
      </c>
      <c r="E405" t="s">
        <v>517</v>
      </c>
      <c r="F405">
        <v>5</v>
      </c>
      <c r="G405" t="s">
        <v>1040</v>
      </c>
      <c r="N405" s="97"/>
      <c r="AT405" t="str">
        <f t="shared" si="48"/>
        <v>NetR8_2</v>
      </c>
      <c r="AU405" t="str">
        <f t="shared" si="49"/>
        <v>R8</v>
      </c>
    </row>
    <row r="406" spans="1:47" x14ac:dyDescent="0.25">
      <c r="A406" t="str">
        <f t="shared" si="44"/>
        <v>T1-6</v>
      </c>
      <c r="B406" t="str">
        <f t="shared" si="45"/>
        <v>USB_VBUS</v>
      </c>
      <c r="C406" t="str">
        <f t="shared" si="46"/>
        <v>T1-USB_VBUS</v>
      </c>
      <c r="D406" t="str">
        <f t="shared" si="47"/>
        <v>T1-6</v>
      </c>
      <c r="E406" t="s">
        <v>517</v>
      </c>
      <c r="F406">
        <v>6</v>
      </c>
      <c r="G406" t="s">
        <v>350</v>
      </c>
      <c r="N406" s="97"/>
      <c r="AT406" t="str">
        <f t="shared" si="48"/>
        <v>NetR9_2</v>
      </c>
      <c r="AU406" t="str">
        <f t="shared" si="49"/>
        <v>R9</v>
      </c>
    </row>
    <row r="407" spans="1:47" x14ac:dyDescent="0.25">
      <c r="A407" t="str">
        <f t="shared" si="44"/>
        <v>T1-7</v>
      </c>
      <c r="B407" t="str">
        <f t="shared" si="45"/>
        <v>USB_VBUS</v>
      </c>
      <c r="C407" t="str">
        <f t="shared" si="46"/>
        <v>T1-USB_VBUS</v>
      </c>
      <c r="D407" t="str">
        <f t="shared" si="47"/>
        <v>T1-7</v>
      </c>
      <c r="E407" t="s">
        <v>517</v>
      </c>
      <c r="F407">
        <v>7</v>
      </c>
      <c r="G407" t="s">
        <v>350</v>
      </c>
      <c r="N407" s="97"/>
      <c r="AT407" t="str">
        <f t="shared" si="48"/>
        <v>NetR9_2</v>
      </c>
      <c r="AU407" t="str">
        <f t="shared" si="49"/>
        <v>R9</v>
      </c>
    </row>
    <row r="408" spans="1:47" x14ac:dyDescent="0.25">
      <c r="A408" t="str">
        <f t="shared" si="44"/>
        <v>T1-8</v>
      </c>
      <c r="B408" t="str">
        <f t="shared" si="45"/>
        <v>5V</v>
      </c>
      <c r="C408" t="str">
        <f t="shared" si="46"/>
        <v>T1-5V</v>
      </c>
      <c r="D408" t="str">
        <f t="shared" si="47"/>
        <v>T1-8</v>
      </c>
      <c r="E408" t="s">
        <v>517</v>
      </c>
      <c r="F408">
        <v>8</v>
      </c>
      <c r="G408" t="s">
        <v>293</v>
      </c>
      <c r="N408" s="97"/>
      <c r="AT408" t="str">
        <f t="shared" si="48"/>
        <v>5V</v>
      </c>
      <c r="AU408" t="str">
        <f t="shared" si="49"/>
        <v>--</v>
      </c>
    </row>
    <row r="409" spans="1:47" x14ac:dyDescent="0.25">
      <c r="A409" t="str">
        <f t="shared" si="44"/>
        <v>T2-1</v>
      </c>
      <c r="B409" t="str">
        <f t="shared" si="45"/>
        <v>GND</v>
      </c>
      <c r="C409" t="str">
        <f t="shared" si="46"/>
        <v>T2-GND</v>
      </c>
      <c r="D409" t="str">
        <f t="shared" si="47"/>
        <v>T2-1</v>
      </c>
      <c r="E409" t="s">
        <v>518</v>
      </c>
      <c r="F409">
        <v>1</v>
      </c>
      <c r="G409" t="s">
        <v>324</v>
      </c>
      <c r="N409" s="97"/>
      <c r="AT409" t="str">
        <f t="shared" si="48"/>
        <v>GND</v>
      </c>
      <c r="AU409" t="str">
        <f t="shared" si="49"/>
        <v>--</v>
      </c>
    </row>
    <row r="410" spans="1:47" x14ac:dyDescent="0.25">
      <c r="A410" t="str">
        <f t="shared" si="44"/>
        <v>T2-2</v>
      </c>
      <c r="B410" t="str">
        <f t="shared" si="45"/>
        <v>NetR9_2</v>
      </c>
      <c r="C410" t="str">
        <f t="shared" si="46"/>
        <v>T2-NetR9_2</v>
      </c>
      <c r="D410" t="str">
        <f t="shared" si="47"/>
        <v>T2-2</v>
      </c>
      <c r="E410" t="s">
        <v>518</v>
      </c>
      <c r="F410">
        <v>2</v>
      </c>
      <c r="G410" t="s">
        <v>1044</v>
      </c>
      <c r="N410" s="97"/>
      <c r="AT410" t="str">
        <f t="shared" si="48"/>
        <v>USB_VBUS</v>
      </c>
      <c r="AU410" t="str">
        <f t="shared" si="49"/>
        <v>R9</v>
      </c>
    </row>
    <row r="411" spans="1:47" x14ac:dyDescent="0.25">
      <c r="A411" t="str">
        <f t="shared" si="44"/>
        <v>T2-3</v>
      </c>
      <c r="B411" t="str">
        <f t="shared" si="45"/>
        <v>NetR10_1</v>
      </c>
      <c r="C411" t="str">
        <f t="shared" si="46"/>
        <v>T2-NetR10_1</v>
      </c>
      <c r="D411" t="str">
        <f t="shared" si="47"/>
        <v>T2-3</v>
      </c>
      <c r="E411" t="s">
        <v>518</v>
      </c>
      <c r="F411">
        <v>3</v>
      </c>
      <c r="G411" t="s">
        <v>1033</v>
      </c>
      <c r="N411" s="97"/>
      <c r="AT411" t="str">
        <f t="shared" si="48"/>
        <v>NetR9_2</v>
      </c>
      <c r="AU411" t="str">
        <f t="shared" si="49"/>
        <v>R10</v>
      </c>
    </row>
    <row r="412" spans="1:47" x14ac:dyDescent="0.25">
      <c r="A412" t="str">
        <f t="shared" si="44"/>
        <v>T2-4</v>
      </c>
      <c r="B412" t="str">
        <f t="shared" si="45"/>
        <v>GND</v>
      </c>
      <c r="C412" t="str">
        <f t="shared" si="46"/>
        <v>T2-GND</v>
      </c>
      <c r="D412" t="str">
        <f t="shared" si="47"/>
        <v>T2-4</v>
      </c>
      <c r="E412" t="s">
        <v>518</v>
      </c>
      <c r="F412">
        <v>4</v>
      </c>
      <c r="G412" t="s">
        <v>324</v>
      </c>
      <c r="N412" s="97"/>
      <c r="AT412" t="str">
        <f t="shared" si="48"/>
        <v>GND</v>
      </c>
      <c r="AU412" t="str">
        <f t="shared" si="49"/>
        <v>--</v>
      </c>
    </row>
    <row r="413" spans="1:47" x14ac:dyDescent="0.25">
      <c r="A413" t="str">
        <f t="shared" si="44"/>
        <v>T2-5</v>
      </c>
      <c r="B413" t="str">
        <f t="shared" si="45"/>
        <v>NetC16_2</v>
      </c>
      <c r="C413" t="str">
        <f t="shared" si="46"/>
        <v>T2-NetC16_2</v>
      </c>
      <c r="D413" t="str">
        <f t="shared" si="47"/>
        <v>T2-5</v>
      </c>
      <c r="E413" t="s">
        <v>518</v>
      </c>
      <c r="F413">
        <v>5</v>
      </c>
      <c r="G413" t="s">
        <v>1029</v>
      </c>
      <c r="N413" s="97"/>
      <c r="AT413" t="str">
        <f t="shared" si="48"/>
        <v>NetC16_2</v>
      </c>
      <c r="AU413" t="str">
        <f t="shared" si="49"/>
        <v>--</v>
      </c>
    </row>
    <row r="414" spans="1:47" x14ac:dyDescent="0.25">
      <c r="A414" t="str">
        <f t="shared" si="44"/>
        <v>T2-6</v>
      </c>
      <c r="B414" t="str">
        <f t="shared" si="45"/>
        <v>NetR8_1</v>
      </c>
      <c r="C414" t="str">
        <f t="shared" si="46"/>
        <v>T2-NetR8_1</v>
      </c>
      <c r="D414" t="str">
        <f t="shared" si="47"/>
        <v>T2-6</v>
      </c>
      <c r="E414" t="s">
        <v>518</v>
      </c>
      <c r="F414">
        <v>6</v>
      </c>
      <c r="G414" t="s">
        <v>1040</v>
      </c>
      <c r="N414" s="97"/>
      <c r="AT414" t="str">
        <f t="shared" si="48"/>
        <v>NetR8_2</v>
      </c>
      <c r="AU414" t="str">
        <f t="shared" si="49"/>
        <v>R8</v>
      </c>
    </row>
    <row r="415" spans="1:47" x14ac:dyDescent="0.25">
      <c r="A415" t="str">
        <f t="shared" si="44"/>
        <v>T3-1</v>
      </c>
      <c r="B415" t="str">
        <f t="shared" si="45"/>
        <v>NetR11_2</v>
      </c>
      <c r="C415" t="str">
        <f t="shared" si="46"/>
        <v>T3-NetR11_2</v>
      </c>
      <c r="D415" t="str">
        <f t="shared" si="47"/>
        <v>T3-1</v>
      </c>
      <c r="E415" t="s">
        <v>519</v>
      </c>
      <c r="F415">
        <v>1</v>
      </c>
      <c r="G415" t="s">
        <v>1034</v>
      </c>
      <c r="N415" s="97"/>
      <c r="AT415" t="str">
        <f t="shared" si="48"/>
        <v>NetR10_1</v>
      </c>
      <c r="AU415" t="str">
        <f t="shared" si="49"/>
        <v>R11</v>
      </c>
    </row>
    <row r="416" spans="1:47" x14ac:dyDescent="0.25">
      <c r="A416" t="str">
        <f t="shared" si="44"/>
        <v>T3-2</v>
      </c>
      <c r="B416" t="str">
        <f t="shared" si="45"/>
        <v>NetR10_1</v>
      </c>
      <c r="C416" t="str">
        <f t="shared" si="46"/>
        <v>T3-NetR10_1</v>
      </c>
      <c r="D416" t="str">
        <f t="shared" si="47"/>
        <v>T3-2</v>
      </c>
      <c r="E416" t="s">
        <v>519</v>
      </c>
      <c r="F416">
        <v>2</v>
      </c>
      <c r="G416" t="s">
        <v>1033</v>
      </c>
      <c r="N416" s="97"/>
      <c r="AT416" t="str">
        <f t="shared" si="48"/>
        <v>NetR9_2</v>
      </c>
      <c r="AU416" t="str">
        <f t="shared" si="49"/>
        <v>R10</v>
      </c>
    </row>
    <row r="417" spans="1:47" x14ac:dyDescent="0.25">
      <c r="A417" t="str">
        <f t="shared" si="44"/>
        <v>T3-3</v>
      </c>
      <c r="B417" t="str">
        <f t="shared" si="45"/>
        <v>5V</v>
      </c>
      <c r="C417" t="str">
        <f t="shared" si="46"/>
        <v>T3-5V</v>
      </c>
      <c r="D417" t="str">
        <f t="shared" si="47"/>
        <v>T3-3</v>
      </c>
      <c r="E417" t="s">
        <v>519</v>
      </c>
      <c r="F417">
        <v>3</v>
      </c>
      <c r="G417" t="s">
        <v>293</v>
      </c>
      <c r="N417" s="97"/>
      <c r="AT417" t="str">
        <f t="shared" si="48"/>
        <v>5V</v>
      </c>
      <c r="AU417" t="str">
        <f t="shared" si="49"/>
        <v>--</v>
      </c>
    </row>
    <row r="418" spans="1:47" x14ac:dyDescent="0.25">
      <c r="A418" t="str">
        <f t="shared" si="44"/>
        <v>T3-4</v>
      </c>
      <c r="B418" t="str">
        <f t="shared" si="45"/>
        <v>NetR11_2</v>
      </c>
      <c r="C418" t="str">
        <f t="shared" si="46"/>
        <v>T3-NetR11_2</v>
      </c>
      <c r="D418" t="str">
        <f t="shared" si="47"/>
        <v>T3-4</v>
      </c>
      <c r="E418" t="s">
        <v>519</v>
      </c>
      <c r="F418">
        <v>4</v>
      </c>
      <c r="G418" t="s">
        <v>1034</v>
      </c>
      <c r="N418" s="97"/>
      <c r="AT418" t="str">
        <f t="shared" si="48"/>
        <v>NetR10_1</v>
      </c>
      <c r="AU418" t="str">
        <f t="shared" si="49"/>
        <v>R11</v>
      </c>
    </row>
    <row r="419" spans="1:47" x14ac:dyDescent="0.25">
      <c r="A419" t="str">
        <f t="shared" si="44"/>
        <v>T3-5</v>
      </c>
      <c r="B419" t="str">
        <f t="shared" si="45"/>
        <v>NetR10_1</v>
      </c>
      <c r="C419" t="str">
        <f t="shared" si="46"/>
        <v>T3-NetR10_1</v>
      </c>
      <c r="D419" t="str">
        <f t="shared" si="47"/>
        <v>T3-5</v>
      </c>
      <c r="E419" t="s">
        <v>519</v>
      </c>
      <c r="F419">
        <v>5</v>
      </c>
      <c r="G419" t="s">
        <v>1033</v>
      </c>
      <c r="N419" s="97"/>
      <c r="AT419" t="str">
        <f t="shared" si="48"/>
        <v>NetR9_2</v>
      </c>
      <c r="AU419" t="str">
        <f t="shared" si="49"/>
        <v>R10</v>
      </c>
    </row>
    <row r="420" spans="1:47" x14ac:dyDescent="0.25">
      <c r="A420" t="str">
        <f t="shared" si="44"/>
        <v>T3-6</v>
      </c>
      <c r="B420" t="str">
        <f t="shared" si="45"/>
        <v>VIN</v>
      </c>
      <c r="C420" t="str">
        <f t="shared" si="46"/>
        <v>T3-VIN</v>
      </c>
      <c r="D420" t="str">
        <f t="shared" si="47"/>
        <v>T3-6</v>
      </c>
      <c r="E420" t="s">
        <v>519</v>
      </c>
      <c r="F420">
        <v>6</v>
      </c>
      <c r="G420" t="s">
        <v>326</v>
      </c>
      <c r="N420" s="97"/>
      <c r="AT420" t="str">
        <f t="shared" si="48"/>
        <v>VIN</v>
      </c>
      <c r="AU420" t="str">
        <f t="shared" si="49"/>
        <v>--</v>
      </c>
    </row>
    <row r="421" spans="1:47" x14ac:dyDescent="0.25">
      <c r="A421" t="str">
        <f t="shared" si="44"/>
        <v>T3-7</v>
      </c>
      <c r="B421" t="str">
        <f t="shared" si="45"/>
        <v>VIN</v>
      </c>
      <c r="C421" t="str">
        <f t="shared" si="46"/>
        <v>T3-VIN</v>
      </c>
      <c r="D421" t="str">
        <f t="shared" si="47"/>
        <v>T3-7</v>
      </c>
      <c r="E421" t="s">
        <v>519</v>
      </c>
      <c r="F421">
        <v>7</v>
      </c>
      <c r="G421" t="s">
        <v>326</v>
      </c>
      <c r="N421" s="97"/>
      <c r="AT421" t="str">
        <f t="shared" si="48"/>
        <v>VIN</v>
      </c>
      <c r="AU421" t="str">
        <f t="shared" si="49"/>
        <v>--</v>
      </c>
    </row>
    <row r="422" spans="1:47" x14ac:dyDescent="0.25">
      <c r="A422" t="str">
        <f t="shared" si="44"/>
        <v>T3-8</v>
      </c>
      <c r="B422" t="str">
        <f t="shared" si="45"/>
        <v>5V</v>
      </c>
      <c r="C422" t="str">
        <f t="shared" si="46"/>
        <v>T3-5V</v>
      </c>
      <c r="D422" t="str">
        <f t="shared" si="47"/>
        <v>T3-8</v>
      </c>
      <c r="E422" t="s">
        <v>519</v>
      </c>
      <c r="F422">
        <v>8</v>
      </c>
      <c r="G422" t="s">
        <v>293</v>
      </c>
      <c r="N422" s="97"/>
      <c r="AT422" t="str">
        <f t="shared" si="48"/>
        <v>5V</v>
      </c>
      <c r="AU422" t="str">
        <f t="shared" si="49"/>
        <v>--</v>
      </c>
    </row>
    <row r="423" spans="1:47" x14ac:dyDescent="0.25">
      <c r="N423" s="97"/>
    </row>
    <row r="424" spans="1:47" x14ac:dyDescent="0.25">
      <c r="N424" s="97"/>
    </row>
    <row r="425" spans="1:47" x14ac:dyDescent="0.25">
      <c r="N425" s="97"/>
    </row>
    <row r="426" spans="1:47" x14ac:dyDescent="0.25">
      <c r="N426" s="97"/>
    </row>
    <row r="427" spans="1:47" x14ac:dyDescent="0.25">
      <c r="N427" s="97"/>
    </row>
    <row r="428" spans="1:47" x14ac:dyDescent="0.25">
      <c r="N428" s="97"/>
    </row>
    <row r="429" spans="1:47" x14ac:dyDescent="0.25">
      <c r="N429" s="97"/>
    </row>
    <row r="430" spans="1:47" x14ac:dyDescent="0.25">
      <c r="N430" s="97"/>
    </row>
    <row r="431" spans="1:47" x14ac:dyDescent="0.25">
      <c r="N431" s="97"/>
    </row>
    <row r="432" spans="1:47" x14ac:dyDescent="0.25">
      <c r="N432" s="97"/>
    </row>
    <row r="433" spans="14:14" x14ac:dyDescent="0.25">
      <c r="N433" s="97"/>
    </row>
    <row r="434" spans="14:14" x14ac:dyDescent="0.25">
      <c r="N434" s="97"/>
    </row>
    <row r="435" spans="14:14" x14ac:dyDescent="0.25">
      <c r="N435" s="97"/>
    </row>
    <row r="436" spans="14:14" x14ac:dyDescent="0.25">
      <c r="N436" s="97"/>
    </row>
    <row r="437" spans="14:14" x14ac:dyDescent="0.25">
      <c r="N437" s="97"/>
    </row>
    <row r="438" spans="14:14" x14ac:dyDescent="0.25">
      <c r="N438" s="97"/>
    </row>
    <row r="439" spans="14:14" x14ac:dyDescent="0.25">
      <c r="N439" s="97"/>
    </row>
    <row r="440" spans="14:14" x14ac:dyDescent="0.25">
      <c r="N440" s="97"/>
    </row>
    <row r="441" spans="14:14" x14ac:dyDescent="0.25">
      <c r="N441" s="97"/>
    </row>
    <row r="442" spans="14:14" x14ac:dyDescent="0.25">
      <c r="N442" s="97"/>
    </row>
    <row r="443" spans="14:14" x14ac:dyDescent="0.25">
      <c r="N443" s="97"/>
    </row>
    <row r="444" spans="14:14" x14ac:dyDescent="0.25">
      <c r="N444" s="97"/>
    </row>
    <row r="445" spans="14:14" x14ac:dyDescent="0.25">
      <c r="N445" s="97"/>
    </row>
    <row r="446" spans="14:14" x14ac:dyDescent="0.25">
      <c r="N446" s="97"/>
    </row>
    <row r="447" spans="14:14" x14ac:dyDescent="0.25">
      <c r="N447" s="97"/>
    </row>
    <row r="448" spans="14:14" x14ac:dyDescent="0.25">
      <c r="N448" s="97"/>
    </row>
    <row r="449" spans="14:14" x14ac:dyDescent="0.25">
      <c r="N449" s="97"/>
    </row>
    <row r="450" spans="14:14" x14ac:dyDescent="0.25">
      <c r="N450" s="97"/>
    </row>
    <row r="451" spans="14:14" x14ac:dyDescent="0.25">
      <c r="N451" s="97"/>
    </row>
    <row r="452" spans="14:14" x14ac:dyDescent="0.25">
      <c r="N452" s="97"/>
    </row>
    <row r="453" spans="14:14" x14ac:dyDescent="0.25">
      <c r="N453" s="97"/>
    </row>
    <row r="454" spans="14:14" x14ac:dyDescent="0.25">
      <c r="N454" s="97"/>
    </row>
    <row r="455" spans="14:14" x14ac:dyDescent="0.25">
      <c r="N455" s="97"/>
    </row>
    <row r="456" spans="14:14" x14ac:dyDescent="0.25">
      <c r="N456" s="97"/>
    </row>
    <row r="457" spans="14:14" x14ac:dyDescent="0.25">
      <c r="N457" s="97"/>
    </row>
    <row r="458" spans="14:14" x14ac:dyDescent="0.25">
      <c r="N458" s="97"/>
    </row>
    <row r="459" spans="14:14" x14ac:dyDescent="0.25">
      <c r="N459" s="97"/>
    </row>
    <row r="460" spans="14:14" x14ac:dyDescent="0.25">
      <c r="N460" s="97"/>
    </row>
    <row r="461" spans="14:14" x14ac:dyDescent="0.25">
      <c r="N461" s="97"/>
    </row>
    <row r="462" spans="14:14" x14ac:dyDescent="0.25">
      <c r="N462" s="97"/>
    </row>
    <row r="463" spans="14:14" x14ac:dyDescent="0.25">
      <c r="N463" s="97"/>
    </row>
    <row r="464" spans="14:14" x14ac:dyDescent="0.25">
      <c r="N464" s="97"/>
    </row>
    <row r="465" spans="14:14" x14ac:dyDescent="0.25">
      <c r="N465" s="97"/>
    </row>
    <row r="466" spans="14:14" x14ac:dyDescent="0.25">
      <c r="N466" s="97"/>
    </row>
    <row r="467" spans="14:14" x14ac:dyDescent="0.25">
      <c r="N467" s="97"/>
    </row>
    <row r="468" spans="14:14" x14ac:dyDescent="0.25">
      <c r="N468" s="97"/>
    </row>
    <row r="469" spans="14:14" x14ac:dyDescent="0.25">
      <c r="N469" s="97"/>
    </row>
    <row r="470" spans="14:14" x14ac:dyDescent="0.25">
      <c r="N470" s="97"/>
    </row>
    <row r="471" spans="14:14" x14ac:dyDescent="0.25">
      <c r="N471" s="97"/>
    </row>
    <row r="472" spans="14:14" x14ac:dyDescent="0.25">
      <c r="N472" s="97"/>
    </row>
    <row r="473" spans="14:14" x14ac:dyDescent="0.25">
      <c r="N473" s="97"/>
    </row>
    <row r="474" spans="14:14" x14ac:dyDescent="0.25">
      <c r="N474" s="97"/>
    </row>
    <row r="475" spans="14:14" x14ac:dyDescent="0.25">
      <c r="N475" s="97"/>
    </row>
    <row r="476" spans="14:14" x14ac:dyDescent="0.25">
      <c r="N476" s="97"/>
    </row>
    <row r="477" spans="14:14" x14ac:dyDescent="0.25">
      <c r="N477" s="97"/>
    </row>
    <row r="478" spans="14:14" x14ac:dyDescent="0.25">
      <c r="N478" s="97"/>
    </row>
    <row r="479" spans="14:14" x14ac:dyDescent="0.25">
      <c r="N479" s="97"/>
    </row>
    <row r="480" spans="14:14" x14ac:dyDescent="0.25">
      <c r="N480" s="97"/>
    </row>
    <row r="481" spans="14:14" x14ac:dyDescent="0.25">
      <c r="N481" s="97"/>
    </row>
    <row r="482" spans="14:14" x14ac:dyDescent="0.25">
      <c r="N482" s="97"/>
    </row>
    <row r="483" spans="14:14" x14ac:dyDescent="0.25">
      <c r="N483" s="97"/>
    </row>
    <row r="484" spans="14:14" x14ac:dyDescent="0.25">
      <c r="N484" s="97"/>
    </row>
    <row r="485" spans="14:14" x14ac:dyDescent="0.25">
      <c r="N485" s="97"/>
    </row>
    <row r="486" spans="14:14" x14ac:dyDescent="0.25">
      <c r="N486" s="97"/>
    </row>
    <row r="487" spans="14:14" x14ac:dyDescent="0.25">
      <c r="N487" s="97"/>
    </row>
    <row r="488" spans="14:14" x14ac:dyDescent="0.25">
      <c r="N488" s="97"/>
    </row>
    <row r="489" spans="14:14" x14ac:dyDescent="0.25">
      <c r="N489" s="97"/>
    </row>
    <row r="490" spans="14:14" x14ac:dyDescent="0.25">
      <c r="N490" s="97"/>
    </row>
    <row r="491" spans="14:14" x14ac:dyDescent="0.25">
      <c r="N491" s="97"/>
    </row>
    <row r="492" spans="14:14" x14ac:dyDescent="0.25">
      <c r="N492" s="97"/>
    </row>
    <row r="493" spans="14:14" x14ac:dyDescent="0.25">
      <c r="N493" s="97"/>
    </row>
    <row r="494" spans="14:14" x14ac:dyDescent="0.25">
      <c r="N494" s="97"/>
    </row>
    <row r="495" spans="14:14" x14ac:dyDescent="0.25">
      <c r="N495" s="97"/>
    </row>
    <row r="496" spans="14:14" x14ac:dyDescent="0.25">
      <c r="N496" s="97"/>
    </row>
    <row r="497" spans="14:14" x14ac:dyDescent="0.25">
      <c r="N497" s="97"/>
    </row>
    <row r="498" spans="14:14" x14ac:dyDescent="0.25">
      <c r="N498" s="97"/>
    </row>
    <row r="499" spans="14:14" x14ac:dyDescent="0.25">
      <c r="N499" s="97"/>
    </row>
    <row r="500" spans="14:14" x14ac:dyDescent="0.25">
      <c r="N500" s="97"/>
    </row>
    <row r="501" spans="14:14" x14ac:dyDescent="0.25">
      <c r="N501" s="97"/>
    </row>
    <row r="502" spans="14:14" x14ac:dyDescent="0.25">
      <c r="N502" s="97"/>
    </row>
    <row r="503" spans="14:14" x14ac:dyDescent="0.25">
      <c r="N503" s="97"/>
    </row>
    <row r="504" spans="14:14" x14ac:dyDescent="0.25">
      <c r="N504" s="97"/>
    </row>
    <row r="505" spans="14:14" x14ac:dyDescent="0.25">
      <c r="N505" s="97"/>
    </row>
    <row r="506" spans="14:14" x14ac:dyDescent="0.25">
      <c r="N506" s="97"/>
    </row>
    <row r="507" spans="14:14" x14ac:dyDescent="0.25">
      <c r="N507" s="97"/>
    </row>
    <row r="508" spans="14:14" x14ac:dyDescent="0.25">
      <c r="N508" s="97"/>
    </row>
    <row r="509" spans="14:14" x14ac:dyDescent="0.25">
      <c r="N509" s="97"/>
    </row>
    <row r="510" spans="14:14" x14ac:dyDescent="0.25">
      <c r="N510" s="97"/>
    </row>
    <row r="511" spans="14:14" x14ac:dyDescent="0.25">
      <c r="N511" s="97"/>
    </row>
    <row r="512" spans="14:14" x14ac:dyDescent="0.25">
      <c r="N512" s="97"/>
    </row>
    <row r="513" spans="14:14" x14ac:dyDescent="0.25">
      <c r="N513" s="97"/>
    </row>
    <row r="514" spans="14:14" x14ac:dyDescent="0.25">
      <c r="N514" s="97"/>
    </row>
    <row r="515" spans="14:14" x14ac:dyDescent="0.25">
      <c r="N515" s="97"/>
    </row>
    <row r="516" spans="14:14" x14ac:dyDescent="0.25">
      <c r="N516" s="97"/>
    </row>
    <row r="517" spans="14:14" x14ac:dyDescent="0.25">
      <c r="N517" s="97"/>
    </row>
    <row r="518" spans="14:14" x14ac:dyDescent="0.25">
      <c r="N518" s="97"/>
    </row>
    <row r="519" spans="14:14" x14ac:dyDescent="0.25">
      <c r="N519" s="97"/>
    </row>
    <row r="520" spans="14:14" x14ac:dyDescent="0.25">
      <c r="N520" s="97"/>
    </row>
    <row r="521" spans="14:14" x14ac:dyDescent="0.25">
      <c r="N521" s="97"/>
    </row>
    <row r="522" spans="14:14" x14ac:dyDescent="0.25">
      <c r="N522" s="97"/>
    </row>
    <row r="523" spans="14:14" x14ac:dyDescent="0.25">
      <c r="N523" s="97"/>
    </row>
    <row r="524" spans="14:14" x14ac:dyDescent="0.25">
      <c r="N524" s="97"/>
    </row>
    <row r="525" spans="14:14" x14ac:dyDescent="0.25">
      <c r="N525" s="97"/>
    </row>
    <row r="526" spans="14:14" x14ac:dyDescent="0.25">
      <c r="N526" s="97"/>
    </row>
    <row r="527" spans="14:14" x14ac:dyDescent="0.25">
      <c r="N527" s="97"/>
    </row>
    <row r="528" spans="14:14" x14ac:dyDescent="0.25">
      <c r="N528" s="97"/>
    </row>
    <row r="529" spans="14:14" x14ac:dyDescent="0.25">
      <c r="N529" s="97"/>
    </row>
    <row r="530" spans="14:14" x14ac:dyDescent="0.25">
      <c r="N530" s="97"/>
    </row>
    <row r="531" spans="14:14" x14ac:dyDescent="0.25">
      <c r="N531" s="97"/>
    </row>
    <row r="532" spans="14:14" x14ac:dyDescent="0.25">
      <c r="N532" s="97"/>
    </row>
    <row r="533" spans="14:14" x14ac:dyDescent="0.25">
      <c r="N533" s="97"/>
    </row>
    <row r="534" spans="14:14" x14ac:dyDescent="0.25">
      <c r="N534" s="97"/>
    </row>
    <row r="535" spans="14:14" x14ac:dyDescent="0.25">
      <c r="N535" s="97"/>
    </row>
    <row r="536" spans="14:14" x14ac:dyDescent="0.25">
      <c r="N536" s="97"/>
    </row>
    <row r="537" spans="14:14" x14ac:dyDescent="0.25">
      <c r="N537" s="97"/>
    </row>
    <row r="538" spans="14:14" x14ac:dyDescent="0.25">
      <c r="N538" s="97"/>
    </row>
    <row r="539" spans="14:14" x14ac:dyDescent="0.25">
      <c r="N539" s="97"/>
    </row>
    <row r="540" spans="14:14" x14ac:dyDescent="0.25">
      <c r="N540" s="97"/>
    </row>
    <row r="541" spans="14:14" x14ac:dyDescent="0.25">
      <c r="N541" s="97"/>
    </row>
    <row r="542" spans="14:14" x14ac:dyDescent="0.25">
      <c r="N542" s="97"/>
    </row>
    <row r="543" spans="14:14" x14ac:dyDescent="0.25">
      <c r="N543" s="97"/>
    </row>
    <row r="544" spans="14:14" x14ac:dyDescent="0.25">
      <c r="N544" s="97"/>
    </row>
    <row r="545" spans="14:14" x14ac:dyDescent="0.25">
      <c r="N545" s="97"/>
    </row>
    <row r="546" spans="14:14" x14ac:dyDescent="0.25">
      <c r="N546" s="97"/>
    </row>
    <row r="547" spans="14:14" x14ac:dyDescent="0.25">
      <c r="N547" s="97"/>
    </row>
    <row r="548" spans="14:14" x14ac:dyDescent="0.25">
      <c r="N548" s="97"/>
    </row>
    <row r="549" spans="14:14" x14ac:dyDescent="0.25">
      <c r="N549" s="97"/>
    </row>
    <row r="550" spans="14:14" x14ac:dyDescent="0.25">
      <c r="N550" s="97"/>
    </row>
    <row r="551" spans="14:14" x14ac:dyDescent="0.25">
      <c r="N551" s="97"/>
    </row>
    <row r="552" spans="14:14" x14ac:dyDescent="0.25">
      <c r="N552" s="97"/>
    </row>
    <row r="553" spans="14:14" x14ac:dyDescent="0.25">
      <c r="N553" s="97"/>
    </row>
    <row r="554" spans="14:14" x14ac:dyDescent="0.25">
      <c r="N554" s="97"/>
    </row>
    <row r="555" spans="14:14" x14ac:dyDescent="0.25">
      <c r="N555" s="97"/>
    </row>
    <row r="556" spans="14:14" x14ac:dyDescent="0.25">
      <c r="N556" s="97"/>
    </row>
    <row r="557" spans="14:14" x14ac:dyDescent="0.25">
      <c r="N557" s="97"/>
    </row>
    <row r="558" spans="14:14" x14ac:dyDescent="0.25">
      <c r="N558" s="97"/>
    </row>
    <row r="559" spans="14:14" x14ac:dyDescent="0.25">
      <c r="N559" s="97"/>
    </row>
    <row r="560" spans="14:14" x14ac:dyDescent="0.25">
      <c r="N560" s="97"/>
    </row>
    <row r="561" spans="14:14" x14ac:dyDescent="0.25">
      <c r="N561" s="97"/>
    </row>
    <row r="562" spans="14:14" x14ac:dyDescent="0.25">
      <c r="N562" s="97"/>
    </row>
    <row r="563" spans="14:14" x14ac:dyDescent="0.25">
      <c r="N563" s="97"/>
    </row>
    <row r="564" spans="14:14" x14ac:dyDescent="0.25">
      <c r="N564" s="97"/>
    </row>
    <row r="565" spans="14:14" x14ac:dyDescent="0.25">
      <c r="N565" s="97"/>
    </row>
    <row r="566" spans="14:14" x14ac:dyDescent="0.25">
      <c r="N566" s="97"/>
    </row>
    <row r="567" spans="14:14" x14ac:dyDescent="0.25">
      <c r="N567" s="97"/>
    </row>
    <row r="568" spans="14:14" x14ac:dyDescent="0.25">
      <c r="N568" s="97"/>
    </row>
    <row r="569" spans="14:14" x14ac:dyDescent="0.25">
      <c r="N569" s="97"/>
    </row>
    <row r="570" spans="14:14" x14ac:dyDescent="0.25">
      <c r="N570" s="97"/>
    </row>
    <row r="571" spans="14:14" x14ac:dyDescent="0.25">
      <c r="N571" s="97"/>
    </row>
    <row r="572" spans="14:14" x14ac:dyDescent="0.25">
      <c r="N572" s="97"/>
    </row>
    <row r="573" spans="14:14" x14ac:dyDescent="0.25">
      <c r="N573" s="97"/>
    </row>
    <row r="574" spans="14:14" x14ac:dyDescent="0.25">
      <c r="N574" s="97"/>
    </row>
    <row r="575" spans="14:14" x14ac:dyDescent="0.25">
      <c r="N575" s="97"/>
    </row>
    <row r="576" spans="14:14" x14ac:dyDescent="0.25">
      <c r="N576" s="97"/>
    </row>
    <row r="577" spans="14:14" x14ac:dyDescent="0.25">
      <c r="N577" s="97"/>
    </row>
    <row r="578" spans="14:14" x14ac:dyDescent="0.25">
      <c r="N578" s="97"/>
    </row>
    <row r="579" spans="14:14" x14ac:dyDescent="0.25">
      <c r="N579" s="97"/>
    </row>
    <row r="580" spans="14:14" x14ac:dyDescent="0.25">
      <c r="N580" s="97"/>
    </row>
    <row r="581" spans="14:14" x14ac:dyDescent="0.25">
      <c r="N581" s="97"/>
    </row>
    <row r="582" spans="14:14" x14ac:dyDescent="0.25">
      <c r="N582" s="97"/>
    </row>
    <row r="583" spans="14:14" x14ac:dyDescent="0.25">
      <c r="N583" s="97"/>
    </row>
    <row r="584" spans="14:14" x14ac:dyDescent="0.25">
      <c r="N584" s="97"/>
    </row>
    <row r="585" spans="14:14" x14ac:dyDescent="0.25">
      <c r="N585" s="97"/>
    </row>
    <row r="586" spans="14:14" x14ac:dyDescent="0.25">
      <c r="N586" s="97"/>
    </row>
    <row r="587" spans="14:14" x14ac:dyDescent="0.25">
      <c r="N587" s="97"/>
    </row>
    <row r="588" spans="14:14" x14ac:dyDescent="0.25">
      <c r="N588" s="97"/>
    </row>
    <row r="589" spans="14:14" x14ac:dyDescent="0.25">
      <c r="N589" s="97"/>
    </row>
    <row r="590" spans="14:14" x14ac:dyDescent="0.25">
      <c r="N590" s="97"/>
    </row>
    <row r="591" spans="14:14" x14ac:dyDescent="0.25">
      <c r="N591" s="97"/>
    </row>
    <row r="592" spans="14:14" x14ac:dyDescent="0.25">
      <c r="N592" s="97"/>
    </row>
    <row r="593" spans="14:14" x14ac:dyDescent="0.25">
      <c r="N593" s="97"/>
    </row>
    <row r="594" spans="14:14" x14ac:dyDescent="0.25">
      <c r="N594" s="97"/>
    </row>
    <row r="595" spans="14:14" x14ac:dyDescent="0.25">
      <c r="N595" s="97"/>
    </row>
    <row r="596" spans="14:14" x14ac:dyDescent="0.25">
      <c r="N596" s="97"/>
    </row>
    <row r="597" spans="14:14" x14ac:dyDescent="0.25">
      <c r="N597" s="97"/>
    </row>
    <row r="598" spans="14:14" x14ac:dyDescent="0.25">
      <c r="N598" s="97"/>
    </row>
    <row r="599" spans="14:14" x14ac:dyDescent="0.25">
      <c r="N599" s="97"/>
    </row>
    <row r="600" spans="14:14" x14ac:dyDescent="0.25">
      <c r="N600" s="97"/>
    </row>
    <row r="601" spans="14:14" x14ac:dyDescent="0.25">
      <c r="N601" s="97"/>
    </row>
    <row r="602" spans="14:14" x14ac:dyDescent="0.25">
      <c r="N602" s="97"/>
    </row>
    <row r="603" spans="14:14" x14ac:dyDescent="0.25">
      <c r="N603" s="97"/>
    </row>
    <row r="604" spans="14:14" x14ac:dyDescent="0.25">
      <c r="N604" s="97"/>
    </row>
    <row r="605" spans="14:14" x14ac:dyDescent="0.25">
      <c r="N605" s="97"/>
    </row>
    <row r="606" spans="14:14" x14ac:dyDescent="0.25">
      <c r="N606" s="97"/>
    </row>
    <row r="607" spans="14:14" x14ac:dyDescent="0.25">
      <c r="N607" s="97"/>
    </row>
    <row r="608" spans="14:14" x14ac:dyDescent="0.25">
      <c r="N608" s="97"/>
    </row>
    <row r="609" spans="14:14" x14ac:dyDescent="0.25">
      <c r="N609" s="97"/>
    </row>
    <row r="610" spans="14:14" x14ac:dyDescent="0.25">
      <c r="N610" s="97"/>
    </row>
    <row r="611" spans="14:14" x14ac:dyDescent="0.25">
      <c r="N611" s="97"/>
    </row>
    <row r="612" spans="14:14" x14ac:dyDescent="0.25">
      <c r="N612" s="97"/>
    </row>
    <row r="613" spans="14:14" x14ac:dyDescent="0.25">
      <c r="N613" s="97"/>
    </row>
    <row r="614" spans="14:14" x14ac:dyDescent="0.25">
      <c r="N614" s="97"/>
    </row>
    <row r="615" spans="14:14" x14ac:dyDescent="0.25">
      <c r="N615" s="97"/>
    </row>
    <row r="616" spans="14:14" x14ac:dyDescent="0.25">
      <c r="N616" s="97"/>
    </row>
    <row r="617" spans="14:14" x14ac:dyDescent="0.25">
      <c r="N617" s="97"/>
    </row>
    <row r="618" spans="14:14" x14ac:dyDescent="0.25">
      <c r="N618" s="97"/>
    </row>
    <row r="619" spans="14:14" x14ac:dyDescent="0.25">
      <c r="N619" s="97"/>
    </row>
    <row r="620" spans="14:14" x14ac:dyDescent="0.25">
      <c r="N620" s="97"/>
    </row>
    <row r="621" spans="14:14" x14ac:dyDescent="0.25">
      <c r="N621" s="97"/>
    </row>
    <row r="622" spans="14:14" x14ac:dyDescent="0.25">
      <c r="N622" s="97"/>
    </row>
    <row r="623" spans="14:14" x14ac:dyDescent="0.25">
      <c r="N623" s="97"/>
    </row>
    <row r="624" spans="14:14" x14ac:dyDescent="0.25">
      <c r="N624" s="97"/>
    </row>
    <row r="625" spans="14:14" x14ac:dyDescent="0.25">
      <c r="N625" s="97"/>
    </row>
    <row r="626" spans="14:14" x14ac:dyDescent="0.25">
      <c r="N626" s="97"/>
    </row>
    <row r="627" spans="14:14" x14ac:dyDescent="0.25">
      <c r="N627" s="97"/>
    </row>
    <row r="628" spans="14:14" x14ac:dyDescent="0.25">
      <c r="N628" s="97"/>
    </row>
    <row r="629" spans="14:14" x14ac:dyDescent="0.25">
      <c r="N629" s="97"/>
    </row>
    <row r="630" spans="14:14" x14ac:dyDescent="0.25">
      <c r="N630" s="97"/>
    </row>
    <row r="631" spans="14:14" x14ac:dyDescent="0.25">
      <c r="N631" s="97"/>
    </row>
    <row r="632" spans="14:14" x14ac:dyDescent="0.25">
      <c r="N632" s="97"/>
    </row>
    <row r="633" spans="14:14" x14ac:dyDescent="0.25">
      <c r="N633" s="97"/>
    </row>
    <row r="634" spans="14:14" x14ac:dyDescent="0.25">
      <c r="N634" s="97"/>
    </row>
    <row r="635" spans="14:14" x14ac:dyDescent="0.25">
      <c r="N635" s="97"/>
    </row>
    <row r="636" spans="14:14" x14ac:dyDescent="0.25">
      <c r="N636" s="97"/>
    </row>
    <row r="637" spans="14:14" x14ac:dyDescent="0.25">
      <c r="N637" s="97"/>
    </row>
    <row r="638" spans="14:14" x14ac:dyDescent="0.25">
      <c r="N638" s="97"/>
    </row>
    <row r="639" spans="14:14" x14ac:dyDescent="0.25">
      <c r="N639" s="97"/>
    </row>
    <row r="640" spans="14:14" x14ac:dyDescent="0.25">
      <c r="N640" s="97"/>
    </row>
    <row r="641" spans="14:14" x14ac:dyDescent="0.25">
      <c r="N641" s="97"/>
    </row>
    <row r="642" spans="14:14" x14ac:dyDescent="0.25">
      <c r="N642" s="97"/>
    </row>
    <row r="643" spans="14:14" x14ac:dyDescent="0.25">
      <c r="N643" s="97"/>
    </row>
    <row r="644" spans="14:14" x14ac:dyDescent="0.25">
      <c r="N644" s="97"/>
    </row>
    <row r="645" spans="14:14" x14ac:dyDescent="0.25">
      <c r="N645" s="97"/>
    </row>
    <row r="646" spans="14:14" x14ac:dyDescent="0.25">
      <c r="N646" s="97"/>
    </row>
    <row r="647" spans="14:14" x14ac:dyDescent="0.25">
      <c r="N647" s="97"/>
    </row>
    <row r="648" spans="14:14" x14ac:dyDescent="0.25">
      <c r="N648" s="97"/>
    </row>
    <row r="649" spans="14:14" x14ac:dyDescent="0.25">
      <c r="N649" s="97"/>
    </row>
    <row r="650" spans="14:14" x14ac:dyDescent="0.25">
      <c r="N650" s="97"/>
    </row>
    <row r="651" spans="14:14" x14ac:dyDescent="0.25">
      <c r="N651" s="97"/>
    </row>
    <row r="652" spans="14:14" x14ac:dyDescent="0.25">
      <c r="N652" s="97"/>
    </row>
    <row r="653" spans="14:14" x14ac:dyDescent="0.25">
      <c r="N653" s="97"/>
    </row>
    <row r="654" spans="14:14" x14ac:dyDescent="0.25">
      <c r="N654" s="97"/>
    </row>
    <row r="655" spans="14:14" x14ac:dyDescent="0.25">
      <c r="N655" s="97"/>
    </row>
    <row r="656" spans="14:14" x14ac:dyDescent="0.25">
      <c r="N656" s="97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1B07-5D88-40C1-BE79-F2F80B191A37}">
  <sheetPr codeName="Tabelle130"/>
  <dimension ref="A1:AU692"/>
  <sheetViews>
    <sheetView workbookViewId="0">
      <selection activeCell="AQ24" sqref="AQ24:AQ41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VLOOKUP("TEL0001",FPGA_pin!$A1:$B100,2,0)</f>
        <v>U5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USB_VBUS</v>
      </c>
      <c r="C5" t="str">
        <f>$E5&amp;"-"&amp;$G5</f>
        <v>J1-USB_VBUS</v>
      </c>
      <c r="D5" t="str">
        <f>A5</f>
        <v>J1-1</v>
      </c>
      <c r="E5" t="s">
        <v>168</v>
      </c>
      <c r="F5">
        <v>1</v>
      </c>
      <c r="G5" t="s">
        <v>350</v>
      </c>
      <c r="L5" t="s">
        <v>291</v>
      </c>
      <c r="M5" t="s">
        <v>289</v>
      </c>
      <c r="N5" s="97">
        <v>79.580100000000002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NetR9_2</v>
      </c>
      <c r="AU5" t="str">
        <f>IF(IF(COUNTIF($AO$6:$AQ$150,B5)&gt;0,"---","--")="---",VLOOKUP(B5,$AO$6:$AQ$150,2,0),"--")</f>
        <v>R9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D_N</v>
      </c>
      <c r="C6" t="str">
        <f t="shared" ref="C6:C69" si="2">$E6&amp;"-"&amp;$G6</f>
        <v>J1-D_N</v>
      </c>
      <c r="D6" t="str">
        <f t="shared" ref="D6:D69" si="3">A6</f>
        <v>J1-2</v>
      </c>
      <c r="E6" t="s">
        <v>168</v>
      </c>
      <c r="F6">
        <v>2</v>
      </c>
      <c r="G6" t="s">
        <v>337</v>
      </c>
      <c r="L6" t="s">
        <v>293</v>
      </c>
      <c r="M6" t="s">
        <v>289</v>
      </c>
      <c r="N6" s="97">
        <v>41.063600000000001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USB_VBUS</v>
      </c>
      <c r="AF6" t="str">
        <f>IF(
IF(
IFERROR(VLOOKUP(AE6,$AM$6:$AM$50,1,),1)=1,1,0),
IFERROR(VLOOKUP($F$2&amp;"-"&amp;AE6,C:G,4,0),
"--"),"---")</f>
        <v>---</v>
      </c>
      <c r="AG6" t="str">
        <f>IF(AF6&lt;&gt;"---",VLOOKUP(AE6,L:N,3,0),"---")</f>
        <v>---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---</v>
      </c>
      <c r="AI6" t="str">
        <f>IFERROR(IF(IF(COUNTIF($AO$6:$AQ$150,AE6)&gt;0,"---","--")="---",VLOOKUP(AE6,$AO$6:$AQ$150,2,0),"--"),"---")</f>
        <v>R9</v>
      </c>
      <c r="AJ6" t="str">
        <f>IF(IF(COUNTIF($AO$6:$AQ$150,AE6)&gt;0,"---","--")="---",VLOOKUP(AE6,$AO$6:$AQ$150,3,0),AE6)</f>
        <v>NetR9_2</v>
      </c>
      <c r="AK6">
        <f>COUNTIF(B:B,AE6)</f>
        <v>5</v>
      </c>
      <c r="AL6" t="str">
        <f>IF(
IF(
IFERROR(VLOOKUP(AJ6,$AM$6:$AM$50,1,),1)=1,1,0),
IFERROR(VLOOKUP($F$2&amp;"-"&amp;AJ6,C:G,4,0),
"--"),"---")</f>
        <v>--</v>
      </c>
      <c r="AM6" t="s">
        <v>324</v>
      </c>
      <c r="AO6" t="s">
        <v>343</v>
      </c>
      <c r="AP6" t="s">
        <v>491</v>
      </c>
      <c r="AQ6" t="s">
        <v>1036</v>
      </c>
      <c r="AR6" t="e">
        <v>#N/A</v>
      </c>
      <c r="AT6" t="str">
        <f t="shared" ref="AT6:AT69" si="4">IF(IF(COUNTIF($AO$6:$AQ$150,B6)&gt;0,"---","--")="---",VLOOKUP(B6,$AO$6:$AQ$150,3,0),B6)</f>
        <v>D_N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D_P</v>
      </c>
      <c r="C7" t="str">
        <f t="shared" si="2"/>
        <v>J1-D_P</v>
      </c>
      <c r="D7" t="str">
        <f t="shared" si="3"/>
        <v>J1-3</v>
      </c>
      <c r="E7" t="s">
        <v>168</v>
      </c>
      <c r="F7">
        <v>3</v>
      </c>
      <c r="G7" t="s">
        <v>338</v>
      </c>
      <c r="L7" t="s">
        <v>784</v>
      </c>
      <c r="M7" t="s">
        <v>289</v>
      </c>
      <c r="N7" s="97">
        <v>5.8052000000000001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D_N</v>
      </c>
      <c r="AF7" t="str">
        <f t="shared" ref="AF7:AF61" si="8">IF(
IF(
IFERROR(VLOOKUP(AE7,$AM$6:$AM$50,1,),1)=1,1,0),
IFERROR(VLOOKUP($F$2&amp;"-"&amp;AE7,C:G,4,0),
"--"),"---")</f>
        <v>--</v>
      </c>
      <c r="AG7">
        <f t="shared" ref="AG7:AG61" si="9">IF(AF7&lt;&gt;"---",VLOOKUP(AE7,L:N,3,0),"---")</f>
        <v>4.7196999999999996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U1-7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D_N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--</v>
      </c>
      <c r="AM7" t="s">
        <v>291</v>
      </c>
      <c r="AO7" t="s">
        <v>1040</v>
      </c>
      <c r="AP7" t="s">
        <v>495</v>
      </c>
      <c r="AQ7" t="s">
        <v>1042</v>
      </c>
      <c r="AR7" t="e">
        <v>#N/A</v>
      </c>
      <c r="AT7" t="str">
        <f t="shared" si="4"/>
        <v>D_P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NetJ1_4</v>
      </c>
      <c r="C8" t="str">
        <f t="shared" si="2"/>
        <v>J1-NetJ1_4</v>
      </c>
      <c r="D8" t="str">
        <f t="shared" si="3"/>
        <v>J1-4</v>
      </c>
      <c r="E8" t="s">
        <v>168</v>
      </c>
      <c r="F8">
        <v>4</v>
      </c>
      <c r="G8" t="s">
        <v>1024</v>
      </c>
      <c r="L8" t="s">
        <v>785</v>
      </c>
      <c r="M8" t="s">
        <v>289</v>
      </c>
      <c r="N8" s="97">
        <v>3.9022999999999999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D_P</v>
      </c>
      <c r="AF8" t="str">
        <f t="shared" si="8"/>
        <v>--</v>
      </c>
      <c r="AG8">
        <f t="shared" si="9"/>
        <v>4.7344999999999997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U1-8</v>
      </c>
      <c r="AI8" t="str">
        <f t="shared" si="10"/>
        <v>--</v>
      </c>
      <c r="AJ8" t="str">
        <f t="shared" si="11"/>
        <v>D_P</v>
      </c>
      <c r="AK8">
        <f t="shared" si="12"/>
        <v>2</v>
      </c>
      <c r="AL8" t="str">
        <f t="shared" si="13"/>
        <v>--</v>
      </c>
      <c r="AM8" t="s">
        <v>293</v>
      </c>
      <c r="AO8" t="s">
        <v>350</v>
      </c>
      <c r="AP8" t="s">
        <v>496</v>
      </c>
      <c r="AQ8" t="s">
        <v>1044</v>
      </c>
      <c r="AR8" t="e">
        <v>#N/A</v>
      </c>
      <c r="AT8" t="str">
        <f t="shared" si="4"/>
        <v>NetJ1_4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GND</v>
      </c>
      <c r="C9" t="str">
        <f t="shared" si="2"/>
        <v>J1-GND</v>
      </c>
      <c r="D9" t="str">
        <f t="shared" si="3"/>
        <v>J1-5</v>
      </c>
      <c r="E9" t="s">
        <v>168</v>
      </c>
      <c r="F9">
        <v>5</v>
      </c>
      <c r="G9" t="s">
        <v>324</v>
      </c>
      <c r="L9" t="s">
        <v>786</v>
      </c>
      <c r="M9" t="s">
        <v>289</v>
      </c>
      <c r="N9" s="97">
        <v>6.3680000000000003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NetJ1_4</v>
      </c>
      <c r="AF9" t="str">
        <f t="shared" si="8"/>
        <v>--</v>
      </c>
      <c r="AG9" t="e">
        <f t="shared" si="9"/>
        <v>#N/A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---</v>
      </c>
      <c r="AI9" t="str">
        <f t="shared" si="10"/>
        <v>--</v>
      </c>
      <c r="AJ9" t="str">
        <f t="shared" si="11"/>
        <v>NetJ1_4</v>
      </c>
      <c r="AK9">
        <f t="shared" si="12"/>
        <v>1</v>
      </c>
      <c r="AL9" t="str">
        <f t="shared" si="13"/>
        <v>--</v>
      </c>
      <c r="AM9" t="s">
        <v>326</v>
      </c>
      <c r="AO9" t="s">
        <v>1033</v>
      </c>
      <c r="AP9" t="s">
        <v>497</v>
      </c>
      <c r="AQ9" t="s">
        <v>1044</v>
      </c>
      <c r="AR9" t="e">
        <v>#N/A</v>
      </c>
      <c r="AT9" t="str">
        <f t="shared" si="4"/>
        <v>GND</v>
      </c>
      <c r="AU9" t="str">
        <f t="shared" si="5"/>
        <v>--</v>
      </c>
    </row>
    <row r="10" spans="1:47" x14ac:dyDescent="0.25">
      <c r="A10" t="str">
        <f t="shared" si="0"/>
        <v>J1-S1</v>
      </c>
      <c r="B10" t="str">
        <f t="shared" si="1"/>
        <v>GND</v>
      </c>
      <c r="C10" t="str">
        <f t="shared" si="2"/>
        <v>J1-GND</v>
      </c>
      <c r="D10" t="str">
        <f t="shared" si="3"/>
        <v>J1-S1</v>
      </c>
      <c r="E10" t="s">
        <v>168</v>
      </c>
      <c r="F10" t="s">
        <v>355</v>
      </c>
      <c r="G10" t="s">
        <v>324</v>
      </c>
      <c r="L10" t="s">
        <v>290</v>
      </c>
      <c r="M10" t="s">
        <v>289</v>
      </c>
      <c r="N10" s="97">
        <v>25.796600000000002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GND</v>
      </c>
      <c r="AF10" t="str">
        <f t="shared" si="8"/>
        <v>---</v>
      </c>
      <c r="AG10" t="str">
        <f t="shared" si="9"/>
        <v>---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---</v>
      </c>
      <c r="AI10" t="str">
        <f t="shared" si="10"/>
        <v>--</v>
      </c>
      <c r="AJ10" t="str">
        <f t="shared" si="11"/>
        <v>GND</v>
      </c>
      <c r="AK10">
        <f t="shared" si="12"/>
        <v>80</v>
      </c>
      <c r="AL10" t="str">
        <f t="shared" si="13"/>
        <v>---</v>
      </c>
      <c r="AM10" t="s">
        <v>350</v>
      </c>
      <c r="AO10" t="s">
        <v>1033</v>
      </c>
      <c r="AP10" t="s">
        <v>498</v>
      </c>
      <c r="AQ10" t="s">
        <v>1034</v>
      </c>
      <c r="AR10" t="e">
        <v>#N/A</v>
      </c>
      <c r="AT10" t="str">
        <f t="shared" si="4"/>
        <v>GND</v>
      </c>
      <c r="AU10" t="str">
        <f t="shared" si="5"/>
        <v>--</v>
      </c>
    </row>
    <row r="11" spans="1:47" x14ac:dyDescent="0.25">
      <c r="A11" t="str">
        <f t="shared" si="0"/>
        <v>J1-S2</v>
      </c>
      <c r="B11" t="str">
        <f t="shared" si="1"/>
        <v>GND</v>
      </c>
      <c r="C11" t="str">
        <f t="shared" si="2"/>
        <v>J1-GND</v>
      </c>
      <c r="D11" t="str">
        <f t="shared" si="3"/>
        <v>J1-S2</v>
      </c>
      <c r="E11" t="s">
        <v>168</v>
      </c>
      <c r="F11" t="s">
        <v>357</v>
      </c>
      <c r="G11" t="s">
        <v>324</v>
      </c>
      <c r="L11" t="s">
        <v>292</v>
      </c>
      <c r="M11" t="s">
        <v>289</v>
      </c>
      <c r="N11" s="97">
        <v>9.8587000000000007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e">
        <f t="shared" si="7"/>
        <v>#N/A</v>
      </c>
      <c r="AF11" t="str">
        <f t="shared" si="8"/>
        <v>--</v>
      </c>
      <c r="AG11" t="e">
        <f t="shared" si="9"/>
        <v>#N/A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---</v>
      </c>
      <c r="AI11" t="str">
        <f t="shared" si="10"/>
        <v>--</v>
      </c>
      <c r="AJ11" t="e">
        <f t="shared" si="11"/>
        <v>#N/A</v>
      </c>
      <c r="AK11">
        <f t="shared" si="12"/>
        <v>0</v>
      </c>
      <c r="AL11" t="str">
        <f t="shared" si="13"/>
        <v>--</v>
      </c>
      <c r="AO11" t="s">
        <v>354</v>
      </c>
      <c r="AP11" t="s">
        <v>505</v>
      </c>
      <c r="AQ11" t="s">
        <v>375</v>
      </c>
      <c r="AR11" t="e">
        <v>#N/A</v>
      </c>
      <c r="AT11" t="str">
        <f t="shared" si="4"/>
        <v>GND</v>
      </c>
      <c r="AU11" t="str">
        <f t="shared" si="5"/>
        <v>--</v>
      </c>
    </row>
    <row r="12" spans="1:47" x14ac:dyDescent="0.25">
      <c r="A12" t="str">
        <f t="shared" si="0"/>
        <v>J1-S3</v>
      </c>
      <c r="B12" t="str">
        <f t="shared" si="1"/>
        <v>GND</v>
      </c>
      <c r="C12" t="str">
        <f t="shared" si="2"/>
        <v>J1-GND</v>
      </c>
      <c r="D12" t="str">
        <f t="shared" si="3"/>
        <v>J1-S3</v>
      </c>
      <c r="E12" t="s">
        <v>168</v>
      </c>
      <c r="F12" t="s">
        <v>359</v>
      </c>
      <c r="G12" t="s">
        <v>324</v>
      </c>
      <c r="L12" t="s">
        <v>294</v>
      </c>
      <c r="M12" t="s">
        <v>289</v>
      </c>
      <c r="N12" s="97">
        <v>8.9686000000000003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e">
        <f t="shared" si="7"/>
        <v>#N/A</v>
      </c>
      <c r="AF12" t="str">
        <f t="shared" si="8"/>
        <v>--</v>
      </c>
      <c r="AG12" t="e">
        <f t="shared" si="9"/>
        <v>#N/A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---</v>
      </c>
      <c r="AI12" t="str">
        <f t="shared" si="10"/>
        <v>--</v>
      </c>
      <c r="AJ12" t="e">
        <f t="shared" si="11"/>
        <v>#N/A</v>
      </c>
      <c r="AK12">
        <f t="shared" si="12"/>
        <v>0</v>
      </c>
      <c r="AL12" t="str">
        <f t="shared" si="13"/>
        <v>--</v>
      </c>
      <c r="AO12" t="s">
        <v>356</v>
      </c>
      <c r="AP12" t="s">
        <v>506</v>
      </c>
      <c r="AQ12" t="s">
        <v>376</v>
      </c>
      <c r="AR12" t="e">
        <v>#N/A</v>
      </c>
      <c r="AT12" t="str">
        <f t="shared" si="4"/>
        <v>GND</v>
      </c>
      <c r="AU12" t="str">
        <f t="shared" si="5"/>
        <v>--</v>
      </c>
    </row>
    <row r="13" spans="1:47" x14ac:dyDescent="0.25">
      <c r="A13" t="str">
        <f t="shared" si="0"/>
        <v>J1-S4</v>
      </c>
      <c r="B13" t="str">
        <f t="shared" si="1"/>
        <v>GND</v>
      </c>
      <c r="C13" t="str">
        <f t="shared" si="2"/>
        <v>J1-GND</v>
      </c>
      <c r="D13" t="str">
        <f t="shared" si="3"/>
        <v>J1-S4</v>
      </c>
      <c r="E13" t="s">
        <v>168</v>
      </c>
      <c r="F13" t="s">
        <v>361</v>
      </c>
      <c r="G13" t="s">
        <v>324</v>
      </c>
      <c r="L13" t="s">
        <v>295</v>
      </c>
      <c r="M13" t="s">
        <v>289</v>
      </c>
      <c r="N13" s="97">
        <v>7.5412999999999997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e">
        <f t="shared" si="7"/>
        <v>#N/A</v>
      </c>
      <c r="AF13" t="str">
        <f t="shared" si="8"/>
        <v>--</v>
      </c>
      <c r="AG13" t="e">
        <f t="shared" si="9"/>
        <v>#N/A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---</v>
      </c>
      <c r="AI13" t="str">
        <f t="shared" si="10"/>
        <v>--</v>
      </c>
      <c r="AJ13" t="e">
        <f t="shared" si="11"/>
        <v>#N/A</v>
      </c>
      <c r="AK13">
        <f t="shared" si="12"/>
        <v>0</v>
      </c>
      <c r="AL13" t="str">
        <f t="shared" si="13"/>
        <v>--</v>
      </c>
      <c r="AO13" t="s">
        <v>1126</v>
      </c>
      <c r="AP13" t="s">
        <v>507</v>
      </c>
      <c r="AQ13" t="s">
        <v>1127</v>
      </c>
      <c r="AR13" t="e">
        <v>#N/A</v>
      </c>
      <c r="AT13" t="str">
        <f t="shared" si="4"/>
        <v>GND</v>
      </c>
      <c r="AU13" t="str">
        <f t="shared" si="5"/>
        <v>--</v>
      </c>
    </row>
    <row r="14" spans="1:47" x14ac:dyDescent="0.25">
      <c r="A14" t="str">
        <f t="shared" si="0"/>
        <v>J1-S5</v>
      </c>
      <c r="B14" t="str">
        <f t="shared" si="1"/>
        <v>NetJ1_S5</v>
      </c>
      <c r="C14" t="str">
        <f t="shared" si="2"/>
        <v>J1-NetJ1_S5</v>
      </c>
      <c r="D14" t="str">
        <f t="shared" si="3"/>
        <v>J1-S5</v>
      </c>
      <c r="E14" t="s">
        <v>168</v>
      </c>
      <c r="F14" t="s">
        <v>363</v>
      </c>
      <c r="G14" t="s">
        <v>1025</v>
      </c>
      <c r="L14" t="s">
        <v>296</v>
      </c>
      <c r="M14" t="s">
        <v>289</v>
      </c>
      <c r="N14" s="97">
        <v>6.6962999999999999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e">
        <f t="shared" si="7"/>
        <v>#N/A</v>
      </c>
      <c r="AF14" t="str">
        <f t="shared" si="8"/>
        <v>--</v>
      </c>
      <c r="AG14" t="e">
        <f t="shared" si="9"/>
        <v>#N/A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e">
        <f t="shared" si="11"/>
        <v>#N/A</v>
      </c>
      <c r="AK14">
        <f t="shared" si="12"/>
        <v>0</v>
      </c>
      <c r="AL14" t="str">
        <f t="shared" si="13"/>
        <v>--</v>
      </c>
      <c r="AO14" t="s">
        <v>358</v>
      </c>
      <c r="AP14" t="s">
        <v>776</v>
      </c>
      <c r="AQ14" t="s">
        <v>377</v>
      </c>
      <c r="AR14" t="e">
        <v>#N/A</v>
      </c>
      <c r="AT14" t="str">
        <f t="shared" si="4"/>
        <v>NetJ1_S5</v>
      </c>
      <c r="AU14" t="str">
        <f t="shared" si="5"/>
        <v>--</v>
      </c>
    </row>
    <row r="15" spans="1:47" x14ac:dyDescent="0.25">
      <c r="A15" t="str">
        <f t="shared" si="0"/>
        <v>J1-S6</v>
      </c>
      <c r="B15" t="str">
        <f t="shared" si="1"/>
        <v>NetJ1_S6</v>
      </c>
      <c r="C15" t="str">
        <f t="shared" si="2"/>
        <v>J1-NetJ1_S6</v>
      </c>
      <c r="D15" t="str">
        <f t="shared" si="3"/>
        <v>J1-S6</v>
      </c>
      <c r="E15" t="s">
        <v>168</v>
      </c>
      <c r="F15" t="s">
        <v>365</v>
      </c>
      <c r="G15" t="s">
        <v>1026</v>
      </c>
      <c r="L15" t="s">
        <v>297</v>
      </c>
      <c r="M15" t="s">
        <v>289</v>
      </c>
      <c r="N15" s="97">
        <v>6.4325000000000001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e">
        <f t="shared" si="7"/>
        <v>#N/A</v>
      </c>
      <c r="AF15" t="str">
        <f t="shared" si="8"/>
        <v>--</v>
      </c>
      <c r="AG15" t="e">
        <f t="shared" si="9"/>
        <v>#N/A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e">
        <f t="shared" si="11"/>
        <v>#N/A</v>
      </c>
      <c r="AK15">
        <f t="shared" si="12"/>
        <v>0</v>
      </c>
      <c r="AL15" t="str">
        <f t="shared" si="13"/>
        <v>--</v>
      </c>
      <c r="AO15" t="s">
        <v>1128</v>
      </c>
      <c r="AP15" t="s">
        <v>777</v>
      </c>
      <c r="AQ15" t="s">
        <v>1129</v>
      </c>
      <c r="AR15" t="e">
        <v>#N/A</v>
      </c>
      <c r="AT15" t="str">
        <f t="shared" si="4"/>
        <v>NetJ1_S6</v>
      </c>
      <c r="AU15" t="str">
        <f t="shared" si="5"/>
        <v>--</v>
      </c>
    </row>
    <row r="16" spans="1:47" x14ac:dyDescent="0.25">
      <c r="A16" t="str">
        <f t="shared" si="0"/>
        <v>J2-1</v>
      </c>
      <c r="B16" t="str">
        <f t="shared" si="1"/>
        <v>AREF</v>
      </c>
      <c r="C16" t="str">
        <f t="shared" si="2"/>
        <v>J2-AREF</v>
      </c>
      <c r="D16" t="str">
        <f t="shared" si="3"/>
        <v>J2-1</v>
      </c>
      <c r="E16" t="s">
        <v>184</v>
      </c>
      <c r="F16">
        <v>1</v>
      </c>
      <c r="G16" t="s">
        <v>287</v>
      </c>
      <c r="L16" t="s">
        <v>298</v>
      </c>
      <c r="M16" t="s">
        <v>289</v>
      </c>
      <c r="N16" s="97">
        <v>9.0696999999999992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e">
        <f t="shared" si="7"/>
        <v>#N/A</v>
      </c>
      <c r="AF16" t="str">
        <f t="shared" si="8"/>
        <v>--</v>
      </c>
      <c r="AG16" t="e">
        <f t="shared" si="9"/>
        <v>#N/A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e">
        <f t="shared" si="11"/>
        <v>#N/A</v>
      </c>
      <c r="AK16">
        <f t="shared" si="12"/>
        <v>0</v>
      </c>
      <c r="AL16" t="str">
        <f t="shared" si="13"/>
        <v>--</v>
      </c>
      <c r="AO16" t="s">
        <v>1130</v>
      </c>
      <c r="AP16" t="s">
        <v>508</v>
      </c>
      <c r="AQ16" t="s">
        <v>1131</v>
      </c>
      <c r="AR16" t="e">
        <v>#N/A</v>
      </c>
      <c r="AT16" t="str">
        <f t="shared" si="4"/>
        <v>AREF</v>
      </c>
      <c r="AU16" t="str">
        <f t="shared" si="5"/>
        <v>--</v>
      </c>
    </row>
    <row r="17" spans="1:47" x14ac:dyDescent="0.25">
      <c r="A17" t="str">
        <f t="shared" si="0"/>
        <v>J2-2</v>
      </c>
      <c r="B17" t="str">
        <f t="shared" si="1"/>
        <v>AIN0</v>
      </c>
      <c r="C17" t="str">
        <f t="shared" si="2"/>
        <v>J2-AIN0</v>
      </c>
      <c r="D17" t="str">
        <f t="shared" si="3"/>
        <v>J2-2</v>
      </c>
      <c r="E17" t="s">
        <v>184</v>
      </c>
      <c r="F17">
        <v>2</v>
      </c>
      <c r="G17" t="s">
        <v>290</v>
      </c>
      <c r="L17" t="s">
        <v>788</v>
      </c>
      <c r="M17" t="s">
        <v>289</v>
      </c>
      <c r="N17" s="97">
        <v>15.617900000000001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e">
        <f t="shared" si="7"/>
        <v>#N/A</v>
      </c>
      <c r="AF17" t="str">
        <f t="shared" si="8"/>
        <v>--</v>
      </c>
      <c r="AG17" t="e">
        <f t="shared" si="9"/>
        <v>#N/A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e">
        <f t="shared" si="11"/>
        <v>#N/A</v>
      </c>
      <c r="AK17">
        <f t="shared" si="12"/>
        <v>0</v>
      </c>
      <c r="AL17" t="str">
        <f t="shared" si="13"/>
        <v>--</v>
      </c>
      <c r="AO17" t="s">
        <v>360</v>
      </c>
      <c r="AP17" t="s">
        <v>509</v>
      </c>
      <c r="AQ17" t="s">
        <v>378</v>
      </c>
      <c r="AR17" t="e">
        <v>#N/A</v>
      </c>
      <c r="AT17" t="str">
        <f t="shared" si="4"/>
        <v>AIN0</v>
      </c>
      <c r="AU17" t="str">
        <f t="shared" si="5"/>
        <v>--</v>
      </c>
    </row>
    <row r="18" spans="1:47" x14ac:dyDescent="0.25">
      <c r="A18" t="str">
        <f t="shared" si="0"/>
        <v>J2-3</v>
      </c>
      <c r="B18" t="str">
        <f t="shared" si="1"/>
        <v>AIN1</v>
      </c>
      <c r="C18" t="str">
        <f t="shared" si="2"/>
        <v>J2-AIN1</v>
      </c>
      <c r="D18" t="str">
        <f t="shared" si="3"/>
        <v>J2-3</v>
      </c>
      <c r="E18" t="s">
        <v>184</v>
      </c>
      <c r="F18">
        <v>3</v>
      </c>
      <c r="G18" t="s">
        <v>292</v>
      </c>
      <c r="L18" t="s">
        <v>1027</v>
      </c>
      <c r="M18" t="s">
        <v>289</v>
      </c>
      <c r="N18" s="97">
        <v>10.069800000000001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e">
        <f t="shared" si="7"/>
        <v>#N/A</v>
      </c>
      <c r="AF18" t="str">
        <f t="shared" si="8"/>
        <v>--</v>
      </c>
      <c r="AG18" t="e">
        <f t="shared" si="9"/>
        <v>#N/A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e">
        <f t="shared" si="11"/>
        <v>#N/A</v>
      </c>
      <c r="AK18">
        <f t="shared" si="12"/>
        <v>0</v>
      </c>
      <c r="AL18" t="str">
        <f t="shared" si="13"/>
        <v>--</v>
      </c>
      <c r="AO18" t="s">
        <v>1132</v>
      </c>
      <c r="AP18" t="s">
        <v>510</v>
      </c>
      <c r="AQ18" t="s">
        <v>1133</v>
      </c>
      <c r="AR18" t="e">
        <v>#N/A</v>
      </c>
      <c r="AT18" t="str">
        <f t="shared" si="4"/>
        <v>AIN1</v>
      </c>
      <c r="AU18" t="str">
        <f t="shared" si="5"/>
        <v>--</v>
      </c>
    </row>
    <row r="19" spans="1:47" x14ac:dyDescent="0.25">
      <c r="A19" t="str">
        <f t="shared" si="0"/>
        <v>J2-4</v>
      </c>
      <c r="B19" t="str">
        <f t="shared" si="1"/>
        <v>AIN2</v>
      </c>
      <c r="C19" t="str">
        <f t="shared" si="2"/>
        <v>J2-AIN2</v>
      </c>
      <c r="D19" t="str">
        <f t="shared" si="3"/>
        <v>J2-4</v>
      </c>
      <c r="E19" t="s">
        <v>184</v>
      </c>
      <c r="F19">
        <v>4</v>
      </c>
      <c r="G19" t="s">
        <v>294</v>
      </c>
      <c r="L19" t="s">
        <v>287</v>
      </c>
      <c r="M19" t="s">
        <v>289</v>
      </c>
      <c r="N19" s="97">
        <v>16.212499999999999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e">
        <f t="shared" si="7"/>
        <v>#N/A</v>
      </c>
      <c r="AF19" t="str">
        <f t="shared" si="8"/>
        <v>--</v>
      </c>
      <c r="AG19" t="e">
        <f t="shared" si="9"/>
        <v>#N/A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e">
        <f t="shared" si="11"/>
        <v>#N/A</v>
      </c>
      <c r="AK19">
        <f t="shared" si="12"/>
        <v>0</v>
      </c>
      <c r="AL19" t="str">
        <f t="shared" si="13"/>
        <v>--</v>
      </c>
      <c r="AO19" t="s">
        <v>362</v>
      </c>
      <c r="AP19" t="s">
        <v>778</v>
      </c>
      <c r="AQ19" t="s">
        <v>379</v>
      </c>
      <c r="AR19" t="e">
        <v>#N/A</v>
      </c>
      <c r="AT19" t="str">
        <f t="shared" si="4"/>
        <v>AIN2</v>
      </c>
      <c r="AU19" t="str">
        <f t="shared" si="5"/>
        <v>--</v>
      </c>
    </row>
    <row r="20" spans="1:47" x14ac:dyDescent="0.25">
      <c r="A20" t="str">
        <f t="shared" si="0"/>
        <v>J2-5</v>
      </c>
      <c r="B20" t="str">
        <f t="shared" si="1"/>
        <v>AIN3</v>
      </c>
      <c r="C20" t="str">
        <f t="shared" si="2"/>
        <v>J2-AIN3</v>
      </c>
      <c r="D20" t="str">
        <f t="shared" si="3"/>
        <v>J2-5</v>
      </c>
      <c r="E20" t="s">
        <v>184</v>
      </c>
      <c r="F20">
        <v>5</v>
      </c>
      <c r="G20" t="s">
        <v>295</v>
      </c>
      <c r="L20" t="s">
        <v>303</v>
      </c>
      <c r="M20" t="s">
        <v>289</v>
      </c>
      <c r="N20" s="97">
        <v>17.290500000000002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364</v>
      </c>
      <c r="AP20" t="s">
        <v>512</v>
      </c>
      <c r="AQ20" t="s">
        <v>380</v>
      </c>
      <c r="AR20" t="e">
        <v>#N/A</v>
      </c>
      <c r="AT20" t="str">
        <f t="shared" si="4"/>
        <v>AIN3</v>
      </c>
      <c r="AU20" t="str">
        <f t="shared" si="5"/>
        <v>--</v>
      </c>
    </row>
    <row r="21" spans="1:47" x14ac:dyDescent="0.25">
      <c r="A21" t="str">
        <f t="shared" si="0"/>
        <v>J2-6</v>
      </c>
      <c r="B21" t="str">
        <f t="shared" si="1"/>
        <v>AIN4</v>
      </c>
      <c r="C21" t="str">
        <f t="shared" si="2"/>
        <v>J2-AIN4</v>
      </c>
      <c r="D21" t="str">
        <f t="shared" si="3"/>
        <v>J2-6</v>
      </c>
      <c r="E21" t="s">
        <v>184</v>
      </c>
      <c r="F21">
        <v>6</v>
      </c>
      <c r="G21" t="s">
        <v>296</v>
      </c>
      <c r="L21" t="s">
        <v>305</v>
      </c>
      <c r="M21" t="s">
        <v>289</v>
      </c>
      <c r="N21" s="97">
        <v>16.439299999999999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AREF</v>
      </c>
      <c r="AF21" t="str">
        <f t="shared" si="8"/>
        <v>A17</v>
      </c>
      <c r="AG21">
        <f t="shared" si="9"/>
        <v>16.212499999999999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AREF</v>
      </c>
      <c r="AK21">
        <f t="shared" si="12"/>
        <v>2</v>
      </c>
      <c r="AL21" t="str">
        <f t="shared" si="13"/>
        <v>A17</v>
      </c>
      <c r="AO21" t="s">
        <v>366</v>
      </c>
      <c r="AP21" t="s">
        <v>514</v>
      </c>
      <c r="AQ21" t="s">
        <v>381</v>
      </c>
      <c r="AR21" t="e">
        <v>#N/A</v>
      </c>
      <c r="AT21" t="str">
        <f t="shared" si="4"/>
        <v>AIN4</v>
      </c>
      <c r="AU21" t="str">
        <f t="shared" si="5"/>
        <v>--</v>
      </c>
    </row>
    <row r="22" spans="1:47" x14ac:dyDescent="0.25">
      <c r="A22" t="str">
        <f t="shared" si="0"/>
        <v>J2-7</v>
      </c>
      <c r="B22" t="str">
        <f t="shared" si="1"/>
        <v>AIN5</v>
      </c>
      <c r="C22" t="str">
        <f t="shared" si="2"/>
        <v>J2-AIN5</v>
      </c>
      <c r="D22" t="str">
        <f t="shared" si="3"/>
        <v>J2-7</v>
      </c>
      <c r="E22" t="s">
        <v>184</v>
      </c>
      <c r="F22">
        <v>7</v>
      </c>
      <c r="G22" t="s">
        <v>297</v>
      </c>
      <c r="L22" t="s">
        <v>307</v>
      </c>
      <c r="M22" t="s">
        <v>289</v>
      </c>
      <c r="N22" s="97">
        <v>17.124600000000001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AIN0</v>
      </c>
      <c r="AF22" t="str">
        <f t="shared" si="8"/>
        <v>B13</v>
      </c>
      <c r="AG22">
        <f t="shared" si="9"/>
        <v>25.796600000000002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AIN0</v>
      </c>
      <c r="AK22">
        <f t="shared" si="12"/>
        <v>3</v>
      </c>
      <c r="AL22" t="str">
        <f t="shared" si="13"/>
        <v>B13</v>
      </c>
      <c r="AO22" t="s">
        <v>368</v>
      </c>
      <c r="AP22" t="s">
        <v>515</v>
      </c>
      <c r="AQ22" t="s">
        <v>372</v>
      </c>
      <c r="AR22" t="e">
        <v>#N/A</v>
      </c>
      <c r="AT22" t="str">
        <f t="shared" si="4"/>
        <v>AIN5</v>
      </c>
      <c r="AU22" t="str">
        <f t="shared" si="5"/>
        <v>--</v>
      </c>
    </row>
    <row r="23" spans="1:47" x14ac:dyDescent="0.25">
      <c r="A23" t="str">
        <f t="shared" si="0"/>
        <v>J2-8</v>
      </c>
      <c r="B23" t="str">
        <f t="shared" si="1"/>
        <v>AIN6</v>
      </c>
      <c r="C23" t="str">
        <f t="shared" si="2"/>
        <v>J2-AIN6</v>
      </c>
      <c r="D23" t="str">
        <f t="shared" si="3"/>
        <v>J2-8</v>
      </c>
      <c r="E23" t="s">
        <v>184</v>
      </c>
      <c r="F23">
        <v>8</v>
      </c>
      <c r="G23" t="s">
        <v>298</v>
      </c>
      <c r="L23" t="s">
        <v>309</v>
      </c>
      <c r="M23" t="s">
        <v>289</v>
      </c>
      <c r="N23" s="97">
        <v>16.490400000000001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AIN1</v>
      </c>
      <c r="AF23" t="str">
        <f t="shared" si="8"/>
        <v>A11</v>
      </c>
      <c r="AG23">
        <f t="shared" si="9"/>
        <v>9.8587000000000007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AIN1</v>
      </c>
      <c r="AK23">
        <f t="shared" si="12"/>
        <v>2</v>
      </c>
      <c r="AL23" t="str">
        <f t="shared" si="13"/>
        <v>A11</v>
      </c>
      <c r="AO23" t="s">
        <v>323</v>
      </c>
      <c r="AP23" t="s">
        <v>780</v>
      </c>
      <c r="AQ23" t="s">
        <v>1116</v>
      </c>
      <c r="AR23" t="e">
        <v>#N/A</v>
      </c>
      <c r="AT23" t="str">
        <f t="shared" si="4"/>
        <v>AIN6</v>
      </c>
      <c r="AU23" t="str">
        <f t="shared" si="5"/>
        <v>--</v>
      </c>
    </row>
    <row r="24" spans="1:47" x14ac:dyDescent="0.25">
      <c r="A24" t="str">
        <f t="shared" si="0"/>
        <v>J2-9</v>
      </c>
      <c r="B24" t="str">
        <f t="shared" si="1"/>
        <v>D0</v>
      </c>
      <c r="C24" t="str">
        <f t="shared" si="2"/>
        <v>J2-D0</v>
      </c>
      <c r="D24" t="str">
        <f t="shared" si="3"/>
        <v>J2-9</v>
      </c>
      <c r="E24" t="s">
        <v>184</v>
      </c>
      <c r="F24">
        <v>9</v>
      </c>
      <c r="G24" t="s">
        <v>299</v>
      </c>
      <c r="L24" t="s">
        <v>311</v>
      </c>
      <c r="M24" t="s">
        <v>289</v>
      </c>
      <c r="N24" s="97">
        <v>16.574100000000001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AIN2</v>
      </c>
      <c r="AF24" t="str">
        <f t="shared" si="8"/>
        <v>A18</v>
      </c>
      <c r="AG24">
        <f t="shared" si="9"/>
        <v>8.9686000000000003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AIN2</v>
      </c>
      <c r="AK24">
        <f t="shared" si="12"/>
        <v>2</v>
      </c>
      <c r="AL24" t="str">
        <f t="shared" si="13"/>
        <v>A18</v>
      </c>
      <c r="AO24" t="s">
        <v>1036</v>
      </c>
      <c r="AP24" t="s">
        <v>491</v>
      </c>
      <c r="AQ24" t="s">
        <v>343</v>
      </c>
      <c r="AT24" t="str">
        <f t="shared" si="4"/>
        <v>D0</v>
      </c>
      <c r="AU24" t="str">
        <f t="shared" si="5"/>
        <v>--</v>
      </c>
    </row>
    <row r="25" spans="1:47" x14ac:dyDescent="0.25">
      <c r="A25" t="str">
        <f t="shared" si="0"/>
        <v>J2-10</v>
      </c>
      <c r="B25" t="str">
        <f t="shared" si="1"/>
        <v>D1</v>
      </c>
      <c r="C25" t="str">
        <f t="shared" si="2"/>
        <v>J2-D1</v>
      </c>
      <c r="D25" t="str">
        <f t="shared" si="3"/>
        <v>J2-10</v>
      </c>
      <c r="E25" t="s">
        <v>184</v>
      </c>
      <c r="F25">
        <v>10</v>
      </c>
      <c r="G25" t="s">
        <v>300</v>
      </c>
      <c r="L25" t="s">
        <v>313</v>
      </c>
      <c r="M25" t="s">
        <v>289</v>
      </c>
      <c r="N25" s="97">
        <v>17.457599999999999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AIN3</v>
      </c>
      <c r="AF25" t="str">
        <f t="shared" si="8"/>
        <v>B14</v>
      </c>
      <c r="AG25">
        <f t="shared" si="9"/>
        <v>7.5412999999999997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AIN3</v>
      </c>
      <c r="AK25">
        <f t="shared" si="12"/>
        <v>2</v>
      </c>
      <c r="AL25" t="str">
        <f t="shared" si="13"/>
        <v>B14</v>
      </c>
      <c r="AO25" t="s">
        <v>1042</v>
      </c>
      <c r="AP25" t="s">
        <v>495</v>
      </c>
      <c r="AQ25" t="s">
        <v>1040</v>
      </c>
      <c r="AT25" t="str">
        <f t="shared" si="4"/>
        <v>D1</v>
      </c>
      <c r="AU25" t="str">
        <f t="shared" si="5"/>
        <v>--</v>
      </c>
    </row>
    <row r="26" spans="1:47" x14ac:dyDescent="0.25">
      <c r="A26" t="str">
        <f t="shared" si="0"/>
        <v>J2-11</v>
      </c>
      <c r="B26" t="str">
        <f t="shared" si="1"/>
        <v>D2</v>
      </c>
      <c r="C26" t="str">
        <f t="shared" si="2"/>
        <v>J2-D2</v>
      </c>
      <c r="D26" t="str">
        <f t="shared" si="3"/>
        <v>J2-11</v>
      </c>
      <c r="E26" t="s">
        <v>184</v>
      </c>
      <c r="F26">
        <v>11</v>
      </c>
      <c r="G26" t="s">
        <v>301</v>
      </c>
      <c r="L26" t="s">
        <v>315</v>
      </c>
      <c r="M26" t="s">
        <v>289</v>
      </c>
      <c r="N26" s="97">
        <v>25.920500000000001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AIN4</v>
      </c>
      <c r="AF26" t="str">
        <f t="shared" si="8"/>
        <v>B15</v>
      </c>
      <c r="AG26">
        <f t="shared" si="9"/>
        <v>6.6962999999999999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AIN4</v>
      </c>
      <c r="AK26">
        <f t="shared" si="12"/>
        <v>2</v>
      </c>
      <c r="AL26" t="str">
        <f t="shared" si="13"/>
        <v>B15</v>
      </c>
      <c r="AO26" t="s">
        <v>1044</v>
      </c>
      <c r="AP26" t="s">
        <v>496</v>
      </c>
      <c r="AQ26" t="s">
        <v>350</v>
      </c>
      <c r="AT26" t="str">
        <f t="shared" si="4"/>
        <v>D2</v>
      </c>
      <c r="AU26" t="str">
        <f t="shared" si="5"/>
        <v>--</v>
      </c>
    </row>
    <row r="27" spans="1:47" x14ac:dyDescent="0.25">
      <c r="A27" t="str">
        <f t="shared" si="0"/>
        <v>J2-12</v>
      </c>
      <c r="B27" t="str">
        <f t="shared" si="1"/>
        <v>D3</v>
      </c>
      <c r="C27" t="str">
        <f t="shared" si="2"/>
        <v>J2-D3</v>
      </c>
      <c r="D27" t="str">
        <f t="shared" si="3"/>
        <v>J2-12</v>
      </c>
      <c r="E27" t="s">
        <v>184</v>
      </c>
      <c r="F27">
        <v>12</v>
      </c>
      <c r="G27" t="s">
        <v>302</v>
      </c>
      <c r="L27" t="s">
        <v>317</v>
      </c>
      <c r="M27" t="s">
        <v>289</v>
      </c>
      <c r="N27" s="97">
        <v>5.3487999999999998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AIN5</v>
      </c>
      <c r="AF27" t="str">
        <f t="shared" si="8"/>
        <v>A20</v>
      </c>
      <c r="AG27">
        <f t="shared" si="9"/>
        <v>6.4325000000000001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AIN5</v>
      </c>
      <c r="AK27">
        <f t="shared" si="12"/>
        <v>2</v>
      </c>
      <c r="AL27" t="str">
        <f t="shared" si="13"/>
        <v>A20</v>
      </c>
      <c r="AO27" t="s">
        <v>1044</v>
      </c>
      <c r="AP27" t="s">
        <v>497</v>
      </c>
      <c r="AQ27" t="s">
        <v>1033</v>
      </c>
      <c r="AT27" t="str">
        <f t="shared" si="4"/>
        <v>D3</v>
      </c>
      <c r="AU27" t="str">
        <f t="shared" si="5"/>
        <v>--</v>
      </c>
    </row>
    <row r="28" spans="1:47" x14ac:dyDescent="0.25">
      <c r="A28" t="str">
        <f t="shared" si="0"/>
        <v>J2-13</v>
      </c>
      <c r="B28" t="str">
        <f t="shared" si="1"/>
        <v>D4</v>
      </c>
      <c r="C28" t="str">
        <f t="shared" si="2"/>
        <v>J2-D4</v>
      </c>
      <c r="D28" t="str">
        <f t="shared" si="3"/>
        <v>J2-13</v>
      </c>
      <c r="E28" t="s">
        <v>184</v>
      </c>
      <c r="F28">
        <v>13</v>
      </c>
      <c r="G28" t="s">
        <v>304</v>
      </c>
      <c r="L28" t="s">
        <v>299</v>
      </c>
      <c r="M28" t="s">
        <v>289</v>
      </c>
      <c r="N28" s="97">
        <v>10.4404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AIN6</v>
      </c>
      <c r="AF28" t="str">
        <f t="shared" si="8"/>
        <v>B16</v>
      </c>
      <c r="AG28">
        <f t="shared" si="9"/>
        <v>9.0696999999999992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AIN6</v>
      </c>
      <c r="AK28">
        <f t="shared" si="12"/>
        <v>2</v>
      </c>
      <c r="AL28" t="str">
        <f t="shared" si="13"/>
        <v>B16</v>
      </c>
      <c r="AO28" t="s">
        <v>1034</v>
      </c>
      <c r="AP28" t="s">
        <v>498</v>
      </c>
      <c r="AQ28" t="s">
        <v>1033</v>
      </c>
      <c r="AT28" t="str">
        <f t="shared" si="4"/>
        <v>D4</v>
      </c>
      <c r="AU28" t="str">
        <f t="shared" si="5"/>
        <v>--</v>
      </c>
    </row>
    <row r="29" spans="1:47" x14ac:dyDescent="0.25">
      <c r="A29" t="str">
        <f t="shared" si="0"/>
        <v>J2-14</v>
      </c>
      <c r="B29" t="str">
        <f t="shared" si="1"/>
        <v>D5</v>
      </c>
      <c r="C29" t="str">
        <f t="shared" si="2"/>
        <v>J2-D5</v>
      </c>
      <c r="D29" t="str">
        <f t="shared" si="3"/>
        <v>J2-14</v>
      </c>
      <c r="E29" t="s">
        <v>184</v>
      </c>
      <c r="F29">
        <v>14</v>
      </c>
      <c r="G29" t="s">
        <v>306</v>
      </c>
      <c r="L29" t="s">
        <v>300</v>
      </c>
      <c r="M29" t="s">
        <v>289</v>
      </c>
      <c r="N29" s="97">
        <v>10.830399999999999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D0</v>
      </c>
      <c r="AF29" t="str">
        <f t="shared" si="8"/>
        <v>A21</v>
      </c>
      <c r="AG29">
        <f t="shared" si="9"/>
        <v>10.4404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D0</v>
      </c>
      <c r="AK29">
        <f t="shared" si="12"/>
        <v>2</v>
      </c>
      <c r="AL29" t="str">
        <f t="shared" si="13"/>
        <v>A21</v>
      </c>
      <c r="AO29" t="s">
        <v>375</v>
      </c>
      <c r="AP29" t="s">
        <v>505</v>
      </c>
      <c r="AQ29" t="s">
        <v>354</v>
      </c>
      <c r="AT29" t="str">
        <f t="shared" si="4"/>
        <v>D5</v>
      </c>
      <c r="AU29" t="str">
        <f t="shared" si="5"/>
        <v>--</v>
      </c>
    </row>
    <row r="30" spans="1:47" x14ac:dyDescent="0.25">
      <c r="A30" t="str">
        <f t="shared" si="0"/>
        <v>J3-1</v>
      </c>
      <c r="B30" t="str">
        <f t="shared" si="1"/>
        <v>D6</v>
      </c>
      <c r="C30" t="str">
        <f t="shared" si="2"/>
        <v>J3-D6</v>
      </c>
      <c r="D30" t="str">
        <f t="shared" si="3"/>
        <v>J3-1</v>
      </c>
      <c r="E30" t="s">
        <v>185</v>
      </c>
      <c r="F30">
        <v>1</v>
      </c>
      <c r="G30" t="s">
        <v>308</v>
      </c>
      <c r="L30" t="s">
        <v>316</v>
      </c>
      <c r="M30" t="s">
        <v>289</v>
      </c>
      <c r="N30" s="97">
        <v>11.797599999999999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D1</v>
      </c>
      <c r="AF30" t="str">
        <f t="shared" si="8"/>
        <v>A22</v>
      </c>
      <c r="AG30">
        <f t="shared" si="9"/>
        <v>10.830399999999999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---</v>
      </c>
      <c r="AI30" t="str">
        <f t="shared" si="10"/>
        <v>--</v>
      </c>
      <c r="AJ30" t="str">
        <f t="shared" si="11"/>
        <v>D1</v>
      </c>
      <c r="AK30">
        <f t="shared" si="12"/>
        <v>2</v>
      </c>
      <c r="AL30" t="str">
        <f t="shared" si="13"/>
        <v>A22</v>
      </c>
      <c r="AO30" t="s">
        <v>376</v>
      </c>
      <c r="AP30" t="s">
        <v>506</v>
      </c>
      <c r="AQ30" t="s">
        <v>356</v>
      </c>
      <c r="AT30" t="str">
        <f t="shared" si="4"/>
        <v>D6</v>
      </c>
      <c r="AU30" t="str">
        <f t="shared" si="5"/>
        <v>--</v>
      </c>
    </row>
    <row r="31" spans="1:47" x14ac:dyDescent="0.25">
      <c r="A31" t="str">
        <f t="shared" si="0"/>
        <v>J3-2</v>
      </c>
      <c r="B31" t="str">
        <f t="shared" si="1"/>
        <v>D7</v>
      </c>
      <c r="C31" t="str">
        <f t="shared" si="2"/>
        <v>J3-D7</v>
      </c>
      <c r="D31" t="str">
        <f t="shared" si="3"/>
        <v>J3-2</v>
      </c>
      <c r="E31" t="s">
        <v>185</v>
      </c>
      <c r="F31">
        <v>2</v>
      </c>
      <c r="G31" t="s">
        <v>310</v>
      </c>
      <c r="L31" t="s">
        <v>318</v>
      </c>
      <c r="M31" t="s">
        <v>289</v>
      </c>
      <c r="N31" s="97">
        <v>11.286799999999999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D2</v>
      </c>
      <c r="AF31" t="str">
        <f t="shared" si="8"/>
        <v>B18</v>
      </c>
      <c r="AG31">
        <f t="shared" si="9"/>
        <v>13.882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D2</v>
      </c>
      <c r="AK31">
        <f t="shared" si="12"/>
        <v>2</v>
      </c>
      <c r="AL31" t="str">
        <f t="shared" si="13"/>
        <v>B18</v>
      </c>
      <c r="AO31" t="s">
        <v>1127</v>
      </c>
      <c r="AP31" t="s">
        <v>507</v>
      </c>
      <c r="AQ31" t="s">
        <v>1126</v>
      </c>
      <c r="AT31" t="str">
        <f t="shared" si="4"/>
        <v>D7</v>
      </c>
      <c r="AU31" t="str">
        <f t="shared" si="5"/>
        <v>--</v>
      </c>
    </row>
    <row r="32" spans="1:47" x14ac:dyDescent="0.25">
      <c r="A32" t="str">
        <f t="shared" si="0"/>
        <v>J3-3</v>
      </c>
      <c r="B32" t="str">
        <f t="shared" si="1"/>
        <v>D8</v>
      </c>
      <c r="C32" t="str">
        <f t="shared" si="2"/>
        <v>J3-D8</v>
      </c>
      <c r="D32" t="str">
        <f t="shared" si="3"/>
        <v>J3-3</v>
      </c>
      <c r="E32" t="s">
        <v>185</v>
      </c>
      <c r="F32">
        <v>3</v>
      </c>
      <c r="G32" t="s">
        <v>312</v>
      </c>
      <c r="L32" t="s">
        <v>325</v>
      </c>
      <c r="M32" t="s">
        <v>289</v>
      </c>
      <c r="N32" s="97">
        <v>7.6638000000000002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D3</v>
      </c>
      <c r="AF32" t="str">
        <f t="shared" si="8"/>
        <v>A23</v>
      </c>
      <c r="AG32">
        <f t="shared" si="9"/>
        <v>15.3627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D3</v>
      </c>
      <c r="AK32">
        <f t="shared" si="12"/>
        <v>2</v>
      </c>
      <c r="AL32" t="str">
        <f t="shared" si="13"/>
        <v>A23</v>
      </c>
      <c r="AO32" t="s">
        <v>377</v>
      </c>
      <c r="AP32" t="s">
        <v>776</v>
      </c>
      <c r="AQ32" t="s">
        <v>358</v>
      </c>
      <c r="AT32" t="str">
        <f t="shared" si="4"/>
        <v>D8</v>
      </c>
      <c r="AU32" t="str">
        <f t="shared" si="5"/>
        <v>--</v>
      </c>
    </row>
    <row r="33" spans="1:47" x14ac:dyDescent="0.25">
      <c r="A33" t="str">
        <f t="shared" si="0"/>
        <v>J3-4</v>
      </c>
      <c r="B33" t="str">
        <f t="shared" si="1"/>
        <v>D9</v>
      </c>
      <c r="C33" t="str">
        <f t="shared" si="2"/>
        <v>J3-D9</v>
      </c>
      <c r="D33" t="str">
        <f t="shared" si="3"/>
        <v>J3-4</v>
      </c>
      <c r="E33" t="s">
        <v>185</v>
      </c>
      <c r="F33">
        <v>4</v>
      </c>
      <c r="G33" t="s">
        <v>314</v>
      </c>
      <c r="L33" t="s">
        <v>320</v>
      </c>
      <c r="M33" t="s">
        <v>289</v>
      </c>
      <c r="N33" s="97">
        <v>11.995699999999999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D4</v>
      </c>
      <c r="AF33" t="str">
        <f t="shared" si="8"/>
        <v>A24</v>
      </c>
      <c r="AG33">
        <f t="shared" si="9"/>
        <v>17.4587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D4</v>
      </c>
      <c r="AK33">
        <f t="shared" si="12"/>
        <v>2</v>
      </c>
      <c r="AL33" t="str">
        <f t="shared" si="13"/>
        <v>A24</v>
      </c>
      <c r="AO33" t="s">
        <v>1129</v>
      </c>
      <c r="AP33" t="s">
        <v>777</v>
      </c>
      <c r="AQ33" t="s">
        <v>1128</v>
      </c>
      <c r="AT33" t="str">
        <f t="shared" si="4"/>
        <v>D9</v>
      </c>
      <c r="AU33" t="str">
        <f t="shared" si="5"/>
        <v>--</v>
      </c>
    </row>
    <row r="34" spans="1:47" x14ac:dyDescent="0.25">
      <c r="A34" t="str">
        <f t="shared" si="0"/>
        <v>J3-5</v>
      </c>
      <c r="B34" t="str">
        <f t="shared" si="1"/>
        <v>D10</v>
      </c>
      <c r="C34" t="str">
        <f t="shared" si="2"/>
        <v>J3-D10</v>
      </c>
      <c r="D34" t="str">
        <f t="shared" si="3"/>
        <v>J3-5</v>
      </c>
      <c r="E34" t="s">
        <v>185</v>
      </c>
      <c r="F34">
        <v>5</v>
      </c>
      <c r="G34" t="s">
        <v>316</v>
      </c>
      <c r="L34" t="s">
        <v>327</v>
      </c>
      <c r="M34" t="s">
        <v>289</v>
      </c>
      <c r="N34" s="97">
        <v>7.5202999999999998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D5</v>
      </c>
      <c r="AF34" t="str">
        <f t="shared" si="8"/>
        <v>A25</v>
      </c>
      <c r="AG34">
        <f t="shared" si="9"/>
        <v>19.305900000000001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D5</v>
      </c>
      <c r="AK34">
        <f t="shared" si="12"/>
        <v>2</v>
      </c>
      <c r="AL34" t="str">
        <f t="shared" si="13"/>
        <v>A25</v>
      </c>
      <c r="AO34" t="s">
        <v>1131</v>
      </c>
      <c r="AP34" t="s">
        <v>508</v>
      </c>
      <c r="AQ34" t="s">
        <v>1130</v>
      </c>
      <c r="AT34" t="str">
        <f t="shared" si="4"/>
        <v>D10</v>
      </c>
      <c r="AU34" t="str">
        <f t="shared" si="5"/>
        <v>--</v>
      </c>
    </row>
    <row r="35" spans="1:47" x14ac:dyDescent="0.25">
      <c r="A35" t="str">
        <f t="shared" si="0"/>
        <v>J3-6</v>
      </c>
      <c r="B35" t="str">
        <f t="shared" si="1"/>
        <v>D11</v>
      </c>
      <c r="C35" t="str">
        <f t="shared" si="2"/>
        <v>J3-D11</v>
      </c>
      <c r="D35" t="str">
        <f t="shared" si="3"/>
        <v>J3-6</v>
      </c>
      <c r="E35" t="s">
        <v>185</v>
      </c>
      <c r="F35">
        <v>6</v>
      </c>
      <c r="G35" t="s">
        <v>318</v>
      </c>
      <c r="L35" t="s">
        <v>321</v>
      </c>
      <c r="M35" t="s">
        <v>289</v>
      </c>
      <c r="N35" s="97">
        <v>11.523300000000001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378</v>
      </c>
      <c r="AP35" t="s">
        <v>509</v>
      </c>
      <c r="AQ35" t="s">
        <v>360</v>
      </c>
      <c r="AT35" t="str">
        <f t="shared" si="4"/>
        <v>D11</v>
      </c>
      <c r="AU35" t="str">
        <f t="shared" si="5"/>
        <v>--</v>
      </c>
    </row>
    <row r="36" spans="1:47" x14ac:dyDescent="0.25">
      <c r="A36" t="str">
        <f t="shared" si="0"/>
        <v>J3-7</v>
      </c>
      <c r="B36" t="str">
        <f t="shared" si="1"/>
        <v>D12</v>
      </c>
      <c r="C36" t="str">
        <f t="shared" si="2"/>
        <v>J3-D12</v>
      </c>
      <c r="D36" t="str">
        <f t="shared" si="3"/>
        <v>J3-7</v>
      </c>
      <c r="E36" t="s">
        <v>185</v>
      </c>
      <c r="F36">
        <v>7</v>
      </c>
      <c r="G36" t="s">
        <v>320</v>
      </c>
      <c r="L36" t="s">
        <v>322</v>
      </c>
      <c r="M36" t="s">
        <v>289</v>
      </c>
      <c r="N36" s="97">
        <v>8.7273999999999994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D6</v>
      </c>
      <c r="AF36" t="str">
        <f t="shared" si="8"/>
        <v>A32</v>
      </c>
      <c r="AG36">
        <f t="shared" si="9"/>
        <v>22.981999999999999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---</v>
      </c>
      <c r="AI36" t="str">
        <f t="shared" si="10"/>
        <v>--</v>
      </c>
      <c r="AJ36" t="str">
        <f t="shared" si="11"/>
        <v>D6</v>
      </c>
      <c r="AK36">
        <f t="shared" si="12"/>
        <v>2</v>
      </c>
      <c r="AL36" t="str">
        <f t="shared" si="13"/>
        <v>A32</v>
      </c>
      <c r="AO36" t="s">
        <v>1133</v>
      </c>
      <c r="AP36" t="s">
        <v>510</v>
      </c>
      <c r="AQ36" t="s">
        <v>1132</v>
      </c>
      <c r="AT36" t="str">
        <f t="shared" si="4"/>
        <v>D12</v>
      </c>
      <c r="AU36" t="str">
        <f t="shared" si="5"/>
        <v>--</v>
      </c>
    </row>
    <row r="37" spans="1:47" x14ac:dyDescent="0.25">
      <c r="A37" t="str">
        <f t="shared" si="0"/>
        <v>J3-8</v>
      </c>
      <c r="B37" t="str">
        <f t="shared" si="1"/>
        <v>D13</v>
      </c>
      <c r="C37" t="str">
        <f t="shared" si="2"/>
        <v>J3-D13</v>
      </c>
      <c r="D37" t="str">
        <f t="shared" si="3"/>
        <v>J3-8</v>
      </c>
      <c r="E37" t="s">
        <v>185</v>
      </c>
      <c r="F37">
        <v>8</v>
      </c>
      <c r="G37" t="s">
        <v>321</v>
      </c>
      <c r="L37" t="s">
        <v>301</v>
      </c>
      <c r="M37" t="s">
        <v>289</v>
      </c>
      <c r="N37" s="97">
        <v>13.882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D7</v>
      </c>
      <c r="AF37" t="str">
        <f t="shared" si="8"/>
        <v>B25</v>
      </c>
      <c r="AG37">
        <f t="shared" si="9"/>
        <v>21.1327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D7</v>
      </c>
      <c r="AK37">
        <f t="shared" si="12"/>
        <v>2</v>
      </c>
      <c r="AL37" t="str">
        <f t="shared" si="13"/>
        <v>B25</v>
      </c>
      <c r="AO37" t="s">
        <v>379</v>
      </c>
      <c r="AP37" t="s">
        <v>778</v>
      </c>
      <c r="AQ37" t="s">
        <v>362</v>
      </c>
      <c r="AT37" t="str">
        <f t="shared" si="4"/>
        <v>D13</v>
      </c>
      <c r="AU37" t="str">
        <f t="shared" si="5"/>
        <v>--</v>
      </c>
    </row>
    <row r="38" spans="1:47" x14ac:dyDescent="0.25">
      <c r="A38" t="str">
        <f t="shared" si="0"/>
        <v>J3-9</v>
      </c>
      <c r="B38" t="str">
        <f t="shared" si="1"/>
        <v>D14</v>
      </c>
      <c r="C38" t="str">
        <f t="shared" si="2"/>
        <v>J3-D14</v>
      </c>
      <c r="D38" t="str">
        <f t="shared" si="3"/>
        <v>J3-9</v>
      </c>
      <c r="E38" t="s">
        <v>185</v>
      </c>
      <c r="F38">
        <v>9</v>
      </c>
      <c r="G38" t="s">
        <v>322</v>
      </c>
      <c r="L38" t="s">
        <v>302</v>
      </c>
      <c r="M38" t="s">
        <v>289</v>
      </c>
      <c r="N38" s="97">
        <v>15.3627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D8</v>
      </c>
      <c r="AF38" t="str">
        <f t="shared" si="8"/>
        <v>A35</v>
      </c>
      <c r="AG38">
        <f t="shared" si="9"/>
        <v>15.869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D8</v>
      </c>
      <c r="AK38">
        <f t="shared" si="12"/>
        <v>2</v>
      </c>
      <c r="AL38" t="str">
        <f t="shared" si="13"/>
        <v>A35</v>
      </c>
      <c r="AO38" t="s">
        <v>380</v>
      </c>
      <c r="AP38" t="s">
        <v>512</v>
      </c>
      <c r="AQ38" t="s">
        <v>364</v>
      </c>
      <c r="AT38" t="str">
        <f t="shared" si="4"/>
        <v>D14</v>
      </c>
      <c r="AU38" t="str">
        <f t="shared" si="5"/>
        <v>--</v>
      </c>
    </row>
    <row r="39" spans="1:47" x14ac:dyDescent="0.25">
      <c r="A39" t="str">
        <f t="shared" si="0"/>
        <v>J3-10</v>
      </c>
      <c r="B39" t="str">
        <f t="shared" si="1"/>
        <v>RESET</v>
      </c>
      <c r="C39" t="str">
        <f t="shared" si="2"/>
        <v>J3-RESET</v>
      </c>
      <c r="D39" t="str">
        <f t="shared" si="3"/>
        <v>J3-10</v>
      </c>
      <c r="E39" t="s">
        <v>185</v>
      </c>
      <c r="F39">
        <v>10</v>
      </c>
      <c r="G39" t="s">
        <v>323</v>
      </c>
      <c r="L39" t="s">
        <v>304</v>
      </c>
      <c r="M39" t="s">
        <v>289</v>
      </c>
      <c r="N39" s="97">
        <v>17.4587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AIN7</v>
      </c>
      <c r="AF39" t="str">
        <f t="shared" si="8"/>
        <v>B9</v>
      </c>
      <c r="AG39">
        <f t="shared" si="9"/>
        <v>15.617900000000001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AIN7</v>
      </c>
      <c r="AK39">
        <f t="shared" si="12"/>
        <v>3</v>
      </c>
      <c r="AL39" t="str">
        <f t="shared" si="13"/>
        <v>B9</v>
      </c>
      <c r="AO39" t="s">
        <v>381</v>
      </c>
      <c r="AP39" t="s">
        <v>514</v>
      </c>
      <c r="AQ39" t="s">
        <v>366</v>
      </c>
      <c r="AT39" t="str">
        <f t="shared" si="4"/>
        <v>PROGn</v>
      </c>
      <c r="AU39" t="str">
        <f t="shared" si="5"/>
        <v>R34</v>
      </c>
    </row>
    <row r="40" spans="1:47" x14ac:dyDescent="0.25">
      <c r="A40" t="str">
        <f t="shared" si="0"/>
        <v>J3-11</v>
      </c>
      <c r="B40" t="str">
        <f t="shared" si="1"/>
        <v>GND</v>
      </c>
      <c r="C40" t="str">
        <f t="shared" si="2"/>
        <v>J3-GND</v>
      </c>
      <c r="D40" t="str">
        <f t="shared" si="3"/>
        <v>J3-11</v>
      </c>
      <c r="E40" t="s">
        <v>185</v>
      </c>
      <c r="F40">
        <v>11</v>
      </c>
      <c r="G40" t="s">
        <v>324</v>
      </c>
      <c r="L40" t="s">
        <v>306</v>
      </c>
      <c r="M40" t="s">
        <v>289</v>
      </c>
      <c r="N40" s="97">
        <v>19.305900000000001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GND</v>
      </c>
      <c r="AF40" t="str">
        <f t="shared" si="8"/>
        <v>---</v>
      </c>
      <c r="AG40" t="str">
        <f t="shared" si="9"/>
        <v>---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---</v>
      </c>
      <c r="AI40" t="str">
        <f t="shared" si="10"/>
        <v>--</v>
      </c>
      <c r="AJ40" t="str">
        <f t="shared" si="11"/>
        <v>GND</v>
      </c>
      <c r="AK40">
        <f t="shared" si="12"/>
        <v>80</v>
      </c>
      <c r="AL40" t="str">
        <f t="shared" si="13"/>
        <v>---</v>
      </c>
      <c r="AO40" t="s">
        <v>372</v>
      </c>
      <c r="AP40" t="s">
        <v>515</v>
      </c>
      <c r="AQ40" t="s">
        <v>368</v>
      </c>
      <c r="AT40" t="str">
        <f t="shared" si="4"/>
        <v>GND</v>
      </c>
      <c r="AU40" t="str">
        <f t="shared" si="5"/>
        <v>--</v>
      </c>
    </row>
    <row r="41" spans="1:47" x14ac:dyDescent="0.25">
      <c r="A41" t="str">
        <f t="shared" si="0"/>
        <v>J3-12</v>
      </c>
      <c r="B41" t="str">
        <f t="shared" si="1"/>
        <v>3.3V</v>
      </c>
      <c r="C41" t="str">
        <f t="shared" si="2"/>
        <v>J3-3.3V</v>
      </c>
      <c r="D41" t="str">
        <f t="shared" si="3"/>
        <v>J3-12</v>
      </c>
      <c r="E41" t="s">
        <v>185</v>
      </c>
      <c r="F41">
        <v>12</v>
      </c>
      <c r="G41" t="s">
        <v>291</v>
      </c>
      <c r="L41" t="s">
        <v>308</v>
      </c>
      <c r="M41" t="s">
        <v>289</v>
      </c>
      <c r="N41" s="97">
        <v>22.981999999999999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AIN8</v>
      </c>
      <c r="AF41" t="str">
        <f t="shared" si="8"/>
        <v>A13</v>
      </c>
      <c r="AG41">
        <f t="shared" si="9"/>
        <v>10.069800000000001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AIN8</v>
      </c>
      <c r="AK41">
        <f t="shared" si="12"/>
        <v>3</v>
      </c>
      <c r="AL41" t="str">
        <f t="shared" si="13"/>
        <v>A13</v>
      </c>
      <c r="AO41" t="s">
        <v>1116</v>
      </c>
      <c r="AP41" t="s">
        <v>780</v>
      </c>
      <c r="AQ41" t="s">
        <v>323</v>
      </c>
      <c r="AT41" t="str">
        <f t="shared" si="4"/>
        <v>3.3V</v>
      </c>
      <c r="AU41" t="str">
        <f t="shared" si="5"/>
        <v>--</v>
      </c>
    </row>
    <row r="42" spans="1:47" x14ac:dyDescent="0.25">
      <c r="A42" t="str">
        <f t="shared" si="0"/>
        <v>J3-13</v>
      </c>
      <c r="B42" t="str">
        <f t="shared" si="1"/>
        <v>VIN</v>
      </c>
      <c r="C42" t="str">
        <f t="shared" si="2"/>
        <v>J3-VIN</v>
      </c>
      <c r="D42" t="str">
        <f t="shared" si="3"/>
        <v>J3-13</v>
      </c>
      <c r="E42" t="s">
        <v>185</v>
      </c>
      <c r="F42">
        <v>13</v>
      </c>
      <c r="G42" t="s">
        <v>326</v>
      </c>
      <c r="L42" t="s">
        <v>310</v>
      </c>
      <c r="M42" t="s">
        <v>289</v>
      </c>
      <c r="N42" s="97">
        <v>21.1327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e">
        <f t="shared" si="7"/>
        <v>#N/A</v>
      </c>
      <c r="AF42" t="str">
        <f t="shared" si="8"/>
        <v>--</v>
      </c>
      <c r="AG42" t="e">
        <f t="shared" si="9"/>
        <v>#N/A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e">
        <f t="shared" si="11"/>
        <v>#N/A</v>
      </c>
      <c r="AK42">
        <f t="shared" si="12"/>
        <v>0</v>
      </c>
      <c r="AL42" t="str">
        <f t="shared" si="13"/>
        <v>--</v>
      </c>
      <c r="AT42" t="str">
        <f t="shared" si="4"/>
        <v>VIN</v>
      </c>
      <c r="AU42" t="str">
        <f t="shared" si="5"/>
        <v>--</v>
      </c>
    </row>
    <row r="43" spans="1:47" x14ac:dyDescent="0.25">
      <c r="A43" t="str">
        <f t="shared" si="0"/>
        <v>J3-14</v>
      </c>
      <c r="B43" t="str">
        <f t="shared" si="1"/>
        <v>5V</v>
      </c>
      <c r="C43" t="str">
        <f t="shared" si="2"/>
        <v>J3-5V</v>
      </c>
      <c r="D43" t="str">
        <f t="shared" si="3"/>
        <v>J3-14</v>
      </c>
      <c r="E43" t="s">
        <v>185</v>
      </c>
      <c r="F43">
        <v>14</v>
      </c>
      <c r="G43" t="s">
        <v>293</v>
      </c>
      <c r="L43" t="s">
        <v>312</v>
      </c>
      <c r="M43" t="s">
        <v>289</v>
      </c>
      <c r="N43" s="97">
        <v>15.869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e">
        <f t="shared" si="7"/>
        <v>#N/A</v>
      </c>
      <c r="AF43" t="str">
        <f t="shared" si="8"/>
        <v>--</v>
      </c>
      <c r="AG43" t="e">
        <f t="shared" si="9"/>
        <v>#N/A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e">
        <f t="shared" si="11"/>
        <v>#N/A</v>
      </c>
      <c r="AK43">
        <f t="shared" si="12"/>
        <v>0</v>
      </c>
      <c r="AL43" t="str">
        <f t="shared" si="13"/>
        <v>--</v>
      </c>
      <c r="AT43" t="str">
        <f t="shared" si="4"/>
        <v>5V</v>
      </c>
      <c r="AU43" t="str">
        <f t="shared" si="5"/>
        <v>--</v>
      </c>
    </row>
    <row r="44" spans="1:47" x14ac:dyDescent="0.25">
      <c r="A44" t="str">
        <f t="shared" si="0"/>
        <v>J4-1</v>
      </c>
      <c r="B44" t="str">
        <f t="shared" si="1"/>
        <v>AIN7</v>
      </c>
      <c r="C44" t="str">
        <f t="shared" si="2"/>
        <v>J4-AIN7</v>
      </c>
      <c r="D44" t="str">
        <f t="shared" si="3"/>
        <v>J4-1</v>
      </c>
      <c r="E44" t="s">
        <v>186</v>
      </c>
      <c r="F44">
        <v>1</v>
      </c>
      <c r="G44" t="s">
        <v>788</v>
      </c>
      <c r="L44" t="s">
        <v>314</v>
      </c>
      <c r="M44" t="s">
        <v>289</v>
      </c>
      <c r="N44" s="97">
        <v>13.0223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e">
        <f t="shared" si="7"/>
        <v>#N/A</v>
      </c>
      <c r="AF44" t="str">
        <f t="shared" si="8"/>
        <v>--</v>
      </c>
      <c r="AG44" t="e">
        <f t="shared" si="9"/>
        <v>#N/A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e">
        <f t="shared" si="11"/>
        <v>#N/A</v>
      </c>
      <c r="AK44">
        <f t="shared" si="12"/>
        <v>0</v>
      </c>
      <c r="AL44" t="str">
        <f t="shared" si="13"/>
        <v>--</v>
      </c>
      <c r="AT44" t="str">
        <f t="shared" si="4"/>
        <v>AIN7</v>
      </c>
      <c r="AU44" t="str">
        <f t="shared" si="5"/>
        <v>--</v>
      </c>
    </row>
    <row r="45" spans="1:47" x14ac:dyDescent="0.25">
      <c r="A45" t="str">
        <f t="shared" si="0"/>
        <v>J4-2</v>
      </c>
      <c r="B45" t="str">
        <f t="shared" si="1"/>
        <v>GND</v>
      </c>
      <c r="C45" t="str">
        <f t="shared" si="2"/>
        <v>J4-GND</v>
      </c>
      <c r="D45" t="str">
        <f t="shared" si="3"/>
        <v>J4-2</v>
      </c>
      <c r="E45" t="s">
        <v>186</v>
      </c>
      <c r="F45">
        <v>2</v>
      </c>
      <c r="G45" t="s">
        <v>324</v>
      </c>
      <c r="L45" t="s">
        <v>1028</v>
      </c>
      <c r="M45" t="s">
        <v>289</v>
      </c>
      <c r="N45" s="97">
        <v>51.812199999999997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GND</v>
      </c>
      <c r="AF45" t="str">
        <f t="shared" si="8"/>
        <v>---</v>
      </c>
      <c r="AG45" t="str">
        <f t="shared" si="9"/>
        <v>---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GND</v>
      </c>
      <c r="AK45">
        <f t="shared" si="12"/>
        <v>80</v>
      </c>
      <c r="AL45" t="str">
        <f t="shared" si="13"/>
        <v>---</v>
      </c>
      <c r="AT45" t="str">
        <f t="shared" si="4"/>
        <v>GND</v>
      </c>
      <c r="AU45" t="str">
        <f t="shared" si="5"/>
        <v>--</v>
      </c>
    </row>
    <row r="46" spans="1:47" x14ac:dyDescent="0.25">
      <c r="A46" t="str">
        <f t="shared" si="0"/>
        <v>J4-3</v>
      </c>
      <c r="B46" t="str">
        <f t="shared" si="1"/>
        <v>AIN8</v>
      </c>
      <c r="C46" t="str">
        <f t="shared" si="2"/>
        <v>J4-AIN8</v>
      </c>
      <c r="D46" t="str">
        <f t="shared" si="3"/>
        <v>J4-3</v>
      </c>
      <c r="E46" t="s">
        <v>186</v>
      </c>
      <c r="F46">
        <v>3</v>
      </c>
      <c r="G46" t="s">
        <v>1027</v>
      </c>
      <c r="L46" t="s">
        <v>337</v>
      </c>
      <c r="M46" t="s">
        <v>289</v>
      </c>
      <c r="N46" s="97">
        <v>4.7196999999999996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JTAGEN</v>
      </c>
      <c r="AF46" t="str">
        <f t="shared" si="8"/>
        <v>B30</v>
      </c>
      <c r="AG46">
        <f t="shared" si="9"/>
        <v>20.3809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JTAGEN</v>
      </c>
      <c r="AK46">
        <f t="shared" si="12"/>
        <v>3</v>
      </c>
      <c r="AL46" t="str">
        <f t="shared" si="13"/>
        <v>B30</v>
      </c>
      <c r="AT46" t="str">
        <f t="shared" si="4"/>
        <v>AIN8</v>
      </c>
      <c r="AU46" t="str">
        <f t="shared" si="5"/>
        <v>--</v>
      </c>
    </row>
    <row r="47" spans="1:47" x14ac:dyDescent="0.25">
      <c r="A47" t="str">
        <f t="shared" si="0"/>
        <v>J5-1</v>
      </c>
      <c r="B47" t="str">
        <f t="shared" si="1"/>
        <v>PIO_01</v>
      </c>
      <c r="C47" t="str">
        <f t="shared" si="2"/>
        <v>J5-PIO_01</v>
      </c>
      <c r="D47" t="str">
        <f t="shared" si="3"/>
        <v>J5-1</v>
      </c>
      <c r="E47" t="s">
        <v>670</v>
      </c>
      <c r="F47">
        <v>1</v>
      </c>
      <c r="G47" t="s">
        <v>333</v>
      </c>
      <c r="L47" t="s">
        <v>338</v>
      </c>
      <c r="M47" t="s">
        <v>289</v>
      </c>
      <c r="N47" s="97">
        <v>4.7344999999999997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TCK</v>
      </c>
      <c r="AF47" t="str">
        <f t="shared" si="8"/>
        <v>A45</v>
      </c>
      <c r="AG47">
        <f t="shared" si="9"/>
        <v>40.485500000000002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TCK</v>
      </c>
      <c r="AK47">
        <f t="shared" si="12"/>
        <v>3</v>
      </c>
      <c r="AL47" t="str">
        <f t="shared" si="13"/>
        <v>A45</v>
      </c>
      <c r="AT47" t="str">
        <f t="shared" si="4"/>
        <v>PIO_01</v>
      </c>
      <c r="AU47" t="str">
        <f t="shared" si="5"/>
        <v>--</v>
      </c>
    </row>
    <row r="48" spans="1:47" x14ac:dyDescent="0.25">
      <c r="A48" t="str">
        <f t="shared" si="0"/>
        <v>J5-2</v>
      </c>
      <c r="B48" t="str">
        <f t="shared" si="1"/>
        <v>PIO_02</v>
      </c>
      <c r="C48" t="str">
        <f t="shared" si="2"/>
        <v>J5-PIO_02</v>
      </c>
      <c r="D48" t="str">
        <f t="shared" si="3"/>
        <v>J5-2</v>
      </c>
      <c r="E48" t="s">
        <v>670</v>
      </c>
      <c r="F48">
        <v>2</v>
      </c>
      <c r="G48" t="s">
        <v>334</v>
      </c>
      <c r="L48" t="s">
        <v>339</v>
      </c>
      <c r="M48" t="s">
        <v>289</v>
      </c>
      <c r="N48" s="97">
        <v>2.9685999999999999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TDO</v>
      </c>
      <c r="AF48" t="str">
        <f t="shared" si="8"/>
        <v>A48</v>
      </c>
      <c r="AG48">
        <f t="shared" si="9"/>
        <v>37.170099999999998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TDO</v>
      </c>
      <c r="AK48">
        <f t="shared" si="12"/>
        <v>3</v>
      </c>
      <c r="AL48" t="str">
        <f t="shared" si="13"/>
        <v>A48</v>
      </c>
      <c r="AT48" t="str">
        <f t="shared" si="4"/>
        <v>PIO_02</v>
      </c>
      <c r="AU48" t="str">
        <f t="shared" si="5"/>
        <v>--</v>
      </c>
    </row>
    <row r="49" spans="1:47" x14ac:dyDescent="0.25">
      <c r="A49" t="str">
        <f t="shared" si="0"/>
        <v>J5-3</v>
      </c>
      <c r="B49" t="str">
        <f t="shared" si="1"/>
        <v>PIO_03</v>
      </c>
      <c r="C49" t="str">
        <f t="shared" si="2"/>
        <v>J5-PIO_03</v>
      </c>
      <c r="D49" t="str">
        <f t="shared" si="3"/>
        <v>J5-3</v>
      </c>
      <c r="E49" t="s">
        <v>670</v>
      </c>
      <c r="F49">
        <v>3</v>
      </c>
      <c r="G49" t="s">
        <v>335</v>
      </c>
      <c r="L49" t="s">
        <v>341</v>
      </c>
      <c r="M49" t="s">
        <v>289</v>
      </c>
      <c r="N49" s="97">
        <v>2.6234000000000002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TDI</v>
      </c>
      <c r="AF49" t="str">
        <f t="shared" si="8"/>
        <v>A47</v>
      </c>
      <c r="AG49">
        <f t="shared" si="9"/>
        <v>39.6569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TDI</v>
      </c>
      <c r="AK49">
        <f t="shared" si="12"/>
        <v>3</v>
      </c>
      <c r="AL49" t="str">
        <f t="shared" si="13"/>
        <v>A47</v>
      </c>
      <c r="AT49" t="str">
        <f t="shared" si="4"/>
        <v>PIO_03</v>
      </c>
      <c r="AU49" t="str">
        <f t="shared" si="5"/>
        <v>--</v>
      </c>
    </row>
    <row r="50" spans="1:47" x14ac:dyDescent="0.25">
      <c r="A50" t="str">
        <f t="shared" si="0"/>
        <v>J5-4</v>
      </c>
      <c r="B50" t="str">
        <f t="shared" si="1"/>
        <v>PIO_04</v>
      </c>
      <c r="C50" t="str">
        <f t="shared" si="2"/>
        <v>J5-PIO_04</v>
      </c>
      <c r="D50" t="str">
        <f t="shared" si="3"/>
        <v>J5-4</v>
      </c>
      <c r="E50" t="s">
        <v>670</v>
      </c>
      <c r="F50">
        <v>4</v>
      </c>
      <c r="G50" t="s">
        <v>336</v>
      </c>
      <c r="L50" t="s">
        <v>343</v>
      </c>
      <c r="M50" t="s">
        <v>289</v>
      </c>
      <c r="N50" s="97">
        <v>4.0073999999999996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TMS</v>
      </c>
      <c r="AF50" t="str">
        <f t="shared" si="8"/>
        <v>B34</v>
      </c>
      <c r="AG50">
        <f t="shared" si="9"/>
        <v>40.985599999999998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TMS</v>
      </c>
      <c r="AK50">
        <f t="shared" si="12"/>
        <v>3</v>
      </c>
      <c r="AL50" t="str">
        <f t="shared" si="13"/>
        <v>B34</v>
      </c>
      <c r="AT50" t="str">
        <f t="shared" si="4"/>
        <v>PIO_04</v>
      </c>
      <c r="AU50" t="str">
        <f t="shared" si="5"/>
        <v>--</v>
      </c>
    </row>
    <row r="51" spans="1:47" x14ac:dyDescent="0.25">
      <c r="A51" t="str">
        <f t="shared" si="0"/>
        <v>J5-5</v>
      </c>
      <c r="B51" t="str">
        <f t="shared" si="1"/>
        <v>GND</v>
      </c>
      <c r="C51" t="str">
        <f t="shared" si="2"/>
        <v>J5-GND</v>
      </c>
      <c r="D51" t="str">
        <f t="shared" si="3"/>
        <v>J5-5</v>
      </c>
      <c r="E51" t="s">
        <v>670</v>
      </c>
      <c r="F51">
        <v>5</v>
      </c>
      <c r="G51" t="s">
        <v>324</v>
      </c>
      <c r="L51" t="s">
        <v>324</v>
      </c>
      <c r="M51" t="s">
        <v>289</v>
      </c>
      <c r="N51" s="97">
        <v>147.0035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e">
        <f t="shared" si="7"/>
        <v>#N/A</v>
      </c>
      <c r="AF51" t="str">
        <f t="shared" si="8"/>
        <v>--</v>
      </c>
      <c r="AG51" t="e">
        <f t="shared" si="9"/>
        <v>#N/A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e">
        <f t="shared" si="11"/>
        <v>#N/A</v>
      </c>
      <c r="AK51">
        <f t="shared" si="12"/>
        <v>0</v>
      </c>
      <c r="AL51" t="str">
        <f t="shared" si="13"/>
        <v>--</v>
      </c>
      <c r="AT51" t="str">
        <f t="shared" si="4"/>
        <v>GND</v>
      </c>
      <c r="AU51" t="str">
        <f t="shared" si="5"/>
        <v>--</v>
      </c>
    </row>
    <row r="52" spans="1:47" x14ac:dyDescent="0.25">
      <c r="A52" t="str">
        <f t="shared" si="0"/>
        <v>J5-6</v>
      </c>
      <c r="B52" t="str">
        <f t="shared" si="1"/>
        <v>3.3V</v>
      </c>
      <c r="C52" t="str">
        <f t="shared" si="2"/>
        <v>J5-3.3V</v>
      </c>
      <c r="D52" t="str">
        <f t="shared" si="3"/>
        <v>J5-6</v>
      </c>
      <c r="E52" t="s">
        <v>670</v>
      </c>
      <c r="F52">
        <v>6</v>
      </c>
      <c r="G52" t="s">
        <v>291</v>
      </c>
      <c r="L52" t="s">
        <v>328</v>
      </c>
      <c r="M52" t="s">
        <v>289</v>
      </c>
      <c r="N52" s="97">
        <v>20.3809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e">
        <f t="shared" si="7"/>
        <v>#N/A</v>
      </c>
      <c r="AF52" t="str">
        <f t="shared" si="8"/>
        <v>--</v>
      </c>
      <c r="AG52" t="e">
        <f t="shared" si="9"/>
        <v>#N/A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e">
        <f t="shared" si="11"/>
        <v>#N/A</v>
      </c>
      <c r="AK52">
        <f t="shared" si="12"/>
        <v>0</v>
      </c>
      <c r="AL52" t="str">
        <f t="shared" si="13"/>
        <v>--</v>
      </c>
      <c r="AT52" t="str">
        <f t="shared" si="4"/>
        <v>3.3V</v>
      </c>
      <c r="AU52" t="str">
        <f t="shared" si="5"/>
        <v>--</v>
      </c>
    </row>
    <row r="53" spans="1:47" x14ac:dyDescent="0.25">
      <c r="A53" t="str">
        <f t="shared" si="0"/>
        <v>J5-7</v>
      </c>
      <c r="B53" t="str">
        <f t="shared" si="1"/>
        <v>PIO_05</v>
      </c>
      <c r="C53" t="str">
        <f t="shared" si="2"/>
        <v>J5-PIO_05</v>
      </c>
      <c r="D53" t="str">
        <f t="shared" si="3"/>
        <v>J5-7</v>
      </c>
      <c r="E53" t="s">
        <v>670</v>
      </c>
      <c r="F53">
        <v>7</v>
      </c>
      <c r="G53" t="s">
        <v>340</v>
      </c>
      <c r="L53" t="s">
        <v>354</v>
      </c>
      <c r="M53" t="s">
        <v>289</v>
      </c>
      <c r="N53" s="97">
        <v>25.0032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e">
        <f t="shared" si="7"/>
        <v>#N/A</v>
      </c>
      <c r="AF53" t="str">
        <f t="shared" si="8"/>
        <v>--</v>
      </c>
      <c r="AG53" t="e">
        <f t="shared" si="9"/>
        <v>#N/A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e">
        <f t="shared" si="11"/>
        <v>#N/A</v>
      </c>
      <c r="AK53">
        <f t="shared" si="12"/>
        <v>0</v>
      </c>
      <c r="AL53" t="str">
        <f t="shared" si="13"/>
        <v>--</v>
      </c>
      <c r="AT53" t="str">
        <f t="shared" si="4"/>
        <v>PIO_05</v>
      </c>
      <c r="AU53" t="str">
        <f t="shared" si="5"/>
        <v>--</v>
      </c>
    </row>
    <row r="54" spans="1:47" x14ac:dyDescent="0.25">
      <c r="A54" t="str">
        <f t="shared" si="0"/>
        <v>J5-8</v>
      </c>
      <c r="B54" t="str">
        <f t="shared" si="1"/>
        <v>PIO_06</v>
      </c>
      <c r="C54" t="str">
        <f t="shared" si="2"/>
        <v>J5-PIO_06</v>
      </c>
      <c r="D54" t="str">
        <f t="shared" si="3"/>
        <v>J5-8</v>
      </c>
      <c r="E54" t="s">
        <v>670</v>
      </c>
      <c r="F54">
        <v>8</v>
      </c>
      <c r="G54" t="s">
        <v>342</v>
      </c>
      <c r="L54" t="s">
        <v>356</v>
      </c>
      <c r="M54" t="s">
        <v>289</v>
      </c>
      <c r="N54" s="97">
        <v>24.2624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e">
        <f t="shared" si="7"/>
        <v>#N/A</v>
      </c>
      <c r="AF54" t="str">
        <f t="shared" si="8"/>
        <v>--</v>
      </c>
      <c r="AG54" t="e">
        <f t="shared" si="9"/>
        <v>#N/A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e">
        <f t="shared" si="11"/>
        <v>#N/A</v>
      </c>
      <c r="AK54">
        <f t="shared" si="12"/>
        <v>0</v>
      </c>
      <c r="AL54" t="str">
        <f t="shared" si="13"/>
        <v>--</v>
      </c>
      <c r="AT54" t="str">
        <f t="shared" si="4"/>
        <v>PIO_06</v>
      </c>
      <c r="AU54" t="str">
        <f t="shared" si="5"/>
        <v>--</v>
      </c>
    </row>
    <row r="55" spans="1:47" x14ac:dyDescent="0.25">
      <c r="A55" t="str">
        <f t="shared" si="0"/>
        <v>J5-9</v>
      </c>
      <c r="B55" t="str">
        <f t="shared" si="1"/>
        <v>PIO_07</v>
      </c>
      <c r="C55" t="str">
        <f t="shared" si="2"/>
        <v>J5-PIO_07</v>
      </c>
      <c r="D55" t="str">
        <f t="shared" si="3"/>
        <v>J5-9</v>
      </c>
      <c r="E55" t="s">
        <v>670</v>
      </c>
      <c r="F55">
        <v>9</v>
      </c>
      <c r="G55" t="s">
        <v>344</v>
      </c>
      <c r="L55" t="s">
        <v>358</v>
      </c>
      <c r="M55" t="s">
        <v>289</v>
      </c>
      <c r="N55" s="97">
        <v>22.055299999999999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e">
        <f t="shared" si="7"/>
        <v>#N/A</v>
      </c>
      <c r="AF55" t="str">
        <f t="shared" si="8"/>
        <v>--</v>
      </c>
      <c r="AG55" t="e">
        <f t="shared" si="9"/>
        <v>#N/A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e">
        <f t="shared" si="11"/>
        <v>#N/A</v>
      </c>
      <c r="AK55">
        <f t="shared" si="12"/>
        <v>0</v>
      </c>
      <c r="AL55" t="str">
        <f t="shared" si="13"/>
        <v>--</v>
      </c>
      <c r="AT55" t="str">
        <f t="shared" si="4"/>
        <v>PIO_07</v>
      </c>
      <c r="AU55" t="str">
        <f t="shared" si="5"/>
        <v>--</v>
      </c>
    </row>
    <row r="56" spans="1:47" x14ac:dyDescent="0.25">
      <c r="A56" t="str">
        <f t="shared" si="0"/>
        <v>J5-10</v>
      </c>
      <c r="B56" t="str">
        <f t="shared" si="1"/>
        <v>PIO_08</v>
      </c>
      <c r="C56" t="str">
        <f t="shared" si="2"/>
        <v>J5-PIO_08</v>
      </c>
      <c r="D56" t="str">
        <f t="shared" si="3"/>
        <v>J5-10</v>
      </c>
      <c r="E56" t="s">
        <v>670</v>
      </c>
      <c r="F56">
        <v>10</v>
      </c>
      <c r="G56" t="s">
        <v>346</v>
      </c>
      <c r="L56" t="s">
        <v>360</v>
      </c>
      <c r="M56" t="s">
        <v>289</v>
      </c>
      <c r="N56" s="97">
        <v>21.414100000000001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e">
        <f t="shared" si="7"/>
        <v>#N/A</v>
      </c>
      <c r="AF56" t="str">
        <f t="shared" si="8"/>
        <v>--</v>
      </c>
      <c r="AG56" t="e">
        <f t="shared" si="9"/>
        <v>#N/A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e">
        <f t="shared" si="11"/>
        <v>#N/A</v>
      </c>
      <c r="AK56">
        <f t="shared" si="12"/>
        <v>0</v>
      </c>
      <c r="AL56" t="str">
        <f t="shared" si="13"/>
        <v>--</v>
      </c>
      <c r="AT56" t="str">
        <f t="shared" si="4"/>
        <v>PIO_08</v>
      </c>
      <c r="AU56" t="str">
        <f t="shared" si="5"/>
        <v>--</v>
      </c>
    </row>
    <row r="57" spans="1:47" x14ac:dyDescent="0.25">
      <c r="A57" t="str">
        <f t="shared" si="0"/>
        <v>J5-11</v>
      </c>
      <c r="B57" t="str">
        <f t="shared" si="1"/>
        <v>GND</v>
      </c>
      <c r="C57" t="str">
        <f t="shared" si="2"/>
        <v>J5-GND</v>
      </c>
      <c r="D57" t="str">
        <f t="shared" si="3"/>
        <v>J5-11</v>
      </c>
      <c r="E57" t="s">
        <v>670</v>
      </c>
      <c r="F57">
        <v>11</v>
      </c>
      <c r="G57" t="s">
        <v>324</v>
      </c>
      <c r="L57" t="s">
        <v>362</v>
      </c>
      <c r="M57" t="s">
        <v>289</v>
      </c>
      <c r="N57" s="97">
        <v>19.005700000000001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e">
        <f t="shared" si="7"/>
        <v>#N/A</v>
      </c>
      <c r="AF57" t="str">
        <f t="shared" si="8"/>
        <v>--</v>
      </c>
      <c r="AG57" t="e">
        <f t="shared" si="9"/>
        <v>#N/A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e">
        <f t="shared" si="11"/>
        <v>#N/A</v>
      </c>
      <c r="AK57">
        <f t="shared" si="12"/>
        <v>0</v>
      </c>
      <c r="AL57" t="str">
        <f t="shared" si="13"/>
        <v>--</v>
      </c>
      <c r="AT57" t="str">
        <f t="shared" si="4"/>
        <v>GND</v>
      </c>
      <c r="AU57" t="str">
        <f t="shared" si="5"/>
        <v>--</v>
      </c>
    </row>
    <row r="58" spans="1:47" x14ac:dyDescent="0.25">
      <c r="A58" t="str">
        <f t="shared" si="0"/>
        <v>J5-12</v>
      </c>
      <c r="B58" t="str">
        <f t="shared" si="1"/>
        <v>3.3V</v>
      </c>
      <c r="C58" t="str">
        <f t="shared" si="2"/>
        <v>J5-3.3V</v>
      </c>
      <c r="D58" t="str">
        <f t="shared" si="3"/>
        <v>J5-12</v>
      </c>
      <c r="E58" t="s">
        <v>670</v>
      </c>
      <c r="F58">
        <v>12</v>
      </c>
      <c r="G58" t="s">
        <v>291</v>
      </c>
      <c r="L58" t="s">
        <v>364</v>
      </c>
      <c r="M58" t="s">
        <v>289</v>
      </c>
      <c r="N58" s="97">
        <v>18.358599999999999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e">
        <f t="shared" si="7"/>
        <v>#N/A</v>
      </c>
      <c r="AF58" t="str">
        <f t="shared" si="8"/>
        <v>--</v>
      </c>
      <c r="AG58" t="e">
        <f t="shared" si="9"/>
        <v>#N/A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---</v>
      </c>
      <c r="AI58" t="str">
        <f t="shared" si="10"/>
        <v>--</v>
      </c>
      <c r="AJ58" t="e">
        <f t="shared" si="11"/>
        <v>#N/A</v>
      </c>
      <c r="AK58">
        <f t="shared" si="12"/>
        <v>0</v>
      </c>
      <c r="AL58" t="str">
        <f t="shared" si="13"/>
        <v>--</v>
      </c>
      <c r="AT58" t="str">
        <f t="shared" si="4"/>
        <v>3.3V</v>
      </c>
      <c r="AU58" t="str">
        <f t="shared" si="5"/>
        <v>--</v>
      </c>
    </row>
    <row r="59" spans="1:47" x14ac:dyDescent="0.25">
      <c r="A59" t="str">
        <f t="shared" si="0"/>
        <v>J6-1</v>
      </c>
      <c r="B59" t="str">
        <f t="shared" si="1"/>
        <v>GND</v>
      </c>
      <c r="C59" t="str">
        <f t="shared" si="2"/>
        <v>J6-GND</v>
      </c>
      <c r="D59" t="str">
        <f t="shared" si="3"/>
        <v>J6-1</v>
      </c>
      <c r="E59" t="s">
        <v>187</v>
      </c>
      <c r="F59">
        <v>1</v>
      </c>
      <c r="G59" t="s">
        <v>324</v>
      </c>
      <c r="L59" t="s">
        <v>366</v>
      </c>
      <c r="M59" t="s">
        <v>289</v>
      </c>
      <c r="N59" s="97">
        <v>15.901899999999999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e">
        <f t="shared" si="7"/>
        <v>#N/A</v>
      </c>
      <c r="AF59" t="str">
        <f t="shared" si="8"/>
        <v>--</v>
      </c>
      <c r="AG59" t="e">
        <f t="shared" si="9"/>
        <v>#N/A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---</v>
      </c>
      <c r="AI59" t="str">
        <f t="shared" si="10"/>
        <v>--</v>
      </c>
      <c r="AJ59" t="e">
        <f t="shared" si="11"/>
        <v>#N/A</v>
      </c>
      <c r="AK59">
        <f t="shared" si="12"/>
        <v>0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J6-2</v>
      </c>
      <c r="B60" t="str">
        <f t="shared" si="1"/>
        <v>JTAGEN</v>
      </c>
      <c r="C60" t="str">
        <f t="shared" si="2"/>
        <v>J6-JTAGEN</v>
      </c>
      <c r="D60" t="str">
        <f t="shared" si="3"/>
        <v>J6-2</v>
      </c>
      <c r="E60" t="s">
        <v>187</v>
      </c>
      <c r="F60">
        <v>2</v>
      </c>
      <c r="G60" t="s">
        <v>328</v>
      </c>
      <c r="L60" t="s">
        <v>368</v>
      </c>
      <c r="M60" t="s">
        <v>289</v>
      </c>
      <c r="N60" s="97">
        <v>14.603300000000001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e">
        <f t="shared" si="7"/>
        <v>#N/A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e">
        <f t="shared" si="11"/>
        <v>#N/A</v>
      </c>
      <c r="AK60">
        <f t="shared" si="12"/>
        <v>0</v>
      </c>
      <c r="AL60" t="str">
        <f t="shared" si="13"/>
        <v>--</v>
      </c>
      <c r="AT60" t="str">
        <f t="shared" si="4"/>
        <v>JTAGEN</v>
      </c>
      <c r="AU60" t="str">
        <f t="shared" si="5"/>
        <v>--</v>
      </c>
    </row>
    <row r="61" spans="1:47" x14ac:dyDescent="0.25">
      <c r="A61" t="str">
        <f t="shared" si="0"/>
        <v>J6-3</v>
      </c>
      <c r="B61" t="str">
        <f t="shared" si="1"/>
        <v>TCK</v>
      </c>
      <c r="C61" t="str">
        <f t="shared" si="2"/>
        <v>J6-TCK</v>
      </c>
      <c r="D61" t="str">
        <f t="shared" si="3"/>
        <v>J6-3</v>
      </c>
      <c r="E61" t="s">
        <v>187</v>
      </c>
      <c r="F61">
        <v>3</v>
      </c>
      <c r="G61" t="s">
        <v>329</v>
      </c>
      <c r="L61" t="s">
        <v>1029</v>
      </c>
      <c r="M61" t="s">
        <v>289</v>
      </c>
      <c r="N61" s="97">
        <v>5.2251000000000003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e">
        <f t="shared" si="7"/>
        <v>#N/A</v>
      </c>
      <c r="AF61" t="str">
        <f t="shared" si="8"/>
        <v>--</v>
      </c>
      <c r="AG61" t="e">
        <f t="shared" si="9"/>
        <v>#N/A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e">
        <f t="shared" si="11"/>
        <v>#N/A</v>
      </c>
      <c r="AK61">
        <f t="shared" si="12"/>
        <v>0</v>
      </c>
      <c r="AL61" t="str">
        <f t="shared" si="13"/>
        <v>--</v>
      </c>
      <c r="AT61" t="str">
        <f t="shared" si="4"/>
        <v>TCK</v>
      </c>
      <c r="AU61" t="str">
        <f t="shared" si="5"/>
        <v>--</v>
      </c>
    </row>
    <row r="62" spans="1:47" x14ac:dyDescent="0.25">
      <c r="A62" t="str">
        <f t="shared" si="0"/>
        <v>J6-4</v>
      </c>
      <c r="B62" t="str">
        <f t="shared" si="1"/>
        <v>TDO</v>
      </c>
      <c r="C62" t="str">
        <f t="shared" si="2"/>
        <v>J6-TDO</v>
      </c>
      <c r="D62" t="str">
        <f t="shared" si="3"/>
        <v>J6-4</v>
      </c>
      <c r="E62" t="s">
        <v>187</v>
      </c>
      <c r="F62">
        <v>4</v>
      </c>
      <c r="G62" t="s">
        <v>330</v>
      </c>
      <c r="L62" t="s">
        <v>370</v>
      </c>
      <c r="M62" t="s">
        <v>289</v>
      </c>
      <c r="N62" s="97">
        <v>4.0316999999999998</v>
      </c>
      <c r="AT62" t="str">
        <f t="shared" si="4"/>
        <v>TDO</v>
      </c>
      <c r="AU62" t="str">
        <f t="shared" si="5"/>
        <v>--</v>
      </c>
    </row>
    <row r="63" spans="1:47" x14ac:dyDescent="0.25">
      <c r="A63" t="str">
        <f t="shared" si="0"/>
        <v>J6-5</v>
      </c>
      <c r="B63" t="str">
        <f t="shared" si="1"/>
        <v>TDI</v>
      </c>
      <c r="C63" t="str">
        <f t="shared" si="2"/>
        <v>J6-TDI</v>
      </c>
      <c r="D63" t="str">
        <f t="shared" si="3"/>
        <v>J6-5</v>
      </c>
      <c r="E63" t="s">
        <v>187</v>
      </c>
      <c r="F63">
        <v>5</v>
      </c>
      <c r="G63" t="s">
        <v>331</v>
      </c>
      <c r="L63" t="s">
        <v>1030</v>
      </c>
      <c r="M63" t="s">
        <v>289</v>
      </c>
      <c r="N63" s="97">
        <v>4.1604000000000001</v>
      </c>
      <c r="AT63" t="str">
        <f t="shared" si="4"/>
        <v>TDI</v>
      </c>
      <c r="AU63" t="str">
        <f t="shared" si="5"/>
        <v>--</v>
      </c>
    </row>
    <row r="64" spans="1:47" x14ac:dyDescent="0.25">
      <c r="A64" t="str">
        <f t="shared" si="0"/>
        <v>J6-6</v>
      </c>
      <c r="B64" t="str">
        <f t="shared" si="1"/>
        <v>TMS</v>
      </c>
      <c r="C64" t="str">
        <f t="shared" si="2"/>
        <v>J6-TMS</v>
      </c>
      <c r="D64" t="str">
        <f t="shared" si="3"/>
        <v>J6-6</v>
      </c>
      <c r="E64" t="s">
        <v>187</v>
      </c>
      <c r="F64">
        <v>6</v>
      </c>
      <c r="G64" t="s">
        <v>332</v>
      </c>
      <c r="L64" t="s">
        <v>372</v>
      </c>
      <c r="M64" t="s">
        <v>289</v>
      </c>
      <c r="N64" s="97">
        <v>0.80759999999999998</v>
      </c>
      <c r="AT64" t="str">
        <f t="shared" si="4"/>
        <v>TMS</v>
      </c>
      <c r="AU64" t="str">
        <f t="shared" si="5"/>
        <v>--</v>
      </c>
    </row>
    <row r="65" spans="1:47" x14ac:dyDescent="0.25">
      <c r="A65" t="str">
        <f t="shared" si="0"/>
        <v>U1-1</v>
      </c>
      <c r="B65" t="str">
        <f t="shared" si="1"/>
        <v>EECS</v>
      </c>
      <c r="C65" t="str">
        <f t="shared" si="2"/>
        <v>U1-EECS</v>
      </c>
      <c r="D65" t="str">
        <f t="shared" si="3"/>
        <v>U1-1</v>
      </c>
      <c r="E65" t="s">
        <v>367</v>
      </c>
      <c r="F65">
        <v>1</v>
      </c>
      <c r="G65" t="s">
        <v>341</v>
      </c>
      <c r="L65" t="s">
        <v>373</v>
      </c>
      <c r="M65" t="s">
        <v>289</v>
      </c>
      <c r="N65" s="97">
        <v>4.7298</v>
      </c>
      <c r="AT65" t="str">
        <f t="shared" si="4"/>
        <v>EECS</v>
      </c>
      <c r="AU65" t="str">
        <f t="shared" si="5"/>
        <v>--</v>
      </c>
    </row>
    <row r="66" spans="1:47" x14ac:dyDescent="0.25">
      <c r="A66" t="str">
        <f t="shared" si="0"/>
        <v>U1-2</v>
      </c>
      <c r="B66" t="str">
        <f t="shared" si="1"/>
        <v>VCORE</v>
      </c>
      <c r="C66" t="str">
        <f t="shared" si="2"/>
        <v>U1-VCORE</v>
      </c>
      <c r="D66" t="str">
        <f t="shared" si="3"/>
        <v>U1-2</v>
      </c>
      <c r="E66" t="s">
        <v>367</v>
      </c>
      <c r="F66">
        <v>2</v>
      </c>
      <c r="G66" t="s">
        <v>395</v>
      </c>
      <c r="L66" t="s">
        <v>374</v>
      </c>
      <c r="M66" t="s">
        <v>289</v>
      </c>
      <c r="N66" s="97">
        <v>5.7792000000000003</v>
      </c>
      <c r="AT66" t="str">
        <f t="shared" si="4"/>
        <v>VCORE</v>
      </c>
      <c r="AU66" t="str">
        <f t="shared" si="5"/>
        <v>--</v>
      </c>
    </row>
    <row r="67" spans="1:47" x14ac:dyDescent="0.25">
      <c r="A67" t="str">
        <f t="shared" si="0"/>
        <v>U1-3</v>
      </c>
      <c r="B67" t="str">
        <f t="shared" si="1"/>
        <v>NetR3_2</v>
      </c>
      <c r="C67" t="str">
        <f t="shared" si="2"/>
        <v>U1-NetR3_2</v>
      </c>
      <c r="D67" t="str">
        <f t="shared" si="3"/>
        <v>U1-3</v>
      </c>
      <c r="E67" t="s">
        <v>367</v>
      </c>
      <c r="F67">
        <v>3</v>
      </c>
      <c r="G67" t="s">
        <v>1031</v>
      </c>
      <c r="L67" t="s">
        <v>375</v>
      </c>
      <c r="M67" t="s">
        <v>289</v>
      </c>
      <c r="N67" s="97">
        <v>0.80759999999999998</v>
      </c>
      <c r="AT67" t="str">
        <f t="shared" si="4"/>
        <v>NetR3_2</v>
      </c>
      <c r="AU67" t="str">
        <f t="shared" si="5"/>
        <v>--</v>
      </c>
    </row>
    <row r="68" spans="1:47" x14ac:dyDescent="0.25">
      <c r="A68" t="str">
        <f t="shared" si="0"/>
        <v>U1-4</v>
      </c>
      <c r="B68" t="str">
        <f t="shared" si="1"/>
        <v>NetU1_4</v>
      </c>
      <c r="C68" t="str">
        <f t="shared" si="2"/>
        <v>U1-NetU1_4</v>
      </c>
      <c r="D68" t="str">
        <f t="shared" si="3"/>
        <v>U1-4</v>
      </c>
      <c r="E68" t="s">
        <v>367</v>
      </c>
      <c r="F68">
        <v>4</v>
      </c>
      <c r="G68" t="s">
        <v>1032</v>
      </c>
      <c r="L68" t="s">
        <v>376</v>
      </c>
      <c r="M68" t="s">
        <v>289</v>
      </c>
      <c r="N68" s="97">
        <v>0.879</v>
      </c>
      <c r="AT68" t="str">
        <f t="shared" si="4"/>
        <v>NetU1_4</v>
      </c>
      <c r="AU68" t="str">
        <f t="shared" si="5"/>
        <v>--</v>
      </c>
    </row>
    <row r="69" spans="1:47" x14ac:dyDescent="0.25">
      <c r="A69" t="str">
        <f t="shared" si="0"/>
        <v>U1-5</v>
      </c>
      <c r="B69" t="str">
        <f t="shared" si="1"/>
        <v>NetC1_1</v>
      </c>
      <c r="C69" t="str">
        <f t="shared" si="2"/>
        <v>U1-NetC1_1</v>
      </c>
      <c r="D69" t="str">
        <f t="shared" si="3"/>
        <v>U1-5</v>
      </c>
      <c r="E69" t="s">
        <v>367</v>
      </c>
      <c r="F69">
        <v>5</v>
      </c>
      <c r="G69" t="s">
        <v>370</v>
      </c>
      <c r="L69" t="s">
        <v>377</v>
      </c>
      <c r="M69" t="s">
        <v>289</v>
      </c>
      <c r="N69" s="97">
        <v>0.95040000000000002</v>
      </c>
      <c r="AT69" t="str">
        <f t="shared" si="4"/>
        <v>NetC1_1</v>
      </c>
      <c r="AU69" t="str">
        <f t="shared" si="5"/>
        <v>--</v>
      </c>
    </row>
    <row r="70" spans="1:47" x14ac:dyDescent="0.25">
      <c r="A70" t="str">
        <f t="shared" ref="A70:A133" si="14">$E70&amp;"-"&amp;$F70</f>
        <v>U1-6</v>
      </c>
      <c r="B70" t="str">
        <f t="shared" ref="B70:B133" si="15">IF(OR(E70=$A$2,E70=$B$2,E70=$C$2,E70=$D$2),"--",G70)</f>
        <v>NetR1_2</v>
      </c>
      <c r="C70" t="str">
        <f t="shared" ref="C70:C133" si="16">$E70&amp;"-"&amp;$G70</f>
        <v>U1-NetR1_2</v>
      </c>
      <c r="D70" t="str">
        <f t="shared" ref="D70:D133" si="17">A70</f>
        <v>U1-6</v>
      </c>
      <c r="E70" t="s">
        <v>367</v>
      </c>
      <c r="F70">
        <v>6</v>
      </c>
      <c r="G70" t="s">
        <v>385</v>
      </c>
      <c r="L70" t="s">
        <v>378</v>
      </c>
      <c r="M70" t="s">
        <v>289</v>
      </c>
      <c r="N70" s="97">
        <v>1.0219</v>
      </c>
      <c r="AT70" t="str">
        <f t="shared" ref="AT70:AT133" si="18">IF(IF(COUNTIF($AO$6:$AQ$150,B70)&gt;0,"---","--")="---",VLOOKUP(B70,$AO$6:$AQ$150,3,0),B70)</f>
        <v>NetR1_2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U1-7</v>
      </c>
      <c r="B71" t="str">
        <f t="shared" si="15"/>
        <v>D_N</v>
      </c>
      <c r="C71" t="str">
        <f t="shared" si="16"/>
        <v>U1-D_N</v>
      </c>
      <c r="D71" t="str">
        <f t="shared" si="17"/>
        <v>U1-7</v>
      </c>
      <c r="E71" t="s">
        <v>367</v>
      </c>
      <c r="F71">
        <v>7</v>
      </c>
      <c r="G71" t="s">
        <v>337</v>
      </c>
      <c r="L71" t="s">
        <v>379</v>
      </c>
      <c r="M71" t="s">
        <v>289</v>
      </c>
      <c r="N71" s="97">
        <v>1.0219</v>
      </c>
      <c r="AT71" t="str">
        <f t="shared" si="18"/>
        <v>D_N</v>
      </c>
      <c r="AU71" t="str">
        <f t="shared" si="19"/>
        <v>--</v>
      </c>
    </row>
    <row r="72" spans="1:47" x14ac:dyDescent="0.25">
      <c r="A72" t="str">
        <f t="shared" si="14"/>
        <v>U1-8</v>
      </c>
      <c r="B72" t="str">
        <f t="shared" si="15"/>
        <v>D_P</v>
      </c>
      <c r="C72" t="str">
        <f t="shared" si="16"/>
        <v>U1-D_P</v>
      </c>
      <c r="D72" t="str">
        <f t="shared" si="17"/>
        <v>U1-8</v>
      </c>
      <c r="E72" t="s">
        <v>367</v>
      </c>
      <c r="F72">
        <v>8</v>
      </c>
      <c r="G72" t="s">
        <v>338</v>
      </c>
      <c r="L72" t="s">
        <v>380</v>
      </c>
      <c r="M72" t="s">
        <v>289</v>
      </c>
      <c r="N72" s="97">
        <v>0.95040000000000002</v>
      </c>
      <c r="AT72" t="str">
        <f t="shared" si="18"/>
        <v>D_P</v>
      </c>
      <c r="AU72" t="str">
        <f t="shared" si="19"/>
        <v>--</v>
      </c>
    </row>
    <row r="73" spans="1:47" x14ac:dyDescent="0.25">
      <c r="A73" t="str">
        <f t="shared" si="14"/>
        <v>U1-9</v>
      </c>
      <c r="B73" t="str">
        <f t="shared" si="15"/>
        <v>NetC3_1</v>
      </c>
      <c r="C73" t="str">
        <f t="shared" si="16"/>
        <v>U1-NetC3_1</v>
      </c>
      <c r="D73" t="str">
        <f t="shared" si="17"/>
        <v>U1-9</v>
      </c>
      <c r="E73" t="s">
        <v>367</v>
      </c>
      <c r="F73">
        <v>9</v>
      </c>
      <c r="G73" t="s">
        <v>1030</v>
      </c>
      <c r="L73" t="s">
        <v>381</v>
      </c>
      <c r="M73" t="s">
        <v>289</v>
      </c>
      <c r="N73" s="97">
        <v>0.879</v>
      </c>
      <c r="AT73" t="str">
        <f t="shared" si="18"/>
        <v>NetC3_1</v>
      </c>
      <c r="AU73" t="str">
        <f t="shared" si="19"/>
        <v>--</v>
      </c>
    </row>
    <row r="74" spans="1:47" x14ac:dyDescent="0.25">
      <c r="A74" t="str">
        <f t="shared" si="14"/>
        <v>U1-10</v>
      </c>
      <c r="B74" t="str">
        <f t="shared" si="15"/>
        <v>GND</v>
      </c>
      <c r="C74" t="str">
        <f t="shared" si="16"/>
        <v>U1-GND</v>
      </c>
      <c r="D74" t="str">
        <f t="shared" si="17"/>
        <v>U1-10</v>
      </c>
      <c r="E74" t="s">
        <v>367</v>
      </c>
      <c r="F74">
        <v>10</v>
      </c>
      <c r="G74" t="s">
        <v>324</v>
      </c>
      <c r="L74" t="s">
        <v>1033</v>
      </c>
      <c r="M74" t="s">
        <v>289</v>
      </c>
      <c r="N74" s="97">
        <v>10.1435</v>
      </c>
      <c r="AT74" t="str">
        <f t="shared" si="18"/>
        <v>GND</v>
      </c>
      <c r="AU74" t="str">
        <f t="shared" si="19"/>
        <v>--</v>
      </c>
    </row>
    <row r="75" spans="1:47" x14ac:dyDescent="0.25">
      <c r="A75" t="str">
        <f t="shared" si="14"/>
        <v>U1-11</v>
      </c>
      <c r="B75" t="str">
        <f t="shared" si="15"/>
        <v>NetR2_2</v>
      </c>
      <c r="C75" t="str">
        <f t="shared" si="16"/>
        <v>U1-NetR2_2</v>
      </c>
      <c r="D75" t="str">
        <f t="shared" si="17"/>
        <v>U1-11</v>
      </c>
      <c r="E75" t="s">
        <v>367</v>
      </c>
      <c r="F75">
        <v>11</v>
      </c>
      <c r="G75" t="s">
        <v>390</v>
      </c>
      <c r="L75" t="s">
        <v>1034</v>
      </c>
      <c r="M75" t="s">
        <v>289</v>
      </c>
      <c r="N75" s="97">
        <v>8.6919000000000004</v>
      </c>
      <c r="AT75" t="str">
        <f t="shared" si="18"/>
        <v>NetR2_2</v>
      </c>
      <c r="AU75" t="str">
        <f t="shared" si="19"/>
        <v>--</v>
      </c>
    </row>
    <row r="76" spans="1:47" x14ac:dyDescent="0.25">
      <c r="A76" t="str">
        <f t="shared" si="14"/>
        <v>U1-12</v>
      </c>
      <c r="B76" t="str">
        <f t="shared" si="15"/>
        <v>TCK</v>
      </c>
      <c r="C76" t="str">
        <f t="shared" si="16"/>
        <v>U1-TCK</v>
      </c>
      <c r="D76" t="str">
        <f t="shared" si="17"/>
        <v>U1-12</v>
      </c>
      <c r="E76" t="s">
        <v>367</v>
      </c>
      <c r="F76">
        <v>12</v>
      </c>
      <c r="G76" t="s">
        <v>329</v>
      </c>
      <c r="L76" t="s">
        <v>385</v>
      </c>
      <c r="M76" t="s">
        <v>289</v>
      </c>
      <c r="N76" s="97">
        <v>1.0940000000000001</v>
      </c>
      <c r="AT76" t="str">
        <f t="shared" si="18"/>
        <v>TCK</v>
      </c>
      <c r="AU76" t="str">
        <f t="shared" si="19"/>
        <v>--</v>
      </c>
    </row>
    <row r="77" spans="1:47" x14ac:dyDescent="0.25">
      <c r="A77" t="str">
        <f t="shared" si="14"/>
        <v>U1-13</v>
      </c>
      <c r="B77" t="str">
        <f t="shared" si="15"/>
        <v>TDI</v>
      </c>
      <c r="C77" t="str">
        <f t="shared" si="16"/>
        <v>U1-TDI</v>
      </c>
      <c r="D77" t="str">
        <f t="shared" si="17"/>
        <v>U1-13</v>
      </c>
      <c r="E77" t="s">
        <v>367</v>
      </c>
      <c r="F77">
        <v>13</v>
      </c>
      <c r="G77" t="s">
        <v>331</v>
      </c>
      <c r="L77" t="s">
        <v>390</v>
      </c>
      <c r="M77" t="s">
        <v>289</v>
      </c>
      <c r="N77" s="97">
        <v>1.8171999999999999</v>
      </c>
      <c r="AT77" t="str">
        <f t="shared" si="18"/>
        <v>TDI</v>
      </c>
      <c r="AU77" t="str">
        <f t="shared" si="19"/>
        <v>--</v>
      </c>
    </row>
    <row r="78" spans="1:47" x14ac:dyDescent="0.25">
      <c r="A78" t="str">
        <f t="shared" si="14"/>
        <v>U1-14</v>
      </c>
      <c r="B78" t="str">
        <f t="shared" si="15"/>
        <v>TDO</v>
      </c>
      <c r="C78" t="str">
        <f t="shared" si="16"/>
        <v>U1-TDO</v>
      </c>
      <c r="D78" t="str">
        <f t="shared" si="17"/>
        <v>U1-14</v>
      </c>
      <c r="E78" t="s">
        <v>367</v>
      </c>
      <c r="F78">
        <v>14</v>
      </c>
      <c r="G78" t="s">
        <v>330</v>
      </c>
      <c r="L78" t="s">
        <v>1035</v>
      </c>
      <c r="M78" t="s">
        <v>289</v>
      </c>
      <c r="N78" s="97">
        <v>3.0337999999999998</v>
      </c>
      <c r="AT78" t="str">
        <f t="shared" si="18"/>
        <v>TDO</v>
      </c>
      <c r="AU78" t="str">
        <f t="shared" si="19"/>
        <v>--</v>
      </c>
    </row>
    <row r="79" spans="1:47" x14ac:dyDescent="0.25">
      <c r="A79" t="str">
        <f t="shared" si="14"/>
        <v>U1-15</v>
      </c>
      <c r="B79" t="str">
        <f t="shared" si="15"/>
        <v>TMS</v>
      </c>
      <c r="C79" t="str">
        <f t="shared" si="16"/>
        <v>U1-TMS</v>
      </c>
      <c r="D79" t="str">
        <f t="shared" si="17"/>
        <v>U1-15</v>
      </c>
      <c r="E79" t="s">
        <v>367</v>
      </c>
      <c r="F79">
        <v>15</v>
      </c>
      <c r="G79" t="s">
        <v>332</v>
      </c>
      <c r="L79" t="s">
        <v>1031</v>
      </c>
      <c r="M79" t="s">
        <v>289</v>
      </c>
      <c r="N79" s="97">
        <v>17.6251</v>
      </c>
      <c r="AT79" t="str">
        <f t="shared" si="18"/>
        <v>TMS</v>
      </c>
      <c r="AU79" t="str">
        <f t="shared" si="19"/>
        <v>--</v>
      </c>
    </row>
    <row r="80" spans="1:47" x14ac:dyDescent="0.25">
      <c r="A80" t="str">
        <f t="shared" si="14"/>
        <v>U1-16</v>
      </c>
      <c r="B80" t="str">
        <f t="shared" si="15"/>
        <v>3.3V</v>
      </c>
      <c r="C80" t="str">
        <f t="shared" si="16"/>
        <v>U1-3.3V</v>
      </c>
      <c r="D80" t="str">
        <f t="shared" si="17"/>
        <v>U1-16</v>
      </c>
      <c r="E80" t="s">
        <v>367</v>
      </c>
      <c r="F80">
        <v>16</v>
      </c>
      <c r="G80" t="s">
        <v>291</v>
      </c>
      <c r="L80" t="s">
        <v>1036</v>
      </c>
      <c r="M80" t="s">
        <v>289</v>
      </c>
      <c r="N80" s="97">
        <v>4.2274000000000003</v>
      </c>
      <c r="AT80" t="str">
        <f t="shared" si="18"/>
        <v>3.3V</v>
      </c>
      <c r="AU80" t="str">
        <f t="shared" si="19"/>
        <v>--</v>
      </c>
    </row>
    <row r="81" spans="1:47" x14ac:dyDescent="0.25">
      <c r="A81" t="str">
        <f t="shared" si="14"/>
        <v>U1-17</v>
      </c>
      <c r="B81" t="str">
        <f t="shared" si="15"/>
        <v>NetU1_17</v>
      </c>
      <c r="C81" t="str">
        <f t="shared" si="16"/>
        <v>U1-NetU1_17</v>
      </c>
      <c r="D81" t="str">
        <f t="shared" si="17"/>
        <v>U1-17</v>
      </c>
      <c r="E81" t="s">
        <v>367</v>
      </c>
      <c r="F81">
        <v>17</v>
      </c>
      <c r="G81" t="s">
        <v>1037</v>
      </c>
      <c r="L81" t="s">
        <v>1038</v>
      </c>
      <c r="M81" t="s">
        <v>289</v>
      </c>
      <c r="N81" s="97">
        <v>9.2984000000000009</v>
      </c>
      <c r="AT81" t="str">
        <f t="shared" si="18"/>
        <v>NetU1_17</v>
      </c>
      <c r="AU81" t="str">
        <f t="shared" si="19"/>
        <v>--</v>
      </c>
    </row>
    <row r="82" spans="1:47" x14ac:dyDescent="0.25">
      <c r="A82" t="str">
        <f t="shared" si="14"/>
        <v>U1-18</v>
      </c>
      <c r="B82" t="str">
        <f t="shared" si="15"/>
        <v>NetU1_18</v>
      </c>
      <c r="C82" t="str">
        <f t="shared" si="16"/>
        <v>U1-NetU1_18</v>
      </c>
      <c r="D82" t="str">
        <f t="shared" si="17"/>
        <v>U1-18</v>
      </c>
      <c r="E82" t="s">
        <v>367</v>
      </c>
      <c r="F82">
        <v>18</v>
      </c>
      <c r="G82" t="s">
        <v>1039</v>
      </c>
      <c r="L82" t="s">
        <v>1040</v>
      </c>
      <c r="M82" t="s">
        <v>289</v>
      </c>
      <c r="N82" s="97">
        <v>10.750299999999999</v>
      </c>
      <c r="AT82" t="str">
        <f t="shared" si="18"/>
        <v>NetU1_18</v>
      </c>
      <c r="AU82" t="str">
        <f t="shared" si="19"/>
        <v>--</v>
      </c>
    </row>
    <row r="83" spans="1:47" x14ac:dyDescent="0.25">
      <c r="A83" t="str">
        <f t="shared" si="14"/>
        <v>U1-19</v>
      </c>
      <c r="B83" t="str">
        <f t="shared" si="15"/>
        <v>NetU1_19</v>
      </c>
      <c r="C83" t="str">
        <f t="shared" si="16"/>
        <v>U1-NetU1_19</v>
      </c>
      <c r="D83" t="str">
        <f t="shared" si="17"/>
        <v>U1-19</v>
      </c>
      <c r="E83" t="s">
        <v>367</v>
      </c>
      <c r="F83">
        <v>19</v>
      </c>
      <c r="G83" t="s">
        <v>1041</v>
      </c>
      <c r="L83" t="s">
        <v>1042</v>
      </c>
      <c r="M83" t="s">
        <v>289</v>
      </c>
      <c r="N83" s="97">
        <v>8.0905000000000005</v>
      </c>
      <c r="AT83" t="str">
        <f t="shared" si="18"/>
        <v>NetU1_19</v>
      </c>
      <c r="AU83" t="str">
        <f t="shared" si="19"/>
        <v>--</v>
      </c>
    </row>
    <row r="84" spans="1:47" x14ac:dyDescent="0.25">
      <c r="A84" t="str">
        <f t="shared" si="14"/>
        <v>U1-20</v>
      </c>
      <c r="B84" t="str">
        <f t="shared" si="15"/>
        <v>NetU1_20</v>
      </c>
      <c r="C84" t="str">
        <f t="shared" si="16"/>
        <v>U1-NetU1_20</v>
      </c>
      <c r="D84" t="str">
        <f t="shared" si="17"/>
        <v>U1-20</v>
      </c>
      <c r="E84" t="s">
        <v>367</v>
      </c>
      <c r="F84">
        <v>20</v>
      </c>
      <c r="G84" t="s">
        <v>1043</v>
      </c>
      <c r="L84" t="s">
        <v>1044</v>
      </c>
      <c r="M84" t="s">
        <v>289</v>
      </c>
      <c r="N84" s="97">
        <v>2.1328</v>
      </c>
      <c r="AT84" t="str">
        <f t="shared" si="18"/>
        <v>NetU1_20</v>
      </c>
      <c r="AU84" t="str">
        <f t="shared" si="19"/>
        <v>--</v>
      </c>
    </row>
    <row r="85" spans="1:47" x14ac:dyDescent="0.25">
      <c r="A85" t="str">
        <f t="shared" si="14"/>
        <v>U1-21</v>
      </c>
      <c r="B85" t="str">
        <f t="shared" si="15"/>
        <v>GND</v>
      </c>
      <c r="C85" t="str">
        <f t="shared" si="16"/>
        <v>U1-GND</v>
      </c>
      <c r="D85" t="str">
        <f t="shared" si="17"/>
        <v>U1-21</v>
      </c>
      <c r="E85" t="s">
        <v>367</v>
      </c>
      <c r="F85">
        <v>21</v>
      </c>
      <c r="G85" t="s">
        <v>324</v>
      </c>
      <c r="L85" t="s">
        <v>333</v>
      </c>
      <c r="M85" t="s">
        <v>289</v>
      </c>
      <c r="N85" s="97">
        <v>22.887599999999999</v>
      </c>
      <c r="AT85" t="str">
        <f t="shared" si="18"/>
        <v>GND</v>
      </c>
      <c r="AU85" t="str">
        <f t="shared" si="19"/>
        <v>--</v>
      </c>
    </row>
    <row r="86" spans="1:47" x14ac:dyDescent="0.25">
      <c r="A86" t="str">
        <f t="shared" si="14"/>
        <v>U1-22</v>
      </c>
      <c r="B86" t="str">
        <f t="shared" si="15"/>
        <v>NetU1_22</v>
      </c>
      <c r="C86" t="str">
        <f t="shared" si="16"/>
        <v>U1-NetU1_22</v>
      </c>
      <c r="D86" t="str">
        <f t="shared" si="17"/>
        <v>U1-22</v>
      </c>
      <c r="E86" t="s">
        <v>367</v>
      </c>
      <c r="F86">
        <v>22</v>
      </c>
      <c r="G86" t="s">
        <v>1045</v>
      </c>
      <c r="L86" t="s">
        <v>334</v>
      </c>
      <c r="M86" t="s">
        <v>289</v>
      </c>
      <c r="N86" s="97">
        <v>23.617899999999999</v>
      </c>
      <c r="AT86" t="str">
        <f t="shared" si="18"/>
        <v>NetU1_22</v>
      </c>
      <c r="AU86" t="str">
        <f t="shared" si="19"/>
        <v>--</v>
      </c>
    </row>
    <row r="87" spans="1:47" x14ac:dyDescent="0.25">
      <c r="A87" t="str">
        <f t="shared" si="14"/>
        <v>U1-23</v>
      </c>
      <c r="B87" t="str">
        <f t="shared" si="15"/>
        <v>NetU1_23</v>
      </c>
      <c r="C87" t="str">
        <f t="shared" si="16"/>
        <v>U1-NetU1_23</v>
      </c>
      <c r="D87" t="str">
        <f t="shared" si="17"/>
        <v>U1-23</v>
      </c>
      <c r="E87" t="s">
        <v>367</v>
      </c>
      <c r="F87">
        <v>23</v>
      </c>
      <c r="G87" t="s">
        <v>1046</v>
      </c>
      <c r="L87" t="s">
        <v>335</v>
      </c>
      <c r="M87" t="s">
        <v>289</v>
      </c>
      <c r="N87" s="97">
        <v>22.010899999999999</v>
      </c>
      <c r="AT87" t="str">
        <f t="shared" si="18"/>
        <v>NetU1_23</v>
      </c>
      <c r="AU87" t="str">
        <f t="shared" si="19"/>
        <v>--</v>
      </c>
    </row>
    <row r="88" spans="1:47" x14ac:dyDescent="0.25">
      <c r="A88" t="str">
        <f t="shared" si="14"/>
        <v>U1-24</v>
      </c>
      <c r="B88" t="str">
        <f t="shared" si="15"/>
        <v>NetU1_24</v>
      </c>
      <c r="C88" t="str">
        <f t="shared" si="16"/>
        <v>U1-NetU1_24</v>
      </c>
      <c r="D88" t="str">
        <f t="shared" si="17"/>
        <v>U1-24</v>
      </c>
      <c r="E88" t="s">
        <v>367</v>
      </c>
      <c r="F88">
        <v>24</v>
      </c>
      <c r="G88" t="s">
        <v>1047</v>
      </c>
      <c r="L88" t="s">
        <v>336</v>
      </c>
      <c r="M88" t="s">
        <v>289</v>
      </c>
      <c r="N88" s="97">
        <v>20.644200000000001</v>
      </c>
      <c r="AT88" t="str">
        <f t="shared" si="18"/>
        <v>NetU1_24</v>
      </c>
      <c r="AU88" t="str">
        <f t="shared" si="19"/>
        <v>--</v>
      </c>
    </row>
    <row r="89" spans="1:47" x14ac:dyDescent="0.25">
      <c r="A89" t="str">
        <f t="shared" si="14"/>
        <v>U1-25</v>
      </c>
      <c r="B89" t="str">
        <f t="shared" si="15"/>
        <v>NetU1_25</v>
      </c>
      <c r="C89" t="str">
        <f t="shared" si="16"/>
        <v>U1-NetU1_25</v>
      </c>
      <c r="D89" t="str">
        <f t="shared" si="17"/>
        <v>U1-25</v>
      </c>
      <c r="E89" t="s">
        <v>367</v>
      </c>
      <c r="F89">
        <v>25</v>
      </c>
      <c r="G89" t="s">
        <v>1048</v>
      </c>
      <c r="L89" t="s">
        <v>340</v>
      </c>
      <c r="M89" t="s">
        <v>289</v>
      </c>
      <c r="N89" s="97">
        <v>28.6936</v>
      </c>
      <c r="AT89" t="str">
        <f t="shared" si="18"/>
        <v>NetU1_25</v>
      </c>
      <c r="AU89" t="str">
        <f t="shared" si="19"/>
        <v>--</v>
      </c>
    </row>
    <row r="90" spans="1:47" x14ac:dyDescent="0.25">
      <c r="A90" t="str">
        <f t="shared" si="14"/>
        <v>U1-26</v>
      </c>
      <c r="B90" t="str">
        <f t="shared" si="15"/>
        <v>NetU1_26</v>
      </c>
      <c r="C90" t="str">
        <f t="shared" si="16"/>
        <v>U1-NetU1_26</v>
      </c>
      <c r="D90" t="str">
        <f t="shared" si="17"/>
        <v>U1-26</v>
      </c>
      <c r="E90" t="s">
        <v>367</v>
      </c>
      <c r="F90">
        <v>26</v>
      </c>
      <c r="G90" t="s">
        <v>1049</v>
      </c>
      <c r="L90" t="s">
        <v>342</v>
      </c>
      <c r="M90" t="s">
        <v>289</v>
      </c>
      <c r="N90" s="97">
        <v>26.463200000000001</v>
      </c>
      <c r="AT90" t="str">
        <f t="shared" si="18"/>
        <v>NetU1_26</v>
      </c>
      <c r="AU90" t="str">
        <f t="shared" si="19"/>
        <v>--</v>
      </c>
    </row>
    <row r="91" spans="1:47" x14ac:dyDescent="0.25">
      <c r="A91" t="str">
        <f t="shared" si="14"/>
        <v>U1-27</v>
      </c>
      <c r="B91" t="str">
        <f t="shared" si="15"/>
        <v>NetU1_27</v>
      </c>
      <c r="C91" t="str">
        <f t="shared" si="16"/>
        <v>U1-NetU1_27</v>
      </c>
      <c r="D91" t="str">
        <f t="shared" si="17"/>
        <v>U1-27</v>
      </c>
      <c r="E91" t="s">
        <v>367</v>
      </c>
      <c r="F91">
        <v>27</v>
      </c>
      <c r="G91" t="s">
        <v>1050</v>
      </c>
      <c r="L91" t="s">
        <v>344</v>
      </c>
      <c r="M91" t="s">
        <v>289</v>
      </c>
      <c r="N91" s="97">
        <v>23.395</v>
      </c>
      <c r="AT91" t="str">
        <f t="shared" si="18"/>
        <v>NetU1_27</v>
      </c>
      <c r="AU91" t="str">
        <f t="shared" si="19"/>
        <v>--</v>
      </c>
    </row>
    <row r="92" spans="1:47" x14ac:dyDescent="0.25">
      <c r="A92" t="str">
        <f t="shared" si="14"/>
        <v>U1-28</v>
      </c>
      <c r="B92" t="str">
        <f t="shared" si="15"/>
        <v>NetU1_28</v>
      </c>
      <c r="C92" t="str">
        <f t="shared" si="16"/>
        <v>U1-NetU1_28</v>
      </c>
      <c r="D92" t="str">
        <f t="shared" si="17"/>
        <v>U1-28</v>
      </c>
      <c r="E92" t="s">
        <v>367</v>
      </c>
      <c r="F92">
        <v>28</v>
      </c>
      <c r="G92" t="s">
        <v>1051</v>
      </c>
      <c r="L92" t="s">
        <v>346</v>
      </c>
      <c r="M92" t="s">
        <v>289</v>
      </c>
      <c r="N92" s="97">
        <v>22.465499999999999</v>
      </c>
      <c r="AT92" t="str">
        <f t="shared" si="18"/>
        <v>NetU1_28</v>
      </c>
      <c r="AU92" t="str">
        <f t="shared" si="19"/>
        <v>--</v>
      </c>
    </row>
    <row r="93" spans="1:47" x14ac:dyDescent="0.25">
      <c r="A93" t="str">
        <f t="shared" si="14"/>
        <v>U1-29</v>
      </c>
      <c r="B93" t="str">
        <f t="shared" si="15"/>
        <v>NetU1_29</v>
      </c>
      <c r="C93" t="str">
        <f t="shared" si="16"/>
        <v>U1-NetU1_29</v>
      </c>
      <c r="D93" t="str">
        <f t="shared" si="17"/>
        <v>U1-29</v>
      </c>
      <c r="E93" t="s">
        <v>367</v>
      </c>
      <c r="F93">
        <v>29</v>
      </c>
      <c r="G93" t="s">
        <v>1052</v>
      </c>
      <c r="L93" t="s">
        <v>1053</v>
      </c>
      <c r="M93" t="s">
        <v>289</v>
      </c>
      <c r="N93" s="97">
        <v>4.8945999999999996</v>
      </c>
      <c r="AT93" t="str">
        <f t="shared" si="18"/>
        <v>NetU1_29</v>
      </c>
      <c r="AU93" t="str">
        <f t="shared" si="19"/>
        <v>--</v>
      </c>
    </row>
    <row r="94" spans="1:47" x14ac:dyDescent="0.25">
      <c r="A94" t="str">
        <f t="shared" si="14"/>
        <v>U1-30</v>
      </c>
      <c r="B94" t="str">
        <f t="shared" si="15"/>
        <v>NetU1_30</v>
      </c>
      <c r="C94" t="str">
        <f t="shared" si="16"/>
        <v>U1-NetU1_30</v>
      </c>
      <c r="D94" t="str">
        <f t="shared" si="17"/>
        <v>U1-30</v>
      </c>
      <c r="E94" t="s">
        <v>367</v>
      </c>
      <c r="F94">
        <v>30</v>
      </c>
      <c r="G94" t="s">
        <v>1054</v>
      </c>
      <c r="L94" t="s">
        <v>323</v>
      </c>
      <c r="M94" t="s">
        <v>289</v>
      </c>
      <c r="N94" s="97">
        <v>39.397199999999998</v>
      </c>
      <c r="AT94" t="str">
        <f t="shared" si="18"/>
        <v>NetU1_30</v>
      </c>
      <c r="AU94" t="str">
        <f t="shared" si="19"/>
        <v>--</v>
      </c>
    </row>
    <row r="95" spans="1:47" x14ac:dyDescent="0.25">
      <c r="A95" t="str">
        <f t="shared" si="14"/>
        <v>U1-31</v>
      </c>
      <c r="B95" t="str">
        <f t="shared" si="15"/>
        <v>VCORE</v>
      </c>
      <c r="C95" t="str">
        <f t="shared" si="16"/>
        <v>U1-VCORE</v>
      </c>
      <c r="D95" t="str">
        <f t="shared" si="17"/>
        <v>U1-31</v>
      </c>
      <c r="E95" t="s">
        <v>367</v>
      </c>
      <c r="F95">
        <v>31</v>
      </c>
      <c r="G95" t="s">
        <v>395</v>
      </c>
      <c r="L95" t="s">
        <v>678</v>
      </c>
      <c r="M95" t="s">
        <v>289</v>
      </c>
      <c r="N95" s="97">
        <v>8.2227999999999994</v>
      </c>
      <c r="AT95" t="str">
        <f t="shared" si="18"/>
        <v>VCORE</v>
      </c>
      <c r="AU95" t="str">
        <f t="shared" si="19"/>
        <v>--</v>
      </c>
    </row>
    <row r="96" spans="1:47" x14ac:dyDescent="0.25">
      <c r="A96" t="str">
        <f t="shared" si="14"/>
        <v>U1-32</v>
      </c>
      <c r="B96" t="str">
        <f t="shared" si="15"/>
        <v>BDBUS0</v>
      </c>
      <c r="C96" t="str">
        <f t="shared" si="16"/>
        <v>U1-BDBUS0</v>
      </c>
      <c r="D96" t="str">
        <f t="shared" si="17"/>
        <v>U1-32</v>
      </c>
      <c r="E96" t="s">
        <v>367</v>
      </c>
      <c r="F96">
        <v>32</v>
      </c>
      <c r="G96" t="s">
        <v>303</v>
      </c>
      <c r="L96" t="s">
        <v>671</v>
      </c>
      <c r="M96" t="s">
        <v>289</v>
      </c>
      <c r="N96" s="97">
        <v>15.0221</v>
      </c>
      <c r="AT96" t="str">
        <f t="shared" si="18"/>
        <v>BDBUS0</v>
      </c>
      <c r="AU96" t="str">
        <f t="shared" si="19"/>
        <v>--</v>
      </c>
    </row>
    <row r="97" spans="1:47" x14ac:dyDescent="0.25">
      <c r="A97" t="str">
        <f t="shared" si="14"/>
        <v>U1-33</v>
      </c>
      <c r="B97" t="str">
        <f t="shared" si="15"/>
        <v>BDBUS1</v>
      </c>
      <c r="C97" t="str">
        <f t="shared" si="16"/>
        <v>U1-BDBUS1</v>
      </c>
      <c r="D97" t="str">
        <f t="shared" si="17"/>
        <v>U1-33</v>
      </c>
      <c r="E97" t="s">
        <v>367</v>
      </c>
      <c r="F97">
        <v>33</v>
      </c>
      <c r="G97" t="s">
        <v>305</v>
      </c>
      <c r="L97" t="s">
        <v>681</v>
      </c>
      <c r="M97" t="s">
        <v>289</v>
      </c>
      <c r="N97" s="97">
        <v>12.317399999999999</v>
      </c>
      <c r="AT97" t="str">
        <f t="shared" si="18"/>
        <v>BDBUS1</v>
      </c>
      <c r="AU97" t="str">
        <f t="shared" si="19"/>
        <v>--</v>
      </c>
    </row>
    <row r="98" spans="1:47" x14ac:dyDescent="0.25">
      <c r="A98" t="str">
        <f t="shared" si="14"/>
        <v>U1-34</v>
      </c>
      <c r="B98" t="str">
        <f t="shared" si="15"/>
        <v>BDBUS2</v>
      </c>
      <c r="C98" t="str">
        <f t="shared" si="16"/>
        <v>U1-BDBUS2</v>
      </c>
      <c r="D98" t="str">
        <f t="shared" si="17"/>
        <v>U1-34</v>
      </c>
      <c r="E98" t="s">
        <v>367</v>
      </c>
      <c r="F98">
        <v>34</v>
      </c>
      <c r="G98" t="s">
        <v>307</v>
      </c>
      <c r="L98" t="s">
        <v>674</v>
      </c>
      <c r="M98" t="s">
        <v>289</v>
      </c>
      <c r="N98" s="97">
        <v>18.411300000000001</v>
      </c>
      <c r="AT98" t="str">
        <f t="shared" si="18"/>
        <v>BDBUS2</v>
      </c>
      <c r="AU98" t="str">
        <f t="shared" si="19"/>
        <v>--</v>
      </c>
    </row>
    <row r="99" spans="1:47" x14ac:dyDescent="0.25">
      <c r="A99" t="str">
        <f t="shared" si="14"/>
        <v>U1-35</v>
      </c>
      <c r="B99" t="str">
        <f t="shared" si="15"/>
        <v>BDBUS3</v>
      </c>
      <c r="C99" t="str">
        <f t="shared" si="16"/>
        <v>U1-BDBUS3</v>
      </c>
      <c r="D99" t="str">
        <f t="shared" si="17"/>
        <v>U1-35</v>
      </c>
      <c r="E99" t="s">
        <v>367</v>
      </c>
      <c r="F99">
        <v>35</v>
      </c>
      <c r="G99" t="s">
        <v>309</v>
      </c>
      <c r="L99" t="s">
        <v>684</v>
      </c>
      <c r="M99" t="s">
        <v>289</v>
      </c>
      <c r="N99" s="97">
        <v>15.6976</v>
      </c>
      <c r="AT99" t="str">
        <f t="shared" si="18"/>
        <v>BDBUS3</v>
      </c>
      <c r="AU99" t="str">
        <f t="shared" si="19"/>
        <v>--</v>
      </c>
    </row>
    <row r="100" spans="1:47" x14ac:dyDescent="0.25">
      <c r="A100" t="str">
        <f t="shared" si="14"/>
        <v>U1-36</v>
      </c>
      <c r="B100" t="str">
        <f t="shared" si="15"/>
        <v>3.3V</v>
      </c>
      <c r="C100" t="str">
        <f t="shared" si="16"/>
        <v>U1-3.3V</v>
      </c>
      <c r="D100" t="str">
        <f t="shared" si="17"/>
        <v>U1-36</v>
      </c>
      <c r="E100" t="s">
        <v>367</v>
      </c>
      <c r="F100">
        <v>36</v>
      </c>
      <c r="G100" t="s">
        <v>291</v>
      </c>
      <c r="L100" t="s">
        <v>672</v>
      </c>
      <c r="M100" t="s">
        <v>289</v>
      </c>
      <c r="N100" s="97">
        <v>12.5593</v>
      </c>
      <c r="AT100" t="str">
        <f t="shared" si="18"/>
        <v>3.3V</v>
      </c>
      <c r="AU100" t="str">
        <f t="shared" si="19"/>
        <v>--</v>
      </c>
    </row>
    <row r="101" spans="1:47" x14ac:dyDescent="0.25">
      <c r="A101" t="str">
        <f t="shared" si="14"/>
        <v>U1-37</v>
      </c>
      <c r="B101" t="str">
        <f t="shared" si="15"/>
        <v>BDBUS4</v>
      </c>
      <c r="C101" t="str">
        <f t="shared" si="16"/>
        <v>U1-BDBUS4</v>
      </c>
      <c r="D101" t="str">
        <f t="shared" si="17"/>
        <v>U1-37</v>
      </c>
      <c r="E101" t="s">
        <v>367</v>
      </c>
      <c r="F101">
        <v>37</v>
      </c>
      <c r="G101" t="s">
        <v>311</v>
      </c>
      <c r="L101" t="s">
        <v>329</v>
      </c>
      <c r="M101" t="s">
        <v>289</v>
      </c>
      <c r="N101" s="97">
        <v>40.485500000000002</v>
      </c>
      <c r="AT101" t="str">
        <f t="shared" si="18"/>
        <v>BDBUS4</v>
      </c>
      <c r="AU101" t="str">
        <f t="shared" si="19"/>
        <v>--</v>
      </c>
    </row>
    <row r="102" spans="1:47" x14ac:dyDescent="0.25">
      <c r="A102" t="str">
        <f t="shared" si="14"/>
        <v>U1-38</v>
      </c>
      <c r="B102" t="str">
        <f t="shared" si="15"/>
        <v>BDBUS5</v>
      </c>
      <c r="C102" t="str">
        <f t="shared" si="16"/>
        <v>U1-BDBUS5</v>
      </c>
      <c r="D102" t="str">
        <f t="shared" si="17"/>
        <v>U1-38</v>
      </c>
      <c r="E102" t="s">
        <v>367</v>
      </c>
      <c r="F102">
        <v>38</v>
      </c>
      <c r="G102" t="s">
        <v>313</v>
      </c>
      <c r="L102" t="s">
        <v>331</v>
      </c>
      <c r="M102" t="s">
        <v>289</v>
      </c>
      <c r="N102" s="97">
        <v>39.6569</v>
      </c>
      <c r="AT102" t="str">
        <f t="shared" si="18"/>
        <v>BDBUS5</v>
      </c>
      <c r="AU102" t="str">
        <f t="shared" si="19"/>
        <v>--</v>
      </c>
    </row>
    <row r="103" spans="1:47" x14ac:dyDescent="0.25">
      <c r="A103" t="str">
        <f t="shared" si="14"/>
        <v>U1-39</v>
      </c>
      <c r="B103" t="str">
        <f t="shared" si="15"/>
        <v>NetU1_39</v>
      </c>
      <c r="C103" t="str">
        <f t="shared" si="16"/>
        <v>U1-NetU1_39</v>
      </c>
      <c r="D103" t="str">
        <f t="shared" si="17"/>
        <v>U1-39</v>
      </c>
      <c r="E103" t="s">
        <v>367</v>
      </c>
      <c r="F103">
        <v>39</v>
      </c>
      <c r="G103" t="s">
        <v>1055</v>
      </c>
      <c r="L103" t="s">
        <v>330</v>
      </c>
      <c r="M103" t="s">
        <v>289</v>
      </c>
      <c r="N103" s="97">
        <v>37.170099999999998</v>
      </c>
      <c r="AT103" t="str">
        <f t="shared" si="18"/>
        <v>NetU1_39</v>
      </c>
      <c r="AU103" t="str">
        <f t="shared" si="19"/>
        <v>--</v>
      </c>
    </row>
    <row r="104" spans="1:47" x14ac:dyDescent="0.25">
      <c r="A104" t="str">
        <f t="shared" si="14"/>
        <v>U1-40</v>
      </c>
      <c r="B104" t="str">
        <f t="shared" si="15"/>
        <v>NetU1_40</v>
      </c>
      <c r="C104" t="str">
        <f t="shared" si="16"/>
        <v>U1-NetU1_40</v>
      </c>
      <c r="D104" t="str">
        <f t="shared" si="17"/>
        <v>U1-40</v>
      </c>
      <c r="E104" t="s">
        <v>367</v>
      </c>
      <c r="F104">
        <v>40</v>
      </c>
      <c r="G104" t="s">
        <v>1056</v>
      </c>
      <c r="L104" t="s">
        <v>332</v>
      </c>
      <c r="M104" t="s">
        <v>289</v>
      </c>
      <c r="N104" s="97">
        <v>40.985599999999998</v>
      </c>
      <c r="AT104" t="str">
        <f t="shared" si="18"/>
        <v>NetU1_40</v>
      </c>
      <c r="AU104" t="str">
        <f t="shared" si="19"/>
        <v>--</v>
      </c>
    </row>
    <row r="105" spans="1:47" x14ac:dyDescent="0.25">
      <c r="A105" t="str">
        <f t="shared" si="14"/>
        <v>U1-41</v>
      </c>
      <c r="B105" t="str">
        <f t="shared" si="15"/>
        <v>GND</v>
      </c>
      <c r="C105" t="str">
        <f t="shared" si="16"/>
        <v>U1-GND</v>
      </c>
      <c r="D105" t="str">
        <f t="shared" si="17"/>
        <v>U1-41</v>
      </c>
      <c r="E105" t="s">
        <v>367</v>
      </c>
      <c r="F105">
        <v>41</v>
      </c>
      <c r="G105" t="s">
        <v>324</v>
      </c>
      <c r="L105" t="s">
        <v>350</v>
      </c>
      <c r="M105" t="s">
        <v>289</v>
      </c>
      <c r="N105" s="97">
        <v>31.584900000000001</v>
      </c>
      <c r="AT105" t="str">
        <f t="shared" si="18"/>
        <v>GND</v>
      </c>
      <c r="AU105" t="str">
        <f t="shared" si="19"/>
        <v>--</v>
      </c>
    </row>
    <row r="106" spans="1:47" x14ac:dyDescent="0.25">
      <c r="A106" t="str">
        <f t="shared" si="14"/>
        <v>U1-42</v>
      </c>
      <c r="B106" t="str">
        <f t="shared" si="15"/>
        <v>NetU1_42</v>
      </c>
      <c r="C106" t="str">
        <f t="shared" si="16"/>
        <v>U1-NetU1_42</v>
      </c>
      <c r="D106" t="str">
        <f t="shared" si="17"/>
        <v>U1-42</v>
      </c>
      <c r="E106" t="s">
        <v>367</v>
      </c>
      <c r="F106">
        <v>42</v>
      </c>
      <c r="G106" t="s">
        <v>1057</v>
      </c>
      <c r="L106" t="s">
        <v>394</v>
      </c>
      <c r="M106" t="s">
        <v>289</v>
      </c>
      <c r="N106" s="97">
        <v>45.624499999999998</v>
      </c>
      <c r="AT106" t="str">
        <f t="shared" si="18"/>
        <v>NetU1_42</v>
      </c>
      <c r="AU106" t="str">
        <f t="shared" si="19"/>
        <v>--</v>
      </c>
    </row>
    <row r="107" spans="1:47" x14ac:dyDescent="0.25">
      <c r="A107" t="str">
        <f t="shared" si="14"/>
        <v>U1-43</v>
      </c>
      <c r="B107" t="str">
        <f t="shared" si="15"/>
        <v>VCORE</v>
      </c>
      <c r="C107" t="str">
        <f t="shared" si="16"/>
        <v>U1-VCORE</v>
      </c>
      <c r="D107" t="str">
        <f t="shared" si="17"/>
        <v>U1-43</v>
      </c>
      <c r="E107" t="s">
        <v>367</v>
      </c>
      <c r="F107">
        <v>43</v>
      </c>
      <c r="G107" t="s">
        <v>395</v>
      </c>
      <c r="L107" t="s">
        <v>395</v>
      </c>
      <c r="M107" t="s">
        <v>289</v>
      </c>
      <c r="N107" s="97">
        <v>24.015799999999999</v>
      </c>
      <c r="AT107" t="str">
        <f t="shared" si="18"/>
        <v>VCORE</v>
      </c>
      <c r="AU107" t="str">
        <f t="shared" si="19"/>
        <v>--</v>
      </c>
    </row>
    <row r="108" spans="1:47" x14ac:dyDescent="0.25">
      <c r="A108" t="str">
        <f t="shared" si="14"/>
        <v>U1-44</v>
      </c>
      <c r="B108" t="str">
        <f t="shared" si="15"/>
        <v>3.3V</v>
      </c>
      <c r="C108" t="str">
        <f t="shared" si="16"/>
        <v>U1-3.3V</v>
      </c>
      <c r="D108" t="str">
        <f t="shared" si="17"/>
        <v>U1-44</v>
      </c>
      <c r="E108" t="s">
        <v>367</v>
      </c>
      <c r="F108">
        <v>44</v>
      </c>
      <c r="G108" t="s">
        <v>291</v>
      </c>
      <c r="L108" t="s">
        <v>326</v>
      </c>
      <c r="M108" t="s">
        <v>289</v>
      </c>
      <c r="N108" s="97">
        <v>30.089200000000002</v>
      </c>
      <c r="AT108" t="str">
        <f t="shared" si="18"/>
        <v>3.3V</v>
      </c>
      <c r="AU108" t="str">
        <f t="shared" si="19"/>
        <v>--</v>
      </c>
    </row>
    <row r="109" spans="1:47" x14ac:dyDescent="0.25">
      <c r="A109" t="str">
        <f t="shared" si="14"/>
        <v>U1-45</v>
      </c>
      <c r="B109" t="str">
        <f t="shared" si="15"/>
        <v>GND</v>
      </c>
      <c r="C109" t="str">
        <f t="shared" si="16"/>
        <v>U1-GND</v>
      </c>
      <c r="D109" t="str">
        <f t="shared" si="17"/>
        <v>U1-45</v>
      </c>
      <c r="E109" t="s">
        <v>367</v>
      </c>
      <c r="F109">
        <v>45</v>
      </c>
      <c r="G109" t="s">
        <v>324</v>
      </c>
      <c r="L109" t="s">
        <v>1058</v>
      </c>
      <c r="M109" t="s">
        <v>1058</v>
      </c>
      <c r="N109" s="97" t="s">
        <v>1058</v>
      </c>
      <c r="AT109" t="str">
        <f t="shared" si="18"/>
        <v>GND</v>
      </c>
      <c r="AU109" t="str">
        <f t="shared" si="19"/>
        <v>--</v>
      </c>
    </row>
    <row r="110" spans="1:47" x14ac:dyDescent="0.25">
      <c r="A110" t="str">
        <f t="shared" si="14"/>
        <v>U1-46</v>
      </c>
      <c r="B110" t="str">
        <f t="shared" si="15"/>
        <v>NetU1_46</v>
      </c>
      <c r="C110" t="str">
        <f t="shared" si="16"/>
        <v>U1-NetU1_46</v>
      </c>
      <c r="D110" t="str">
        <f t="shared" si="17"/>
        <v>U1-46</v>
      </c>
      <c r="E110" t="s">
        <v>367</v>
      </c>
      <c r="F110">
        <v>46</v>
      </c>
      <c r="G110" t="s">
        <v>1059</v>
      </c>
      <c r="N110" s="97"/>
      <c r="AT110" t="str">
        <f t="shared" si="18"/>
        <v>NetU1_46</v>
      </c>
      <c r="AU110" t="str">
        <f t="shared" si="19"/>
        <v>--</v>
      </c>
    </row>
    <row r="111" spans="1:47" x14ac:dyDescent="0.25">
      <c r="A111" t="str">
        <f t="shared" si="14"/>
        <v>U1-47</v>
      </c>
      <c r="B111" t="str">
        <f t="shared" si="15"/>
        <v>NetU1_47</v>
      </c>
      <c r="C111" t="str">
        <f t="shared" si="16"/>
        <v>U1-NetU1_47</v>
      </c>
      <c r="D111" t="str">
        <f t="shared" si="17"/>
        <v>U1-47</v>
      </c>
      <c r="E111" t="s">
        <v>367</v>
      </c>
      <c r="F111">
        <v>47</v>
      </c>
      <c r="G111" t="s">
        <v>1060</v>
      </c>
      <c r="N111" s="97"/>
      <c r="AT111" t="str">
        <f t="shared" si="18"/>
        <v>NetU1_47</v>
      </c>
      <c r="AU111" t="str">
        <f t="shared" si="19"/>
        <v>--</v>
      </c>
    </row>
    <row r="112" spans="1:47" x14ac:dyDescent="0.25">
      <c r="A112" t="str">
        <f t="shared" si="14"/>
        <v>U1-48</v>
      </c>
      <c r="B112" t="str">
        <f t="shared" si="15"/>
        <v>NetU1_48</v>
      </c>
      <c r="C112" t="str">
        <f t="shared" si="16"/>
        <v>U1-NetU1_48</v>
      </c>
      <c r="D112" t="str">
        <f t="shared" si="17"/>
        <v>U1-48</v>
      </c>
      <c r="E112" t="s">
        <v>367</v>
      </c>
      <c r="F112">
        <v>48</v>
      </c>
      <c r="G112" t="s">
        <v>1061</v>
      </c>
      <c r="N112" s="97"/>
      <c r="AT112" t="str">
        <f t="shared" si="18"/>
        <v>NetU1_48</v>
      </c>
      <c r="AU112" t="str">
        <f t="shared" si="19"/>
        <v>--</v>
      </c>
    </row>
    <row r="113" spans="1:47" x14ac:dyDescent="0.25">
      <c r="A113" t="str">
        <f t="shared" si="14"/>
        <v>U1-49</v>
      </c>
      <c r="B113" t="str">
        <f t="shared" si="15"/>
        <v>NetU1_49</v>
      </c>
      <c r="C113" t="str">
        <f t="shared" si="16"/>
        <v>U1-NetU1_49</v>
      </c>
      <c r="D113" t="str">
        <f t="shared" si="17"/>
        <v>U1-49</v>
      </c>
      <c r="E113" t="s">
        <v>367</v>
      </c>
      <c r="F113">
        <v>49</v>
      </c>
      <c r="G113" t="s">
        <v>1062</v>
      </c>
      <c r="N113" s="97"/>
      <c r="AT113" t="str">
        <f t="shared" si="18"/>
        <v>NetU1_49</v>
      </c>
      <c r="AU113" t="str">
        <f t="shared" si="19"/>
        <v>--</v>
      </c>
    </row>
    <row r="114" spans="1:47" x14ac:dyDescent="0.25">
      <c r="A114" t="str">
        <f t="shared" si="14"/>
        <v>U1-50</v>
      </c>
      <c r="B114" t="str">
        <f t="shared" si="15"/>
        <v>3.3V</v>
      </c>
      <c r="C114" t="str">
        <f t="shared" si="16"/>
        <v>U1-3.3V</v>
      </c>
      <c r="D114" t="str">
        <f t="shared" si="17"/>
        <v>U1-50</v>
      </c>
      <c r="E114" t="s">
        <v>367</v>
      </c>
      <c r="F114">
        <v>50</v>
      </c>
      <c r="G114" t="s">
        <v>291</v>
      </c>
      <c r="N114" s="97"/>
      <c r="AT114" t="str">
        <f t="shared" si="18"/>
        <v>3.3V</v>
      </c>
      <c r="AU114" t="str">
        <f t="shared" si="19"/>
        <v>--</v>
      </c>
    </row>
    <row r="115" spans="1:47" x14ac:dyDescent="0.25">
      <c r="A115" t="str">
        <f t="shared" si="14"/>
        <v>U1-51</v>
      </c>
      <c r="B115" t="str">
        <f t="shared" si="15"/>
        <v>NetU1_51</v>
      </c>
      <c r="C115" t="str">
        <f t="shared" si="16"/>
        <v>U1-NetU1_51</v>
      </c>
      <c r="D115" t="str">
        <f t="shared" si="17"/>
        <v>U1-51</v>
      </c>
      <c r="E115" t="s">
        <v>367</v>
      </c>
      <c r="F115">
        <v>51</v>
      </c>
      <c r="G115" t="s">
        <v>1063</v>
      </c>
      <c r="N115" s="97"/>
      <c r="AT115" t="str">
        <f t="shared" si="18"/>
        <v>NetU1_51</v>
      </c>
      <c r="AU115" t="str">
        <f t="shared" si="19"/>
        <v>--</v>
      </c>
    </row>
    <row r="116" spans="1:47" x14ac:dyDescent="0.25">
      <c r="A116" t="str">
        <f t="shared" si="14"/>
        <v>U1-52</v>
      </c>
      <c r="B116" t="str">
        <f t="shared" si="15"/>
        <v>NetU1_52</v>
      </c>
      <c r="C116" t="str">
        <f t="shared" si="16"/>
        <v>U1-NetU1_52</v>
      </c>
      <c r="D116" t="str">
        <f t="shared" si="17"/>
        <v>U1-52</v>
      </c>
      <c r="E116" t="s">
        <v>367</v>
      </c>
      <c r="F116">
        <v>52</v>
      </c>
      <c r="G116" t="s">
        <v>397</v>
      </c>
      <c r="N116" s="97"/>
      <c r="AT116" t="str">
        <f t="shared" si="18"/>
        <v>NetU1_52</v>
      </c>
      <c r="AU116" t="str">
        <f t="shared" si="19"/>
        <v>--</v>
      </c>
    </row>
    <row r="117" spans="1:47" x14ac:dyDescent="0.25">
      <c r="A117" t="str">
        <f t="shared" si="14"/>
        <v>U1-53</v>
      </c>
      <c r="B117" t="str">
        <f t="shared" si="15"/>
        <v>NetU1_53</v>
      </c>
      <c r="C117" t="str">
        <f t="shared" si="16"/>
        <v>U1-NetU1_53</v>
      </c>
      <c r="D117" t="str">
        <f t="shared" si="17"/>
        <v>U1-53</v>
      </c>
      <c r="E117" t="s">
        <v>367</v>
      </c>
      <c r="F117">
        <v>53</v>
      </c>
      <c r="G117" t="s">
        <v>1064</v>
      </c>
      <c r="N117" s="97"/>
      <c r="AT117" t="str">
        <f t="shared" si="18"/>
        <v>NetU1_53</v>
      </c>
      <c r="AU117" t="str">
        <f t="shared" si="19"/>
        <v>--</v>
      </c>
    </row>
    <row r="118" spans="1:47" x14ac:dyDescent="0.25">
      <c r="A118" t="str">
        <f t="shared" si="14"/>
        <v>U1-54</v>
      </c>
      <c r="B118" t="str">
        <f t="shared" si="15"/>
        <v>NetU1_54</v>
      </c>
      <c r="C118" t="str">
        <f t="shared" si="16"/>
        <v>U1-NetU1_54</v>
      </c>
      <c r="D118" t="str">
        <f t="shared" si="17"/>
        <v>U1-54</v>
      </c>
      <c r="E118" t="s">
        <v>367</v>
      </c>
      <c r="F118">
        <v>54</v>
      </c>
      <c r="G118" t="s">
        <v>1065</v>
      </c>
      <c r="N118" s="97"/>
      <c r="AT118" t="str">
        <f t="shared" si="18"/>
        <v>NetU1_54</v>
      </c>
      <c r="AU118" t="str">
        <f t="shared" si="19"/>
        <v>--</v>
      </c>
    </row>
    <row r="119" spans="1:47" x14ac:dyDescent="0.25">
      <c r="A119" t="str">
        <f t="shared" si="14"/>
        <v>U1-55</v>
      </c>
      <c r="B119" t="str">
        <f t="shared" si="15"/>
        <v>EEDATA</v>
      </c>
      <c r="C119" t="str">
        <f t="shared" si="16"/>
        <v>U1-EEDATA</v>
      </c>
      <c r="D119" t="str">
        <f t="shared" si="17"/>
        <v>U1-55</v>
      </c>
      <c r="E119" t="s">
        <v>367</v>
      </c>
      <c r="F119">
        <v>55</v>
      </c>
      <c r="G119" t="s">
        <v>343</v>
      </c>
      <c r="N119" s="97"/>
      <c r="AT119" t="str">
        <f t="shared" si="18"/>
        <v>NetR4_2</v>
      </c>
      <c r="AU119" t="str">
        <f t="shared" si="19"/>
        <v>R4</v>
      </c>
    </row>
    <row r="120" spans="1:47" x14ac:dyDescent="0.25">
      <c r="A120" t="str">
        <f t="shared" si="14"/>
        <v>U1-56</v>
      </c>
      <c r="B120" t="str">
        <f t="shared" si="15"/>
        <v>EECLK</v>
      </c>
      <c r="C120" t="str">
        <f t="shared" si="16"/>
        <v>U1-EECLK</v>
      </c>
      <c r="D120" t="str">
        <f t="shared" si="17"/>
        <v>U1-56</v>
      </c>
      <c r="E120" t="s">
        <v>367</v>
      </c>
      <c r="F120">
        <v>56</v>
      </c>
      <c r="G120" t="s">
        <v>339</v>
      </c>
      <c r="N120" s="97"/>
      <c r="AT120" t="str">
        <f t="shared" si="18"/>
        <v>EECLK</v>
      </c>
      <c r="AU120" t="str">
        <f t="shared" si="19"/>
        <v>--</v>
      </c>
    </row>
    <row r="121" spans="1:47" x14ac:dyDescent="0.25">
      <c r="A121" t="str">
        <f t="shared" si="14"/>
        <v>U1-57</v>
      </c>
      <c r="B121" t="str">
        <f t="shared" si="15"/>
        <v>GND</v>
      </c>
      <c r="C121" t="str">
        <f t="shared" si="16"/>
        <v>U1-GND</v>
      </c>
      <c r="D121" t="str">
        <f t="shared" si="17"/>
        <v>U1-57</v>
      </c>
      <c r="E121" t="s">
        <v>367</v>
      </c>
      <c r="F121">
        <v>57</v>
      </c>
      <c r="G121" t="s">
        <v>324</v>
      </c>
      <c r="N121" s="97"/>
      <c r="AT121" t="str">
        <f t="shared" si="18"/>
        <v>GND</v>
      </c>
      <c r="AU121" t="str">
        <f t="shared" si="19"/>
        <v>--</v>
      </c>
    </row>
    <row r="122" spans="1:47" x14ac:dyDescent="0.25">
      <c r="A122" t="str">
        <f t="shared" si="14"/>
        <v>U2-1</v>
      </c>
      <c r="B122" t="str">
        <f t="shared" si="15"/>
        <v>EECS</v>
      </c>
      <c r="C122" t="str">
        <f t="shared" si="16"/>
        <v>U2-EECS</v>
      </c>
      <c r="D122" t="str">
        <f t="shared" si="17"/>
        <v>U2-1</v>
      </c>
      <c r="E122" t="s">
        <v>403</v>
      </c>
      <c r="F122">
        <v>1</v>
      </c>
      <c r="G122" t="s">
        <v>341</v>
      </c>
      <c r="N122" s="97"/>
      <c r="AT122" t="str">
        <f t="shared" si="18"/>
        <v>EECS</v>
      </c>
      <c r="AU122" t="str">
        <f t="shared" si="19"/>
        <v>--</v>
      </c>
    </row>
    <row r="123" spans="1:47" x14ac:dyDescent="0.25">
      <c r="A123" t="str">
        <f t="shared" si="14"/>
        <v>U2-2</v>
      </c>
      <c r="B123" t="str">
        <f t="shared" si="15"/>
        <v>EECLK</v>
      </c>
      <c r="C123" t="str">
        <f t="shared" si="16"/>
        <v>U2-EECLK</v>
      </c>
      <c r="D123" t="str">
        <f t="shared" si="17"/>
        <v>U2-2</v>
      </c>
      <c r="E123" t="s">
        <v>403</v>
      </c>
      <c r="F123">
        <v>2</v>
      </c>
      <c r="G123" t="s">
        <v>339</v>
      </c>
      <c r="N123" s="97"/>
      <c r="AT123" t="str">
        <f t="shared" si="18"/>
        <v>EECLK</v>
      </c>
      <c r="AU123" t="str">
        <f t="shared" si="19"/>
        <v>--</v>
      </c>
    </row>
    <row r="124" spans="1:47" x14ac:dyDescent="0.25">
      <c r="A124" t="str">
        <f t="shared" si="14"/>
        <v>U2-3</v>
      </c>
      <c r="B124" t="str">
        <f t="shared" si="15"/>
        <v>EEDATA</v>
      </c>
      <c r="C124" t="str">
        <f t="shared" si="16"/>
        <v>U2-EEDATA</v>
      </c>
      <c r="D124" t="str">
        <f t="shared" si="17"/>
        <v>U2-3</v>
      </c>
      <c r="E124" t="s">
        <v>403</v>
      </c>
      <c r="F124">
        <v>3</v>
      </c>
      <c r="G124" t="s">
        <v>343</v>
      </c>
      <c r="N124" s="97"/>
      <c r="AT124" t="str">
        <f t="shared" si="18"/>
        <v>NetR4_2</v>
      </c>
      <c r="AU124" t="str">
        <f t="shared" si="19"/>
        <v>R4</v>
      </c>
    </row>
    <row r="125" spans="1:47" x14ac:dyDescent="0.25">
      <c r="A125" t="str">
        <f t="shared" si="14"/>
        <v>U2-4</v>
      </c>
      <c r="B125" t="str">
        <f t="shared" si="15"/>
        <v>NetR4_2</v>
      </c>
      <c r="C125" t="str">
        <f t="shared" si="16"/>
        <v>U2-NetR4_2</v>
      </c>
      <c r="D125" t="str">
        <f t="shared" si="17"/>
        <v>U2-4</v>
      </c>
      <c r="E125" t="s">
        <v>403</v>
      </c>
      <c r="F125">
        <v>4</v>
      </c>
      <c r="G125" t="s">
        <v>1036</v>
      </c>
      <c r="N125" s="97"/>
      <c r="AT125" t="str">
        <f t="shared" si="18"/>
        <v>EEDATA</v>
      </c>
      <c r="AU125" t="str">
        <f t="shared" si="19"/>
        <v>R4</v>
      </c>
    </row>
    <row r="126" spans="1:47" x14ac:dyDescent="0.25">
      <c r="A126" t="str">
        <f t="shared" si="14"/>
        <v>U2-5</v>
      </c>
      <c r="B126" t="str">
        <f t="shared" si="15"/>
        <v>GND</v>
      </c>
      <c r="C126" t="str">
        <f t="shared" si="16"/>
        <v>U2-GND</v>
      </c>
      <c r="D126" t="str">
        <f t="shared" si="17"/>
        <v>U2-5</v>
      </c>
      <c r="E126" t="s">
        <v>403</v>
      </c>
      <c r="F126">
        <v>5</v>
      </c>
      <c r="G126" t="s">
        <v>324</v>
      </c>
      <c r="N126" s="97"/>
      <c r="AT126" t="str">
        <f t="shared" si="18"/>
        <v>GND</v>
      </c>
      <c r="AU126" t="str">
        <f t="shared" si="19"/>
        <v>--</v>
      </c>
    </row>
    <row r="127" spans="1:47" x14ac:dyDescent="0.25">
      <c r="A127" t="str">
        <f t="shared" si="14"/>
        <v>U2-6</v>
      </c>
      <c r="B127" t="str">
        <f t="shared" si="15"/>
        <v>3.3V</v>
      </c>
      <c r="C127" t="str">
        <f t="shared" si="16"/>
        <v>U2-3.3V</v>
      </c>
      <c r="D127" t="str">
        <f t="shared" si="17"/>
        <v>U2-6</v>
      </c>
      <c r="E127" t="s">
        <v>403</v>
      </c>
      <c r="F127">
        <v>6</v>
      </c>
      <c r="G127" t="s">
        <v>291</v>
      </c>
      <c r="N127" s="97"/>
      <c r="AT127" t="str">
        <f t="shared" si="18"/>
        <v>3.3V</v>
      </c>
      <c r="AU127" t="str">
        <f t="shared" si="19"/>
        <v>--</v>
      </c>
    </row>
    <row r="128" spans="1:47" x14ac:dyDescent="0.25">
      <c r="A128" t="str">
        <f t="shared" si="14"/>
        <v>U2-7</v>
      </c>
      <c r="B128" t="str">
        <f t="shared" si="15"/>
        <v>NetU2_7</v>
      </c>
      <c r="C128" t="str">
        <f t="shared" si="16"/>
        <v>U2-NetU2_7</v>
      </c>
      <c r="D128" t="str">
        <f t="shared" si="17"/>
        <v>U2-7</v>
      </c>
      <c r="E128" t="s">
        <v>403</v>
      </c>
      <c r="F128">
        <v>7</v>
      </c>
      <c r="G128" t="s">
        <v>1066</v>
      </c>
      <c r="N128" s="97"/>
      <c r="AT128" t="str">
        <f t="shared" si="18"/>
        <v>NetU2_7</v>
      </c>
      <c r="AU128" t="str">
        <f t="shared" si="19"/>
        <v>--</v>
      </c>
    </row>
    <row r="129" spans="1:47" x14ac:dyDescent="0.25">
      <c r="A129" t="str">
        <f t="shared" si="14"/>
        <v>U2-8</v>
      </c>
      <c r="B129" t="str">
        <f t="shared" si="15"/>
        <v>3.3V</v>
      </c>
      <c r="C129" t="str">
        <f t="shared" si="16"/>
        <v>U2-3.3V</v>
      </c>
      <c r="D129" t="str">
        <f t="shared" si="17"/>
        <v>U2-8</v>
      </c>
      <c r="E129" t="s">
        <v>403</v>
      </c>
      <c r="F129">
        <v>8</v>
      </c>
      <c r="G129" t="s">
        <v>291</v>
      </c>
      <c r="N129" s="97"/>
      <c r="AT129" t="str">
        <f t="shared" si="18"/>
        <v>3.3V</v>
      </c>
      <c r="AU129" t="str">
        <f t="shared" si="19"/>
        <v>--</v>
      </c>
    </row>
    <row r="130" spans="1:47" x14ac:dyDescent="0.25">
      <c r="A130" t="str">
        <f t="shared" si="14"/>
        <v>U3-1</v>
      </c>
      <c r="B130" t="str">
        <f t="shared" si="15"/>
        <v>3.3V</v>
      </c>
      <c r="C130" t="str">
        <f t="shared" si="16"/>
        <v>U3-3.3V</v>
      </c>
      <c r="D130" t="str">
        <f t="shared" si="17"/>
        <v>U3-1</v>
      </c>
      <c r="E130" t="s">
        <v>404</v>
      </c>
      <c r="F130">
        <v>1</v>
      </c>
      <c r="G130" t="s">
        <v>291</v>
      </c>
      <c r="N130" s="97"/>
      <c r="AT130" t="str">
        <f t="shared" si="18"/>
        <v>3.3V</v>
      </c>
      <c r="AU130" t="str">
        <f t="shared" si="19"/>
        <v>--</v>
      </c>
    </row>
    <row r="131" spans="1:47" x14ac:dyDescent="0.25">
      <c r="A131" t="str">
        <f t="shared" si="14"/>
        <v>U3-2</v>
      </c>
      <c r="B131" t="str">
        <f t="shared" si="15"/>
        <v>GND</v>
      </c>
      <c r="C131" t="str">
        <f t="shared" si="16"/>
        <v>U3-GND</v>
      </c>
      <c r="D131" t="str">
        <f t="shared" si="17"/>
        <v>U3-2</v>
      </c>
      <c r="E131" t="s">
        <v>404</v>
      </c>
      <c r="F131">
        <v>2</v>
      </c>
      <c r="G131" t="s">
        <v>324</v>
      </c>
      <c r="N131" s="97"/>
      <c r="AT131" t="str">
        <f t="shared" si="18"/>
        <v>GND</v>
      </c>
      <c r="AU131" t="str">
        <f t="shared" si="19"/>
        <v>--</v>
      </c>
    </row>
    <row r="132" spans="1:47" x14ac:dyDescent="0.25">
      <c r="A132" t="str">
        <f t="shared" si="14"/>
        <v>U3-3</v>
      </c>
      <c r="B132" t="str">
        <f t="shared" si="15"/>
        <v>NetR3_1</v>
      </c>
      <c r="C132" t="str">
        <f t="shared" si="16"/>
        <v>U3-NetR3_1</v>
      </c>
      <c r="D132" t="str">
        <f t="shared" si="17"/>
        <v>U3-3</v>
      </c>
      <c r="E132" t="s">
        <v>404</v>
      </c>
      <c r="F132">
        <v>3</v>
      </c>
      <c r="G132" t="s">
        <v>1035</v>
      </c>
      <c r="N132" s="97"/>
      <c r="AT132" t="str">
        <f t="shared" si="18"/>
        <v>NetR3_1</v>
      </c>
      <c r="AU132" t="str">
        <f t="shared" si="19"/>
        <v>--</v>
      </c>
    </row>
    <row r="133" spans="1:47" x14ac:dyDescent="0.25">
      <c r="A133" t="str">
        <f t="shared" si="14"/>
        <v>U3-4</v>
      </c>
      <c r="B133" t="str">
        <f t="shared" si="15"/>
        <v>3.3V</v>
      </c>
      <c r="C133" t="str">
        <f t="shared" si="16"/>
        <v>U3-3.3V</v>
      </c>
      <c r="D133" t="str">
        <f t="shared" si="17"/>
        <v>U3-4</v>
      </c>
      <c r="E133" t="s">
        <v>404</v>
      </c>
      <c r="F133">
        <v>4</v>
      </c>
      <c r="G133" t="s">
        <v>291</v>
      </c>
      <c r="N133" s="97"/>
      <c r="AT133" t="str">
        <f t="shared" si="18"/>
        <v>3.3V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U4-1</v>
      </c>
      <c r="B134" t="str">
        <f t="shared" ref="B134:B197" si="21">IF(OR(E134=$A$2,E134=$B$2,E134=$C$2,E134=$D$2),"--",G134)</f>
        <v>NetU4_1</v>
      </c>
      <c r="C134" t="str">
        <f t="shared" ref="C134:C197" si="22">$E134&amp;"-"&amp;$G134</f>
        <v>U4-NetU4_1</v>
      </c>
      <c r="D134" t="str">
        <f t="shared" ref="D134:D197" si="23">A134</f>
        <v>U4-1</v>
      </c>
      <c r="E134" t="s">
        <v>430</v>
      </c>
      <c r="F134">
        <v>1</v>
      </c>
      <c r="G134" t="s">
        <v>431</v>
      </c>
      <c r="N134" s="97"/>
      <c r="AT134" t="str">
        <f t="shared" ref="AT134:AT197" si="24">IF(IF(COUNTIF($AO$6:$AQ$150,B134)&gt;0,"---","--")="---",VLOOKUP(B134,$AO$6:$AQ$150,3,0),B134)</f>
        <v>NetU4_1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U4-2</v>
      </c>
      <c r="B135" t="str">
        <f t="shared" si="21"/>
        <v>GND</v>
      </c>
      <c r="C135" t="str">
        <f t="shared" si="22"/>
        <v>U4-GND</v>
      </c>
      <c r="D135" t="str">
        <f t="shared" si="23"/>
        <v>U4-2</v>
      </c>
      <c r="E135" t="s">
        <v>430</v>
      </c>
      <c r="F135">
        <v>2</v>
      </c>
      <c r="G135" t="s">
        <v>324</v>
      </c>
      <c r="N135" s="97"/>
      <c r="AT135" t="str">
        <f t="shared" si="24"/>
        <v>GND</v>
      </c>
      <c r="AU135" t="str">
        <f t="shared" si="25"/>
        <v>--</v>
      </c>
    </row>
    <row r="136" spans="1:47" x14ac:dyDescent="0.25">
      <c r="A136" t="str">
        <f t="shared" si="20"/>
        <v>U4-3</v>
      </c>
      <c r="B136" t="str">
        <f t="shared" si="21"/>
        <v>NetR7_2</v>
      </c>
      <c r="C136" t="str">
        <f t="shared" si="22"/>
        <v>U4-NetR7_2</v>
      </c>
      <c r="D136" t="str">
        <f t="shared" si="23"/>
        <v>U4-3</v>
      </c>
      <c r="E136" t="s">
        <v>430</v>
      </c>
      <c r="F136">
        <v>3</v>
      </c>
      <c r="G136" t="s">
        <v>1038</v>
      </c>
      <c r="N136" s="97"/>
      <c r="AT136" t="str">
        <f t="shared" si="24"/>
        <v>NetR7_2</v>
      </c>
      <c r="AU136" t="str">
        <f t="shared" si="25"/>
        <v>--</v>
      </c>
    </row>
    <row r="137" spans="1:47" x14ac:dyDescent="0.25">
      <c r="A137" t="str">
        <f t="shared" si="20"/>
        <v>U4-4</v>
      </c>
      <c r="B137" t="str">
        <f t="shared" si="21"/>
        <v>NetU4_4</v>
      </c>
      <c r="C137" t="str">
        <f t="shared" si="22"/>
        <v>U4-NetU4_4</v>
      </c>
      <c r="D137" t="str">
        <f t="shared" si="23"/>
        <v>U4-4</v>
      </c>
      <c r="E137" t="s">
        <v>430</v>
      </c>
      <c r="F137">
        <v>4</v>
      </c>
      <c r="G137" t="s">
        <v>432</v>
      </c>
      <c r="N137" s="97"/>
      <c r="AT137" t="str">
        <f t="shared" si="24"/>
        <v>NetU4_4</v>
      </c>
      <c r="AU137" t="str">
        <f t="shared" si="25"/>
        <v>--</v>
      </c>
    </row>
    <row r="138" spans="1:47" x14ac:dyDescent="0.25">
      <c r="A138" t="str">
        <f t="shared" si="20"/>
        <v>U4-5</v>
      </c>
      <c r="B138" t="str">
        <f t="shared" si="21"/>
        <v>3.3V</v>
      </c>
      <c r="C138" t="str">
        <f t="shared" si="22"/>
        <v>U4-3.3V</v>
      </c>
      <c r="D138" t="str">
        <f t="shared" si="23"/>
        <v>U4-5</v>
      </c>
      <c r="E138" t="s">
        <v>430</v>
      </c>
      <c r="F138">
        <v>5</v>
      </c>
      <c r="G138" t="s">
        <v>291</v>
      </c>
      <c r="N138" s="97"/>
      <c r="AT138" t="str">
        <f t="shared" si="24"/>
        <v>3.3V</v>
      </c>
      <c r="AU138" t="str">
        <f t="shared" si="25"/>
        <v>--</v>
      </c>
    </row>
    <row r="139" spans="1:47" x14ac:dyDescent="0.25">
      <c r="A139" t="str">
        <f t="shared" si="20"/>
        <v>U4-6</v>
      </c>
      <c r="B139" t="str">
        <f t="shared" si="21"/>
        <v>GND</v>
      </c>
      <c r="C139" t="str">
        <f t="shared" si="22"/>
        <v>U4-GND</v>
      </c>
      <c r="D139" t="str">
        <f t="shared" si="23"/>
        <v>U4-6</v>
      </c>
      <c r="E139" t="s">
        <v>430</v>
      </c>
      <c r="F139">
        <v>6</v>
      </c>
      <c r="G139" t="s">
        <v>324</v>
      </c>
      <c r="N139" s="97"/>
      <c r="AT139" t="str">
        <f t="shared" si="24"/>
        <v>GND</v>
      </c>
      <c r="AU139" t="str">
        <f t="shared" si="25"/>
        <v>--</v>
      </c>
    </row>
    <row r="140" spans="1:47" x14ac:dyDescent="0.25">
      <c r="A140" t="str">
        <f t="shared" si="20"/>
        <v>U4-7</v>
      </c>
      <c r="B140" t="str">
        <f t="shared" si="21"/>
        <v>3.3V</v>
      </c>
      <c r="C140" t="str">
        <f t="shared" si="22"/>
        <v>U4-3.3V</v>
      </c>
      <c r="D140" t="str">
        <f t="shared" si="23"/>
        <v>U4-7</v>
      </c>
      <c r="E140" t="s">
        <v>430</v>
      </c>
      <c r="F140">
        <v>7</v>
      </c>
      <c r="G140" t="s">
        <v>291</v>
      </c>
      <c r="N140" s="97"/>
      <c r="AT140" t="str">
        <f t="shared" si="24"/>
        <v>3.3V</v>
      </c>
      <c r="AU140" t="str">
        <f t="shared" si="25"/>
        <v>--</v>
      </c>
    </row>
    <row r="141" spans="1:47" x14ac:dyDescent="0.25">
      <c r="A141" t="str">
        <f t="shared" si="20"/>
        <v>U4-8</v>
      </c>
      <c r="B141" t="str">
        <f t="shared" si="21"/>
        <v>3.3V</v>
      </c>
      <c r="C141" t="str">
        <f t="shared" si="22"/>
        <v>U4-3.3V</v>
      </c>
      <c r="D141" t="str">
        <f t="shared" si="23"/>
        <v>U4-8</v>
      </c>
      <c r="E141" t="s">
        <v>430</v>
      </c>
      <c r="F141">
        <v>8</v>
      </c>
      <c r="G141" t="s">
        <v>291</v>
      </c>
      <c r="N141" s="97"/>
      <c r="AT141" t="str">
        <f t="shared" si="24"/>
        <v>3.3V</v>
      </c>
      <c r="AU141" t="str">
        <f t="shared" si="25"/>
        <v>--</v>
      </c>
    </row>
    <row r="142" spans="1:47" x14ac:dyDescent="0.25">
      <c r="A142" t="str">
        <f t="shared" si="20"/>
        <v>U4-9</v>
      </c>
      <c r="B142" t="str">
        <f t="shared" si="21"/>
        <v>GND</v>
      </c>
      <c r="C142" t="str">
        <f t="shared" si="22"/>
        <v>U4-GND</v>
      </c>
      <c r="D142" t="str">
        <f t="shared" si="23"/>
        <v>U4-9</v>
      </c>
      <c r="E142" t="s">
        <v>430</v>
      </c>
      <c r="F142">
        <v>9</v>
      </c>
      <c r="G142" t="s">
        <v>324</v>
      </c>
      <c r="N142" s="97"/>
      <c r="AT142" t="str">
        <f t="shared" si="24"/>
        <v>GND</v>
      </c>
      <c r="AU142" t="str">
        <f t="shared" si="25"/>
        <v>--</v>
      </c>
    </row>
    <row r="143" spans="1:47" x14ac:dyDescent="0.25">
      <c r="A143" t="str">
        <f t="shared" si="20"/>
        <v>U4-10</v>
      </c>
      <c r="B143" t="str">
        <f t="shared" si="21"/>
        <v>GND</v>
      </c>
      <c r="C143" t="str">
        <f t="shared" si="22"/>
        <v>U4-GND</v>
      </c>
      <c r="D143" t="str">
        <f t="shared" si="23"/>
        <v>U4-10</v>
      </c>
      <c r="E143" t="s">
        <v>430</v>
      </c>
      <c r="F143">
        <v>10</v>
      </c>
      <c r="G143" t="s">
        <v>324</v>
      </c>
      <c r="N143" s="97"/>
      <c r="AT143" t="str">
        <f t="shared" si="24"/>
        <v>GND</v>
      </c>
      <c r="AU143" t="str">
        <f t="shared" si="25"/>
        <v>--</v>
      </c>
    </row>
    <row r="144" spans="1:47" x14ac:dyDescent="0.25">
      <c r="A144" t="str">
        <f t="shared" si="20"/>
        <v>U4-11</v>
      </c>
      <c r="B144" t="str">
        <f t="shared" si="21"/>
        <v>GND</v>
      </c>
      <c r="C144" t="str">
        <f t="shared" si="22"/>
        <v>U4-GND</v>
      </c>
      <c r="D144" t="str">
        <f t="shared" si="23"/>
        <v>U4-11</v>
      </c>
      <c r="E144" t="s">
        <v>430</v>
      </c>
      <c r="F144">
        <v>11</v>
      </c>
      <c r="G144" t="s">
        <v>324</v>
      </c>
      <c r="N144" s="97"/>
      <c r="AT144" t="str">
        <f t="shared" si="24"/>
        <v>GND</v>
      </c>
      <c r="AU144" t="str">
        <f t="shared" si="25"/>
        <v>--</v>
      </c>
    </row>
    <row r="145" spans="1:47" x14ac:dyDescent="0.25">
      <c r="A145" t="str">
        <f t="shared" si="20"/>
        <v>U4-12</v>
      </c>
      <c r="B145" t="str">
        <f t="shared" si="21"/>
        <v>NetR7_2</v>
      </c>
      <c r="C145" t="str">
        <f t="shared" si="22"/>
        <v>U4-NetR7_2</v>
      </c>
      <c r="D145" t="str">
        <f t="shared" si="23"/>
        <v>U4-12</v>
      </c>
      <c r="E145" t="s">
        <v>430</v>
      </c>
      <c r="F145">
        <v>12</v>
      </c>
      <c r="G145" t="s">
        <v>1038</v>
      </c>
      <c r="N145" s="97"/>
      <c r="AT145" t="str">
        <f t="shared" si="24"/>
        <v>NetR7_2</v>
      </c>
      <c r="AU145" t="str">
        <f t="shared" si="25"/>
        <v>--</v>
      </c>
    </row>
    <row r="146" spans="1:47" x14ac:dyDescent="0.25">
      <c r="A146" t="str">
        <f t="shared" si="20"/>
        <v>U4-13</v>
      </c>
      <c r="B146" t="str">
        <f t="shared" si="21"/>
        <v>NetR7_2</v>
      </c>
      <c r="C146" t="str">
        <f t="shared" si="22"/>
        <v>U4-NetR7_2</v>
      </c>
      <c r="D146" t="str">
        <f t="shared" si="23"/>
        <v>U4-13</v>
      </c>
      <c r="E146" t="s">
        <v>430</v>
      </c>
      <c r="F146">
        <v>13</v>
      </c>
      <c r="G146" t="s">
        <v>1038</v>
      </c>
      <c r="N146" s="97"/>
      <c r="AT146" t="str">
        <f t="shared" si="24"/>
        <v>NetR7_2</v>
      </c>
      <c r="AU146" t="str">
        <f t="shared" si="25"/>
        <v>--</v>
      </c>
    </row>
    <row r="147" spans="1:47" x14ac:dyDescent="0.25">
      <c r="A147" t="str">
        <f t="shared" si="20"/>
        <v>U4-14</v>
      </c>
      <c r="B147" t="str">
        <f t="shared" si="21"/>
        <v>5V</v>
      </c>
      <c r="C147" t="str">
        <f t="shared" si="22"/>
        <v>U4-5V</v>
      </c>
      <c r="D147" t="str">
        <f t="shared" si="23"/>
        <v>U4-14</v>
      </c>
      <c r="E147" t="s">
        <v>430</v>
      </c>
      <c r="F147">
        <v>14</v>
      </c>
      <c r="G147" t="s">
        <v>293</v>
      </c>
      <c r="N147" s="97"/>
      <c r="AT147" t="str">
        <f t="shared" si="24"/>
        <v>5V</v>
      </c>
      <c r="AU147" t="str">
        <f t="shared" si="25"/>
        <v>--</v>
      </c>
    </row>
    <row r="148" spans="1:47" x14ac:dyDescent="0.25">
      <c r="A148" t="str">
        <f t="shared" si="20"/>
        <v>U4-15</v>
      </c>
      <c r="B148" t="str">
        <f t="shared" si="21"/>
        <v>NetU4_15</v>
      </c>
      <c r="C148" t="str">
        <f t="shared" si="22"/>
        <v>U4-NetU4_15</v>
      </c>
      <c r="D148" t="str">
        <f t="shared" si="23"/>
        <v>U4-15</v>
      </c>
      <c r="E148" t="s">
        <v>430</v>
      </c>
      <c r="F148">
        <v>15</v>
      </c>
      <c r="G148" t="s">
        <v>433</v>
      </c>
      <c r="N148" s="97"/>
      <c r="AT148" t="str">
        <f t="shared" si="24"/>
        <v>NetU4_15</v>
      </c>
      <c r="AU148" t="str">
        <f t="shared" si="25"/>
        <v>--</v>
      </c>
    </row>
    <row r="149" spans="1:47" x14ac:dyDescent="0.25">
      <c r="A149" t="str">
        <f t="shared" si="20"/>
        <v>U4-16</v>
      </c>
      <c r="B149" t="str">
        <f t="shared" si="21"/>
        <v>NetU4_16</v>
      </c>
      <c r="C149" t="str">
        <f t="shared" si="22"/>
        <v>U4-NetU4_16</v>
      </c>
      <c r="D149" t="str">
        <f t="shared" si="23"/>
        <v>U4-16</v>
      </c>
      <c r="E149" t="s">
        <v>430</v>
      </c>
      <c r="F149">
        <v>16</v>
      </c>
      <c r="G149" t="s">
        <v>434</v>
      </c>
      <c r="N149" s="97"/>
      <c r="AT149" t="str">
        <f t="shared" si="24"/>
        <v>NetU4_16</v>
      </c>
      <c r="AU149" t="str">
        <f t="shared" si="25"/>
        <v>--</v>
      </c>
    </row>
    <row r="150" spans="1:47" x14ac:dyDescent="0.25">
      <c r="A150" t="str">
        <f t="shared" si="20"/>
        <v>U5-A1</v>
      </c>
      <c r="B150" t="str">
        <f t="shared" si="21"/>
        <v>LED8</v>
      </c>
      <c r="C150" t="str">
        <f t="shared" si="22"/>
        <v>U5-LED8</v>
      </c>
      <c r="D150" t="str">
        <f t="shared" si="23"/>
        <v>U5-A1</v>
      </c>
      <c r="E150" t="s">
        <v>528</v>
      </c>
      <c r="F150" t="s">
        <v>573</v>
      </c>
      <c r="G150" t="s">
        <v>368</v>
      </c>
      <c r="N150" s="97"/>
      <c r="AT150" t="str">
        <f t="shared" si="24"/>
        <v>NetD10_A</v>
      </c>
      <c r="AU150" t="str">
        <f t="shared" si="25"/>
        <v>R31</v>
      </c>
    </row>
    <row r="151" spans="1:47" x14ac:dyDescent="0.25">
      <c r="A151" t="str">
        <f t="shared" si="20"/>
        <v>U5-A2</v>
      </c>
      <c r="B151" t="str">
        <f t="shared" si="21"/>
        <v>LED7</v>
      </c>
      <c r="C151" t="str">
        <f t="shared" si="22"/>
        <v>U5-LED7</v>
      </c>
      <c r="D151" t="str">
        <f t="shared" si="23"/>
        <v>U5-A2</v>
      </c>
      <c r="E151" t="s">
        <v>528</v>
      </c>
      <c r="F151" t="s">
        <v>578</v>
      </c>
      <c r="G151" t="s">
        <v>366</v>
      </c>
      <c r="N151" s="97"/>
      <c r="AT151" t="str">
        <f t="shared" si="24"/>
        <v>NetD9_A</v>
      </c>
      <c r="AU151" t="str">
        <f t="shared" si="25"/>
        <v>R30</v>
      </c>
    </row>
    <row r="152" spans="1:47" x14ac:dyDescent="0.25">
      <c r="A152" t="str">
        <f t="shared" si="20"/>
        <v>U5-A3</v>
      </c>
      <c r="B152" t="str">
        <f t="shared" si="21"/>
        <v>LED5</v>
      </c>
      <c r="C152" t="str">
        <f t="shared" si="22"/>
        <v>U5-LED5</v>
      </c>
      <c r="D152" t="str">
        <f t="shared" si="23"/>
        <v>U5-A3</v>
      </c>
      <c r="E152" t="s">
        <v>528</v>
      </c>
      <c r="F152" t="s">
        <v>579</v>
      </c>
      <c r="G152" t="s">
        <v>362</v>
      </c>
      <c r="N152" s="97"/>
      <c r="AT152" t="str">
        <f t="shared" si="24"/>
        <v>NetD7_A</v>
      </c>
      <c r="AU152" t="str">
        <f t="shared" si="25"/>
        <v>R26</v>
      </c>
    </row>
    <row r="153" spans="1:47" x14ac:dyDescent="0.25">
      <c r="A153" t="str">
        <f t="shared" si="20"/>
        <v>U5-A4</v>
      </c>
      <c r="B153" t="str">
        <f t="shared" si="21"/>
        <v>3.3V</v>
      </c>
      <c r="C153" t="str">
        <f t="shared" si="22"/>
        <v>U5-3.3V</v>
      </c>
      <c r="D153" t="str">
        <f t="shared" si="23"/>
        <v>U5-A4</v>
      </c>
      <c r="E153" t="s">
        <v>528</v>
      </c>
      <c r="F153" t="s">
        <v>580</v>
      </c>
      <c r="G153" t="s">
        <v>291</v>
      </c>
      <c r="N153" s="97"/>
      <c r="AT153" t="str">
        <f t="shared" si="24"/>
        <v>3.3V</v>
      </c>
      <c r="AU153" t="str">
        <f t="shared" si="25"/>
        <v>--</v>
      </c>
    </row>
    <row r="154" spans="1:47" x14ac:dyDescent="0.25">
      <c r="A154" t="str">
        <f t="shared" si="20"/>
        <v>U5-A5</v>
      </c>
      <c r="B154" t="str">
        <f t="shared" si="21"/>
        <v>LED3</v>
      </c>
      <c r="C154" t="str">
        <f t="shared" si="22"/>
        <v>U5-LED3</v>
      </c>
      <c r="D154" t="str">
        <f t="shared" si="23"/>
        <v>U5-A5</v>
      </c>
      <c r="E154" t="s">
        <v>528</v>
      </c>
      <c r="F154" t="s">
        <v>581</v>
      </c>
      <c r="G154" t="s">
        <v>358</v>
      </c>
      <c r="N154" s="97"/>
      <c r="AT154" t="str">
        <f t="shared" si="24"/>
        <v>NetD5_A</v>
      </c>
      <c r="AU154" t="str">
        <f t="shared" si="25"/>
        <v>R21</v>
      </c>
    </row>
    <row r="155" spans="1:47" x14ac:dyDescent="0.25">
      <c r="A155" t="str">
        <f t="shared" si="20"/>
        <v>U5-A6</v>
      </c>
      <c r="B155" t="str">
        <f t="shared" si="21"/>
        <v>LED1</v>
      </c>
      <c r="C155" t="str">
        <f t="shared" si="22"/>
        <v>U5-LED1</v>
      </c>
      <c r="D155" t="str">
        <f t="shared" si="23"/>
        <v>U5-A6</v>
      </c>
      <c r="E155" t="s">
        <v>528</v>
      </c>
      <c r="F155" t="s">
        <v>582</v>
      </c>
      <c r="G155" t="s">
        <v>354</v>
      </c>
      <c r="N155" s="97"/>
      <c r="AT155" t="str">
        <f t="shared" si="24"/>
        <v>NetD3_A</v>
      </c>
      <c r="AU155" t="str">
        <f t="shared" si="25"/>
        <v>R18</v>
      </c>
    </row>
    <row r="156" spans="1:47" x14ac:dyDescent="0.25">
      <c r="A156" t="str">
        <f t="shared" si="20"/>
        <v>U5-A7</v>
      </c>
      <c r="B156" t="str">
        <f t="shared" si="21"/>
        <v>BDBUS4</v>
      </c>
      <c r="C156" t="str">
        <f t="shared" si="22"/>
        <v>U5-BDBUS4</v>
      </c>
      <c r="D156" t="str">
        <f t="shared" si="23"/>
        <v>U5-A7</v>
      </c>
      <c r="E156" t="s">
        <v>528</v>
      </c>
      <c r="F156" t="s">
        <v>583</v>
      </c>
      <c r="G156" t="s">
        <v>311</v>
      </c>
      <c r="N156" s="97"/>
      <c r="AT156" t="str">
        <f t="shared" si="24"/>
        <v>BDBUS4</v>
      </c>
      <c r="AU156" t="str">
        <f t="shared" si="25"/>
        <v>--</v>
      </c>
    </row>
    <row r="157" spans="1:47" x14ac:dyDescent="0.25">
      <c r="A157" t="str">
        <f t="shared" si="20"/>
        <v>U5-A8</v>
      </c>
      <c r="B157" t="str">
        <f t="shared" si="21"/>
        <v>BDBUS3</v>
      </c>
      <c r="C157" t="str">
        <f t="shared" si="22"/>
        <v>U5-BDBUS3</v>
      </c>
      <c r="D157" t="str">
        <f t="shared" si="23"/>
        <v>U5-A8</v>
      </c>
      <c r="E157" t="s">
        <v>528</v>
      </c>
      <c r="F157" t="s">
        <v>584</v>
      </c>
      <c r="G157" t="s">
        <v>309</v>
      </c>
      <c r="N157" s="97"/>
      <c r="AT157" t="str">
        <f t="shared" si="24"/>
        <v>BDBUS3</v>
      </c>
      <c r="AU157" t="str">
        <f t="shared" si="25"/>
        <v>--</v>
      </c>
    </row>
    <row r="158" spans="1:47" x14ac:dyDescent="0.25">
      <c r="A158" t="str">
        <f t="shared" si="20"/>
        <v>U5-A9</v>
      </c>
      <c r="B158" t="str">
        <f t="shared" si="21"/>
        <v>BDBUS1</v>
      </c>
      <c r="C158" t="str">
        <f t="shared" si="22"/>
        <v>U5-BDBUS1</v>
      </c>
      <c r="D158" t="str">
        <f t="shared" si="23"/>
        <v>U5-A9</v>
      </c>
      <c r="E158" t="s">
        <v>528</v>
      </c>
      <c r="F158" t="s">
        <v>585</v>
      </c>
      <c r="G158" t="s">
        <v>305</v>
      </c>
      <c r="N158" s="97"/>
      <c r="AT158" t="str">
        <f t="shared" si="24"/>
        <v>BDBUS1</v>
      </c>
      <c r="AU158" t="str">
        <f t="shared" si="25"/>
        <v>--</v>
      </c>
    </row>
    <row r="159" spans="1:47" x14ac:dyDescent="0.25">
      <c r="A159" t="str">
        <f t="shared" si="20"/>
        <v>U5-A10</v>
      </c>
      <c r="B159" t="str">
        <f t="shared" si="21"/>
        <v>3.3V</v>
      </c>
      <c r="C159" t="str">
        <f t="shared" si="22"/>
        <v>U5-3.3V</v>
      </c>
      <c r="D159" t="str">
        <f t="shared" si="23"/>
        <v>U5-A10</v>
      </c>
      <c r="E159" t="s">
        <v>528</v>
      </c>
      <c r="F159" t="s">
        <v>574</v>
      </c>
      <c r="G159" t="s">
        <v>291</v>
      </c>
      <c r="N159" s="97"/>
      <c r="AT159" t="str">
        <f t="shared" si="24"/>
        <v>3.3V</v>
      </c>
      <c r="AU159" t="str">
        <f t="shared" si="25"/>
        <v>--</v>
      </c>
    </row>
    <row r="160" spans="1:47" x14ac:dyDescent="0.25">
      <c r="A160" t="str">
        <f t="shared" si="20"/>
        <v>U5-A11</v>
      </c>
      <c r="B160" t="str">
        <f t="shared" si="21"/>
        <v>AIN1</v>
      </c>
      <c r="C160" t="str">
        <f t="shared" si="22"/>
        <v>U5-AIN1</v>
      </c>
      <c r="D160" t="str">
        <f t="shared" si="23"/>
        <v>U5-A11</v>
      </c>
      <c r="E160" t="s">
        <v>528</v>
      </c>
      <c r="F160" t="s">
        <v>575</v>
      </c>
      <c r="G160" t="s">
        <v>292</v>
      </c>
      <c r="N160" s="97"/>
      <c r="AT160" t="str">
        <f t="shared" si="24"/>
        <v>AIN1</v>
      </c>
      <c r="AU160" t="str">
        <f t="shared" si="25"/>
        <v>--</v>
      </c>
    </row>
    <row r="161" spans="1:47" x14ac:dyDescent="0.25">
      <c r="A161" t="str">
        <f t="shared" si="20"/>
        <v>U5-A12</v>
      </c>
      <c r="B161" t="str">
        <f t="shared" si="21"/>
        <v>SEN_CS</v>
      </c>
      <c r="C161" t="str">
        <f t="shared" si="22"/>
        <v>U5-SEN_CS</v>
      </c>
      <c r="D161" t="str">
        <f t="shared" si="23"/>
        <v>U5-A12</v>
      </c>
      <c r="E161" t="s">
        <v>528</v>
      </c>
      <c r="F161" t="s">
        <v>576</v>
      </c>
      <c r="G161" t="s">
        <v>678</v>
      </c>
      <c r="N161" s="97"/>
      <c r="AT161" t="str">
        <f t="shared" si="24"/>
        <v>SEN_CS</v>
      </c>
      <c r="AU161" t="str">
        <f t="shared" si="25"/>
        <v>--</v>
      </c>
    </row>
    <row r="162" spans="1:47" x14ac:dyDescent="0.25">
      <c r="A162" t="str">
        <f t="shared" si="20"/>
        <v>U5-A13</v>
      </c>
      <c r="B162" t="str">
        <f t="shared" si="21"/>
        <v>AIN8</v>
      </c>
      <c r="C162" t="str">
        <f t="shared" si="22"/>
        <v>U5-AIN8</v>
      </c>
      <c r="D162" t="str">
        <f t="shared" si="23"/>
        <v>U5-A13</v>
      </c>
      <c r="E162" t="s">
        <v>528</v>
      </c>
      <c r="F162" t="s">
        <v>577</v>
      </c>
      <c r="G162" t="s">
        <v>1027</v>
      </c>
      <c r="N162" s="97"/>
      <c r="AT162" t="str">
        <f t="shared" si="24"/>
        <v>AIN8</v>
      </c>
      <c r="AU162" t="str">
        <f t="shared" si="25"/>
        <v>--</v>
      </c>
    </row>
    <row r="163" spans="1:47" x14ac:dyDescent="0.25">
      <c r="A163" t="str">
        <f t="shared" si="20"/>
        <v>U5-A14</v>
      </c>
      <c r="B163" t="str">
        <f t="shared" si="21"/>
        <v>3.3V</v>
      </c>
      <c r="C163" t="str">
        <f t="shared" si="22"/>
        <v>U5-3.3V</v>
      </c>
      <c r="D163" t="str">
        <f t="shared" si="23"/>
        <v>U5-A14</v>
      </c>
      <c r="E163" t="s">
        <v>528</v>
      </c>
      <c r="F163" t="s">
        <v>857</v>
      </c>
      <c r="G163" t="s">
        <v>291</v>
      </c>
      <c r="N163" s="97"/>
      <c r="AT163" t="str">
        <f t="shared" si="24"/>
        <v>3.3V</v>
      </c>
      <c r="AU163" t="str">
        <f t="shared" si="25"/>
        <v>--</v>
      </c>
    </row>
    <row r="164" spans="1:47" x14ac:dyDescent="0.25">
      <c r="A164" t="str">
        <f t="shared" si="20"/>
        <v>U5-A15</v>
      </c>
      <c r="B164" t="str">
        <f t="shared" si="21"/>
        <v>SEN_INT2</v>
      </c>
      <c r="C164" t="str">
        <f t="shared" si="22"/>
        <v>U5-SEN_INT2</v>
      </c>
      <c r="D164" t="str">
        <f t="shared" si="23"/>
        <v>U5-A15</v>
      </c>
      <c r="E164" t="s">
        <v>528</v>
      </c>
      <c r="F164" t="s">
        <v>858</v>
      </c>
      <c r="G164" t="s">
        <v>681</v>
      </c>
      <c r="N164" s="97"/>
      <c r="AT164" t="str">
        <f t="shared" si="24"/>
        <v>SEN_INT2</v>
      </c>
      <c r="AU164" t="str">
        <f t="shared" si="25"/>
        <v>--</v>
      </c>
    </row>
    <row r="165" spans="1:47" x14ac:dyDescent="0.25">
      <c r="A165" t="str">
        <f t="shared" si="20"/>
        <v>U5-A16</v>
      </c>
      <c r="B165" t="str">
        <f t="shared" si="21"/>
        <v>SEN_SPC</v>
      </c>
      <c r="C165" t="str">
        <f t="shared" si="22"/>
        <v>U5-SEN_SPC</v>
      </c>
      <c r="D165" t="str">
        <f t="shared" si="23"/>
        <v>U5-A16</v>
      </c>
      <c r="E165" t="s">
        <v>528</v>
      </c>
      <c r="F165" t="s">
        <v>859</v>
      </c>
      <c r="G165" t="s">
        <v>672</v>
      </c>
      <c r="N165" s="97"/>
      <c r="AT165" t="str">
        <f t="shared" si="24"/>
        <v>SEN_SPC</v>
      </c>
      <c r="AU165" t="str">
        <f t="shared" si="25"/>
        <v>--</v>
      </c>
    </row>
    <row r="166" spans="1:47" x14ac:dyDescent="0.25">
      <c r="A166" t="str">
        <f t="shared" si="20"/>
        <v>U5-A17</v>
      </c>
      <c r="B166" t="str">
        <f t="shared" si="21"/>
        <v>AREF</v>
      </c>
      <c r="C166" t="str">
        <f t="shared" si="22"/>
        <v>U5-AREF</v>
      </c>
      <c r="D166" t="str">
        <f t="shared" si="23"/>
        <v>U5-A17</v>
      </c>
      <c r="E166" t="s">
        <v>528</v>
      </c>
      <c r="F166" t="s">
        <v>1067</v>
      </c>
      <c r="G166" t="s">
        <v>287</v>
      </c>
      <c r="N166" s="97"/>
      <c r="AT166" t="str">
        <f t="shared" si="24"/>
        <v>AREF</v>
      </c>
      <c r="AU166" t="str">
        <f t="shared" si="25"/>
        <v>--</v>
      </c>
    </row>
    <row r="167" spans="1:47" x14ac:dyDescent="0.25">
      <c r="A167" t="str">
        <f t="shared" si="20"/>
        <v>U5-A18</v>
      </c>
      <c r="B167" t="str">
        <f t="shared" si="21"/>
        <v>AIN2</v>
      </c>
      <c r="C167" t="str">
        <f t="shared" si="22"/>
        <v>U5-AIN2</v>
      </c>
      <c r="D167" t="str">
        <f t="shared" si="23"/>
        <v>U5-A18</v>
      </c>
      <c r="E167" t="s">
        <v>528</v>
      </c>
      <c r="F167" t="s">
        <v>1068</v>
      </c>
      <c r="G167" t="s">
        <v>294</v>
      </c>
      <c r="N167" s="97"/>
      <c r="AT167" t="str">
        <f t="shared" si="24"/>
        <v>AIN2</v>
      </c>
      <c r="AU167" t="str">
        <f t="shared" si="25"/>
        <v>--</v>
      </c>
    </row>
    <row r="168" spans="1:47" x14ac:dyDescent="0.25">
      <c r="A168" t="str">
        <f t="shared" si="20"/>
        <v>U5-A19</v>
      </c>
      <c r="B168" t="str">
        <f t="shared" si="21"/>
        <v>GND</v>
      </c>
      <c r="C168" t="str">
        <f t="shared" si="22"/>
        <v>U5-GND</v>
      </c>
      <c r="D168" t="str">
        <f t="shared" si="23"/>
        <v>U5-A19</v>
      </c>
      <c r="E168" t="s">
        <v>528</v>
      </c>
      <c r="F168" t="s">
        <v>1069</v>
      </c>
      <c r="G168" t="s">
        <v>324</v>
      </c>
      <c r="N168" s="97"/>
      <c r="AT168" t="str">
        <f t="shared" si="24"/>
        <v>GND</v>
      </c>
      <c r="AU168" t="str">
        <f t="shared" si="25"/>
        <v>--</v>
      </c>
    </row>
    <row r="169" spans="1:47" x14ac:dyDescent="0.25">
      <c r="A169" t="str">
        <f t="shared" si="20"/>
        <v>U5-A20</v>
      </c>
      <c r="B169" t="str">
        <f t="shared" si="21"/>
        <v>AIN5</v>
      </c>
      <c r="C169" t="str">
        <f t="shared" si="22"/>
        <v>U5-AIN5</v>
      </c>
      <c r="D169" t="str">
        <f t="shared" si="23"/>
        <v>U5-A20</v>
      </c>
      <c r="E169" t="s">
        <v>528</v>
      </c>
      <c r="F169" t="s">
        <v>1070</v>
      </c>
      <c r="G169" t="s">
        <v>297</v>
      </c>
      <c r="N169" s="97"/>
      <c r="AT169" t="str">
        <f t="shared" si="24"/>
        <v>AIN5</v>
      </c>
      <c r="AU169" t="str">
        <f t="shared" si="25"/>
        <v>--</v>
      </c>
    </row>
    <row r="170" spans="1:47" x14ac:dyDescent="0.25">
      <c r="A170" t="str">
        <f t="shared" si="20"/>
        <v>U5-A21</v>
      </c>
      <c r="B170" t="str">
        <f t="shared" si="21"/>
        <v>D0</v>
      </c>
      <c r="C170" t="str">
        <f t="shared" si="22"/>
        <v>U5-D0</v>
      </c>
      <c r="D170" t="str">
        <f t="shared" si="23"/>
        <v>U5-A21</v>
      </c>
      <c r="E170" t="s">
        <v>528</v>
      </c>
      <c r="F170" t="s">
        <v>1071</v>
      </c>
      <c r="G170" t="s">
        <v>299</v>
      </c>
      <c r="N170" s="97"/>
      <c r="AT170" t="str">
        <f t="shared" si="24"/>
        <v>D0</v>
      </c>
      <c r="AU170" t="str">
        <f t="shared" si="25"/>
        <v>--</v>
      </c>
    </row>
    <row r="171" spans="1:47" x14ac:dyDescent="0.25">
      <c r="A171" t="str">
        <f t="shared" si="20"/>
        <v>U5-A22</v>
      </c>
      <c r="B171" t="str">
        <f t="shared" si="21"/>
        <v>D1</v>
      </c>
      <c r="C171" t="str">
        <f t="shared" si="22"/>
        <v>U5-D1</v>
      </c>
      <c r="D171" t="str">
        <f t="shared" si="23"/>
        <v>U5-A22</v>
      </c>
      <c r="E171" t="s">
        <v>528</v>
      </c>
      <c r="F171" t="s">
        <v>1072</v>
      </c>
      <c r="G171" t="s">
        <v>300</v>
      </c>
      <c r="N171" s="97"/>
      <c r="AT171" t="str">
        <f t="shared" si="24"/>
        <v>D1</v>
      </c>
      <c r="AU171" t="str">
        <f t="shared" si="25"/>
        <v>--</v>
      </c>
    </row>
    <row r="172" spans="1:47" x14ac:dyDescent="0.25">
      <c r="A172" t="str">
        <f t="shared" si="20"/>
        <v>U5-A23</v>
      </c>
      <c r="B172" t="str">
        <f t="shared" si="21"/>
        <v>D3</v>
      </c>
      <c r="C172" t="str">
        <f t="shared" si="22"/>
        <v>U5-D3</v>
      </c>
      <c r="D172" t="str">
        <f t="shared" si="23"/>
        <v>U5-A23</v>
      </c>
      <c r="E172" t="s">
        <v>528</v>
      </c>
      <c r="F172" t="s">
        <v>1073</v>
      </c>
      <c r="G172" t="s">
        <v>302</v>
      </c>
      <c r="N172" s="97"/>
      <c r="AT172" t="str">
        <f t="shared" si="24"/>
        <v>D3</v>
      </c>
      <c r="AU172" t="str">
        <f t="shared" si="25"/>
        <v>--</v>
      </c>
    </row>
    <row r="173" spans="1:47" x14ac:dyDescent="0.25">
      <c r="A173" t="str">
        <f t="shared" si="20"/>
        <v>U5-A24</v>
      </c>
      <c r="B173" t="str">
        <f t="shared" si="21"/>
        <v>D4</v>
      </c>
      <c r="C173" t="str">
        <f t="shared" si="22"/>
        <v>U5-D4</v>
      </c>
      <c r="D173" t="str">
        <f t="shared" si="23"/>
        <v>U5-A24</v>
      </c>
      <c r="E173" t="s">
        <v>528</v>
      </c>
      <c r="F173" t="s">
        <v>1074</v>
      </c>
      <c r="G173" t="s">
        <v>304</v>
      </c>
      <c r="N173" s="97"/>
      <c r="AT173" t="str">
        <f t="shared" si="24"/>
        <v>D4</v>
      </c>
      <c r="AU173" t="str">
        <f t="shared" si="25"/>
        <v>--</v>
      </c>
    </row>
    <row r="174" spans="1:47" x14ac:dyDescent="0.25">
      <c r="A174" t="str">
        <f t="shared" si="20"/>
        <v>U5-A25</v>
      </c>
      <c r="B174" t="str">
        <f t="shared" si="21"/>
        <v>D5</v>
      </c>
      <c r="C174" t="str">
        <f t="shared" si="22"/>
        <v>U5-D5</v>
      </c>
      <c r="D174" t="str">
        <f t="shared" si="23"/>
        <v>U5-A25</v>
      </c>
      <c r="E174" t="s">
        <v>528</v>
      </c>
      <c r="F174" t="s">
        <v>1075</v>
      </c>
      <c r="G174" t="s">
        <v>306</v>
      </c>
      <c r="N174" s="97"/>
      <c r="AT174" t="str">
        <f t="shared" si="24"/>
        <v>D5</v>
      </c>
      <c r="AU174" t="str">
        <f t="shared" si="25"/>
        <v>--</v>
      </c>
    </row>
    <row r="175" spans="1:47" x14ac:dyDescent="0.25">
      <c r="A175" t="str">
        <f t="shared" si="20"/>
        <v>U5-A26</v>
      </c>
      <c r="B175" t="str">
        <f t="shared" si="21"/>
        <v>SEN_SDI</v>
      </c>
      <c r="C175" t="str">
        <f t="shared" si="22"/>
        <v>U5-SEN_SDI</v>
      </c>
      <c r="D175" t="str">
        <f t="shared" si="23"/>
        <v>U5-A26</v>
      </c>
      <c r="E175" t="s">
        <v>528</v>
      </c>
      <c r="F175" t="s">
        <v>1076</v>
      </c>
      <c r="G175" t="s">
        <v>674</v>
      </c>
      <c r="N175" s="97"/>
      <c r="AT175" t="str">
        <f t="shared" si="24"/>
        <v>SEN_SDI</v>
      </c>
      <c r="AU175" t="str">
        <f t="shared" si="25"/>
        <v>--</v>
      </c>
    </row>
    <row r="176" spans="1:47" x14ac:dyDescent="0.25">
      <c r="A176" t="str">
        <f t="shared" si="20"/>
        <v>U5-A27</v>
      </c>
      <c r="B176" t="str">
        <f t="shared" si="21"/>
        <v>PIO_08</v>
      </c>
      <c r="C176" t="str">
        <f t="shared" si="22"/>
        <v>U5-PIO_08</v>
      </c>
      <c r="D176" t="str">
        <f t="shared" si="23"/>
        <v>U5-A27</v>
      </c>
      <c r="E176" t="s">
        <v>528</v>
      </c>
      <c r="F176" t="s">
        <v>1077</v>
      </c>
      <c r="G176" t="s">
        <v>346</v>
      </c>
      <c r="N176" s="97"/>
      <c r="AT176" t="str">
        <f t="shared" si="24"/>
        <v>PIO_08</v>
      </c>
      <c r="AU176" t="str">
        <f t="shared" si="25"/>
        <v>--</v>
      </c>
    </row>
    <row r="177" spans="1:47" x14ac:dyDescent="0.25">
      <c r="A177" t="str">
        <f t="shared" si="20"/>
        <v>U5-A28</v>
      </c>
      <c r="B177" t="str">
        <f t="shared" si="21"/>
        <v>PIO_07</v>
      </c>
      <c r="C177" t="str">
        <f t="shared" si="22"/>
        <v>U5-PIO_07</v>
      </c>
      <c r="D177" t="str">
        <f t="shared" si="23"/>
        <v>U5-A28</v>
      </c>
      <c r="E177" t="s">
        <v>528</v>
      </c>
      <c r="F177" t="s">
        <v>1078</v>
      </c>
      <c r="G177" t="s">
        <v>344</v>
      </c>
      <c r="N177" s="97"/>
      <c r="AT177" t="str">
        <f t="shared" si="24"/>
        <v>PIO_07</v>
      </c>
      <c r="AU177" t="str">
        <f t="shared" si="25"/>
        <v>--</v>
      </c>
    </row>
    <row r="178" spans="1:47" x14ac:dyDescent="0.25">
      <c r="A178" t="str">
        <f t="shared" si="20"/>
        <v>U5-A29</v>
      </c>
      <c r="B178" t="str">
        <f t="shared" si="21"/>
        <v>3.3V</v>
      </c>
      <c r="C178" t="str">
        <f t="shared" si="22"/>
        <v>U5-3.3V</v>
      </c>
      <c r="D178" t="str">
        <f t="shared" si="23"/>
        <v>U5-A29</v>
      </c>
      <c r="E178" t="s">
        <v>528</v>
      </c>
      <c r="F178" t="s">
        <v>1079</v>
      </c>
      <c r="G178" t="s">
        <v>291</v>
      </c>
      <c r="N178" s="97"/>
      <c r="AT178" t="str">
        <f t="shared" si="24"/>
        <v>3.3V</v>
      </c>
      <c r="AU178" t="str">
        <f t="shared" si="25"/>
        <v>--</v>
      </c>
    </row>
    <row r="179" spans="1:47" x14ac:dyDescent="0.25">
      <c r="A179" t="str">
        <f t="shared" si="20"/>
        <v>U5-A30</v>
      </c>
      <c r="B179" t="str">
        <f t="shared" si="21"/>
        <v>PIO_02</v>
      </c>
      <c r="C179" t="str">
        <f t="shared" si="22"/>
        <v>U5-PIO_02</v>
      </c>
      <c r="D179" t="str">
        <f t="shared" si="23"/>
        <v>U5-A30</v>
      </c>
      <c r="E179" t="s">
        <v>528</v>
      </c>
      <c r="F179" t="s">
        <v>1080</v>
      </c>
      <c r="G179" t="s">
        <v>334</v>
      </c>
      <c r="N179" s="97"/>
      <c r="AT179" t="str">
        <f t="shared" si="24"/>
        <v>PIO_02</v>
      </c>
      <c r="AU179" t="str">
        <f t="shared" si="25"/>
        <v>--</v>
      </c>
    </row>
    <row r="180" spans="1:47" x14ac:dyDescent="0.25">
      <c r="A180" t="str">
        <f t="shared" si="20"/>
        <v>U5-A31</v>
      </c>
      <c r="B180" t="str">
        <f t="shared" si="21"/>
        <v>CLK_X</v>
      </c>
      <c r="C180" t="str">
        <f t="shared" si="22"/>
        <v>U5-CLK_X</v>
      </c>
      <c r="D180" t="str">
        <f t="shared" si="23"/>
        <v>U5-A31</v>
      </c>
      <c r="E180" t="s">
        <v>528</v>
      </c>
      <c r="F180" t="s">
        <v>1081</v>
      </c>
      <c r="G180" t="s">
        <v>317</v>
      </c>
      <c r="N180" s="97"/>
      <c r="AT180" t="str">
        <f t="shared" si="24"/>
        <v>CLK_X</v>
      </c>
      <c r="AU180" t="str">
        <f t="shared" si="25"/>
        <v>--</v>
      </c>
    </row>
    <row r="181" spans="1:47" x14ac:dyDescent="0.25">
      <c r="A181" t="str">
        <f t="shared" si="20"/>
        <v>U5-A32</v>
      </c>
      <c r="B181" t="str">
        <f t="shared" si="21"/>
        <v>D6</v>
      </c>
      <c r="C181" t="str">
        <f t="shared" si="22"/>
        <v>U5-D6</v>
      </c>
      <c r="D181" t="str">
        <f t="shared" si="23"/>
        <v>U5-A32</v>
      </c>
      <c r="E181" t="s">
        <v>528</v>
      </c>
      <c r="F181" t="s">
        <v>1082</v>
      </c>
      <c r="G181" t="s">
        <v>308</v>
      </c>
      <c r="N181" s="97"/>
      <c r="AT181" t="str">
        <f t="shared" si="24"/>
        <v>D6</v>
      </c>
      <c r="AU181" t="str">
        <f t="shared" si="25"/>
        <v>--</v>
      </c>
    </row>
    <row r="182" spans="1:47" x14ac:dyDescent="0.25">
      <c r="A182" t="str">
        <f t="shared" si="20"/>
        <v>U5-A33</v>
      </c>
      <c r="B182" t="str">
        <f t="shared" si="21"/>
        <v>USER_BTN</v>
      </c>
      <c r="C182" t="str">
        <f t="shared" si="22"/>
        <v>U5-USER_BTN</v>
      </c>
      <c r="D182" t="str">
        <f t="shared" si="23"/>
        <v>U5-A33</v>
      </c>
      <c r="E182" t="s">
        <v>528</v>
      </c>
      <c r="F182" t="s">
        <v>1083</v>
      </c>
      <c r="G182" t="s">
        <v>394</v>
      </c>
      <c r="N182" s="97"/>
      <c r="AT182" t="str">
        <f t="shared" si="24"/>
        <v>USER_BTN</v>
      </c>
      <c r="AU182" t="str">
        <f t="shared" si="25"/>
        <v>--</v>
      </c>
    </row>
    <row r="183" spans="1:47" x14ac:dyDescent="0.25">
      <c r="A183" t="str">
        <f t="shared" si="20"/>
        <v>U5-A34</v>
      </c>
      <c r="B183" t="str">
        <f t="shared" si="21"/>
        <v>DONE</v>
      </c>
      <c r="C183" t="str">
        <f t="shared" si="22"/>
        <v>U5-DONE</v>
      </c>
      <c r="D183" t="str">
        <f t="shared" si="23"/>
        <v>U5-A34</v>
      </c>
      <c r="E183" t="s">
        <v>528</v>
      </c>
      <c r="F183" t="s">
        <v>1084</v>
      </c>
      <c r="G183" t="s">
        <v>1028</v>
      </c>
      <c r="N183" s="97"/>
      <c r="AT183" t="str">
        <f t="shared" si="24"/>
        <v>DONE</v>
      </c>
      <c r="AU183" t="str">
        <f t="shared" si="25"/>
        <v>--</v>
      </c>
    </row>
    <row r="184" spans="1:47" x14ac:dyDescent="0.25">
      <c r="A184" t="str">
        <f t="shared" si="20"/>
        <v>U5-A35</v>
      </c>
      <c r="B184" t="str">
        <f t="shared" si="21"/>
        <v>D8</v>
      </c>
      <c r="C184" t="str">
        <f t="shared" si="22"/>
        <v>U5-D8</v>
      </c>
      <c r="D184" t="str">
        <f t="shared" si="23"/>
        <v>U5-A35</v>
      </c>
      <c r="E184" t="s">
        <v>528</v>
      </c>
      <c r="F184" t="s">
        <v>1085</v>
      </c>
      <c r="G184" t="s">
        <v>312</v>
      </c>
      <c r="N184" s="97"/>
      <c r="AT184" t="str">
        <f t="shared" si="24"/>
        <v>D8</v>
      </c>
      <c r="AU184" t="str">
        <f t="shared" si="25"/>
        <v>--</v>
      </c>
    </row>
    <row r="185" spans="1:47" x14ac:dyDescent="0.25">
      <c r="A185" t="str">
        <f t="shared" si="20"/>
        <v>U5-A36</v>
      </c>
      <c r="B185" t="str">
        <f t="shared" si="21"/>
        <v>D9</v>
      </c>
      <c r="C185" t="str">
        <f t="shared" si="22"/>
        <v>U5-D9</v>
      </c>
      <c r="D185" t="str">
        <f t="shared" si="23"/>
        <v>U5-A36</v>
      </c>
      <c r="E185" t="s">
        <v>528</v>
      </c>
      <c r="F185" t="s">
        <v>1086</v>
      </c>
      <c r="G185" t="s">
        <v>314</v>
      </c>
      <c r="N185" s="97"/>
      <c r="AT185" t="str">
        <f t="shared" si="24"/>
        <v>D9</v>
      </c>
      <c r="AU185" t="str">
        <f t="shared" si="25"/>
        <v>--</v>
      </c>
    </row>
    <row r="186" spans="1:47" x14ac:dyDescent="0.25">
      <c r="A186" t="str">
        <f t="shared" si="20"/>
        <v>U5-A37</v>
      </c>
      <c r="B186" t="str">
        <f t="shared" si="21"/>
        <v>3.3V</v>
      </c>
      <c r="C186" t="str">
        <f t="shared" si="22"/>
        <v>U5-3.3V</v>
      </c>
      <c r="D186" t="str">
        <f t="shared" si="23"/>
        <v>U5-A37</v>
      </c>
      <c r="E186" t="s">
        <v>528</v>
      </c>
      <c r="F186" t="s">
        <v>1087</v>
      </c>
      <c r="G186" t="s">
        <v>291</v>
      </c>
      <c r="N186" s="97"/>
      <c r="AT186" t="str">
        <f t="shared" si="24"/>
        <v>3.3V</v>
      </c>
      <c r="AU186" t="str">
        <f t="shared" si="25"/>
        <v>--</v>
      </c>
    </row>
    <row r="187" spans="1:47" x14ac:dyDescent="0.25">
      <c r="A187" t="str">
        <f t="shared" si="20"/>
        <v>U5-A38</v>
      </c>
      <c r="B187" t="str">
        <f t="shared" si="21"/>
        <v>D10</v>
      </c>
      <c r="C187" t="str">
        <f t="shared" si="22"/>
        <v>U5-D10</v>
      </c>
      <c r="D187" t="str">
        <f t="shared" si="23"/>
        <v>U5-A38</v>
      </c>
      <c r="E187" t="s">
        <v>528</v>
      </c>
      <c r="F187" t="s">
        <v>1088</v>
      </c>
      <c r="G187" t="s">
        <v>316</v>
      </c>
      <c r="N187" s="97"/>
      <c r="AT187" t="str">
        <f t="shared" si="24"/>
        <v>D10</v>
      </c>
      <c r="AU187" t="str">
        <f t="shared" si="25"/>
        <v>--</v>
      </c>
    </row>
    <row r="188" spans="1:47" x14ac:dyDescent="0.25">
      <c r="A188" t="str">
        <f t="shared" si="20"/>
        <v>U5-A39</v>
      </c>
      <c r="B188" t="str">
        <f t="shared" si="21"/>
        <v>GND</v>
      </c>
      <c r="C188" t="str">
        <f t="shared" si="22"/>
        <v>U5-GND</v>
      </c>
      <c r="D188" t="str">
        <f t="shared" si="23"/>
        <v>U5-A39</v>
      </c>
      <c r="E188" t="s">
        <v>528</v>
      </c>
      <c r="F188" t="s">
        <v>1089</v>
      </c>
      <c r="G188" t="s">
        <v>324</v>
      </c>
      <c r="N188" s="97"/>
      <c r="AT188" t="str">
        <f t="shared" si="24"/>
        <v>GND</v>
      </c>
      <c r="AU188" t="str">
        <f t="shared" si="25"/>
        <v>--</v>
      </c>
    </row>
    <row r="189" spans="1:47" x14ac:dyDescent="0.25">
      <c r="A189" t="str">
        <f t="shared" si="20"/>
        <v>U5-A40</v>
      </c>
      <c r="B189" t="str">
        <f t="shared" si="21"/>
        <v>NetU5_A40</v>
      </c>
      <c r="C189" t="str">
        <f t="shared" si="22"/>
        <v>U5-NetU5_A40</v>
      </c>
      <c r="D189" t="str">
        <f t="shared" si="23"/>
        <v>U5-A40</v>
      </c>
      <c r="E189" t="s">
        <v>528</v>
      </c>
      <c r="F189" t="s">
        <v>1090</v>
      </c>
      <c r="G189" t="s">
        <v>1091</v>
      </c>
      <c r="N189" s="97"/>
      <c r="AT189" t="str">
        <f t="shared" si="24"/>
        <v>NetU5_A40</v>
      </c>
      <c r="AU189" t="str">
        <f t="shared" si="25"/>
        <v>--</v>
      </c>
    </row>
    <row r="190" spans="1:47" x14ac:dyDescent="0.25">
      <c r="A190" t="str">
        <f t="shared" si="20"/>
        <v>U5-A41</v>
      </c>
      <c r="B190" t="str">
        <f t="shared" si="21"/>
        <v>NetU5_A41</v>
      </c>
      <c r="C190" t="str">
        <f t="shared" si="22"/>
        <v>U5-NetU5_A41</v>
      </c>
      <c r="D190" t="str">
        <f t="shared" si="23"/>
        <v>U5-A41</v>
      </c>
      <c r="E190" t="s">
        <v>528</v>
      </c>
      <c r="F190" t="s">
        <v>1092</v>
      </c>
      <c r="G190" t="s">
        <v>1093</v>
      </c>
      <c r="N190" s="97"/>
      <c r="AT190" t="str">
        <f t="shared" si="24"/>
        <v>NetU5_A41</v>
      </c>
      <c r="AU190" t="str">
        <f t="shared" si="25"/>
        <v>--</v>
      </c>
    </row>
    <row r="191" spans="1:47" x14ac:dyDescent="0.25">
      <c r="A191" t="str">
        <f t="shared" si="20"/>
        <v>U5-A42</v>
      </c>
      <c r="B191" t="str">
        <f t="shared" si="21"/>
        <v>D11_R</v>
      </c>
      <c r="C191" t="str">
        <f t="shared" si="22"/>
        <v>U5-D11_R</v>
      </c>
      <c r="D191" t="str">
        <f t="shared" si="23"/>
        <v>U5-A42</v>
      </c>
      <c r="E191" t="s">
        <v>528</v>
      </c>
      <c r="F191" t="s">
        <v>1094</v>
      </c>
      <c r="G191" t="s">
        <v>325</v>
      </c>
      <c r="N191" s="97"/>
      <c r="AT191" t="str">
        <f t="shared" si="24"/>
        <v>D11_R</v>
      </c>
      <c r="AU191" t="str">
        <f t="shared" si="25"/>
        <v>--</v>
      </c>
    </row>
    <row r="192" spans="1:47" x14ac:dyDescent="0.25">
      <c r="A192" t="str">
        <f t="shared" si="20"/>
        <v>U5-A43</v>
      </c>
      <c r="B192" t="str">
        <f t="shared" si="21"/>
        <v>3.3V</v>
      </c>
      <c r="C192" t="str">
        <f t="shared" si="22"/>
        <v>U5-3.3V</v>
      </c>
      <c r="D192" t="str">
        <f t="shared" si="23"/>
        <v>U5-A43</v>
      </c>
      <c r="E192" t="s">
        <v>528</v>
      </c>
      <c r="F192" t="s">
        <v>1095</v>
      </c>
      <c r="G192" t="s">
        <v>291</v>
      </c>
      <c r="N192" s="97"/>
      <c r="AT192" t="str">
        <f t="shared" si="24"/>
        <v>3.3V</v>
      </c>
      <c r="AU192" t="str">
        <f t="shared" si="25"/>
        <v>--</v>
      </c>
    </row>
    <row r="193" spans="1:47" x14ac:dyDescent="0.25">
      <c r="A193" t="str">
        <f t="shared" si="20"/>
        <v>U5-A44</v>
      </c>
      <c r="B193" t="str">
        <f t="shared" si="21"/>
        <v>CLK12M</v>
      </c>
      <c r="C193" t="str">
        <f t="shared" si="22"/>
        <v>U5-CLK12M</v>
      </c>
      <c r="D193" t="str">
        <f t="shared" si="23"/>
        <v>U5-A44</v>
      </c>
      <c r="E193" t="s">
        <v>528</v>
      </c>
      <c r="F193" t="s">
        <v>1096</v>
      </c>
      <c r="G193" t="s">
        <v>315</v>
      </c>
      <c r="N193" s="97"/>
      <c r="AT193" t="str">
        <f t="shared" si="24"/>
        <v>CLK12M</v>
      </c>
      <c r="AU193" t="str">
        <f t="shared" si="25"/>
        <v>--</v>
      </c>
    </row>
    <row r="194" spans="1:47" x14ac:dyDescent="0.25">
      <c r="A194" t="str">
        <f t="shared" si="20"/>
        <v>U5-A45</v>
      </c>
      <c r="B194" t="str">
        <f t="shared" si="21"/>
        <v>TCK</v>
      </c>
      <c r="C194" t="str">
        <f t="shared" si="22"/>
        <v>U5-TCK</v>
      </c>
      <c r="D194" t="str">
        <f t="shared" si="23"/>
        <v>U5-A45</v>
      </c>
      <c r="E194" t="s">
        <v>528</v>
      </c>
      <c r="F194" t="s">
        <v>1097</v>
      </c>
      <c r="G194" t="s">
        <v>329</v>
      </c>
      <c r="N194" s="97"/>
      <c r="AT194" t="str">
        <f t="shared" si="24"/>
        <v>TCK</v>
      </c>
      <c r="AU194" t="str">
        <f t="shared" si="25"/>
        <v>--</v>
      </c>
    </row>
    <row r="195" spans="1:47" x14ac:dyDescent="0.25">
      <c r="A195" t="str">
        <f t="shared" si="20"/>
        <v>U5-A46</v>
      </c>
      <c r="B195" t="str">
        <f t="shared" si="21"/>
        <v>D14</v>
      </c>
      <c r="C195" t="str">
        <f t="shared" si="22"/>
        <v>U5-D14</v>
      </c>
      <c r="D195" t="str">
        <f t="shared" si="23"/>
        <v>U5-A46</v>
      </c>
      <c r="E195" t="s">
        <v>528</v>
      </c>
      <c r="F195" t="s">
        <v>1098</v>
      </c>
      <c r="G195" t="s">
        <v>322</v>
      </c>
      <c r="N195" s="97"/>
      <c r="AT195" t="str">
        <f t="shared" si="24"/>
        <v>D14</v>
      </c>
      <c r="AU195" t="str">
        <f t="shared" si="25"/>
        <v>--</v>
      </c>
    </row>
    <row r="196" spans="1:47" x14ac:dyDescent="0.25">
      <c r="A196" t="str">
        <f t="shared" si="20"/>
        <v>U5-A47</v>
      </c>
      <c r="B196" t="str">
        <f t="shared" si="21"/>
        <v>TDI</v>
      </c>
      <c r="C196" t="str">
        <f t="shared" si="22"/>
        <v>U5-TDI</v>
      </c>
      <c r="D196" t="str">
        <f t="shared" si="23"/>
        <v>U5-A47</v>
      </c>
      <c r="E196" t="s">
        <v>528</v>
      </c>
      <c r="F196" t="s">
        <v>1099</v>
      </c>
      <c r="G196" t="s">
        <v>331</v>
      </c>
      <c r="N196" s="97"/>
      <c r="AT196" t="str">
        <f t="shared" si="24"/>
        <v>TDI</v>
      </c>
      <c r="AU196" t="str">
        <f t="shared" si="25"/>
        <v>--</v>
      </c>
    </row>
    <row r="197" spans="1:47" x14ac:dyDescent="0.25">
      <c r="A197" t="str">
        <f t="shared" si="20"/>
        <v>U5-A48</v>
      </c>
      <c r="B197" t="str">
        <f t="shared" si="21"/>
        <v>TDO</v>
      </c>
      <c r="C197" t="str">
        <f t="shared" si="22"/>
        <v>U5-TDO</v>
      </c>
      <c r="D197" t="str">
        <f t="shared" si="23"/>
        <v>U5-A48</v>
      </c>
      <c r="E197" t="s">
        <v>528</v>
      </c>
      <c r="F197" t="s">
        <v>1100</v>
      </c>
      <c r="G197" t="s">
        <v>330</v>
      </c>
      <c r="N197" s="97"/>
      <c r="AT197" t="str">
        <f t="shared" si="24"/>
        <v>TDO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U5-B1</v>
      </c>
      <c r="B198" t="str">
        <f t="shared" ref="B198:B261" si="27">IF(OR(E198=$A$2,E198=$B$2,E198=$C$2,E198=$D$2),"--",G198)</f>
        <v>LED6</v>
      </c>
      <c r="C198" t="str">
        <f t="shared" ref="C198:C261" si="28">$E198&amp;"-"&amp;$G198</f>
        <v>U5-LED6</v>
      </c>
      <c r="D198" t="str">
        <f t="shared" ref="D198:D261" si="29">A198</f>
        <v>U5-B1</v>
      </c>
      <c r="E198" t="s">
        <v>528</v>
      </c>
      <c r="F198" t="s">
        <v>737</v>
      </c>
      <c r="G198" t="s">
        <v>364</v>
      </c>
      <c r="N198" s="97"/>
      <c r="AT198" t="str">
        <f t="shared" ref="AT198:AT261" si="30">IF(IF(COUNTIF($AO$6:$AQ$150,B198)&gt;0,"---","--")="---",VLOOKUP(B198,$AO$6:$AQ$150,3,0),B198)</f>
        <v>NetD8_A</v>
      </c>
      <c r="AU198" t="str">
        <f t="shared" ref="AU198:AU261" si="31">IF(IF(COUNTIF($AO$6:$AQ$150,B198)&gt;0,"---","--")="---",VLOOKUP(B198,$AO$6:$AQ$150,2,0),"--")</f>
        <v>R28</v>
      </c>
    </row>
    <row r="199" spans="1:47" x14ac:dyDescent="0.25">
      <c r="A199" t="str">
        <f t="shared" si="26"/>
        <v>U5-B2</v>
      </c>
      <c r="B199" t="str">
        <f t="shared" si="27"/>
        <v>NetU5_B2</v>
      </c>
      <c r="C199" t="str">
        <f t="shared" si="28"/>
        <v>U5-NetU5_B2</v>
      </c>
      <c r="D199" t="str">
        <f t="shared" si="29"/>
        <v>U5-B2</v>
      </c>
      <c r="E199" t="s">
        <v>528</v>
      </c>
      <c r="F199" t="s">
        <v>611</v>
      </c>
      <c r="G199" t="s">
        <v>1101</v>
      </c>
      <c r="N199" s="97"/>
      <c r="AT199" t="str">
        <f t="shared" si="30"/>
        <v>NetU5_B2</v>
      </c>
      <c r="AU199" t="str">
        <f t="shared" si="31"/>
        <v>--</v>
      </c>
    </row>
    <row r="200" spans="1:47" x14ac:dyDescent="0.25">
      <c r="A200" t="str">
        <f t="shared" si="26"/>
        <v>U5-B3</v>
      </c>
      <c r="B200" t="str">
        <f t="shared" si="27"/>
        <v>LED4</v>
      </c>
      <c r="C200" t="str">
        <f t="shared" si="28"/>
        <v>U5-LED4</v>
      </c>
      <c r="D200" t="str">
        <f t="shared" si="29"/>
        <v>U5-B3</v>
      </c>
      <c r="E200" t="s">
        <v>528</v>
      </c>
      <c r="F200" t="s">
        <v>614</v>
      </c>
      <c r="G200" t="s">
        <v>360</v>
      </c>
      <c r="N200" s="97"/>
      <c r="AT200" t="str">
        <f t="shared" si="30"/>
        <v>NetD6_A</v>
      </c>
      <c r="AU200" t="str">
        <f t="shared" si="31"/>
        <v>R24</v>
      </c>
    </row>
    <row r="201" spans="1:47" x14ac:dyDescent="0.25">
      <c r="A201" t="str">
        <f t="shared" si="26"/>
        <v>U5-B4</v>
      </c>
      <c r="B201" t="str">
        <f t="shared" si="27"/>
        <v>LED2</v>
      </c>
      <c r="C201" t="str">
        <f t="shared" si="28"/>
        <v>U5-LED2</v>
      </c>
      <c r="D201" t="str">
        <f t="shared" si="29"/>
        <v>U5-B4</v>
      </c>
      <c r="E201" t="s">
        <v>528</v>
      </c>
      <c r="F201" t="s">
        <v>616</v>
      </c>
      <c r="G201" t="s">
        <v>356</v>
      </c>
      <c r="N201" s="97"/>
      <c r="AT201" t="str">
        <f t="shared" si="30"/>
        <v>NetD4_A</v>
      </c>
      <c r="AU201" t="str">
        <f t="shared" si="31"/>
        <v>R19</v>
      </c>
    </row>
    <row r="202" spans="1:47" x14ac:dyDescent="0.25">
      <c r="A202" t="str">
        <f t="shared" si="26"/>
        <v>U5-B5</v>
      </c>
      <c r="B202" t="str">
        <f t="shared" si="27"/>
        <v>BDBUS5</v>
      </c>
      <c r="C202" t="str">
        <f t="shared" si="28"/>
        <v>U5-BDBUS5</v>
      </c>
      <c r="D202" t="str">
        <f t="shared" si="29"/>
        <v>U5-B5</v>
      </c>
      <c r="E202" t="s">
        <v>528</v>
      </c>
      <c r="F202" t="s">
        <v>618</v>
      </c>
      <c r="G202" t="s">
        <v>313</v>
      </c>
      <c r="N202" s="97"/>
      <c r="AT202" t="str">
        <f t="shared" si="30"/>
        <v>BDBUS5</v>
      </c>
      <c r="AU202" t="str">
        <f t="shared" si="31"/>
        <v>--</v>
      </c>
    </row>
    <row r="203" spans="1:47" x14ac:dyDescent="0.25">
      <c r="A203" t="str">
        <f t="shared" si="26"/>
        <v>U5-B6</v>
      </c>
      <c r="B203" t="str">
        <f t="shared" si="27"/>
        <v>3.3V</v>
      </c>
      <c r="C203" t="str">
        <f t="shared" si="28"/>
        <v>U5-3.3V</v>
      </c>
      <c r="D203" t="str">
        <f t="shared" si="29"/>
        <v>U5-B6</v>
      </c>
      <c r="E203" t="s">
        <v>528</v>
      </c>
      <c r="F203" t="s">
        <v>620</v>
      </c>
      <c r="G203" t="s">
        <v>291</v>
      </c>
      <c r="N203" s="97"/>
      <c r="AT203" t="str">
        <f t="shared" si="30"/>
        <v>3.3V</v>
      </c>
      <c r="AU203" t="str">
        <f t="shared" si="31"/>
        <v>--</v>
      </c>
    </row>
    <row r="204" spans="1:47" x14ac:dyDescent="0.25">
      <c r="A204" t="str">
        <f t="shared" si="26"/>
        <v>U5-B7</v>
      </c>
      <c r="B204" t="str">
        <f t="shared" si="27"/>
        <v>BDBUS2</v>
      </c>
      <c r="C204" t="str">
        <f t="shared" si="28"/>
        <v>U5-BDBUS2</v>
      </c>
      <c r="D204" t="str">
        <f t="shared" si="29"/>
        <v>U5-B7</v>
      </c>
      <c r="E204" t="s">
        <v>528</v>
      </c>
      <c r="F204" t="s">
        <v>622</v>
      </c>
      <c r="G204" t="s">
        <v>307</v>
      </c>
      <c r="N204" s="97"/>
      <c r="AT204" t="str">
        <f t="shared" si="30"/>
        <v>BDBUS2</v>
      </c>
      <c r="AU204" t="str">
        <f t="shared" si="31"/>
        <v>--</v>
      </c>
    </row>
    <row r="205" spans="1:47" x14ac:dyDescent="0.25">
      <c r="A205" t="str">
        <f t="shared" si="26"/>
        <v>U5-B8</v>
      </c>
      <c r="B205" t="str">
        <f t="shared" si="27"/>
        <v>BDBUS0</v>
      </c>
      <c r="C205" t="str">
        <f t="shared" si="28"/>
        <v>U5-BDBUS0</v>
      </c>
      <c r="D205" t="str">
        <f t="shared" si="29"/>
        <v>U5-B8</v>
      </c>
      <c r="E205" t="s">
        <v>528</v>
      </c>
      <c r="F205" t="s">
        <v>738</v>
      </c>
      <c r="G205" t="s">
        <v>303</v>
      </c>
      <c r="N205" s="97"/>
      <c r="AT205" t="str">
        <f t="shared" si="30"/>
        <v>BDBUS0</v>
      </c>
      <c r="AU205" t="str">
        <f t="shared" si="31"/>
        <v>--</v>
      </c>
    </row>
    <row r="206" spans="1:47" x14ac:dyDescent="0.25">
      <c r="A206" t="str">
        <f t="shared" si="26"/>
        <v>U5-B9</v>
      </c>
      <c r="B206" t="str">
        <f t="shared" si="27"/>
        <v>AIN7</v>
      </c>
      <c r="C206" t="str">
        <f t="shared" si="28"/>
        <v>U5-AIN7</v>
      </c>
      <c r="D206" t="str">
        <f t="shared" si="29"/>
        <v>U5-B9</v>
      </c>
      <c r="E206" t="s">
        <v>528</v>
      </c>
      <c r="F206" t="s">
        <v>624</v>
      </c>
      <c r="G206" t="s">
        <v>788</v>
      </c>
      <c r="N206" s="97"/>
      <c r="AT206" t="str">
        <f t="shared" si="30"/>
        <v>AIN7</v>
      </c>
      <c r="AU206" t="str">
        <f t="shared" si="31"/>
        <v>--</v>
      </c>
    </row>
    <row r="207" spans="1:47" x14ac:dyDescent="0.25">
      <c r="A207" t="str">
        <f t="shared" si="26"/>
        <v>U5-B10</v>
      </c>
      <c r="B207" t="str">
        <f t="shared" si="27"/>
        <v>SEN_INT1</v>
      </c>
      <c r="C207" t="str">
        <f t="shared" si="28"/>
        <v>U5-SEN_INT1</v>
      </c>
      <c r="D207" t="str">
        <f t="shared" si="29"/>
        <v>U5-B10</v>
      </c>
      <c r="E207" t="s">
        <v>528</v>
      </c>
      <c r="F207" t="s">
        <v>626</v>
      </c>
      <c r="G207" t="s">
        <v>671</v>
      </c>
      <c r="N207" s="97"/>
      <c r="AT207" t="str">
        <f t="shared" si="30"/>
        <v>SEN_INT1</v>
      </c>
      <c r="AU207" t="str">
        <f t="shared" si="31"/>
        <v>--</v>
      </c>
    </row>
    <row r="208" spans="1:47" x14ac:dyDescent="0.25">
      <c r="A208" t="str">
        <f t="shared" si="26"/>
        <v>U5-B11</v>
      </c>
      <c r="B208" t="str">
        <f t="shared" si="27"/>
        <v>GND</v>
      </c>
      <c r="C208" t="str">
        <f t="shared" si="28"/>
        <v>U5-GND</v>
      </c>
      <c r="D208" t="str">
        <f t="shared" si="29"/>
        <v>U5-B11</v>
      </c>
      <c r="E208" t="s">
        <v>528</v>
      </c>
      <c r="F208" t="s">
        <v>627</v>
      </c>
      <c r="G208" t="s">
        <v>324</v>
      </c>
      <c r="N208" s="97"/>
      <c r="AT208" t="str">
        <f t="shared" si="30"/>
        <v>GND</v>
      </c>
      <c r="AU208" t="str">
        <f t="shared" si="31"/>
        <v>--</v>
      </c>
    </row>
    <row r="209" spans="1:47" x14ac:dyDescent="0.25">
      <c r="A209" t="str">
        <f t="shared" si="26"/>
        <v>U5-B12</v>
      </c>
      <c r="B209" t="str">
        <f t="shared" si="27"/>
        <v>SEN_SDO</v>
      </c>
      <c r="C209" t="str">
        <f t="shared" si="28"/>
        <v>U5-SEN_SDO</v>
      </c>
      <c r="D209" t="str">
        <f t="shared" si="29"/>
        <v>U5-B12</v>
      </c>
      <c r="E209" t="s">
        <v>528</v>
      </c>
      <c r="F209" t="s">
        <v>629</v>
      </c>
      <c r="G209" t="s">
        <v>684</v>
      </c>
      <c r="N209" s="97"/>
      <c r="AT209" t="str">
        <f t="shared" si="30"/>
        <v>SEN_SDO</v>
      </c>
      <c r="AU209" t="str">
        <f t="shared" si="31"/>
        <v>--</v>
      </c>
    </row>
    <row r="210" spans="1:47" x14ac:dyDescent="0.25">
      <c r="A210" t="str">
        <f t="shared" si="26"/>
        <v>U5-B13</v>
      </c>
      <c r="B210" t="str">
        <f t="shared" si="27"/>
        <v>AIN0</v>
      </c>
      <c r="C210" t="str">
        <f t="shared" si="28"/>
        <v>U5-AIN0</v>
      </c>
      <c r="D210" t="str">
        <f t="shared" si="29"/>
        <v>U5-B13</v>
      </c>
      <c r="E210" t="s">
        <v>528</v>
      </c>
      <c r="F210" t="s">
        <v>630</v>
      </c>
      <c r="G210" t="s">
        <v>290</v>
      </c>
      <c r="N210" s="97"/>
      <c r="AT210" t="str">
        <f t="shared" si="30"/>
        <v>AIN0</v>
      </c>
      <c r="AU210" t="str">
        <f t="shared" si="31"/>
        <v>--</v>
      </c>
    </row>
    <row r="211" spans="1:47" x14ac:dyDescent="0.25">
      <c r="A211" t="str">
        <f t="shared" si="26"/>
        <v>U5-B14</v>
      </c>
      <c r="B211" t="str">
        <f t="shared" si="27"/>
        <v>AIN3</v>
      </c>
      <c r="C211" t="str">
        <f t="shared" si="28"/>
        <v>U5-AIN3</v>
      </c>
      <c r="D211" t="str">
        <f t="shared" si="29"/>
        <v>U5-B14</v>
      </c>
      <c r="E211" t="s">
        <v>528</v>
      </c>
      <c r="F211" t="s">
        <v>861</v>
      </c>
      <c r="G211" t="s">
        <v>295</v>
      </c>
      <c r="N211" s="97"/>
      <c r="AT211" t="str">
        <f t="shared" si="30"/>
        <v>AIN3</v>
      </c>
      <c r="AU211" t="str">
        <f t="shared" si="31"/>
        <v>--</v>
      </c>
    </row>
    <row r="212" spans="1:47" x14ac:dyDescent="0.25">
      <c r="A212" t="str">
        <f t="shared" si="26"/>
        <v>U5-B15</v>
      </c>
      <c r="B212" t="str">
        <f t="shared" si="27"/>
        <v>AIN4</v>
      </c>
      <c r="C212" t="str">
        <f t="shared" si="28"/>
        <v>U5-AIN4</v>
      </c>
      <c r="D212" t="str">
        <f t="shared" si="29"/>
        <v>U5-B15</v>
      </c>
      <c r="E212" t="s">
        <v>528</v>
      </c>
      <c r="F212" t="s">
        <v>828</v>
      </c>
      <c r="G212" t="s">
        <v>296</v>
      </c>
      <c r="N212" s="97"/>
      <c r="AT212" t="str">
        <f t="shared" si="30"/>
        <v>AIN4</v>
      </c>
      <c r="AU212" t="str">
        <f t="shared" si="31"/>
        <v>--</v>
      </c>
    </row>
    <row r="213" spans="1:47" x14ac:dyDescent="0.25">
      <c r="A213" t="str">
        <f t="shared" si="26"/>
        <v>U5-B16</v>
      </c>
      <c r="B213" t="str">
        <f t="shared" si="27"/>
        <v>AIN6</v>
      </c>
      <c r="C213" t="str">
        <f t="shared" si="28"/>
        <v>U5-AIN6</v>
      </c>
      <c r="D213" t="str">
        <f t="shared" si="29"/>
        <v>U5-B16</v>
      </c>
      <c r="E213" t="s">
        <v>528</v>
      </c>
      <c r="F213" t="s">
        <v>829</v>
      </c>
      <c r="G213" t="s">
        <v>298</v>
      </c>
      <c r="N213" s="97"/>
      <c r="AT213" t="str">
        <f t="shared" si="30"/>
        <v>AIN6</v>
      </c>
      <c r="AU213" t="str">
        <f t="shared" si="31"/>
        <v>--</v>
      </c>
    </row>
    <row r="214" spans="1:47" x14ac:dyDescent="0.25">
      <c r="A214" t="str">
        <f t="shared" si="26"/>
        <v>U5-B17</v>
      </c>
      <c r="B214" t="str">
        <f t="shared" si="27"/>
        <v>3.3V</v>
      </c>
      <c r="C214" t="str">
        <f t="shared" si="28"/>
        <v>U5-3.3V</v>
      </c>
      <c r="D214" t="str">
        <f t="shared" si="29"/>
        <v>U5-B17</v>
      </c>
      <c r="E214" t="s">
        <v>528</v>
      </c>
      <c r="F214" t="s">
        <v>1102</v>
      </c>
      <c r="G214" t="s">
        <v>291</v>
      </c>
      <c r="N214" s="97"/>
      <c r="AT214" t="str">
        <f t="shared" si="30"/>
        <v>3.3V</v>
      </c>
      <c r="AU214" t="str">
        <f t="shared" si="31"/>
        <v>--</v>
      </c>
    </row>
    <row r="215" spans="1:47" x14ac:dyDescent="0.25">
      <c r="A215" t="str">
        <f t="shared" si="26"/>
        <v>U5-B18</v>
      </c>
      <c r="B215" t="str">
        <f t="shared" si="27"/>
        <v>D2</v>
      </c>
      <c r="C215" t="str">
        <f t="shared" si="28"/>
        <v>U5-D2</v>
      </c>
      <c r="D215" t="str">
        <f t="shared" si="29"/>
        <v>U5-B18</v>
      </c>
      <c r="E215" t="s">
        <v>528</v>
      </c>
      <c r="F215" t="s">
        <v>1103</v>
      </c>
      <c r="G215" t="s">
        <v>301</v>
      </c>
      <c r="N215" s="97"/>
      <c r="AT215" t="str">
        <f t="shared" si="30"/>
        <v>D2</v>
      </c>
      <c r="AU215" t="str">
        <f t="shared" si="31"/>
        <v>--</v>
      </c>
    </row>
    <row r="216" spans="1:47" x14ac:dyDescent="0.25">
      <c r="A216" t="str">
        <f t="shared" si="26"/>
        <v>U5-B19</v>
      </c>
      <c r="B216" t="str">
        <f t="shared" si="27"/>
        <v>3.3V</v>
      </c>
      <c r="C216" t="str">
        <f t="shared" si="28"/>
        <v>U5-3.3V</v>
      </c>
      <c r="D216" t="str">
        <f t="shared" si="29"/>
        <v>U5-B19</v>
      </c>
      <c r="E216" t="s">
        <v>528</v>
      </c>
      <c r="F216" t="s">
        <v>1104</v>
      </c>
      <c r="G216" t="s">
        <v>291</v>
      </c>
      <c r="N216" s="97"/>
      <c r="AT216" t="str">
        <f t="shared" si="30"/>
        <v>3.3V</v>
      </c>
      <c r="AU216" t="str">
        <f t="shared" si="31"/>
        <v>--</v>
      </c>
    </row>
    <row r="217" spans="1:47" x14ac:dyDescent="0.25">
      <c r="A217" t="str">
        <f t="shared" si="26"/>
        <v>U5-B20</v>
      </c>
      <c r="B217" t="str">
        <f t="shared" si="27"/>
        <v>PIO_04</v>
      </c>
      <c r="C217" t="str">
        <f t="shared" si="28"/>
        <v>U5-PIO_04</v>
      </c>
      <c r="D217" t="str">
        <f t="shared" si="29"/>
        <v>U5-B20</v>
      </c>
      <c r="E217" t="s">
        <v>528</v>
      </c>
      <c r="F217" t="s">
        <v>1105</v>
      </c>
      <c r="G217" t="s">
        <v>336</v>
      </c>
      <c r="N217" s="97"/>
      <c r="AT217" t="str">
        <f t="shared" si="30"/>
        <v>PIO_04</v>
      </c>
      <c r="AU217" t="str">
        <f t="shared" si="31"/>
        <v>--</v>
      </c>
    </row>
    <row r="218" spans="1:47" x14ac:dyDescent="0.25">
      <c r="A218" t="str">
        <f t="shared" si="26"/>
        <v>U5-B21</v>
      </c>
      <c r="B218" t="str">
        <f t="shared" si="27"/>
        <v>PIO_03</v>
      </c>
      <c r="C218" t="str">
        <f t="shared" si="28"/>
        <v>U5-PIO_03</v>
      </c>
      <c r="D218" t="str">
        <f t="shared" si="29"/>
        <v>U5-B21</v>
      </c>
      <c r="E218" t="s">
        <v>528</v>
      </c>
      <c r="F218" t="s">
        <v>1106</v>
      </c>
      <c r="G218" t="s">
        <v>335</v>
      </c>
      <c r="N218" s="97"/>
      <c r="AT218" t="str">
        <f t="shared" si="30"/>
        <v>PIO_03</v>
      </c>
      <c r="AU218" t="str">
        <f t="shared" si="31"/>
        <v>--</v>
      </c>
    </row>
    <row r="219" spans="1:47" x14ac:dyDescent="0.25">
      <c r="A219" t="str">
        <f t="shared" si="26"/>
        <v>U5-B22</v>
      </c>
      <c r="B219" t="str">
        <f t="shared" si="27"/>
        <v>PIO_06</v>
      </c>
      <c r="C219" t="str">
        <f t="shared" si="28"/>
        <v>U5-PIO_06</v>
      </c>
      <c r="D219" t="str">
        <f t="shared" si="29"/>
        <v>U5-B22</v>
      </c>
      <c r="E219" t="s">
        <v>528</v>
      </c>
      <c r="F219" t="s">
        <v>1107</v>
      </c>
      <c r="G219" t="s">
        <v>342</v>
      </c>
      <c r="N219" s="97"/>
      <c r="AT219" t="str">
        <f t="shared" si="30"/>
        <v>PIO_06</v>
      </c>
      <c r="AU219" t="str">
        <f t="shared" si="31"/>
        <v>--</v>
      </c>
    </row>
    <row r="220" spans="1:47" x14ac:dyDescent="0.25">
      <c r="A220" t="str">
        <f t="shared" si="26"/>
        <v>U5-B23</v>
      </c>
      <c r="B220" t="str">
        <f t="shared" si="27"/>
        <v>PIO_05</v>
      </c>
      <c r="C220" t="str">
        <f t="shared" si="28"/>
        <v>U5-PIO_05</v>
      </c>
      <c r="D220" t="str">
        <f t="shared" si="29"/>
        <v>U5-B23</v>
      </c>
      <c r="E220" t="s">
        <v>528</v>
      </c>
      <c r="F220" t="s">
        <v>1108</v>
      </c>
      <c r="G220" t="s">
        <v>340</v>
      </c>
      <c r="N220" s="97"/>
      <c r="AT220" t="str">
        <f t="shared" si="30"/>
        <v>PIO_05</v>
      </c>
      <c r="AU220" t="str">
        <f t="shared" si="31"/>
        <v>--</v>
      </c>
    </row>
    <row r="221" spans="1:47" x14ac:dyDescent="0.25">
      <c r="A221" t="str">
        <f t="shared" si="26"/>
        <v>U5-B24</v>
      </c>
      <c r="B221" t="str">
        <f t="shared" si="27"/>
        <v>PIO_01</v>
      </c>
      <c r="C221" t="str">
        <f t="shared" si="28"/>
        <v>U5-PIO_01</v>
      </c>
      <c r="D221" t="str">
        <f t="shared" si="29"/>
        <v>U5-B24</v>
      </c>
      <c r="E221" t="s">
        <v>528</v>
      </c>
      <c r="F221" t="s">
        <v>1109</v>
      </c>
      <c r="G221" t="s">
        <v>333</v>
      </c>
      <c r="N221" s="97"/>
      <c r="AT221" t="str">
        <f t="shared" si="30"/>
        <v>PIO_01</v>
      </c>
      <c r="AU221" t="str">
        <f t="shared" si="31"/>
        <v>--</v>
      </c>
    </row>
    <row r="222" spans="1:47" x14ac:dyDescent="0.25">
      <c r="A222" t="str">
        <f t="shared" si="26"/>
        <v>U5-B25</v>
      </c>
      <c r="B222" t="str">
        <f t="shared" si="27"/>
        <v>D7</v>
      </c>
      <c r="C222" t="str">
        <f t="shared" si="28"/>
        <v>U5-D7</v>
      </c>
      <c r="D222" t="str">
        <f t="shared" si="29"/>
        <v>U5-B25</v>
      </c>
      <c r="E222" t="s">
        <v>528</v>
      </c>
      <c r="F222" t="s">
        <v>1110</v>
      </c>
      <c r="G222" t="s">
        <v>310</v>
      </c>
      <c r="N222" s="97"/>
      <c r="AT222" t="str">
        <f t="shared" si="30"/>
        <v>D7</v>
      </c>
      <c r="AU222" t="str">
        <f t="shared" si="31"/>
        <v>--</v>
      </c>
    </row>
    <row r="223" spans="1:47" x14ac:dyDescent="0.25">
      <c r="A223" t="str">
        <f t="shared" si="26"/>
        <v>U5-B26</v>
      </c>
      <c r="B223" t="str">
        <f t="shared" si="27"/>
        <v>3.3V</v>
      </c>
      <c r="C223" t="str">
        <f t="shared" si="28"/>
        <v>U5-3.3V</v>
      </c>
      <c r="D223" t="str">
        <f t="shared" si="29"/>
        <v>U5-B26</v>
      </c>
      <c r="E223" t="s">
        <v>528</v>
      </c>
      <c r="F223" t="s">
        <v>1111</v>
      </c>
      <c r="G223" t="s">
        <v>291</v>
      </c>
      <c r="N223" s="97"/>
      <c r="AT223" t="str">
        <f t="shared" si="30"/>
        <v>3.3V</v>
      </c>
      <c r="AU223" t="str">
        <f t="shared" si="31"/>
        <v>--</v>
      </c>
    </row>
    <row r="224" spans="1:47" x14ac:dyDescent="0.25">
      <c r="A224" t="str">
        <f t="shared" si="26"/>
        <v>U5-B27</v>
      </c>
      <c r="B224" t="str">
        <f t="shared" si="27"/>
        <v>NetU5_B27</v>
      </c>
      <c r="C224" t="str">
        <f t="shared" si="28"/>
        <v>U5-NetU5_B27</v>
      </c>
      <c r="D224" t="str">
        <f t="shared" si="29"/>
        <v>U5-B27</v>
      </c>
      <c r="E224" t="s">
        <v>528</v>
      </c>
      <c r="F224" t="s">
        <v>1112</v>
      </c>
      <c r="G224" t="s">
        <v>1113</v>
      </c>
      <c r="N224" s="97"/>
      <c r="AT224" t="str">
        <f t="shared" si="30"/>
        <v>NetU5_B27</v>
      </c>
      <c r="AU224" t="str">
        <f t="shared" si="31"/>
        <v>--</v>
      </c>
    </row>
    <row r="225" spans="1:47" x14ac:dyDescent="0.25">
      <c r="A225" t="str">
        <f t="shared" si="26"/>
        <v>U5-B28</v>
      </c>
      <c r="B225" t="str">
        <f t="shared" si="27"/>
        <v>D11</v>
      </c>
      <c r="C225" t="str">
        <f t="shared" si="28"/>
        <v>U5-D11</v>
      </c>
      <c r="D225" t="str">
        <f t="shared" si="29"/>
        <v>U5-B28</v>
      </c>
      <c r="E225" t="s">
        <v>528</v>
      </c>
      <c r="F225" t="s">
        <v>1114</v>
      </c>
      <c r="G225" t="s">
        <v>318</v>
      </c>
      <c r="N225" s="97"/>
      <c r="AT225" t="str">
        <f t="shared" si="30"/>
        <v>D11</v>
      </c>
      <c r="AU225" t="str">
        <f t="shared" si="31"/>
        <v>--</v>
      </c>
    </row>
    <row r="226" spans="1:47" x14ac:dyDescent="0.25">
      <c r="A226" t="str">
        <f t="shared" si="26"/>
        <v>U5-B29</v>
      </c>
      <c r="B226" t="str">
        <f t="shared" si="27"/>
        <v>PROGn</v>
      </c>
      <c r="C226" t="str">
        <f t="shared" si="28"/>
        <v>U5-PROGn</v>
      </c>
      <c r="D226" t="str">
        <f t="shared" si="29"/>
        <v>U5-B29</v>
      </c>
      <c r="E226" t="s">
        <v>528</v>
      </c>
      <c r="F226" t="s">
        <v>1115</v>
      </c>
      <c r="G226" t="s">
        <v>1116</v>
      </c>
      <c r="N226" s="97"/>
      <c r="AT226" t="str">
        <f t="shared" si="30"/>
        <v>RESET</v>
      </c>
      <c r="AU226" t="str">
        <f t="shared" si="31"/>
        <v>R34</v>
      </c>
    </row>
    <row r="227" spans="1:47" x14ac:dyDescent="0.25">
      <c r="A227" t="str">
        <f t="shared" si="26"/>
        <v>U5-B30</v>
      </c>
      <c r="B227" t="str">
        <f t="shared" si="27"/>
        <v>JTAGEN</v>
      </c>
      <c r="C227" t="str">
        <f t="shared" si="28"/>
        <v>U5-JTAGEN</v>
      </c>
      <c r="D227" t="str">
        <f t="shared" si="29"/>
        <v>U5-B30</v>
      </c>
      <c r="E227" t="s">
        <v>528</v>
      </c>
      <c r="F227" t="s">
        <v>1117</v>
      </c>
      <c r="G227" t="s">
        <v>328</v>
      </c>
      <c r="N227" s="97"/>
      <c r="AT227" t="str">
        <f t="shared" si="30"/>
        <v>JTAGEN</v>
      </c>
      <c r="AU227" t="str">
        <f t="shared" si="31"/>
        <v>--</v>
      </c>
    </row>
    <row r="228" spans="1:47" x14ac:dyDescent="0.25">
      <c r="A228" t="str">
        <f t="shared" si="26"/>
        <v>U5-B31</v>
      </c>
      <c r="B228" t="str">
        <f t="shared" si="27"/>
        <v>GND</v>
      </c>
      <c r="C228" t="str">
        <f t="shared" si="28"/>
        <v>U5-GND</v>
      </c>
      <c r="D228" t="str">
        <f t="shared" si="29"/>
        <v>U5-B31</v>
      </c>
      <c r="E228" t="s">
        <v>528</v>
      </c>
      <c r="F228" t="s">
        <v>1118</v>
      </c>
      <c r="G228" t="s">
        <v>324</v>
      </c>
      <c r="N228" s="97"/>
      <c r="AT228" t="str">
        <f t="shared" si="30"/>
        <v>GND</v>
      </c>
      <c r="AU228" t="str">
        <f t="shared" si="31"/>
        <v>--</v>
      </c>
    </row>
    <row r="229" spans="1:47" x14ac:dyDescent="0.25">
      <c r="A229" t="str">
        <f t="shared" si="26"/>
        <v>U5-B32</v>
      </c>
      <c r="B229" t="str">
        <f t="shared" si="27"/>
        <v>D12_R</v>
      </c>
      <c r="C229" t="str">
        <f t="shared" si="28"/>
        <v>U5-D12_R</v>
      </c>
      <c r="D229" t="str">
        <f t="shared" si="29"/>
        <v>U5-B32</v>
      </c>
      <c r="E229" t="s">
        <v>528</v>
      </c>
      <c r="F229" t="s">
        <v>1119</v>
      </c>
      <c r="G229" t="s">
        <v>327</v>
      </c>
      <c r="N229" s="97"/>
      <c r="AT229" t="str">
        <f t="shared" si="30"/>
        <v>D12_R</v>
      </c>
      <c r="AU229" t="str">
        <f t="shared" si="31"/>
        <v>--</v>
      </c>
    </row>
    <row r="230" spans="1:47" x14ac:dyDescent="0.25">
      <c r="A230" t="str">
        <f t="shared" si="26"/>
        <v>U5-B33</v>
      </c>
      <c r="B230" t="str">
        <f t="shared" si="27"/>
        <v>D12</v>
      </c>
      <c r="C230" t="str">
        <f t="shared" si="28"/>
        <v>U5-D12</v>
      </c>
      <c r="D230" t="str">
        <f t="shared" si="29"/>
        <v>U5-B33</v>
      </c>
      <c r="E230" t="s">
        <v>528</v>
      </c>
      <c r="F230" t="s">
        <v>1120</v>
      </c>
      <c r="G230" t="s">
        <v>320</v>
      </c>
      <c r="N230" s="97"/>
      <c r="AT230" t="str">
        <f t="shared" si="30"/>
        <v>D12</v>
      </c>
      <c r="AU230" t="str">
        <f t="shared" si="31"/>
        <v>--</v>
      </c>
    </row>
    <row r="231" spans="1:47" x14ac:dyDescent="0.25">
      <c r="A231" t="str">
        <f t="shared" si="26"/>
        <v>U5-B34</v>
      </c>
      <c r="B231" t="str">
        <f t="shared" si="27"/>
        <v>TMS</v>
      </c>
      <c r="C231" t="str">
        <f t="shared" si="28"/>
        <v>U5-TMS</v>
      </c>
      <c r="D231" t="str">
        <f t="shared" si="29"/>
        <v>U5-B34</v>
      </c>
      <c r="E231" t="s">
        <v>528</v>
      </c>
      <c r="F231" t="s">
        <v>1121</v>
      </c>
      <c r="G231" t="s">
        <v>332</v>
      </c>
      <c r="N231" s="97"/>
      <c r="AT231" t="str">
        <f t="shared" si="30"/>
        <v>TMS</v>
      </c>
      <c r="AU231" t="str">
        <f t="shared" si="31"/>
        <v>--</v>
      </c>
    </row>
    <row r="232" spans="1:47" x14ac:dyDescent="0.25">
      <c r="A232" t="str">
        <f t="shared" si="26"/>
        <v>U5-B35</v>
      </c>
      <c r="B232" t="str">
        <f t="shared" si="27"/>
        <v>D13</v>
      </c>
      <c r="C232" t="str">
        <f t="shared" si="28"/>
        <v>U5-D13</v>
      </c>
      <c r="D232" t="str">
        <f t="shared" si="29"/>
        <v>U5-B35</v>
      </c>
      <c r="E232" t="s">
        <v>528</v>
      </c>
      <c r="F232" t="s">
        <v>1122</v>
      </c>
      <c r="G232" t="s">
        <v>321</v>
      </c>
      <c r="N232" s="97"/>
      <c r="AT232" t="str">
        <f t="shared" si="30"/>
        <v>D13</v>
      </c>
      <c r="AU232" t="str">
        <f t="shared" si="31"/>
        <v>--</v>
      </c>
    </row>
    <row r="233" spans="1:47" x14ac:dyDescent="0.25">
      <c r="A233" t="str">
        <f t="shared" si="26"/>
        <v>U5-B36</v>
      </c>
      <c r="B233" t="str">
        <f t="shared" si="27"/>
        <v>3.3V</v>
      </c>
      <c r="C233" t="str">
        <f t="shared" si="28"/>
        <v>U5-3.3V</v>
      </c>
      <c r="D233" t="str">
        <f t="shared" si="29"/>
        <v>U5-B36</v>
      </c>
      <c r="E233" t="s">
        <v>528</v>
      </c>
      <c r="F233" t="s">
        <v>1123</v>
      </c>
      <c r="G233" t="s">
        <v>291</v>
      </c>
      <c r="N233" s="97"/>
      <c r="AT233" t="str">
        <f t="shared" si="30"/>
        <v>3.3V</v>
      </c>
      <c r="AU233" t="str">
        <f t="shared" si="31"/>
        <v>--</v>
      </c>
    </row>
    <row r="234" spans="1:47" x14ac:dyDescent="0.25">
      <c r="A234" t="str">
        <f t="shared" si="26"/>
        <v>U5-C1</v>
      </c>
      <c r="B234" t="str">
        <f t="shared" si="27"/>
        <v>GND</v>
      </c>
      <c r="C234" t="str">
        <f t="shared" si="28"/>
        <v>U5-GND</v>
      </c>
      <c r="D234" t="str">
        <f t="shared" si="29"/>
        <v>U5-C1</v>
      </c>
      <c r="E234" t="s">
        <v>528</v>
      </c>
      <c r="F234" t="s">
        <v>444</v>
      </c>
      <c r="G234" t="s">
        <v>324</v>
      </c>
      <c r="N234" s="97"/>
      <c r="AT234" t="str">
        <f t="shared" si="30"/>
        <v>GND</v>
      </c>
      <c r="AU234" t="str">
        <f t="shared" si="31"/>
        <v>--</v>
      </c>
    </row>
    <row r="235" spans="1:47" x14ac:dyDescent="0.25">
      <c r="A235" t="str">
        <f t="shared" si="26"/>
        <v>U6-1</v>
      </c>
      <c r="B235" t="str">
        <f t="shared" si="27"/>
        <v>3.3V</v>
      </c>
      <c r="C235" t="str">
        <f t="shared" si="28"/>
        <v>U6-3.3V</v>
      </c>
      <c r="D235" t="str">
        <f t="shared" si="29"/>
        <v>U6-1</v>
      </c>
      <c r="E235" t="s">
        <v>435</v>
      </c>
      <c r="F235">
        <v>1</v>
      </c>
      <c r="G235" t="s">
        <v>291</v>
      </c>
      <c r="N235" s="97"/>
      <c r="AT235" t="str">
        <f t="shared" si="30"/>
        <v>3.3V</v>
      </c>
      <c r="AU235" t="str">
        <f t="shared" si="31"/>
        <v>--</v>
      </c>
    </row>
    <row r="236" spans="1:47" x14ac:dyDescent="0.25">
      <c r="A236" t="str">
        <f t="shared" si="26"/>
        <v>U6-2</v>
      </c>
      <c r="B236" t="str">
        <f t="shared" si="27"/>
        <v>GND</v>
      </c>
      <c r="C236" t="str">
        <f t="shared" si="28"/>
        <v>U6-GND</v>
      </c>
      <c r="D236" t="str">
        <f t="shared" si="29"/>
        <v>U6-2</v>
      </c>
      <c r="E236" t="s">
        <v>435</v>
      </c>
      <c r="F236">
        <v>2</v>
      </c>
      <c r="G236" t="s">
        <v>324</v>
      </c>
      <c r="N236" s="97"/>
      <c r="AT236" t="str">
        <f t="shared" si="30"/>
        <v>GND</v>
      </c>
      <c r="AU236" t="str">
        <f t="shared" si="31"/>
        <v>--</v>
      </c>
    </row>
    <row r="237" spans="1:47" x14ac:dyDescent="0.25">
      <c r="A237" t="str">
        <f t="shared" si="26"/>
        <v>U6-3</v>
      </c>
      <c r="B237" t="str">
        <f t="shared" si="27"/>
        <v>CLK_X</v>
      </c>
      <c r="C237" t="str">
        <f t="shared" si="28"/>
        <v>U6-CLK_X</v>
      </c>
      <c r="D237" t="str">
        <f t="shared" si="29"/>
        <v>U6-3</v>
      </c>
      <c r="E237" t="s">
        <v>435</v>
      </c>
      <c r="F237">
        <v>3</v>
      </c>
      <c r="G237" t="s">
        <v>317</v>
      </c>
      <c r="N237" s="97"/>
      <c r="AT237" t="str">
        <f t="shared" si="30"/>
        <v>CLK_X</v>
      </c>
      <c r="AU237" t="str">
        <f t="shared" si="31"/>
        <v>--</v>
      </c>
    </row>
    <row r="238" spans="1:47" x14ac:dyDescent="0.25">
      <c r="A238" t="str">
        <f t="shared" si="26"/>
        <v>U6-4</v>
      </c>
      <c r="B238" t="str">
        <f t="shared" si="27"/>
        <v>3.3V</v>
      </c>
      <c r="C238" t="str">
        <f t="shared" si="28"/>
        <v>U6-3.3V</v>
      </c>
      <c r="D238" t="str">
        <f t="shared" si="29"/>
        <v>U6-4</v>
      </c>
      <c r="E238" t="s">
        <v>435</v>
      </c>
      <c r="F238">
        <v>4</v>
      </c>
      <c r="G238" t="s">
        <v>291</v>
      </c>
      <c r="N238" s="97"/>
      <c r="AT238" t="str">
        <f t="shared" si="30"/>
        <v>3.3V</v>
      </c>
      <c r="AU238" t="str">
        <f t="shared" si="31"/>
        <v>--</v>
      </c>
    </row>
    <row r="239" spans="1:47" x14ac:dyDescent="0.25">
      <c r="A239" t="str">
        <f t="shared" si="26"/>
        <v>U7-1</v>
      </c>
      <c r="B239" t="str">
        <f t="shared" si="27"/>
        <v>3.3V</v>
      </c>
      <c r="C239" t="str">
        <f t="shared" si="28"/>
        <v>U7-3.3V</v>
      </c>
      <c r="D239" t="str">
        <f t="shared" si="29"/>
        <v>U7-1</v>
      </c>
      <c r="E239" t="s">
        <v>436</v>
      </c>
      <c r="F239">
        <v>1</v>
      </c>
      <c r="G239" t="s">
        <v>291</v>
      </c>
      <c r="N239" s="97"/>
      <c r="AT239" t="str">
        <f t="shared" si="30"/>
        <v>3.3V</v>
      </c>
      <c r="AU239" t="str">
        <f t="shared" si="31"/>
        <v>--</v>
      </c>
    </row>
    <row r="240" spans="1:47" x14ac:dyDescent="0.25">
      <c r="A240" t="str">
        <f t="shared" si="26"/>
        <v>U7-2</v>
      </c>
      <c r="B240" t="str">
        <f t="shared" si="27"/>
        <v>NetU7_2</v>
      </c>
      <c r="C240" t="str">
        <f t="shared" si="28"/>
        <v>U7-NetU7_2</v>
      </c>
      <c r="D240" t="str">
        <f t="shared" si="29"/>
        <v>U7-2</v>
      </c>
      <c r="E240" t="s">
        <v>436</v>
      </c>
      <c r="F240">
        <v>2</v>
      </c>
      <c r="G240" t="s">
        <v>1124</v>
      </c>
      <c r="N240" s="97"/>
      <c r="AT240" t="str">
        <f t="shared" si="30"/>
        <v>NetU7_2</v>
      </c>
      <c r="AU240" t="str">
        <f t="shared" si="31"/>
        <v>--</v>
      </c>
    </row>
    <row r="241" spans="1:47" x14ac:dyDescent="0.25">
      <c r="A241" t="str">
        <f t="shared" si="26"/>
        <v>U7-3</v>
      </c>
      <c r="B241" t="str">
        <f t="shared" si="27"/>
        <v>NetU7_3</v>
      </c>
      <c r="C241" t="str">
        <f t="shared" si="28"/>
        <v>U7-NetU7_3</v>
      </c>
      <c r="D241" t="str">
        <f t="shared" si="29"/>
        <v>U7-3</v>
      </c>
      <c r="E241" t="s">
        <v>436</v>
      </c>
      <c r="F241">
        <v>3</v>
      </c>
      <c r="G241" t="s">
        <v>1125</v>
      </c>
      <c r="N241" s="97"/>
      <c r="AT241" t="str">
        <f t="shared" si="30"/>
        <v>NetU7_3</v>
      </c>
      <c r="AU241" t="str">
        <f t="shared" si="31"/>
        <v>--</v>
      </c>
    </row>
    <row r="242" spans="1:47" x14ac:dyDescent="0.25">
      <c r="A242" t="str">
        <f t="shared" si="26"/>
        <v>U7-4</v>
      </c>
      <c r="B242" t="str">
        <f t="shared" si="27"/>
        <v>SEN_SPC</v>
      </c>
      <c r="C242" t="str">
        <f t="shared" si="28"/>
        <v>U7-SEN_SPC</v>
      </c>
      <c r="D242" t="str">
        <f t="shared" si="29"/>
        <v>U7-4</v>
      </c>
      <c r="E242" t="s">
        <v>436</v>
      </c>
      <c r="F242">
        <v>4</v>
      </c>
      <c r="G242" t="s">
        <v>672</v>
      </c>
      <c r="N242" s="97"/>
      <c r="AT242" t="str">
        <f t="shared" si="30"/>
        <v>SEN_SPC</v>
      </c>
      <c r="AU242" t="str">
        <f t="shared" si="31"/>
        <v>--</v>
      </c>
    </row>
    <row r="243" spans="1:47" x14ac:dyDescent="0.25">
      <c r="A243" t="str">
        <f t="shared" si="26"/>
        <v>U7-5</v>
      </c>
      <c r="B243" t="str">
        <f t="shared" si="27"/>
        <v>GND</v>
      </c>
      <c r="C243" t="str">
        <f t="shared" si="28"/>
        <v>U7-GND</v>
      </c>
      <c r="D243" t="str">
        <f t="shared" si="29"/>
        <v>U7-5</v>
      </c>
      <c r="E243" t="s">
        <v>436</v>
      </c>
      <c r="F243">
        <v>5</v>
      </c>
      <c r="G243" t="s">
        <v>324</v>
      </c>
      <c r="N243" s="97"/>
      <c r="AT243" t="str">
        <f t="shared" si="30"/>
        <v>GND</v>
      </c>
      <c r="AU243" t="str">
        <f t="shared" si="31"/>
        <v>--</v>
      </c>
    </row>
    <row r="244" spans="1:47" x14ac:dyDescent="0.25">
      <c r="A244" t="str">
        <f t="shared" si="26"/>
        <v>U7-6</v>
      </c>
      <c r="B244" t="str">
        <f t="shared" si="27"/>
        <v>SEN_SDI</v>
      </c>
      <c r="C244" t="str">
        <f t="shared" si="28"/>
        <v>U7-SEN_SDI</v>
      </c>
      <c r="D244" t="str">
        <f t="shared" si="29"/>
        <v>U7-6</v>
      </c>
      <c r="E244" t="s">
        <v>436</v>
      </c>
      <c r="F244">
        <v>6</v>
      </c>
      <c r="G244" t="s">
        <v>674</v>
      </c>
      <c r="N244" s="97"/>
      <c r="AT244" t="str">
        <f t="shared" si="30"/>
        <v>SEN_SDI</v>
      </c>
      <c r="AU244" t="str">
        <f t="shared" si="31"/>
        <v>--</v>
      </c>
    </row>
    <row r="245" spans="1:47" x14ac:dyDescent="0.25">
      <c r="A245" t="str">
        <f t="shared" si="26"/>
        <v>U7-7</v>
      </c>
      <c r="B245" t="str">
        <f t="shared" si="27"/>
        <v>SEN_SDO</v>
      </c>
      <c r="C245" t="str">
        <f t="shared" si="28"/>
        <v>U7-SEN_SDO</v>
      </c>
      <c r="D245" t="str">
        <f t="shared" si="29"/>
        <v>U7-7</v>
      </c>
      <c r="E245" t="s">
        <v>436</v>
      </c>
      <c r="F245">
        <v>7</v>
      </c>
      <c r="G245" t="s">
        <v>684</v>
      </c>
      <c r="N245" s="97"/>
      <c r="AT245" t="str">
        <f t="shared" si="30"/>
        <v>SEN_SDO</v>
      </c>
      <c r="AU245" t="str">
        <f t="shared" si="31"/>
        <v>--</v>
      </c>
    </row>
    <row r="246" spans="1:47" x14ac:dyDescent="0.25">
      <c r="A246" t="str">
        <f t="shared" si="26"/>
        <v>U7-8</v>
      </c>
      <c r="B246" t="str">
        <f t="shared" si="27"/>
        <v>SEN_CS</v>
      </c>
      <c r="C246" t="str">
        <f t="shared" si="28"/>
        <v>U7-SEN_CS</v>
      </c>
      <c r="D246" t="str">
        <f t="shared" si="29"/>
        <v>U7-8</v>
      </c>
      <c r="E246" t="s">
        <v>436</v>
      </c>
      <c r="F246">
        <v>8</v>
      </c>
      <c r="G246" t="s">
        <v>678</v>
      </c>
      <c r="N246" s="97"/>
      <c r="AT246" t="str">
        <f t="shared" si="30"/>
        <v>SEN_CS</v>
      </c>
      <c r="AU246" t="str">
        <f t="shared" si="31"/>
        <v>--</v>
      </c>
    </row>
    <row r="247" spans="1:47" x14ac:dyDescent="0.25">
      <c r="A247" t="str">
        <f t="shared" si="26"/>
        <v>U7-9</v>
      </c>
      <c r="B247" t="str">
        <f t="shared" si="27"/>
        <v>SEN_INT2</v>
      </c>
      <c r="C247" t="str">
        <f t="shared" si="28"/>
        <v>U7-SEN_INT2</v>
      </c>
      <c r="D247" t="str">
        <f t="shared" si="29"/>
        <v>U7-9</v>
      </c>
      <c r="E247" t="s">
        <v>436</v>
      </c>
      <c r="F247">
        <v>9</v>
      </c>
      <c r="G247" t="s">
        <v>681</v>
      </c>
      <c r="N247" s="97"/>
      <c r="AT247" t="str">
        <f t="shared" si="30"/>
        <v>SEN_INT2</v>
      </c>
      <c r="AU247" t="str">
        <f t="shared" si="31"/>
        <v>--</v>
      </c>
    </row>
    <row r="248" spans="1:47" x14ac:dyDescent="0.25">
      <c r="A248" t="str">
        <f t="shared" si="26"/>
        <v>U7-10</v>
      </c>
      <c r="B248" t="str">
        <f t="shared" si="27"/>
        <v>GND</v>
      </c>
      <c r="C248" t="str">
        <f t="shared" si="28"/>
        <v>U7-GND</v>
      </c>
      <c r="D248" t="str">
        <f t="shared" si="29"/>
        <v>U7-10</v>
      </c>
      <c r="E248" t="s">
        <v>436</v>
      </c>
      <c r="F248">
        <v>10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U7-11</v>
      </c>
      <c r="B249" t="str">
        <f t="shared" si="27"/>
        <v>SEN_INT1</v>
      </c>
      <c r="C249" t="str">
        <f t="shared" si="28"/>
        <v>U7-SEN_INT1</v>
      </c>
      <c r="D249" t="str">
        <f t="shared" si="29"/>
        <v>U7-11</v>
      </c>
      <c r="E249" t="s">
        <v>436</v>
      </c>
      <c r="F249">
        <v>11</v>
      </c>
      <c r="G249" t="s">
        <v>671</v>
      </c>
      <c r="N249" s="97"/>
      <c r="AT249" t="str">
        <f t="shared" si="30"/>
        <v>SEN_INT1</v>
      </c>
      <c r="AU249" t="str">
        <f t="shared" si="31"/>
        <v>--</v>
      </c>
    </row>
    <row r="250" spans="1:47" x14ac:dyDescent="0.25">
      <c r="A250" t="str">
        <f t="shared" si="26"/>
        <v>U7-12</v>
      </c>
      <c r="B250" t="str">
        <f t="shared" si="27"/>
        <v>GND</v>
      </c>
      <c r="C250" t="str">
        <f t="shared" si="28"/>
        <v>U7-GND</v>
      </c>
      <c r="D250" t="str">
        <f t="shared" si="29"/>
        <v>U7-12</v>
      </c>
      <c r="E250" t="s">
        <v>436</v>
      </c>
      <c r="F250">
        <v>12</v>
      </c>
      <c r="G250" t="s">
        <v>324</v>
      </c>
      <c r="N250" s="97"/>
      <c r="AT250" t="str">
        <f t="shared" si="30"/>
        <v>GND</v>
      </c>
      <c r="AU250" t="str">
        <f t="shared" si="31"/>
        <v>--</v>
      </c>
    </row>
    <row r="251" spans="1:47" x14ac:dyDescent="0.25">
      <c r="A251" t="str">
        <f t="shared" si="26"/>
        <v>U7-13</v>
      </c>
      <c r="B251" t="str">
        <f t="shared" si="27"/>
        <v>ADC3</v>
      </c>
      <c r="C251" t="str">
        <f t="shared" si="28"/>
        <v>U7-ADC3</v>
      </c>
      <c r="D251" t="str">
        <f t="shared" si="29"/>
        <v>U7-13</v>
      </c>
      <c r="E251" t="s">
        <v>436</v>
      </c>
      <c r="F251">
        <v>13</v>
      </c>
      <c r="G251" t="s">
        <v>786</v>
      </c>
      <c r="N251" s="97"/>
      <c r="AT251" t="str">
        <f t="shared" si="30"/>
        <v>ADC3</v>
      </c>
      <c r="AU251" t="str">
        <f t="shared" si="31"/>
        <v>--</v>
      </c>
    </row>
    <row r="252" spans="1:47" x14ac:dyDescent="0.25">
      <c r="A252" t="str">
        <f t="shared" si="26"/>
        <v>U7-14</v>
      </c>
      <c r="B252" t="str">
        <f t="shared" si="27"/>
        <v>3.3V</v>
      </c>
      <c r="C252" t="str">
        <f t="shared" si="28"/>
        <v>U7-3.3V</v>
      </c>
      <c r="D252" t="str">
        <f t="shared" si="29"/>
        <v>U7-14</v>
      </c>
      <c r="E252" t="s">
        <v>436</v>
      </c>
      <c r="F252">
        <v>14</v>
      </c>
      <c r="G252" t="s">
        <v>291</v>
      </c>
      <c r="N252" s="97"/>
      <c r="AT252" t="str">
        <f t="shared" si="30"/>
        <v>3.3V</v>
      </c>
      <c r="AU252" t="str">
        <f t="shared" si="31"/>
        <v>--</v>
      </c>
    </row>
    <row r="253" spans="1:47" x14ac:dyDescent="0.25">
      <c r="A253" t="str">
        <f t="shared" si="26"/>
        <v>U7-15</v>
      </c>
      <c r="B253" t="str">
        <f t="shared" si="27"/>
        <v>ADC2</v>
      </c>
      <c r="C253" t="str">
        <f t="shared" si="28"/>
        <v>U7-ADC2</v>
      </c>
      <c r="D253" t="str">
        <f t="shared" si="29"/>
        <v>U7-15</v>
      </c>
      <c r="E253" t="s">
        <v>436</v>
      </c>
      <c r="F253">
        <v>15</v>
      </c>
      <c r="G253" t="s">
        <v>785</v>
      </c>
      <c r="N253" s="97"/>
      <c r="AT253" t="str">
        <f t="shared" si="30"/>
        <v>ADC2</v>
      </c>
      <c r="AU253" t="str">
        <f t="shared" si="31"/>
        <v>--</v>
      </c>
    </row>
    <row r="254" spans="1:47" x14ac:dyDescent="0.25">
      <c r="A254" t="str">
        <f t="shared" si="26"/>
        <v>U7-16</v>
      </c>
      <c r="B254" t="str">
        <f t="shared" si="27"/>
        <v>ADC1</v>
      </c>
      <c r="C254" t="str">
        <f t="shared" si="28"/>
        <v>U7-ADC1</v>
      </c>
      <c r="D254" t="str">
        <f t="shared" si="29"/>
        <v>U7-16</v>
      </c>
      <c r="E254" t="s">
        <v>436</v>
      </c>
      <c r="F254">
        <v>16</v>
      </c>
      <c r="G254" t="s">
        <v>784</v>
      </c>
      <c r="N254" s="97"/>
      <c r="AT254" t="str">
        <f t="shared" si="30"/>
        <v>ADC1</v>
      </c>
      <c r="AU254" t="str">
        <f t="shared" si="31"/>
        <v>--</v>
      </c>
    </row>
    <row r="255" spans="1:47" x14ac:dyDescent="0.25">
      <c r="A255" t="str">
        <f t="shared" si="26"/>
        <v>C1-1</v>
      </c>
      <c r="B255" t="str">
        <f t="shared" si="27"/>
        <v>NetC1_1</v>
      </c>
      <c r="C255" t="str">
        <f t="shared" si="28"/>
        <v>C1-NetC1_1</v>
      </c>
      <c r="D255" t="str">
        <f t="shared" si="29"/>
        <v>C1-1</v>
      </c>
      <c r="E255" t="s">
        <v>444</v>
      </c>
      <c r="F255">
        <v>1</v>
      </c>
      <c r="G255" t="s">
        <v>370</v>
      </c>
      <c r="N255" s="97"/>
      <c r="AT255" t="str">
        <f t="shared" si="30"/>
        <v>NetC1_1</v>
      </c>
      <c r="AU255" t="str">
        <f t="shared" si="31"/>
        <v>--</v>
      </c>
    </row>
    <row r="256" spans="1:47" x14ac:dyDescent="0.25">
      <c r="A256" t="str">
        <f t="shared" si="26"/>
        <v>C1-2</v>
      </c>
      <c r="B256" t="str">
        <f t="shared" si="27"/>
        <v>GND</v>
      </c>
      <c r="C256" t="str">
        <f t="shared" si="28"/>
        <v>C1-GND</v>
      </c>
      <c r="D256" t="str">
        <f t="shared" si="29"/>
        <v>C1-2</v>
      </c>
      <c r="E256" t="s">
        <v>444</v>
      </c>
      <c r="F256">
        <v>2</v>
      </c>
      <c r="G256" t="s">
        <v>324</v>
      </c>
      <c r="N256" s="97"/>
      <c r="AT256" t="str">
        <f t="shared" si="30"/>
        <v>GND</v>
      </c>
      <c r="AU256" t="str">
        <f t="shared" si="31"/>
        <v>--</v>
      </c>
    </row>
    <row r="257" spans="1:47" x14ac:dyDescent="0.25">
      <c r="A257" t="str">
        <f t="shared" si="26"/>
        <v>C2-1</v>
      </c>
      <c r="B257" t="str">
        <f t="shared" si="27"/>
        <v>NetC1_1</v>
      </c>
      <c r="C257" t="str">
        <f t="shared" si="28"/>
        <v>C2-NetC1_1</v>
      </c>
      <c r="D257" t="str">
        <f t="shared" si="29"/>
        <v>C2-1</v>
      </c>
      <c r="E257" t="s">
        <v>445</v>
      </c>
      <c r="F257">
        <v>1</v>
      </c>
      <c r="G257" t="s">
        <v>370</v>
      </c>
      <c r="N257" s="97"/>
      <c r="AT257" t="str">
        <f t="shared" si="30"/>
        <v>NetC1_1</v>
      </c>
      <c r="AU257" t="str">
        <f t="shared" si="31"/>
        <v>--</v>
      </c>
    </row>
    <row r="258" spans="1:47" x14ac:dyDescent="0.25">
      <c r="A258" t="str">
        <f t="shared" si="26"/>
        <v>C2-2</v>
      </c>
      <c r="B258" t="str">
        <f t="shared" si="27"/>
        <v>GND</v>
      </c>
      <c r="C258" t="str">
        <f t="shared" si="28"/>
        <v>C2-GND</v>
      </c>
      <c r="D258" t="str">
        <f t="shared" si="29"/>
        <v>C2-2</v>
      </c>
      <c r="E258" t="s">
        <v>445</v>
      </c>
      <c r="F258">
        <v>2</v>
      </c>
      <c r="G258" t="s">
        <v>324</v>
      </c>
      <c r="N258" s="97"/>
      <c r="AT258" t="str">
        <f t="shared" si="30"/>
        <v>GND</v>
      </c>
      <c r="AU258" t="str">
        <f t="shared" si="31"/>
        <v>--</v>
      </c>
    </row>
    <row r="259" spans="1:47" x14ac:dyDescent="0.25">
      <c r="A259" t="str">
        <f t="shared" si="26"/>
        <v>C3-1</v>
      </c>
      <c r="B259" t="str">
        <f t="shared" si="27"/>
        <v>NetC3_1</v>
      </c>
      <c r="C259" t="str">
        <f t="shared" si="28"/>
        <v>C3-NetC3_1</v>
      </c>
      <c r="D259" t="str">
        <f t="shared" si="29"/>
        <v>C3-1</v>
      </c>
      <c r="E259" t="s">
        <v>446</v>
      </c>
      <c r="F259">
        <v>1</v>
      </c>
      <c r="G259" t="s">
        <v>1030</v>
      </c>
      <c r="N259" s="97"/>
      <c r="AT259" t="str">
        <f t="shared" si="30"/>
        <v>NetC3_1</v>
      </c>
      <c r="AU259" t="str">
        <f t="shared" si="31"/>
        <v>--</v>
      </c>
    </row>
    <row r="260" spans="1:47" x14ac:dyDescent="0.25">
      <c r="A260" t="str">
        <f t="shared" si="26"/>
        <v>C3-2</v>
      </c>
      <c r="B260" t="str">
        <f t="shared" si="27"/>
        <v>GND</v>
      </c>
      <c r="C260" t="str">
        <f t="shared" si="28"/>
        <v>C3-GND</v>
      </c>
      <c r="D260" t="str">
        <f t="shared" si="29"/>
        <v>C3-2</v>
      </c>
      <c r="E260" t="s">
        <v>446</v>
      </c>
      <c r="F260">
        <v>2</v>
      </c>
      <c r="G260" t="s">
        <v>324</v>
      </c>
      <c r="N260" s="97"/>
      <c r="AT260" t="str">
        <f t="shared" si="30"/>
        <v>GND</v>
      </c>
      <c r="AU260" t="str">
        <f t="shared" si="31"/>
        <v>--</v>
      </c>
    </row>
    <row r="261" spans="1:47" x14ac:dyDescent="0.25">
      <c r="A261" t="str">
        <f t="shared" si="26"/>
        <v>C4-1</v>
      </c>
      <c r="B261" t="str">
        <f t="shared" si="27"/>
        <v>NetC3_1</v>
      </c>
      <c r="C261" t="str">
        <f t="shared" si="28"/>
        <v>C4-NetC3_1</v>
      </c>
      <c r="D261" t="str">
        <f t="shared" si="29"/>
        <v>C4-1</v>
      </c>
      <c r="E261" t="s">
        <v>447</v>
      </c>
      <c r="F261">
        <v>1</v>
      </c>
      <c r="G261" t="s">
        <v>1030</v>
      </c>
      <c r="N261" s="97"/>
      <c r="AT261" t="str">
        <f t="shared" si="30"/>
        <v>NetC3_1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C4-2</v>
      </c>
      <c r="B262" t="str">
        <f t="shared" ref="B262:B325" si="33">IF(OR(E262=$A$2,E262=$B$2,E262=$C$2,E262=$D$2),"--",G262)</f>
        <v>GND</v>
      </c>
      <c r="C262" t="str">
        <f t="shared" ref="C262:C325" si="34">$E262&amp;"-"&amp;$G262</f>
        <v>C4-GND</v>
      </c>
      <c r="D262" t="str">
        <f t="shared" ref="D262:D325" si="35">A262</f>
        <v>C4-2</v>
      </c>
      <c r="E262" t="s">
        <v>447</v>
      </c>
      <c r="F262">
        <v>2</v>
      </c>
      <c r="G262" t="s">
        <v>324</v>
      </c>
      <c r="N262" s="97"/>
      <c r="AT262" t="str">
        <f t="shared" ref="AT262:AT325" si="36">IF(IF(COUNTIF($AO$6:$AQ$150,B262)&gt;0,"---","--")="---",VLOOKUP(B262,$AO$6:$AQ$150,3,0),B262)</f>
        <v>GND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C5-1</v>
      </c>
      <c r="B263" t="str">
        <f t="shared" si="33"/>
        <v>VCORE</v>
      </c>
      <c r="C263" t="str">
        <f t="shared" si="34"/>
        <v>C5-VCORE</v>
      </c>
      <c r="D263" t="str">
        <f t="shared" si="35"/>
        <v>C5-1</v>
      </c>
      <c r="E263" t="s">
        <v>448</v>
      </c>
      <c r="F263">
        <v>1</v>
      </c>
      <c r="G263" t="s">
        <v>395</v>
      </c>
      <c r="N263" s="97"/>
      <c r="AT263" t="str">
        <f t="shared" si="36"/>
        <v>VCORE</v>
      </c>
      <c r="AU263" t="str">
        <f t="shared" si="37"/>
        <v>--</v>
      </c>
    </row>
    <row r="264" spans="1:47" x14ac:dyDescent="0.25">
      <c r="A264" t="str">
        <f t="shared" si="32"/>
        <v>C5-2</v>
      </c>
      <c r="B264" t="str">
        <f t="shared" si="33"/>
        <v>GND</v>
      </c>
      <c r="C264" t="str">
        <f t="shared" si="34"/>
        <v>C5-GND</v>
      </c>
      <c r="D264" t="str">
        <f t="shared" si="35"/>
        <v>C5-2</v>
      </c>
      <c r="E264" t="s">
        <v>448</v>
      </c>
      <c r="F264">
        <v>2</v>
      </c>
      <c r="G264" t="s">
        <v>324</v>
      </c>
      <c r="N264" s="97"/>
      <c r="AT264" t="str">
        <f t="shared" si="36"/>
        <v>GND</v>
      </c>
      <c r="AU264" t="str">
        <f t="shared" si="37"/>
        <v>--</v>
      </c>
    </row>
    <row r="265" spans="1:47" x14ac:dyDescent="0.25">
      <c r="A265" t="str">
        <f t="shared" si="32"/>
        <v>C6-1</v>
      </c>
      <c r="B265" t="str">
        <f t="shared" si="33"/>
        <v>VCORE</v>
      </c>
      <c r="C265" t="str">
        <f t="shared" si="34"/>
        <v>C6-VCORE</v>
      </c>
      <c r="D265" t="str">
        <f t="shared" si="35"/>
        <v>C6-1</v>
      </c>
      <c r="E265" t="s">
        <v>449</v>
      </c>
      <c r="F265">
        <v>1</v>
      </c>
      <c r="G265" t="s">
        <v>395</v>
      </c>
      <c r="N265" s="97"/>
      <c r="AT265" t="str">
        <f t="shared" si="36"/>
        <v>VCORE</v>
      </c>
      <c r="AU265" t="str">
        <f t="shared" si="37"/>
        <v>--</v>
      </c>
    </row>
    <row r="266" spans="1:47" x14ac:dyDescent="0.25">
      <c r="A266" t="str">
        <f t="shared" si="32"/>
        <v>C6-2</v>
      </c>
      <c r="B266" t="str">
        <f t="shared" si="33"/>
        <v>GND</v>
      </c>
      <c r="C266" t="str">
        <f t="shared" si="34"/>
        <v>C6-GND</v>
      </c>
      <c r="D266" t="str">
        <f t="shared" si="35"/>
        <v>C6-2</v>
      </c>
      <c r="E266" t="s">
        <v>449</v>
      </c>
      <c r="F266">
        <v>2</v>
      </c>
      <c r="G266" t="s">
        <v>324</v>
      </c>
      <c r="N266" s="97"/>
      <c r="AT266" t="str">
        <f t="shared" si="36"/>
        <v>GND</v>
      </c>
      <c r="AU266" t="str">
        <f t="shared" si="37"/>
        <v>--</v>
      </c>
    </row>
    <row r="267" spans="1:47" x14ac:dyDescent="0.25">
      <c r="A267" t="str">
        <f t="shared" si="32"/>
        <v>C7-1</v>
      </c>
      <c r="B267" t="str">
        <f t="shared" si="33"/>
        <v>3.3V</v>
      </c>
      <c r="C267" t="str">
        <f t="shared" si="34"/>
        <v>C7-3.3V</v>
      </c>
      <c r="D267" t="str">
        <f t="shared" si="35"/>
        <v>C7-1</v>
      </c>
      <c r="E267" t="s">
        <v>450</v>
      </c>
      <c r="F267">
        <v>1</v>
      </c>
      <c r="G267" t="s">
        <v>291</v>
      </c>
      <c r="N267" s="97"/>
      <c r="AT267" t="str">
        <f t="shared" si="36"/>
        <v>3.3V</v>
      </c>
      <c r="AU267" t="str">
        <f t="shared" si="37"/>
        <v>--</v>
      </c>
    </row>
    <row r="268" spans="1:47" x14ac:dyDescent="0.25">
      <c r="A268" t="str">
        <f t="shared" si="32"/>
        <v>C7-2</v>
      </c>
      <c r="B268" t="str">
        <f t="shared" si="33"/>
        <v>GND</v>
      </c>
      <c r="C268" t="str">
        <f t="shared" si="34"/>
        <v>C7-GND</v>
      </c>
      <c r="D268" t="str">
        <f t="shared" si="35"/>
        <v>C7-2</v>
      </c>
      <c r="E268" t="s">
        <v>450</v>
      </c>
      <c r="F268">
        <v>2</v>
      </c>
      <c r="G268" t="s">
        <v>324</v>
      </c>
      <c r="N268" s="97"/>
      <c r="AT268" t="str">
        <f t="shared" si="36"/>
        <v>GND</v>
      </c>
      <c r="AU268" t="str">
        <f t="shared" si="37"/>
        <v>--</v>
      </c>
    </row>
    <row r="269" spans="1:47" x14ac:dyDescent="0.25">
      <c r="A269" t="str">
        <f t="shared" si="32"/>
        <v>C8-1</v>
      </c>
      <c r="B269" t="str">
        <f t="shared" si="33"/>
        <v>3.3V</v>
      </c>
      <c r="C269" t="str">
        <f t="shared" si="34"/>
        <v>C8-3.3V</v>
      </c>
      <c r="D269" t="str">
        <f t="shared" si="35"/>
        <v>C8-1</v>
      </c>
      <c r="E269" t="s">
        <v>451</v>
      </c>
      <c r="F269">
        <v>1</v>
      </c>
      <c r="G269" t="s">
        <v>291</v>
      </c>
      <c r="N269" s="97"/>
      <c r="AT269" t="str">
        <f t="shared" si="36"/>
        <v>3.3V</v>
      </c>
      <c r="AU269" t="str">
        <f t="shared" si="37"/>
        <v>--</v>
      </c>
    </row>
    <row r="270" spans="1:47" x14ac:dyDescent="0.25">
      <c r="A270" t="str">
        <f t="shared" si="32"/>
        <v>C8-2</v>
      </c>
      <c r="B270" t="str">
        <f t="shared" si="33"/>
        <v>GND</v>
      </c>
      <c r="C270" t="str">
        <f t="shared" si="34"/>
        <v>C8-GND</v>
      </c>
      <c r="D270" t="str">
        <f t="shared" si="35"/>
        <v>C8-2</v>
      </c>
      <c r="E270" t="s">
        <v>451</v>
      </c>
      <c r="F270">
        <v>2</v>
      </c>
      <c r="G270" t="s">
        <v>324</v>
      </c>
      <c r="N270" s="97"/>
      <c r="AT270" t="str">
        <f t="shared" si="36"/>
        <v>GND</v>
      </c>
      <c r="AU270" t="str">
        <f t="shared" si="37"/>
        <v>--</v>
      </c>
    </row>
    <row r="271" spans="1:47" x14ac:dyDescent="0.25">
      <c r="A271" t="str">
        <f t="shared" si="32"/>
        <v>C9-1</v>
      </c>
      <c r="B271" t="str">
        <f t="shared" si="33"/>
        <v>3.3V</v>
      </c>
      <c r="C271" t="str">
        <f t="shared" si="34"/>
        <v>C9-3.3V</v>
      </c>
      <c r="D271" t="str">
        <f t="shared" si="35"/>
        <v>C9-1</v>
      </c>
      <c r="E271" t="s">
        <v>452</v>
      </c>
      <c r="F271">
        <v>1</v>
      </c>
      <c r="G271" t="s">
        <v>291</v>
      </c>
      <c r="N271" s="97"/>
      <c r="AT271" t="str">
        <f t="shared" si="36"/>
        <v>3.3V</v>
      </c>
      <c r="AU271" t="str">
        <f t="shared" si="37"/>
        <v>--</v>
      </c>
    </row>
    <row r="272" spans="1:47" x14ac:dyDescent="0.25">
      <c r="A272" t="str">
        <f t="shared" si="32"/>
        <v>C9-2</v>
      </c>
      <c r="B272" t="str">
        <f t="shared" si="33"/>
        <v>GND</v>
      </c>
      <c r="C272" t="str">
        <f t="shared" si="34"/>
        <v>C9-GND</v>
      </c>
      <c r="D272" t="str">
        <f t="shared" si="35"/>
        <v>C9-2</v>
      </c>
      <c r="E272" t="s">
        <v>452</v>
      </c>
      <c r="F272">
        <v>2</v>
      </c>
      <c r="G272" t="s">
        <v>324</v>
      </c>
      <c r="N272" s="97"/>
      <c r="AT272" t="str">
        <f t="shared" si="36"/>
        <v>GND</v>
      </c>
      <c r="AU272" t="str">
        <f t="shared" si="37"/>
        <v>--</v>
      </c>
    </row>
    <row r="273" spans="1:47" x14ac:dyDescent="0.25">
      <c r="A273" t="str">
        <f t="shared" si="32"/>
        <v>C10-1</v>
      </c>
      <c r="B273" t="str">
        <f t="shared" si="33"/>
        <v>GND</v>
      </c>
      <c r="C273" t="str">
        <f t="shared" si="34"/>
        <v>C10-GND</v>
      </c>
      <c r="D273" t="str">
        <f t="shared" si="35"/>
        <v>C10-1</v>
      </c>
      <c r="E273" t="s">
        <v>453</v>
      </c>
      <c r="F273">
        <v>1</v>
      </c>
      <c r="G273" t="s">
        <v>324</v>
      </c>
      <c r="N273" s="97"/>
      <c r="AT273" t="str">
        <f t="shared" si="36"/>
        <v>GND</v>
      </c>
      <c r="AU273" t="str">
        <f t="shared" si="37"/>
        <v>--</v>
      </c>
    </row>
    <row r="274" spans="1:47" x14ac:dyDescent="0.25">
      <c r="A274" t="str">
        <f t="shared" si="32"/>
        <v>C10-2</v>
      </c>
      <c r="B274" t="str">
        <f t="shared" si="33"/>
        <v>3.3V</v>
      </c>
      <c r="C274" t="str">
        <f t="shared" si="34"/>
        <v>C10-3.3V</v>
      </c>
      <c r="D274" t="str">
        <f t="shared" si="35"/>
        <v>C10-2</v>
      </c>
      <c r="E274" t="s">
        <v>453</v>
      </c>
      <c r="F274">
        <v>2</v>
      </c>
      <c r="G274" t="s">
        <v>291</v>
      </c>
      <c r="N274" s="97"/>
      <c r="AT274" t="str">
        <f t="shared" si="36"/>
        <v>3.3V</v>
      </c>
      <c r="AU274" t="str">
        <f t="shared" si="37"/>
        <v>--</v>
      </c>
    </row>
    <row r="275" spans="1:47" x14ac:dyDescent="0.25">
      <c r="A275" t="str">
        <f t="shared" si="32"/>
        <v>C11-1</v>
      </c>
      <c r="B275" t="str">
        <f t="shared" si="33"/>
        <v>GND</v>
      </c>
      <c r="C275" t="str">
        <f t="shared" si="34"/>
        <v>C11-GND</v>
      </c>
      <c r="D275" t="str">
        <f t="shared" si="35"/>
        <v>C11-1</v>
      </c>
      <c r="E275" t="s">
        <v>454</v>
      </c>
      <c r="F275">
        <v>1</v>
      </c>
      <c r="G275" t="s">
        <v>324</v>
      </c>
      <c r="N275" s="97"/>
      <c r="AT275" t="str">
        <f t="shared" si="36"/>
        <v>GND</v>
      </c>
      <c r="AU275" t="str">
        <f t="shared" si="37"/>
        <v>--</v>
      </c>
    </row>
    <row r="276" spans="1:47" x14ac:dyDescent="0.25">
      <c r="A276" t="str">
        <f t="shared" si="32"/>
        <v>C11-2</v>
      </c>
      <c r="B276" t="str">
        <f t="shared" si="33"/>
        <v>VCORE</v>
      </c>
      <c r="C276" t="str">
        <f t="shared" si="34"/>
        <v>C11-VCORE</v>
      </c>
      <c r="D276" t="str">
        <f t="shared" si="35"/>
        <v>C11-2</v>
      </c>
      <c r="E276" t="s">
        <v>454</v>
      </c>
      <c r="F276">
        <v>2</v>
      </c>
      <c r="G276" t="s">
        <v>395</v>
      </c>
      <c r="N276" s="97"/>
      <c r="AT276" t="str">
        <f t="shared" si="36"/>
        <v>VCORE</v>
      </c>
      <c r="AU276" t="str">
        <f t="shared" si="37"/>
        <v>--</v>
      </c>
    </row>
    <row r="277" spans="1:47" x14ac:dyDescent="0.25">
      <c r="A277" t="str">
        <f t="shared" si="32"/>
        <v>C12-1</v>
      </c>
      <c r="B277" t="str">
        <f t="shared" si="33"/>
        <v>GND</v>
      </c>
      <c r="C277" t="str">
        <f t="shared" si="34"/>
        <v>C12-GND</v>
      </c>
      <c r="D277" t="str">
        <f t="shared" si="35"/>
        <v>C12-1</v>
      </c>
      <c r="E277" t="s">
        <v>455</v>
      </c>
      <c r="F277">
        <v>1</v>
      </c>
      <c r="G277" t="s">
        <v>324</v>
      </c>
      <c r="N277" s="97"/>
      <c r="AT277" t="str">
        <f t="shared" si="36"/>
        <v>GND</v>
      </c>
      <c r="AU277" t="str">
        <f t="shared" si="37"/>
        <v>--</v>
      </c>
    </row>
    <row r="278" spans="1:47" x14ac:dyDescent="0.25">
      <c r="A278" t="str">
        <f t="shared" si="32"/>
        <v>C12-2</v>
      </c>
      <c r="B278" t="str">
        <f t="shared" si="33"/>
        <v>USB_VBUS</v>
      </c>
      <c r="C278" t="str">
        <f t="shared" si="34"/>
        <v>C12-USB_VBUS</v>
      </c>
      <c r="D278" t="str">
        <f t="shared" si="35"/>
        <v>C12-2</v>
      </c>
      <c r="E278" t="s">
        <v>455</v>
      </c>
      <c r="F278">
        <v>2</v>
      </c>
      <c r="G278" t="s">
        <v>350</v>
      </c>
      <c r="N278" s="97"/>
      <c r="AT278" t="str">
        <f t="shared" si="36"/>
        <v>NetR9_2</v>
      </c>
      <c r="AU278" t="str">
        <f t="shared" si="37"/>
        <v>R9</v>
      </c>
    </row>
    <row r="279" spans="1:47" x14ac:dyDescent="0.25">
      <c r="A279" t="str">
        <f t="shared" si="32"/>
        <v>C13-1</v>
      </c>
      <c r="B279" t="str">
        <f t="shared" si="33"/>
        <v>GND</v>
      </c>
      <c r="C279" t="str">
        <f t="shared" si="34"/>
        <v>C13-GND</v>
      </c>
      <c r="D279" t="str">
        <f t="shared" si="35"/>
        <v>C13-1</v>
      </c>
      <c r="E279" t="s">
        <v>456</v>
      </c>
      <c r="F279">
        <v>1</v>
      </c>
      <c r="G279" t="s">
        <v>324</v>
      </c>
      <c r="N279" s="97"/>
      <c r="AT279" t="str">
        <f t="shared" si="36"/>
        <v>GND</v>
      </c>
      <c r="AU279" t="str">
        <f t="shared" si="37"/>
        <v>--</v>
      </c>
    </row>
    <row r="280" spans="1:47" x14ac:dyDescent="0.25">
      <c r="A280" t="str">
        <f t="shared" si="32"/>
        <v>C13-2</v>
      </c>
      <c r="B280" t="str">
        <f t="shared" si="33"/>
        <v>3.3V</v>
      </c>
      <c r="C280" t="str">
        <f t="shared" si="34"/>
        <v>C13-3.3V</v>
      </c>
      <c r="D280" t="str">
        <f t="shared" si="35"/>
        <v>C13-2</v>
      </c>
      <c r="E280" t="s">
        <v>456</v>
      </c>
      <c r="F280">
        <v>2</v>
      </c>
      <c r="G280" t="s">
        <v>291</v>
      </c>
      <c r="N280" s="97"/>
      <c r="AT280" t="str">
        <f t="shared" si="36"/>
        <v>3.3V</v>
      </c>
      <c r="AU280" t="str">
        <f t="shared" si="37"/>
        <v>--</v>
      </c>
    </row>
    <row r="281" spans="1:47" x14ac:dyDescent="0.25">
      <c r="A281" t="str">
        <f t="shared" si="32"/>
        <v>C14-1</v>
      </c>
      <c r="B281" t="str">
        <f t="shared" si="33"/>
        <v>5V</v>
      </c>
      <c r="C281" t="str">
        <f t="shared" si="34"/>
        <v>C14-5V</v>
      </c>
      <c r="D281" t="str">
        <f t="shared" si="35"/>
        <v>C14-1</v>
      </c>
      <c r="E281" t="s">
        <v>457</v>
      </c>
      <c r="F281">
        <v>1</v>
      </c>
      <c r="G281" t="s">
        <v>293</v>
      </c>
      <c r="N281" s="97"/>
      <c r="AT281" t="str">
        <f t="shared" si="36"/>
        <v>5V</v>
      </c>
      <c r="AU281" t="str">
        <f t="shared" si="37"/>
        <v>--</v>
      </c>
    </row>
    <row r="282" spans="1:47" x14ac:dyDescent="0.25">
      <c r="A282" t="str">
        <f t="shared" si="32"/>
        <v>C14-2</v>
      </c>
      <c r="B282" t="str">
        <f t="shared" si="33"/>
        <v>GND</v>
      </c>
      <c r="C282" t="str">
        <f t="shared" si="34"/>
        <v>C14-GND</v>
      </c>
      <c r="D282" t="str">
        <f t="shared" si="35"/>
        <v>C14-2</v>
      </c>
      <c r="E282" t="s">
        <v>457</v>
      </c>
      <c r="F282">
        <v>2</v>
      </c>
      <c r="G282" t="s">
        <v>324</v>
      </c>
      <c r="N282" s="97"/>
      <c r="AT282" t="str">
        <f t="shared" si="36"/>
        <v>GND</v>
      </c>
      <c r="AU282" t="str">
        <f t="shared" si="37"/>
        <v>--</v>
      </c>
    </row>
    <row r="283" spans="1:47" x14ac:dyDescent="0.25">
      <c r="A283" t="str">
        <f t="shared" si="32"/>
        <v>C15-1</v>
      </c>
      <c r="B283" t="str">
        <f t="shared" si="33"/>
        <v>3.3V</v>
      </c>
      <c r="C283" t="str">
        <f t="shared" si="34"/>
        <v>C15-3.3V</v>
      </c>
      <c r="D283" t="str">
        <f t="shared" si="35"/>
        <v>C15-1</v>
      </c>
      <c r="E283" t="s">
        <v>458</v>
      </c>
      <c r="F283">
        <v>1</v>
      </c>
      <c r="G283" t="s">
        <v>291</v>
      </c>
      <c r="N283" s="97"/>
      <c r="AT283" t="str">
        <f t="shared" si="36"/>
        <v>3.3V</v>
      </c>
      <c r="AU283" t="str">
        <f t="shared" si="37"/>
        <v>--</v>
      </c>
    </row>
    <row r="284" spans="1:47" x14ac:dyDescent="0.25">
      <c r="A284" t="str">
        <f t="shared" si="32"/>
        <v>C15-2</v>
      </c>
      <c r="B284" t="str">
        <f t="shared" si="33"/>
        <v>GND</v>
      </c>
      <c r="C284" t="str">
        <f t="shared" si="34"/>
        <v>C15-GND</v>
      </c>
      <c r="D284" t="str">
        <f t="shared" si="35"/>
        <v>C15-2</v>
      </c>
      <c r="E284" t="s">
        <v>458</v>
      </c>
      <c r="F284">
        <v>2</v>
      </c>
      <c r="G284" t="s">
        <v>324</v>
      </c>
      <c r="N284" s="97"/>
      <c r="AT284" t="str">
        <f t="shared" si="36"/>
        <v>GND</v>
      </c>
      <c r="AU284" t="str">
        <f t="shared" si="37"/>
        <v>--</v>
      </c>
    </row>
    <row r="285" spans="1:47" x14ac:dyDescent="0.25">
      <c r="A285" t="str">
        <f t="shared" si="32"/>
        <v>C16-1</v>
      </c>
      <c r="B285" t="str">
        <f t="shared" si="33"/>
        <v>GND</v>
      </c>
      <c r="C285" t="str">
        <f t="shared" si="34"/>
        <v>C16-GND</v>
      </c>
      <c r="D285" t="str">
        <f t="shared" si="35"/>
        <v>C16-1</v>
      </c>
      <c r="E285" t="s">
        <v>459</v>
      </c>
      <c r="F285">
        <v>1</v>
      </c>
      <c r="G285" t="s">
        <v>324</v>
      </c>
      <c r="N285" s="97"/>
      <c r="AT285" t="str">
        <f t="shared" si="36"/>
        <v>GND</v>
      </c>
      <c r="AU285" t="str">
        <f t="shared" si="37"/>
        <v>--</v>
      </c>
    </row>
    <row r="286" spans="1:47" x14ac:dyDescent="0.25">
      <c r="A286" t="str">
        <f t="shared" si="32"/>
        <v>C16-2</v>
      </c>
      <c r="B286" t="str">
        <f t="shared" si="33"/>
        <v>NetC16_2</v>
      </c>
      <c r="C286" t="str">
        <f t="shared" si="34"/>
        <v>C16-NetC16_2</v>
      </c>
      <c r="D286" t="str">
        <f t="shared" si="35"/>
        <v>C16-2</v>
      </c>
      <c r="E286" t="s">
        <v>459</v>
      </c>
      <c r="F286">
        <v>2</v>
      </c>
      <c r="G286" t="s">
        <v>1029</v>
      </c>
      <c r="N286" s="97"/>
      <c r="AT286" t="str">
        <f t="shared" si="36"/>
        <v>NetC16_2</v>
      </c>
      <c r="AU286" t="str">
        <f t="shared" si="37"/>
        <v>--</v>
      </c>
    </row>
    <row r="287" spans="1:47" x14ac:dyDescent="0.25">
      <c r="A287" t="str">
        <f t="shared" si="32"/>
        <v>C17-1</v>
      </c>
      <c r="B287" t="str">
        <f t="shared" si="33"/>
        <v>3.3V</v>
      </c>
      <c r="C287" t="str">
        <f t="shared" si="34"/>
        <v>C17-3.3V</v>
      </c>
      <c r="D287" t="str">
        <f t="shared" si="35"/>
        <v>C17-1</v>
      </c>
      <c r="E287" t="s">
        <v>460</v>
      </c>
      <c r="F287">
        <v>1</v>
      </c>
      <c r="G287" t="s">
        <v>291</v>
      </c>
      <c r="N287" s="97"/>
      <c r="AT287" t="str">
        <f t="shared" si="36"/>
        <v>3.3V</v>
      </c>
      <c r="AU287" t="str">
        <f t="shared" si="37"/>
        <v>--</v>
      </c>
    </row>
    <row r="288" spans="1:47" x14ac:dyDescent="0.25">
      <c r="A288" t="str">
        <f t="shared" si="32"/>
        <v>C17-2</v>
      </c>
      <c r="B288" t="str">
        <f t="shared" si="33"/>
        <v>GND</v>
      </c>
      <c r="C288" t="str">
        <f t="shared" si="34"/>
        <v>C17-GND</v>
      </c>
      <c r="D288" t="str">
        <f t="shared" si="35"/>
        <v>C17-2</v>
      </c>
      <c r="E288" t="s">
        <v>460</v>
      </c>
      <c r="F288">
        <v>2</v>
      </c>
      <c r="G288" t="s">
        <v>324</v>
      </c>
      <c r="N288" s="97"/>
      <c r="AT288" t="str">
        <f t="shared" si="36"/>
        <v>GND</v>
      </c>
      <c r="AU288" t="str">
        <f t="shared" si="37"/>
        <v>--</v>
      </c>
    </row>
    <row r="289" spans="1:47" x14ac:dyDescent="0.25">
      <c r="A289" t="str">
        <f t="shared" si="32"/>
        <v>C18-1</v>
      </c>
      <c r="B289" t="str">
        <f t="shared" si="33"/>
        <v>PROGn</v>
      </c>
      <c r="C289" t="str">
        <f t="shared" si="34"/>
        <v>C18-PROGn</v>
      </c>
      <c r="D289" t="str">
        <f t="shared" si="35"/>
        <v>C18-1</v>
      </c>
      <c r="E289" t="s">
        <v>461</v>
      </c>
      <c r="F289">
        <v>1</v>
      </c>
      <c r="G289" t="s">
        <v>1116</v>
      </c>
      <c r="N289" s="97"/>
      <c r="AT289" t="str">
        <f t="shared" si="36"/>
        <v>RESET</v>
      </c>
      <c r="AU289" t="str">
        <f t="shared" si="37"/>
        <v>R34</v>
      </c>
    </row>
    <row r="290" spans="1:47" x14ac:dyDescent="0.25">
      <c r="A290" t="str">
        <f t="shared" si="32"/>
        <v>C18-2</v>
      </c>
      <c r="B290" t="str">
        <f t="shared" si="33"/>
        <v>GND</v>
      </c>
      <c r="C290" t="str">
        <f t="shared" si="34"/>
        <v>C18-GND</v>
      </c>
      <c r="D290" t="str">
        <f t="shared" si="35"/>
        <v>C18-2</v>
      </c>
      <c r="E290" t="s">
        <v>461</v>
      </c>
      <c r="F290">
        <v>2</v>
      </c>
      <c r="G290" t="s">
        <v>324</v>
      </c>
      <c r="N290" s="97"/>
      <c r="AT290" t="str">
        <f t="shared" si="36"/>
        <v>GND</v>
      </c>
      <c r="AU290" t="str">
        <f t="shared" si="37"/>
        <v>--</v>
      </c>
    </row>
    <row r="291" spans="1:47" x14ac:dyDescent="0.25">
      <c r="A291" t="str">
        <f t="shared" si="32"/>
        <v>C19-1</v>
      </c>
      <c r="B291" t="str">
        <f t="shared" si="33"/>
        <v>3.3V</v>
      </c>
      <c r="C291" t="str">
        <f t="shared" si="34"/>
        <v>C19-3.3V</v>
      </c>
      <c r="D291" t="str">
        <f t="shared" si="35"/>
        <v>C19-1</v>
      </c>
      <c r="E291" t="s">
        <v>462</v>
      </c>
      <c r="F291">
        <v>1</v>
      </c>
      <c r="G291" t="s">
        <v>291</v>
      </c>
      <c r="N291" s="97"/>
      <c r="AT291" t="str">
        <f t="shared" si="36"/>
        <v>3.3V</v>
      </c>
      <c r="AU291" t="str">
        <f t="shared" si="37"/>
        <v>--</v>
      </c>
    </row>
    <row r="292" spans="1:47" x14ac:dyDescent="0.25">
      <c r="A292" t="str">
        <f t="shared" si="32"/>
        <v>C19-2</v>
      </c>
      <c r="B292" t="str">
        <f t="shared" si="33"/>
        <v>GND</v>
      </c>
      <c r="C292" t="str">
        <f t="shared" si="34"/>
        <v>C19-GND</v>
      </c>
      <c r="D292" t="str">
        <f t="shared" si="35"/>
        <v>C19-2</v>
      </c>
      <c r="E292" t="s">
        <v>462</v>
      </c>
      <c r="F292">
        <v>2</v>
      </c>
      <c r="G292" t="s">
        <v>324</v>
      </c>
      <c r="N292" s="97"/>
      <c r="AT292" t="str">
        <f t="shared" si="36"/>
        <v>GND</v>
      </c>
      <c r="AU292" t="str">
        <f t="shared" si="37"/>
        <v>--</v>
      </c>
    </row>
    <row r="293" spans="1:47" x14ac:dyDescent="0.25">
      <c r="A293" t="str">
        <f t="shared" si="32"/>
        <v>C20-1</v>
      </c>
      <c r="B293" t="str">
        <f t="shared" si="33"/>
        <v>3.3V</v>
      </c>
      <c r="C293" t="str">
        <f t="shared" si="34"/>
        <v>C20-3.3V</v>
      </c>
      <c r="D293" t="str">
        <f t="shared" si="35"/>
        <v>C20-1</v>
      </c>
      <c r="E293" t="s">
        <v>463</v>
      </c>
      <c r="F293">
        <v>1</v>
      </c>
      <c r="G293" t="s">
        <v>291</v>
      </c>
      <c r="N293" s="97"/>
      <c r="AT293" t="str">
        <f t="shared" si="36"/>
        <v>3.3V</v>
      </c>
      <c r="AU293" t="str">
        <f t="shared" si="37"/>
        <v>--</v>
      </c>
    </row>
    <row r="294" spans="1:47" x14ac:dyDescent="0.25">
      <c r="A294" t="str">
        <f t="shared" si="32"/>
        <v>C20-2</v>
      </c>
      <c r="B294" t="str">
        <f t="shared" si="33"/>
        <v>GND</v>
      </c>
      <c r="C294" t="str">
        <f t="shared" si="34"/>
        <v>C20-GND</v>
      </c>
      <c r="D294" t="str">
        <f t="shared" si="35"/>
        <v>C20-2</v>
      </c>
      <c r="E294" t="s">
        <v>463</v>
      </c>
      <c r="F294">
        <v>2</v>
      </c>
      <c r="G294" t="s">
        <v>324</v>
      </c>
      <c r="N294" s="97"/>
      <c r="AT294" t="str">
        <f t="shared" si="36"/>
        <v>GND</v>
      </c>
      <c r="AU294" t="str">
        <f t="shared" si="37"/>
        <v>--</v>
      </c>
    </row>
    <row r="295" spans="1:47" x14ac:dyDescent="0.25">
      <c r="A295" t="str">
        <f t="shared" si="32"/>
        <v>C21-1</v>
      </c>
      <c r="B295" t="str">
        <f t="shared" si="33"/>
        <v>3.3V</v>
      </c>
      <c r="C295" t="str">
        <f t="shared" si="34"/>
        <v>C21-3.3V</v>
      </c>
      <c r="D295" t="str">
        <f t="shared" si="35"/>
        <v>C21-1</v>
      </c>
      <c r="E295" t="s">
        <v>464</v>
      </c>
      <c r="F295">
        <v>1</v>
      </c>
      <c r="G295" t="s">
        <v>291</v>
      </c>
      <c r="N295" s="97"/>
      <c r="AT295" t="str">
        <f t="shared" si="36"/>
        <v>3.3V</v>
      </c>
      <c r="AU295" t="str">
        <f t="shared" si="37"/>
        <v>--</v>
      </c>
    </row>
    <row r="296" spans="1:47" x14ac:dyDescent="0.25">
      <c r="A296" t="str">
        <f t="shared" si="32"/>
        <v>C21-2</v>
      </c>
      <c r="B296" t="str">
        <f t="shared" si="33"/>
        <v>GND</v>
      </c>
      <c r="C296" t="str">
        <f t="shared" si="34"/>
        <v>C21-GND</v>
      </c>
      <c r="D296" t="str">
        <f t="shared" si="35"/>
        <v>C21-2</v>
      </c>
      <c r="E296" t="s">
        <v>464</v>
      </c>
      <c r="F296">
        <v>2</v>
      </c>
      <c r="G296" t="s">
        <v>324</v>
      </c>
      <c r="N296" s="97"/>
      <c r="AT296" t="str">
        <f t="shared" si="36"/>
        <v>GND</v>
      </c>
      <c r="AU296" t="str">
        <f t="shared" si="37"/>
        <v>--</v>
      </c>
    </row>
    <row r="297" spans="1:47" x14ac:dyDescent="0.25">
      <c r="A297" t="str">
        <f t="shared" si="32"/>
        <v>C22-1</v>
      </c>
      <c r="B297" t="str">
        <f t="shared" si="33"/>
        <v>3.3V</v>
      </c>
      <c r="C297" t="str">
        <f t="shared" si="34"/>
        <v>C22-3.3V</v>
      </c>
      <c r="D297" t="str">
        <f t="shared" si="35"/>
        <v>C22-1</v>
      </c>
      <c r="E297" t="s">
        <v>465</v>
      </c>
      <c r="F297">
        <v>1</v>
      </c>
      <c r="G297" t="s">
        <v>291</v>
      </c>
      <c r="N297" s="97"/>
      <c r="AT297" t="str">
        <f t="shared" si="36"/>
        <v>3.3V</v>
      </c>
      <c r="AU297" t="str">
        <f t="shared" si="37"/>
        <v>--</v>
      </c>
    </row>
    <row r="298" spans="1:47" x14ac:dyDescent="0.25">
      <c r="A298" t="str">
        <f t="shared" si="32"/>
        <v>C22-2</v>
      </c>
      <c r="B298" t="str">
        <f t="shared" si="33"/>
        <v>GND</v>
      </c>
      <c r="C298" t="str">
        <f t="shared" si="34"/>
        <v>C22-GND</v>
      </c>
      <c r="D298" t="str">
        <f t="shared" si="35"/>
        <v>C22-2</v>
      </c>
      <c r="E298" t="s">
        <v>465</v>
      </c>
      <c r="F298">
        <v>2</v>
      </c>
      <c r="G298" t="s">
        <v>324</v>
      </c>
      <c r="N298" s="97"/>
      <c r="AT298" t="str">
        <f t="shared" si="36"/>
        <v>GND</v>
      </c>
      <c r="AU298" t="str">
        <f t="shared" si="37"/>
        <v>--</v>
      </c>
    </row>
    <row r="299" spans="1:47" x14ac:dyDescent="0.25">
      <c r="A299" t="str">
        <f t="shared" si="32"/>
        <v>C23-1</v>
      </c>
      <c r="B299" t="str">
        <f t="shared" si="33"/>
        <v>3.3V</v>
      </c>
      <c r="C299" t="str">
        <f t="shared" si="34"/>
        <v>C23-3.3V</v>
      </c>
      <c r="D299" t="str">
        <f t="shared" si="35"/>
        <v>C23-1</v>
      </c>
      <c r="E299" t="s">
        <v>466</v>
      </c>
      <c r="F299">
        <v>1</v>
      </c>
      <c r="G299" t="s">
        <v>291</v>
      </c>
      <c r="N299" s="97"/>
      <c r="AT299" t="str">
        <f t="shared" si="36"/>
        <v>3.3V</v>
      </c>
      <c r="AU299" t="str">
        <f t="shared" si="37"/>
        <v>--</v>
      </c>
    </row>
    <row r="300" spans="1:47" x14ac:dyDescent="0.25">
      <c r="A300" t="str">
        <f t="shared" si="32"/>
        <v>C23-2</v>
      </c>
      <c r="B300" t="str">
        <f t="shared" si="33"/>
        <v>GND</v>
      </c>
      <c r="C300" t="str">
        <f t="shared" si="34"/>
        <v>C23-GND</v>
      </c>
      <c r="D300" t="str">
        <f t="shared" si="35"/>
        <v>C23-2</v>
      </c>
      <c r="E300" t="s">
        <v>466</v>
      </c>
      <c r="F300">
        <v>2</v>
      </c>
      <c r="G300" t="s">
        <v>324</v>
      </c>
      <c r="N300" s="97"/>
      <c r="AT300" t="str">
        <f t="shared" si="36"/>
        <v>GND</v>
      </c>
      <c r="AU300" t="str">
        <f t="shared" si="37"/>
        <v>--</v>
      </c>
    </row>
    <row r="301" spans="1:47" x14ac:dyDescent="0.25">
      <c r="A301" t="str">
        <f t="shared" si="32"/>
        <v>C24-1</v>
      </c>
      <c r="B301" t="str">
        <f t="shared" si="33"/>
        <v>3.3V</v>
      </c>
      <c r="C301" t="str">
        <f t="shared" si="34"/>
        <v>C24-3.3V</v>
      </c>
      <c r="D301" t="str">
        <f t="shared" si="35"/>
        <v>C24-1</v>
      </c>
      <c r="E301" t="s">
        <v>467</v>
      </c>
      <c r="F301">
        <v>1</v>
      </c>
      <c r="G301" t="s">
        <v>291</v>
      </c>
      <c r="N301" s="97"/>
      <c r="AT301" t="str">
        <f t="shared" si="36"/>
        <v>3.3V</v>
      </c>
      <c r="AU301" t="str">
        <f t="shared" si="37"/>
        <v>--</v>
      </c>
    </row>
    <row r="302" spans="1:47" x14ac:dyDescent="0.25">
      <c r="A302" t="str">
        <f t="shared" si="32"/>
        <v>C24-2</v>
      </c>
      <c r="B302" t="str">
        <f t="shared" si="33"/>
        <v>GND</v>
      </c>
      <c r="C302" t="str">
        <f t="shared" si="34"/>
        <v>C24-GND</v>
      </c>
      <c r="D302" t="str">
        <f t="shared" si="35"/>
        <v>C24-2</v>
      </c>
      <c r="E302" t="s">
        <v>467</v>
      </c>
      <c r="F302">
        <v>2</v>
      </c>
      <c r="G302" t="s">
        <v>324</v>
      </c>
      <c r="N302" s="97"/>
      <c r="AT302" t="str">
        <f t="shared" si="36"/>
        <v>GND</v>
      </c>
      <c r="AU302" t="str">
        <f t="shared" si="37"/>
        <v>--</v>
      </c>
    </row>
    <row r="303" spans="1:47" x14ac:dyDescent="0.25">
      <c r="A303" t="str">
        <f t="shared" si="32"/>
        <v>C25-1</v>
      </c>
      <c r="B303" t="str">
        <f t="shared" si="33"/>
        <v>3.3V</v>
      </c>
      <c r="C303" t="str">
        <f t="shared" si="34"/>
        <v>C25-3.3V</v>
      </c>
      <c r="D303" t="str">
        <f t="shared" si="35"/>
        <v>C25-1</v>
      </c>
      <c r="E303" t="s">
        <v>468</v>
      </c>
      <c r="F303">
        <v>1</v>
      </c>
      <c r="G303" t="s">
        <v>291</v>
      </c>
      <c r="N303" s="97"/>
      <c r="AT303" t="str">
        <f t="shared" si="36"/>
        <v>3.3V</v>
      </c>
      <c r="AU303" t="str">
        <f t="shared" si="37"/>
        <v>--</v>
      </c>
    </row>
    <row r="304" spans="1:47" x14ac:dyDescent="0.25">
      <c r="A304" t="str">
        <f t="shared" si="32"/>
        <v>C25-2</v>
      </c>
      <c r="B304" t="str">
        <f t="shared" si="33"/>
        <v>GND</v>
      </c>
      <c r="C304" t="str">
        <f t="shared" si="34"/>
        <v>C25-GND</v>
      </c>
      <c r="D304" t="str">
        <f t="shared" si="35"/>
        <v>C25-2</v>
      </c>
      <c r="E304" t="s">
        <v>468</v>
      </c>
      <c r="F304">
        <v>2</v>
      </c>
      <c r="G304" t="s">
        <v>324</v>
      </c>
      <c r="N304" s="97"/>
      <c r="AT304" t="str">
        <f t="shared" si="36"/>
        <v>GND</v>
      </c>
      <c r="AU304" t="str">
        <f t="shared" si="37"/>
        <v>--</v>
      </c>
    </row>
    <row r="305" spans="1:47" x14ac:dyDescent="0.25">
      <c r="A305" t="str">
        <f t="shared" si="32"/>
        <v>C26-1</v>
      </c>
      <c r="B305" t="str">
        <f t="shared" si="33"/>
        <v>3.3V</v>
      </c>
      <c r="C305" t="str">
        <f t="shared" si="34"/>
        <v>C26-3.3V</v>
      </c>
      <c r="D305" t="str">
        <f t="shared" si="35"/>
        <v>C26-1</v>
      </c>
      <c r="E305" t="s">
        <v>469</v>
      </c>
      <c r="F305">
        <v>1</v>
      </c>
      <c r="G305" t="s">
        <v>291</v>
      </c>
      <c r="N305" s="97"/>
      <c r="AT305" t="str">
        <f t="shared" si="36"/>
        <v>3.3V</v>
      </c>
      <c r="AU305" t="str">
        <f t="shared" si="37"/>
        <v>--</v>
      </c>
    </row>
    <row r="306" spans="1:47" x14ac:dyDescent="0.25">
      <c r="A306" t="str">
        <f t="shared" si="32"/>
        <v>C26-2</v>
      </c>
      <c r="B306" t="str">
        <f t="shared" si="33"/>
        <v>GND</v>
      </c>
      <c r="C306" t="str">
        <f t="shared" si="34"/>
        <v>C26-GND</v>
      </c>
      <c r="D306" t="str">
        <f t="shared" si="35"/>
        <v>C26-2</v>
      </c>
      <c r="E306" t="s">
        <v>469</v>
      </c>
      <c r="F306">
        <v>2</v>
      </c>
      <c r="G306" t="s">
        <v>324</v>
      </c>
      <c r="N306" s="97"/>
      <c r="AT306" t="str">
        <f t="shared" si="36"/>
        <v>GND</v>
      </c>
      <c r="AU306" t="str">
        <f t="shared" si="37"/>
        <v>--</v>
      </c>
    </row>
    <row r="307" spans="1:47" x14ac:dyDescent="0.25">
      <c r="A307" t="str">
        <f t="shared" si="32"/>
        <v>C27-1</v>
      </c>
      <c r="B307" t="str">
        <f t="shared" si="33"/>
        <v>3.3V</v>
      </c>
      <c r="C307" t="str">
        <f t="shared" si="34"/>
        <v>C27-3.3V</v>
      </c>
      <c r="D307" t="str">
        <f t="shared" si="35"/>
        <v>C27-1</v>
      </c>
      <c r="E307" t="s">
        <v>470</v>
      </c>
      <c r="F307">
        <v>1</v>
      </c>
      <c r="G307" t="s">
        <v>291</v>
      </c>
      <c r="N307" s="97"/>
      <c r="AT307" t="str">
        <f t="shared" si="36"/>
        <v>3.3V</v>
      </c>
      <c r="AU307" t="str">
        <f t="shared" si="37"/>
        <v>--</v>
      </c>
    </row>
    <row r="308" spans="1:47" x14ac:dyDescent="0.25">
      <c r="A308" t="str">
        <f t="shared" si="32"/>
        <v>C27-2</v>
      </c>
      <c r="B308" t="str">
        <f t="shared" si="33"/>
        <v>GND</v>
      </c>
      <c r="C308" t="str">
        <f t="shared" si="34"/>
        <v>C27-GND</v>
      </c>
      <c r="D308" t="str">
        <f t="shared" si="35"/>
        <v>C27-2</v>
      </c>
      <c r="E308" t="s">
        <v>470</v>
      </c>
      <c r="F308">
        <v>2</v>
      </c>
      <c r="G308" t="s">
        <v>324</v>
      </c>
      <c r="N308" s="97"/>
      <c r="AT308" t="str">
        <f t="shared" si="36"/>
        <v>GND</v>
      </c>
      <c r="AU308" t="str">
        <f t="shared" si="37"/>
        <v>--</v>
      </c>
    </row>
    <row r="309" spans="1:47" x14ac:dyDescent="0.25">
      <c r="A309" t="str">
        <f t="shared" si="32"/>
        <v>C28-1</v>
      </c>
      <c r="B309" t="str">
        <f t="shared" si="33"/>
        <v>3.3V</v>
      </c>
      <c r="C309" t="str">
        <f t="shared" si="34"/>
        <v>C28-3.3V</v>
      </c>
      <c r="D309" t="str">
        <f t="shared" si="35"/>
        <v>C28-1</v>
      </c>
      <c r="E309" t="s">
        <v>471</v>
      </c>
      <c r="F309">
        <v>1</v>
      </c>
      <c r="G309" t="s">
        <v>291</v>
      </c>
      <c r="N309" s="97"/>
      <c r="AT309" t="str">
        <f t="shared" si="36"/>
        <v>3.3V</v>
      </c>
      <c r="AU309" t="str">
        <f t="shared" si="37"/>
        <v>--</v>
      </c>
    </row>
    <row r="310" spans="1:47" x14ac:dyDescent="0.25">
      <c r="A310" t="str">
        <f t="shared" si="32"/>
        <v>C28-2</v>
      </c>
      <c r="B310" t="str">
        <f t="shared" si="33"/>
        <v>GND</v>
      </c>
      <c r="C310" t="str">
        <f t="shared" si="34"/>
        <v>C28-GND</v>
      </c>
      <c r="D310" t="str">
        <f t="shared" si="35"/>
        <v>C28-2</v>
      </c>
      <c r="E310" t="s">
        <v>471</v>
      </c>
      <c r="F310">
        <v>2</v>
      </c>
      <c r="G310" t="s">
        <v>324</v>
      </c>
      <c r="N310" s="97"/>
      <c r="AT310" t="str">
        <f t="shared" si="36"/>
        <v>GND</v>
      </c>
      <c r="AU310" t="str">
        <f t="shared" si="37"/>
        <v>--</v>
      </c>
    </row>
    <row r="311" spans="1:47" x14ac:dyDescent="0.25">
      <c r="A311" t="str">
        <f t="shared" si="32"/>
        <v>C29-1</v>
      </c>
      <c r="B311" t="str">
        <f t="shared" si="33"/>
        <v>3.3V</v>
      </c>
      <c r="C311" t="str">
        <f t="shared" si="34"/>
        <v>C29-3.3V</v>
      </c>
      <c r="D311" t="str">
        <f t="shared" si="35"/>
        <v>C29-1</v>
      </c>
      <c r="E311" t="s">
        <v>472</v>
      </c>
      <c r="F311">
        <v>1</v>
      </c>
      <c r="G311" t="s">
        <v>291</v>
      </c>
      <c r="N311" s="97"/>
      <c r="AT311" t="str">
        <f t="shared" si="36"/>
        <v>3.3V</v>
      </c>
      <c r="AU311" t="str">
        <f t="shared" si="37"/>
        <v>--</v>
      </c>
    </row>
    <row r="312" spans="1:47" x14ac:dyDescent="0.25">
      <c r="A312" t="str">
        <f t="shared" si="32"/>
        <v>C29-2</v>
      </c>
      <c r="B312" t="str">
        <f t="shared" si="33"/>
        <v>GND</v>
      </c>
      <c r="C312" t="str">
        <f t="shared" si="34"/>
        <v>C29-GND</v>
      </c>
      <c r="D312" t="str">
        <f t="shared" si="35"/>
        <v>C29-2</v>
      </c>
      <c r="E312" t="s">
        <v>472</v>
      </c>
      <c r="F312">
        <v>2</v>
      </c>
      <c r="G312" t="s">
        <v>324</v>
      </c>
      <c r="N312" s="97"/>
      <c r="AT312" t="str">
        <f t="shared" si="36"/>
        <v>GND</v>
      </c>
      <c r="AU312" t="str">
        <f t="shared" si="37"/>
        <v>--</v>
      </c>
    </row>
    <row r="313" spans="1:47" x14ac:dyDescent="0.25">
      <c r="A313" t="str">
        <f t="shared" si="32"/>
        <v>D1-A</v>
      </c>
      <c r="B313" t="str">
        <f t="shared" si="33"/>
        <v>NetD1_A</v>
      </c>
      <c r="C313" t="str">
        <f t="shared" si="34"/>
        <v>D1-NetD1_A</v>
      </c>
      <c r="D313" t="str">
        <f t="shared" si="35"/>
        <v>D1-A</v>
      </c>
      <c r="E313" t="s">
        <v>300</v>
      </c>
      <c r="F313" t="s">
        <v>476</v>
      </c>
      <c r="G313" t="s">
        <v>373</v>
      </c>
      <c r="N313" s="97"/>
      <c r="AT313" t="str">
        <f t="shared" si="36"/>
        <v>NetD1_A</v>
      </c>
      <c r="AU313" t="str">
        <f t="shared" si="37"/>
        <v>--</v>
      </c>
    </row>
    <row r="314" spans="1:47" x14ac:dyDescent="0.25">
      <c r="A314" t="str">
        <f t="shared" si="32"/>
        <v>D1-K</v>
      </c>
      <c r="B314" t="str">
        <f t="shared" si="33"/>
        <v>DONE</v>
      </c>
      <c r="C314" t="str">
        <f t="shared" si="34"/>
        <v>D1-DONE</v>
      </c>
      <c r="D314" t="str">
        <f t="shared" si="35"/>
        <v>D1-K</v>
      </c>
      <c r="E314" t="s">
        <v>300</v>
      </c>
      <c r="F314" t="s">
        <v>477</v>
      </c>
      <c r="G314" t="s">
        <v>1028</v>
      </c>
      <c r="N314" s="97"/>
      <c r="AT314" t="str">
        <f t="shared" si="36"/>
        <v>DONE</v>
      </c>
      <c r="AU314" t="str">
        <f t="shared" si="37"/>
        <v>--</v>
      </c>
    </row>
    <row r="315" spans="1:47" x14ac:dyDescent="0.25">
      <c r="A315" t="str">
        <f t="shared" si="32"/>
        <v>D2-A</v>
      </c>
      <c r="B315" t="str">
        <f t="shared" si="33"/>
        <v>NetD2_A</v>
      </c>
      <c r="C315" t="str">
        <f t="shared" si="34"/>
        <v>D2-NetD2_A</v>
      </c>
      <c r="D315" t="str">
        <f t="shared" si="35"/>
        <v>D2-A</v>
      </c>
      <c r="E315" t="s">
        <v>301</v>
      </c>
      <c r="F315" t="s">
        <v>476</v>
      </c>
      <c r="G315" t="s">
        <v>374</v>
      </c>
      <c r="N315" s="97"/>
      <c r="AT315" t="str">
        <f t="shared" si="36"/>
        <v>NetD2_A</v>
      </c>
      <c r="AU315" t="str">
        <f t="shared" si="37"/>
        <v>--</v>
      </c>
    </row>
    <row r="316" spans="1:47" x14ac:dyDescent="0.25">
      <c r="A316" t="str">
        <f t="shared" si="32"/>
        <v>D2-K</v>
      </c>
      <c r="B316" t="str">
        <f t="shared" si="33"/>
        <v>GND</v>
      </c>
      <c r="C316" t="str">
        <f t="shared" si="34"/>
        <v>D2-GND</v>
      </c>
      <c r="D316" t="str">
        <f t="shared" si="35"/>
        <v>D2-K</v>
      </c>
      <c r="E316" t="s">
        <v>301</v>
      </c>
      <c r="F316" t="s">
        <v>477</v>
      </c>
      <c r="G316" t="s">
        <v>324</v>
      </c>
      <c r="N316" s="97"/>
      <c r="AT316" t="str">
        <f t="shared" si="36"/>
        <v>GND</v>
      </c>
      <c r="AU316" t="str">
        <f t="shared" si="37"/>
        <v>--</v>
      </c>
    </row>
    <row r="317" spans="1:47" x14ac:dyDescent="0.25">
      <c r="A317" t="str">
        <f t="shared" si="32"/>
        <v>D3-A</v>
      </c>
      <c r="B317" t="str">
        <f t="shared" si="33"/>
        <v>NetD3_A</v>
      </c>
      <c r="C317" t="str">
        <f t="shared" si="34"/>
        <v>D3-NetD3_A</v>
      </c>
      <c r="D317" t="str">
        <f t="shared" si="35"/>
        <v>D3-A</v>
      </c>
      <c r="E317" t="s">
        <v>302</v>
      </c>
      <c r="F317" t="s">
        <v>476</v>
      </c>
      <c r="G317" t="s">
        <v>375</v>
      </c>
      <c r="N317" s="97"/>
      <c r="AT317" t="str">
        <f t="shared" si="36"/>
        <v>LED1</v>
      </c>
      <c r="AU317" t="str">
        <f t="shared" si="37"/>
        <v>R18</v>
      </c>
    </row>
    <row r="318" spans="1:47" x14ac:dyDescent="0.25">
      <c r="A318" t="str">
        <f t="shared" si="32"/>
        <v>D3-K</v>
      </c>
      <c r="B318" t="str">
        <f t="shared" si="33"/>
        <v>GND</v>
      </c>
      <c r="C318" t="str">
        <f t="shared" si="34"/>
        <v>D3-GND</v>
      </c>
      <c r="D318" t="str">
        <f t="shared" si="35"/>
        <v>D3-K</v>
      </c>
      <c r="E318" t="s">
        <v>302</v>
      </c>
      <c r="F318" t="s">
        <v>477</v>
      </c>
      <c r="G318" t="s">
        <v>324</v>
      </c>
      <c r="N318" s="97"/>
      <c r="AT318" t="str">
        <f t="shared" si="36"/>
        <v>GND</v>
      </c>
      <c r="AU318" t="str">
        <f t="shared" si="37"/>
        <v>--</v>
      </c>
    </row>
    <row r="319" spans="1:47" x14ac:dyDescent="0.25">
      <c r="A319" t="str">
        <f t="shared" si="32"/>
        <v>D4-A</v>
      </c>
      <c r="B319" t="str">
        <f t="shared" si="33"/>
        <v>NetD4_A</v>
      </c>
      <c r="C319" t="str">
        <f t="shared" si="34"/>
        <v>D4-NetD4_A</v>
      </c>
      <c r="D319" t="str">
        <f t="shared" si="35"/>
        <v>D4-A</v>
      </c>
      <c r="E319" t="s">
        <v>304</v>
      </c>
      <c r="F319" t="s">
        <v>476</v>
      </c>
      <c r="G319" t="s">
        <v>376</v>
      </c>
      <c r="N319" s="97"/>
      <c r="AT319" t="str">
        <f t="shared" si="36"/>
        <v>LED2</v>
      </c>
      <c r="AU319" t="str">
        <f t="shared" si="37"/>
        <v>R19</v>
      </c>
    </row>
    <row r="320" spans="1:47" x14ac:dyDescent="0.25">
      <c r="A320" t="str">
        <f t="shared" si="32"/>
        <v>D4-K</v>
      </c>
      <c r="B320" t="str">
        <f t="shared" si="33"/>
        <v>GND</v>
      </c>
      <c r="C320" t="str">
        <f t="shared" si="34"/>
        <v>D4-GND</v>
      </c>
      <c r="D320" t="str">
        <f t="shared" si="35"/>
        <v>D4-K</v>
      </c>
      <c r="E320" t="s">
        <v>304</v>
      </c>
      <c r="F320" t="s">
        <v>477</v>
      </c>
      <c r="G320" t="s">
        <v>324</v>
      </c>
      <c r="N320" s="97"/>
      <c r="AT320" t="str">
        <f t="shared" si="36"/>
        <v>GND</v>
      </c>
      <c r="AU320" t="str">
        <f t="shared" si="37"/>
        <v>--</v>
      </c>
    </row>
    <row r="321" spans="1:47" x14ac:dyDescent="0.25">
      <c r="A321" t="str">
        <f t="shared" si="32"/>
        <v>D5-A</v>
      </c>
      <c r="B321" t="str">
        <f t="shared" si="33"/>
        <v>NetD5_A</v>
      </c>
      <c r="C321" t="str">
        <f t="shared" si="34"/>
        <v>D5-NetD5_A</v>
      </c>
      <c r="D321" t="str">
        <f t="shared" si="35"/>
        <v>D5-A</v>
      </c>
      <c r="E321" t="s">
        <v>306</v>
      </c>
      <c r="F321" t="s">
        <v>476</v>
      </c>
      <c r="G321" t="s">
        <v>377</v>
      </c>
      <c r="N321" s="97"/>
      <c r="AT321" t="str">
        <f t="shared" si="36"/>
        <v>LED3</v>
      </c>
      <c r="AU321" t="str">
        <f t="shared" si="37"/>
        <v>R21</v>
      </c>
    </row>
    <row r="322" spans="1:47" x14ac:dyDescent="0.25">
      <c r="A322" t="str">
        <f t="shared" si="32"/>
        <v>D5-K</v>
      </c>
      <c r="B322" t="str">
        <f t="shared" si="33"/>
        <v>GND</v>
      </c>
      <c r="C322" t="str">
        <f t="shared" si="34"/>
        <v>D5-GND</v>
      </c>
      <c r="D322" t="str">
        <f t="shared" si="35"/>
        <v>D5-K</v>
      </c>
      <c r="E322" t="s">
        <v>306</v>
      </c>
      <c r="F322" t="s">
        <v>477</v>
      </c>
      <c r="G322" t="s">
        <v>324</v>
      </c>
      <c r="N322" s="97"/>
      <c r="AT322" t="str">
        <f t="shared" si="36"/>
        <v>GND</v>
      </c>
      <c r="AU322" t="str">
        <f t="shared" si="37"/>
        <v>--</v>
      </c>
    </row>
    <row r="323" spans="1:47" x14ac:dyDescent="0.25">
      <c r="A323" t="str">
        <f t="shared" si="32"/>
        <v>D6-A</v>
      </c>
      <c r="B323" t="str">
        <f t="shared" si="33"/>
        <v>NetD6_A</v>
      </c>
      <c r="C323" t="str">
        <f t="shared" si="34"/>
        <v>D6-NetD6_A</v>
      </c>
      <c r="D323" t="str">
        <f t="shared" si="35"/>
        <v>D6-A</v>
      </c>
      <c r="E323" t="s">
        <v>308</v>
      </c>
      <c r="F323" t="s">
        <v>476</v>
      </c>
      <c r="G323" t="s">
        <v>378</v>
      </c>
      <c r="N323" s="97"/>
      <c r="AT323" t="str">
        <f t="shared" si="36"/>
        <v>LED4</v>
      </c>
      <c r="AU323" t="str">
        <f t="shared" si="37"/>
        <v>R24</v>
      </c>
    </row>
    <row r="324" spans="1:47" x14ac:dyDescent="0.25">
      <c r="A324" t="str">
        <f t="shared" si="32"/>
        <v>D6-K</v>
      </c>
      <c r="B324" t="str">
        <f t="shared" si="33"/>
        <v>GND</v>
      </c>
      <c r="C324" t="str">
        <f t="shared" si="34"/>
        <v>D6-GND</v>
      </c>
      <c r="D324" t="str">
        <f t="shared" si="35"/>
        <v>D6-K</v>
      </c>
      <c r="E324" t="s">
        <v>308</v>
      </c>
      <c r="F324" t="s">
        <v>477</v>
      </c>
      <c r="G324" t="s">
        <v>324</v>
      </c>
      <c r="N324" s="97"/>
      <c r="AT324" t="str">
        <f t="shared" si="36"/>
        <v>GND</v>
      </c>
      <c r="AU324" t="str">
        <f t="shared" si="37"/>
        <v>--</v>
      </c>
    </row>
    <row r="325" spans="1:47" x14ac:dyDescent="0.25">
      <c r="A325" t="str">
        <f t="shared" si="32"/>
        <v>D7-A</v>
      </c>
      <c r="B325" t="str">
        <f t="shared" si="33"/>
        <v>NetD7_A</v>
      </c>
      <c r="C325" t="str">
        <f t="shared" si="34"/>
        <v>D7-NetD7_A</v>
      </c>
      <c r="D325" t="str">
        <f t="shared" si="35"/>
        <v>D7-A</v>
      </c>
      <c r="E325" t="s">
        <v>310</v>
      </c>
      <c r="F325" t="s">
        <v>476</v>
      </c>
      <c r="G325" t="s">
        <v>379</v>
      </c>
      <c r="N325" s="97"/>
      <c r="AT325" t="str">
        <f t="shared" si="36"/>
        <v>LED5</v>
      </c>
      <c r="AU325" t="str">
        <f t="shared" si="37"/>
        <v>R26</v>
      </c>
    </row>
    <row r="326" spans="1:47" x14ac:dyDescent="0.25">
      <c r="A326" t="str">
        <f t="shared" ref="A326:A389" si="38">$E326&amp;"-"&amp;$F326</f>
        <v>D7-K</v>
      </c>
      <c r="B326" t="str">
        <f t="shared" ref="B326:B389" si="39">IF(OR(E326=$A$2,E326=$B$2,E326=$C$2,E326=$D$2),"--",G326)</f>
        <v>GND</v>
      </c>
      <c r="C326" t="str">
        <f t="shared" ref="C326:C389" si="40">$E326&amp;"-"&amp;$G326</f>
        <v>D7-GND</v>
      </c>
      <c r="D326" t="str">
        <f t="shared" ref="D326:D389" si="41">A326</f>
        <v>D7-K</v>
      </c>
      <c r="E326" t="s">
        <v>310</v>
      </c>
      <c r="F326" t="s">
        <v>477</v>
      </c>
      <c r="G326" t="s">
        <v>324</v>
      </c>
      <c r="N326" s="97"/>
      <c r="AT326" t="str">
        <f t="shared" ref="AT326:AT389" si="42">IF(IF(COUNTIF($AO$6:$AQ$150,B326)&gt;0,"---","--")="---",VLOOKUP(B326,$AO$6:$AQ$150,3,0),B326)</f>
        <v>GND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D8-A</v>
      </c>
      <c r="B327" t="str">
        <f t="shared" si="39"/>
        <v>NetD8_A</v>
      </c>
      <c r="C327" t="str">
        <f t="shared" si="40"/>
        <v>D8-NetD8_A</v>
      </c>
      <c r="D327" t="str">
        <f t="shared" si="41"/>
        <v>D8-A</v>
      </c>
      <c r="E327" t="s">
        <v>312</v>
      </c>
      <c r="F327" t="s">
        <v>476</v>
      </c>
      <c r="G327" t="s">
        <v>380</v>
      </c>
      <c r="N327" s="97"/>
      <c r="AT327" t="str">
        <f t="shared" si="42"/>
        <v>LED6</v>
      </c>
      <c r="AU327" t="str">
        <f t="shared" si="43"/>
        <v>R28</v>
      </c>
    </row>
    <row r="328" spans="1:47" x14ac:dyDescent="0.25">
      <c r="A328" t="str">
        <f t="shared" si="38"/>
        <v>D8-K</v>
      </c>
      <c r="B328" t="str">
        <f t="shared" si="39"/>
        <v>GND</v>
      </c>
      <c r="C328" t="str">
        <f t="shared" si="40"/>
        <v>D8-GND</v>
      </c>
      <c r="D328" t="str">
        <f t="shared" si="41"/>
        <v>D8-K</v>
      </c>
      <c r="E328" t="s">
        <v>312</v>
      </c>
      <c r="F328" t="s">
        <v>477</v>
      </c>
      <c r="G328" t="s">
        <v>324</v>
      </c>
      <c r="N328" s="97"/>
      <c r="AT328" t="str">
        <f t="shared" si="42"/>
        <v>GND</v>
      </c>
      <c r="AU328" t="str">
        <f t="shared" si="43"/>
        <v>--</v>
      </c>
    </row>
    <row r="329" spans="1:47" x14ac:dyDescent="0.25">
      <c r="A329" t="str">
        <f t="shared" si="38"/>
        <v>D9-A</v>
      </c>
      <c r="B329" t="str">
        <f t="shared" si="39"/>
        <v>NetD9_A</v>
      </c>
      <c r="C329" t="str">
        <f t="shared" si="40"/>
        <v>D9-NetD9_A</v>
      </c>
      <c r="D329" t="str">
        <f t="shared" si="41"/>
        <v>D9-A</v>
      </c>
      <c r="E329" t="s">
        <v>314</v>
      </c>
      <c r="F329" t="s">
        <v>476</v>
      </c>
      <c r="G329" t="s">
        <v>381</v>
      </c>
      <c r="N329" s="97"/>
      <c r="AT329" t="str">
        <f t="shared" si="42"/>
        <v>LED7</v>
      </c>
      <c r="AU329" t="str">
        <f t="shared" si="43"/>
        <v>R30</v>
      </c>
    </row>
    <row r="330" spans="1:47" x14ac:dyDescent="0.25">
      <c r="A330" t="str">
        <f t="shared" si="38"/>
        <v>D9-K</v>
      </c>
      <c r="B330" t="str">
        <f t="shared" si="39"/>
        <v>GND</v>
      </c>
      <c r="C330" t="str">
        <f t="shared" si="40"/>
        <v>D9-GND</v>
      </c>
      <c r="D330" t="str">
        <f t="shared" si="41"/>
        <v>D9-K</v>
      </c>
      <c r="E330" t="s">
        <v>314</v>
      </c>
      <c r="F330" t="s">
        <v>477</v>
      </c>
      <c r="G330" t="s">
        <v>324</v>
      </c>
      <c r="N330" s="97"/>
      <c r="AT330" t="str">
        <f t="shared" si="42"/>
        <v>GND</v>
      </c>
      <c r="AU330" t="str">
        <f t="shared" si="43"/>
        <v>--</v>
      </c>
    </row>
    <row r="331" spans="1:47" x14ac:dyDescent="0.25">
      <c r="A331" t="str">
        <f t="shared" si="38"/>
        <v>D10-A</v>
      </c>
      <c r="B331" t="str">
        <f t="shared" si="39"/>
        <v>NetD10_A</v>
      </c>
      <c r="C331" t="str">
        <f t="shared" si="40"/>
        <v>D10-NetD10_A</v>
      </c>
      <c r="D331" t="str">
        <f t="shared" si="41"/>
        <v>D10-A</v>
      </c>
      <c r="E331" t="s">
        <v>316</v>
      </c>
      <c r="F331" t="s">
        <v>476</v>
      </c>
      <c r="G331" t="s">
        <v>372</v>
      </c>
      <c r="N331" s="97"/>
      <c r="AT331" t="str">
        <f t="shared" si="42"/>
        <v>LED8</v>
      </c>
      <c r="AU331" t="str">
        <f t="shared" si="43"/>
        <v>R31</v>
      </c>
    </row>
    <row r="332" spans="1:47" x14ac:dyDescent="0.25">
      <c r="A332" t="str">
        <f t="shared" si="38"/>
        <v>D10-K</v>
      </c>
      <c r="B332" t="str">
        <f t="shared" si="39"/>
        <v>GND</v>
      </c>
      <c r="C332" t="str">
        <f t="shared" si="40"/>
        <v>D10-GND</v>
      </c>
      <c r="D332" t="str">
        <f t="shared" si="41"/>
        <v>D10-K</v>
      </c>
      <c r="E332" t="s">
        <v>316</v>
      </c>
      <c r="F332" t="s">
        <v>477</v>
      </c>
      <c r="G332" t="s">
        <v>324</v>
      </c>
      <c r="N332" s="97"/>
      <c r="AT332" t="str">
        <f t="shared" si="42"/>
        <v>GND</v>
      </c>
      <c r="AU332" t="str">
        <f t="shared" si="43"/>
        <v>--</v>
      </c>
    </row>
    <row r="333" spans="1:47" x14ac:dyDescent="0.25">
      <c r="A333" t="str">
        <f t="shared" si="38"/>
        <v>H1-1</v>
      </c>
      <c r="B333" t="str">
        <f t="shared" si="39"/>
        <v>NetH1_1</v>
      </c>
      <c r="C333" t="str">
        <f t="shared" si="40"/>
        <v>H1-NetH1_1</v>
      </c>
      <c r="D333" t="str">
        <f t="shared" si="41"/>
        <v>H1-1</v>
      </c>
      <c r="E333" t="s">
        <v>478</v>
      </c>
      <c r="F333">
        <v>1</v>
      </c>
      <c r="G333" t="s">
        <v>479</v>
      </c>
      <c r="N333" s="97"/>
      <c r="AT333" t="str">
        <f t="shared" si="42"/>
        <v>NetH1_1</v>
      </c>
      <c r="AU333" t="str">
        <f t="shared" si="43"/>
        <v>--</v>
      </c>
    </row>
    <row r="334" spans="1:47" x14ac:dyDescent="0.25">
      <c r="A334" t="str">
        <f t="shared" si="38"/>
        <v>H2-1</v>
      </c>
      <c r="B334" t="str">
        <f t="shared" si="39"/>
        <v>NetH2_1</v>
      </c>
      <c r="C334" t="str">
        <f t="shared" si="40"/>
        <v>H2-NetH2_1</v>
      </c>
      <c r="D334" t="str">
        <f t="shared" si="41"/>
        <v>H2-1</v>
      </c>
      <c r="E334" t="s">
        <v>480</v>
      </c>
      <c r="F334">
        <v>1</v>
      </c>
      <c r="G334" t="s">
        <v>481</v>
      </c>
      <c r="N334" s="97"/>
      <c r="AT334" t="str">
        <f t="shared" si="42"/>
        <v>NetH2_1</v>
      </c>
      <c r="AU334" t="str">
        <f t="shared" si="43"/>
        <v>--</v>
      </c>
    </row>
    <row r="335" spans="1:47" x14ac:dyDescent="0.25">
      <c r="A335" t="str">
        <f t="shared" si="38"/>
        <v>H3-1</v>
      </c>
      <c r="B335" t="str">
        <f t="shared" si="39"/>
        <v>NetH3_1</v>
      </c>
      <c r="C335" t="str">
        <f t="shared" si="40"/>
        <v>H3-NetH3_1</v>
      </c>
      <c r="D335" t="str">
        <f t="shared" si="41"/>
        <v>H3-1</v>
      </c>
      <c r="E335" t="s">
        <v>482</v>
      </c>
      <c r="F335">
        <v>1</v>
      </c>
      <c r="G335" t="s">
        <v>483</v>
      </c>
      <c r="N335" s="97"/>
      <c r="AT335" t="str">
        <f t="shared" si="42"/>
        <v>NetH3_1</v>
      </c>
      <c r="AU335" t="str">
        <f t="shared" si="43"/>
        <v>--</v>
      </c>
    </row>
    <row r="336" spans="1:47" x14ac:dyDescent="0.25">
      <c r="A336" t="str">
        <f t="shared" si="38"/>
        <v>H4-1</v>
      </c>
      <c r="B336" t="str">
        <f t="shared" si="39"/>
        <v>NetH4_1</v>
      </c>
      <c r="C336" t="str">
        <f t="shared" si="40"/>
        <v>H4-NetH4_1</v>
      </c>
      <c r="D336" t="str">
        <f t="shared" si="41"/>
        <v>H4-1</v>
      </c>
      <c r="E336" t="s">
        <v>484</v>
      </c>
      <c r="F336">
        <v>1</v>
      </c>
      <c r="G336" t="s">
        <v>485</v>
      </c>
      <c r="N336" s="97"/>
      <c r="AT336" t="str">
        <f t="shared" si="42"/>
        <v>NetH4_1</v>
      </c>
      <c r="AU336" t="str">
        <f t="shared" si="43"/>
        <v>--</v>
      </c>
    </row>
    <row r="337" spans="1:47" x14ac:dyDescent="0.25">
      <c r="A337" t="str">
        <f t="shared" si="38"/>
        <v>L1-1</v>
      </c>
      <c r="B337" t="str">
        <f t="shared" si="39"/>
        <v>NetC1_1</v>
      </c>
      <c r="C337" t="str">
        <f t="shared" si="40"/>
        <v>L1-NetC1_1</v>
      </c>
      <c r="D337" t="str">
        <f t="shared" si="41"/>
        <v>L1-1</v>
      </c>
      <c r="E337" t="s">
        <v>486</v>
      </c>
      <c r="F337">
        <v>1</v>
      </c>
      <c r="G337" t="s">
        <v>370</v>
      </c>
      <c r="N337" s="97"/>
      <c r="AT337" t="str">
        <f t="shared" si="42"/>
        <v>NetC1_1</v>
      </c>
      <c r="AU337" t="str">
        <f t="shared" si="43"/>
        <v>--</v>
      </c>
    </row>
    <row r="338" spans="1:47" x14ac:dyDescent="0.25">
      <c r="A338" t="str">
        <f t="shared" si="38"/>
        <v>L1-2</v>
      </c>
      <c r="B338" t="str">
        <f t="shared" si="39"/>
        <v>3.3V</v>
      </c>
      <c r="C338" t="str">
        <f t="shared" si="40"/>
        <v>L1-3.3V</v>
      </c>
      <c r="D338" t="str">
        <f t="shared" si="41"/>
        <v>L1-2</v>
      </c>
      <c r="E338" t="s">
        <v>486</v>
      </c>
      <c r="F338">
        <v>2</v>
      </c>
      <c r="G338" t="s">
        <v>291</v>
      </c>
      <c r="N338" s="97"/>
      <c r="AT338" t="str">
        <f t="shared" si="42"/>
        <v>3.3V</v>
      </c>
      <c r="AU338" t="str">
        <f t="shared" si="43"/>
        <v>--</v>
      </c>
    </row>
    <row r="339" spans="1:47" x14ac:dyDescent="0.25">
      <c r="A339" t="str">
        <f t="shared" si="38"/>
        <v>L2-1</v>
      </c>
      <c r="B339" t="str">
        <f t="shared" si="39"/>
        <v>NetC3_1</v>
      </c>
      <c r="C339" t="str">
        <f t="shared" si="40"/>
        <v>L2-NetC3_1</v>
      </c>
      <c r="D339" t="str">
        <f t="shared" si="41"/>
        <v>L2-1</v>
      </c>
      <c r="E339" t="s">
        <v>487</v>
      </c>
      <c r="F339">
        <v>1</v>
      </c>
      <c r="G339" t="s">
        <v>1030</v>
      </c>
      <c r="N339" s="97"/>
      <c r="AT339" t="str">
        <f t="shared" si="42"/>
        <v>NetC3_1</v>
      </c>
      <c r="AU339" t="str">
        <f t="shared" si="43"/>
        <v>--</v>
      </c>
    </row>
    <row r="340" spans="1:47" x14ac:dyDescent="0.25">
      <c r="A340" t="str">
        <f t="shared" si="38"/>
        <v>L2-2</v>
      </c>
      <c r="B340" t="str">
        <f t="shared" si="39"/>
        <v>3.3V</v>
      </c>
      <c r="C340" t="str">
        <f t="shared" si="40"/>
        <v>L2-3.3V</v>
      </c>
      <c r="D340" t="str">
        <f t="shared" si="41"/>
        <v>L2-2</v>
      </c>
      <c r="E340" t="s">
        <v>487</v>
      </c>
      <c r="F340">
        <v>2</v>
      </c>
      <c r="G340" t="s">
        <v>291</v>
      </c>
      <c r="N340" s="97"/>
      <c r="AT340" t="str">
        <f t="shared" si="42"/>
        <v>3.3V</v>
      </c>
      <c r="AU340" t="str">
        <f t="shared" si="43"/>
        <v>--</v>
      </c>
    </row>
    <row r="341" spans="1:47" x14ac:dyDescent="0.25">
      <c r="A341" t="str">
        <f t="shared" si="38"/>
        <v>R1-1</v>
      </c>
      <c r="B341" t="str">
        <f t="shared" si="39"/>
        <v>GND</v>
      </c>
      <c r="C341" t="str">
        <f t="shared" si="40"/>
        <v>R1-GND</v>
      </c>
      <c r="D341" t="str">
        <f t="shared" si="41"/>
        <v>R1-1</v>
      </c>
      <c r="E341" t="s">
        <v>488</v>
      </c>
      <c r="F341">
        <v>1</v>
      </c>
      <c r="G341" t="s">
        <v>324</v>
      </c>
      <c r="N341" s="97"/>
      <c r="AT341" t="str">
        <f t="shared" si="42"/>
        <v>GND</v>
      </c>
      <c r="AU341" t="str">
        <f t="shared" si="43"/>
        <v>--</v>
      </c>
    </row>
    <row r="342" spans="1:47" x14ac:dyDescent="0.25">
      <c r="A342" t="str">
        <f t="shared" si="38"/>
        <v>R1-2</v>
      </c>
      <c r="B342" t="str">
        <f t="shared" si="39"/>
        <v>NetR1_2</v>
      </c>
      <c r="C342" t="str">
        <f t="shared" si="40"/>
        <v>R1-NetR1_2</v>
      </c>
      <c r="D342" t="str">
        <f t="shared" si="41"/>
        <v>R1-2</v>
      </c>
      <c r="E342" t="s">
        <v>488</v>
      </c>
      <c r="F342">
        <v>2</v>
      </c>
      <c r="G342" t="s">
        <v>385</v>
      </c>
      <c r="N342" s="97"/>
      <c r="AT342" t="str">
        <f t="shared" si="42"/>
        <v>NetR1_2</v>
      </c>
      <c r="AU342" t="str">
        <f t="shared" si="43"/>
        <v>--</v>
      </c>
    </row>
    <row r="343" spans="1:47" x14ac:dyDescent="0.25">
      <c r="A343" t="str">
        <f t="shared" si="38"/>
        <v>R2-1</v>
      </c>
      <c r="B343" t="str">
        <f t="shared" si="39"/>
        <v>3.3V</v>
      </c>
      <c r="C343" t="str">
        <f t="shared" si="40"/>
        <v>R2-3.3V</v>
      </c>
      <c r="D343" t="str">
        <f t="shared" si="41"/>
        <v>R2-1</v>
      </c>
      <c r="E343" t="s">
        <v>489</v>
      </c>
      <c r="F343">
        <v>1</v>
      </c>
      <c r="G343" t="s">
        <v>291</v>
      </c>
      <c r="N343" s="97"/>
      <c r="AT343" t="str">
        <f t="shared" si="42"/>
        <v>3.3V</v>
      </c>
      <c r="AU343" t="str">
        <f t="shared" si="43"/>
        <v>--</v>
      </c>
    </row>
    <row r="344" spans="1:47" x14ac:dyDescent="0.25">
      <c r="A344" t="str">
        <f t="shared" si="38"/>
        <v>R2-2</v>
      </c>
      <c r="B344" t="str">
        <f t="shared" si="39"/>
        <v>NetR2_2</v>
      </c>
      <c r="C344" t="str">
        <f t="shared" si="40"/>
        <v>R2-NetR2_2</v>
      </c>
      <c r="D344" t="str">
        <f t="shared" si="41"/>
        <v>R2-2</v>
      </c>
      <c r="E344" t="s">
        <v>489</v>
      </c>
      <c r="F344">
        <v>2</v>
      </c>
      <c r="G344" t="s">
        <v>390</v>
      </c>
      <c r="N344" s="97"/>
      <c r="AT344" t="str">
        <f t="shared" si="42"/>
        <v>NetR2_2</v>
      </c>
      <c r="AU344" t="str">
        <f t="shared" si="43"/>
        <v>--</v>
      </c>
    </row>
    <row r="345" spans="1:47" x14ac:dyDescent="0.25">
      <c r="A345" t="str">
        <f t="shared" si="38"/>
        <v>R3-1</v>
      </c>
      <c r="B345" t="str">
        <f t="shared" si="39"/>
        <v>NetR3_1</v>
      </c>
      <c r="C345" t="str">
        <f t="shared" si="40"/>
        <v>R3-NetR3_1</v>
      </c>
      <c r="D345" t="str">
        <f t="shared" si="41"/>
        <v>R3-1</v>
      </c>
      <c r="E345" t="s">
        <v>490</v>
      </c>
      <c r="F345">
        <v>1</v>
      </c>
      <c r="G345" t="s">
        <v>1035</v>
      </c>
      <c r="N345" s="97"/>
      <c r="AT345" t="str">
        <f t="shared" si="42"/>
        <v>NetR3_1</v>
      </c>
      <c r="AU345" t="str">
        <f t="shared" si="43"/>
        <v>--</v>
      </c>
    </row>
    <row r="346" spans="1:47" x14ac:dyDescent="0.25">
      <c r="A346" t="str">
        <f t="shared" si="38"/>
        <v>R3-2</v>
      </c>
      <c r="B346" t="str">
        <f t="shared" si="39"/>
        <v>NetR3_2</v>
      </c>
      <c r="C346" t="str">
        <f t="shared" si="40"/>
        <v>R3-NetR3_2</v>
      </c>
      <c r="D346" t="str">
        <f t="shared" si="41"/>
        <v>R3-2</v>
      </c>
      <c r="E346" t="s">
        <v>490</v>
      </c>
      <c r="F346">
        <v>2</v>
      </c>
      <c r="G346" t="s">
        <v>1031</v>
      </c>
      <c r="N346" s="97"/>
      <c r="AT346" t="str">
        <f t="shared" si="42"/>
        <v>NetR3_2</v>
      </c>
      <c r="AU346" t="str">
        <f t="shared" si="43"/>
        <v>--</v>
      </c>
    </row>
    <row r="347" spans="1:47" x14ac:dyDescent="0.25">
      <c r="A347" t="str">
        <f t="shared" si="38"/>
        <v>R4-1</v>
      </c>
      <c r="B347" t="str">
        <f t="shared" si="39"/>
        <v>EEDATA</v>
      </c>
      <c r="C347" t="str">
        <f t="shared" si="40"/>
        <v>R4-EEDATA</v>
      </c>
      <c r="D347" t="str">
        <f t="shared" si="41"/>
        <v>R4-1</v>
      </c>
      <c r="E347" t="s">
        <v>491</v>
      </c>
      <c r="F347">
        <v>1</v>
      </c>
      <c r="G347" t="s">
        <v>343</v>
      </c>
      <c r="N347" s="97"/>
      <c r="AT347" t="str">
        <f t="shared" si="42"/>
        <v>NetR4_2</v>
      </c>
      <c r="AU347" t="str">
        <f t="shared" si="43"/>
        <v>R4</v>
      </c>
    </row>
    <row r="348" spans="1:47" x14ac:dyDescent="0.25">
      <c r="A348" t="str">
        <f t="shared" si="38"/>
        <v>R4-2</v>
      </c>
      <c r="B348" t="str">
        <f t="shared" si="39"/>
        <v>NetR4_2</v>
      </c>
      <c r="C348" t="str">
        <f t="shared" si="40"/>
        <v>R4-NetR4_2</v>
      </c>
      <c r="D348" t="str">
        <f t="shared" si="41"/>
        <v>R4-2</v>
      </c>
      <c r="E348" t="s">
        <v>491</v>
      </c>
      <c r="F348">
        <v>2</v>
      </c>
      <c r="G348" t="s">
        <v>1036</v>
      </c>
      <c r="N348" s="97"/>
      <c r="AT348" t="str">
        <f t="shared" si="42"/>
        <v>EEDATA</v>
      </c>
      <c r="AU348" t="str">
        <f t="shared" si="43"/>
        <v>R4</v>
      </c>
    </row>
    <row r="349" spans="1:47" x14ac:dyDescent="0.25">
      <c r="A349" t="str">
        <f t="shared" si="38"/>
        <v>R5-1</v>
      </c>
      <c r="B349" t="str">
        <f t="shared" si="39"/>
        <v>NetR4_2</v>
      </c>
      <c r="C349" t="str">
        <f t="shared" si="40"/>
        <v>R5-NetR4_2</v>
      </c>
      <c r="D349" t="str">
        <f t="shared" si="41"/>
        <v>R5-1</v>
      </c>
      <c r="E349" t="s">
        <v>492</v>
      </c>
      <c r="F349">
        <v>1</v>
      </c>
      <c r="G349" t="s">
        <v>1036</v>
      </c>
      <c r="N349" s="97"/>
      <c r="AT349" t="str">
        <f t="shared" si="42"/>
        <v>EEDATA</v>
      </c>
      <c r="AU349" t="str">
        <f t="shared" si="43"/>
        <v>R4</v>
      </c>
    </row>
    <row r="350" spans="1:47" x14ac:dyDescent="0.25">
      <c r="A350" t="str">
        <f t="shared" si="38"/>
        <v>R5-2</v>
      </c>
      <c r="B350" t="str">
        <f t="shared" si="39"/>
        <v>3.3V</v>
      </c>
      <c r="C350" t="str">
        <f t="shared" si="40"/>
        <v>R5-3.3V</v>
      </c>
      <c r="D350" t="str">
        <f t="shared" si="41"/>
        <v>R5-2</v>
      </c>
      <c r="E350" t="s">
        <v>492</v>
      </c>
      <c r="F350">
        <v>2</v>
      </c>
      <c r="G350" t="s">
        <v>291</v>
      </c>
      <c r="N350" s="97"/>
      <c r="AT350" t="str">
        <f t="shared" si="42"/>
        <v>3.3V</v>
      </c>
      <c r="AU350" t="str">
        <f t="shared" si="43"/>
        <v>--</v>
      </c>
    </row>
    <row r="351" spans="1:47" x14ac:dyDescent="0.25">
      <c r="A351" t="str">
        <f t="shared" si="38"/>
        <v>R6-1</v>
      </c>
      <c r="B351" t="str">
        <f t="shared" si="39"/>
        <v>NetR3_1</v>
      </c>
      <c r="C351" t="str">
        <f t="shared" si="40"/>
        <v>R6-NetR3_1</v>
      </c>
      <c r="D351" t="str">
        <f t="shared" si="41"/>
        <v>R6-1</v>
      </c>
      <c r="E351" t="s">
        <v>493</v>
      </c>
      <c r="F351">
        <v>1</v>
      </c>
      <c r="G351" t="s">
        <v>1035</v>
      </c>
      <c r="N351" s="97"/>
      <c r="AT351" t="str">
        <f t="shared" si="42"/>
        <v>NetR3_1</v>
      </c>
      <c r="AU351" t="str">
        <f t="shared" si="43"/>
        <v>--</v>
      </c>
    </row>
    <row r="352" spans="1:47" x14ac:dyDescent="0.25">
      <c r="A352" t="str">
        <f t="shared" si="38"/>
        <v>R6-2</v>
      </c>
      <c r="B352" t="str">
        <f t="shared" si="39"/>
        <v>CLK12M</v>
      </c>
      <c r="C352" t="str">
        <f t="shared" si="40"/>
        <v>R6-CLK12M</v>
      </c>
      <c r="D352" t="str">
        <f t="shared" si="41"/>
        <v>R6-2</v>
      </c>
      <c r="E352" t="s">
        <v>493</v>
      </c>
      <c r="F352">
        <v>2</v>
      </c>
      <c r="G352" t="s">
        <v>315</v>
      </c>
      <c r="N352" s="97"/>
      <c r="AT352" t="str">
        <f t="shared" si="42"/>
        <v>CLK12M</v>
      </c>
      <c r="AU352" t="str">
        <f t="shared" si="43"/>
        <v>--</v>
      </c>
    </row>
    <row r="353" spans="1:47" x14ac:dyDescent="0.25">
      <c r="A353" t="str">
        <f t="shared" si="38"/>
        <v>R7-1</v>
      </c>
      <c r="B353" t="str">
        <f t="shared" si="39"/>
        <v>5V</v>
      </c>
      <c r="C353" t="str">
        <f t="shared" si="40"/>
        <v>R7-5V</v>
      </c>
      <c r="D353" t="str">
        <f t="shared" si="41"/>
        <v>R7-1</v>
      </c>
      <c r="E353" t="s">
        <v>494</v>
      </c>
      <c r="F353">
        <v>1</v>
      </c>
      <c r="G353" t="s">
        <v>293</v>
      </c>
      <c r="N353" s="97"/>
      <c r="AT353" t="str">
        <f t="shared" si="42"/>
        <v>5V</v>
      </c>
      <c r="AU353" t="str">
        <f t="shared" si="43"/>
        <v>--</v>
      </c>
    </row>
    <row r="354" spans="1:47" x14ac:dyDescent="0.25">
      <c r="A354" t="str">
        <f t="shared" si="38"/>
        <v>R7-2</v>
      </c>
      <c r="B354" t="str">
        <f t="shared" si="39"/>
        <v>NetR7_2</v>
      </c>
      <c r="C354" t="str">
        <f t="shared" si="40"/>
        <v>R7-NetR7_2</v>
      </c>
      <c r="D354" t="str">
        <f t="shared" si="41"/>
        <v>R7-2</v>
      </c>
      <c r="E354" t="s">
        <v>494</v>
      </c>
      <c r="F354">
        <v>2</v>
      </c>
      <c r="G354" t="s">
        <v>1038</v>
      </c>
      <c r="N354" s="97"/>
      <c r="AT354" t="str">
        <f t="shared" si="42"/>
        <v>NetR7_2</v>
      </c>
      <c r="AU354" t="str">
        <f t="shared" si="43"/>
        <v>--</v>
      </c>
    </row>
    <row r="355" spans="1:47" x14ac:dyDescent="0.25">
      <c r="A355" t="str">
        <f t="shared" si="38"/>
        <v>R8-1</v>
      </c>
      <c r="B355" t="str">
        <f t="shared" si="39"/>
        <v>NetR8_1</v>
      </c>
      <c r="C355" t="str">
        <f t="shared" si="40"/>
        <v>R8-NetR8_1</v>
      </c>
      <c r="D355" t="str">
        <f t="shared" si="41"/>
        <v>R8-1</v>
      </c>
      <c r="E355" t="s">
        <v>495</v>
      </c>
      <c r="F355">
        <v>1</v>
      </c>
      <c r="G355" t="s">
        <v>1040</v>
      </c>
      <c r="N355" s="97"/>
      <c r="AT355" t="str">
        <f t="shared" si="42"/>
        <v>NetR8_2</v>
      </c>
      <c r="AU355" t="str">
        <f t="shared" si="43"/>
        <v>R8</v>
      </c>
    </row>
    <row r="356" spans="1:47" x14ac:dyDescent="0.25">
      <c r="A356" t="str">
        <f t="shared" si="38"/>
        <v>R8-2</v>
      </c>
      <c r="B356" t="str">
        <f t="shared" si="39"/>
        <v>NetR8_2</v>
      </c>
      <c r="C356" t="str">
        <f t="shared" si="40"/>
        <v>R8-NetR8_2</v>
      </c>
      <c r="D356" t="str">
        <f t="shared" si="41"/>
        <v>R8-2</v>
      </c>
      <c r="E356" t="s">
        <v>495</v>
      </c>
      <c r="F356">
        <v>2</v>
      </c>
      <c r="G356" t="s">
        <v>1042</v>
      </c>
      <c r="N356" s="97"/>
      <c r="AT356" t="str">
        <f t="shared" si="42"/>
        <v>NetR8_1</v>
      </c>
      <c r="AU356" t="str">
        <f t="shared" si="43"/>
        <v>R8</v>
      </c>
    </row>
    <row r="357" spans="1:47" x14ac:dyDescent="0.25">
      <c r="A357" t="str">
        <f t="shared" si="38"/>
        <v>R9-1</v>
      </c>
      <c r="B357" t="str">
        <f t="shared" si="39"/>
        <v>USB_VBUS</v>
      </c>
      <c r="C357" t="str">
        <f t="shared" si="40"/>
        <v>R9-USB_VBUS</v>
      </c>
      <c r="D357" t="str">
        <f t="shared" si="41"/>
        <v>R9-1</v>
      </c>
      <c r="E357" t="s">
        <v>496</v>
      </c>
      <c r="F357">
        <v>1</v>
      </c>
      <c r="G357" t="s">
        <v>350</v>
      </c>
      <c r="N357" s="97"/>
      <c r="AT357" t="str">
        <f t="shared" si="42"/>
        <v>NetR9_2</v>
      </c>
      <c r="AU357" t="str">
        <f t="shared" si="43"/>
        <v>R9</v>
      </c>
    </row>
    <row r="358" spans="1:47" x14ac:dyDescent="0.25">
      <c r="A358" t="str">
        <f t="shared" si="38"/>
        <v>R9-2</v>
      </c>
      <c r="B358" t="str">
        <f t="shared" si="39"/>
        <v>NetR9_2</v>
      </c>
      <c r="C358" t="str">
        <f t="shared" si="40"/>
        <v>R9-NetR9_2</v>
      </c>
      <c r="D358" t="str">
        <f t="shared" si="41"/>
        <v>R9-2</v>
      </c>
      <c r="E358" t="s">
        <v>496</v>
      </c>
      <c r="F358">
        <v>2</v>
      </c>
      <c r="G358" t="s">
        <v>1044</v>
      </c>
      <c r="N358" s="97"/>
      <c r="AT358" t="str">
        <f t="shared" si="42"/>
        <v>USB_VBUS</v>
      </c>
      <c r="AU358" t="str">
        <f t="shared" si="43"/>
        <v>R9</v>
      </c>
    </row>
    <row r="359" spans="1:47" x14ac:dyDescent="0.25">
      <c r="A359" t="str">
        <f t="shared" si="38"/>
        <v>R10-1</v>
      </c>
      <c r="B359" t="str">
        <f t="shared" si="39"/>
        <v>NetR10_1</v>
      </c>
      <c r="C359" t="str">
        <f t="shared" si="40"/>
        <v>R10-NetR10_1</v>
      </c>
      <c r="D359" t="str">
        <f t="shared" si="41"/>
        <v>R10-1</v>
      </c>
      <c r="E359" t="s">
        <v>497</v>
      </c>
      <c r="F359">
        <v>1</v>
      </c>
      <c r="G359" t="s">
        <v>1033</v>
      </c>
      <c r="N359" s="97"/>
      <c r="AT359" t="str">
        <f t="shared" si="42"/>
        <v>NetR9_2</v>
      </c>
      <c r="AU359" t="str">
        <f t="shared" si="43"/>
        <v>R10</v>
      </c>
    </row>
    <row r="360" spans="1:47" x14ac:dyDescent="0.25">
      <c r="A360" t="str">
        <f t="shared" si="38"/>
        <v>R10-2</v>
      </c>
      <c r="B360" t="str">
        <f t="shared" si="39"/>
        <v>NetR9_2</v>
      </c>
      <c r="C360" t="str">
        <f t="shared" si="40"/>
        <v>R10-NetR9_2</v>
      </c>
      <c r="D360" t="str">
        <f t="shared" si="41"/>
        <v>R10-2</v>
      </c>
      <c r="E360" t="s">
        <v>497</v>
      </c>
      <c r="F360">
        <v>2</v>
      </c>
      <c r="G360" t="s">
        <v>1044</v>
      </c>
      <c r="N360" s="97"/>
      <c r="AT360" t="str">
        <f t="shared" si="42"/>
        <v>USB_VBUS</v>
      </c>
      <c r="AU360" t="str">
        <f t="shared" si="43"/>
        <v>R9</v>
      </c>
    </row>
    <row r="361" spans="1:47" x14ac:dyDescent="0.25">
      <c r="A361" t="str">
        <f t="shared" si="38"/>
        <v>R11-1</v>
      </c>
      <c r="B361" t="str">
        <f t="shared" si="39"/>
        <v>NetR10_1</v>
      </c>
      <c r="C361" t="str">
        <f t="shared" si="40"/>
        <v>R11-NetR10_1</v>
      </c>
      <c r="D361" t="str">
        <f t="shared" si="41"/>
        <v>R11-1</v>
      </c>
      <c r="E361" t="s">
        <v>498</v>
      </c>
      <c r="F361">
        <v>1</v>
      </c>
      <c r="G361" t="s">
        <v>1033</v>
      </c>
      <c r="N361" s="97"/>
      <c r="AT361" t="str">
        <f t="shared" si="42"/>
        <v>NetR9_2</v>
      </c>
      <c r="AU361" t="str">
        <f t="shared" si="43"/>
        <v>R10</v>
      </c>
    </row>
    <row r="362" spans="1:47" x14ac:dyDescent="0.25">
      <c r="A362" t="str">
        <f t="shared" si="38"/>
        <v>R11-2</v>
      </c>
      <c r="B362" t="str">
        <f t="shared" si="39"/>
        <v>NetR11_2</v>
      </c>
      <c r="C362" t="str">
        <f t="shared" si="40"/>
        <v>R11-NetR11_2</v>
      </c>
      <c r="D362" t="str">
        <f t="shared" si="41"/>
        <v>R11-2</v>
      </c>
      <c r="E362" t="s">
        <v>498</v>
      </c>
      <c r="F362">
        <v>2</v>
      </c>
      <c r="G362" t="s">
        <v>1034</v>
      </c>
      <c r="N362" s="97"/>
      <c r="AT362" t="str">
        <f t="shared" si="42"/>
        <v>NetR10_1</v>
      </c>
      <c r="AU362" t="str">
        <f t="shared" si="43"/>
        <v>R11</v>
      </c>
    </row>
    <row r="363" spans="1:47" x14ac:dyDescent="0.25">
      <c r="A363" t="str">
        <f t="shared" si="38"/>
        <v>R12-1</v>
      </c>
      <c r="B363" t="str">
        <f t="shared" si="39"/>
        <v>VIN</v>
      </c>
      <c r="C363" t="str">
        <f t="shared" si="40"/>
        <v>R12-VIN</v>
      </c>
      <c r="D363" t="str">
        <f t="shared" si="41"/>
        <v>R12-1</v>
      </c>
      <c r="E363" t="s">
        <v>499</v>
      </c>
      <c r="F363">
        <v>1</v>
      </c>
      <c r="G363" t="s">
        <v>326</v>
      </c>
      <c r="N363" s="97"/>
      <c r="AT363" t="str">
        <f t="shared" si="42"/>
        <v>VIN</v>
      </c>
      <c r="AU363" t="str">
        <f t="shared" si="43"/>
        <v>--</v>
      </c>
    </row>
    <row r="364" spans="1:47" x14ac:dyDescent="0.25">
      <c r="A364" t="str">
        <f t="shared" si="38"/>
        <v>R12-2</v>
      </c>
      <c r="B364" t="str">
        <f t="shared" si="39"/>
        <v>NetC16_2</v>
      </c>
      <c r="C364" t="str">
        <f t="shared" si="40"/>
        <v>R12-NetC16_2</v>
      </c>
      <c r="D364" t="str">
        <f t="shared" si="41"/>
        <v>R12-2</v>
      </c>
      <c r="E364" t="s">
        <v>499</v>
      </c>
      <c r="F364">
        <v>2</v>
      </c>
      <c r="G364" t="s">
        <v>1029</v>
      </c>
      <c r="N364" s="97"/>
      <c r="AT364" t="str">
        <f t="shared" si="42"/>
        <v>NetC16_2</v>
      </c>
      <c r="AU364" t="str">
        <f t="shared" si="43"/>
        <v>--</v>
      </c>
    </row>
    <row r="365" spans="1:47" x14ac:dyDescent="0.25">
      <c r="A365" t="str">
        <f t="shared" si="38"/>
        <v>R13-1</v>
      </c>
      <c r="B365" t="str">
        <f t="shared" si="39"/>
        <v>NetC16_2</v>
      </c>
      <c r="C365" t="str">
        <f t="shared" si="40"/>
        <v>R13-NetC16_2</v>
      </c>
      <c r="D365" t="str">
        <f t="shared" si="41"/>
        <v>R13-1</v>
      </c>
      <c r="E365" t="s">
        <v>500</v>
      </c>
      <c r="F365">
        <v>1</v>
      </c>
      <c r="G365" t="s">
        <v>1029</v>
      </c>
      <c r="N365" s="97"/>
      <c r="AT365" t="str">
        <f t="shared" si="42"/>
        <v>NetC16_2</v>
      </c>
      <c r="AU365" t="str">
        <f t="shared" si="43"/>
        <v>--</v>
      </c>
    </row>
    <row r="366" spans="1:47" x14ac:dyDescent="0.25">
      <c r="A366" t="str">
        <f t="shared" si="38"/>
        <v>R13-2</v>
      </c>
      <c r="B366" t="str">
        <f t="shared" si="39"/>
        <v>GND</v>
      </c>
      <c r="C366" t="str">
        <f t="shared" si="40"/>
        <v>R13-GND</v>
      </c>
      <c r="D366" t="str">
        <f t="shared" si="41"/>
        <v>R13-2</v>
      </c>
      <c r="E366" t="s">
        <v>500</v>
      </c>
      <c r="F366">
        <v>2</v>
      </c>
      <c r="G366" t="s">
        <v>324</v>
      </c>
      <c r="N366" s="97"/>
      <c r="AT366" t="str">
        <f t="shared" si="42"/>
        <v>GND</v>
      </c>
      <c r="AU366" t="str">
        <f t="shared" si="43"/>
        <v>--</v>
      </c>
    </row>
    <row r="367" spans="1:47" x14ac:dyDescent="0.25">
      <c r="A367" t="str">
        <f t="shared" si="38"/>
        <v>R14-1</v>
      </c>
      <c r="B367" t="str">
        <f t="shared" si="39"/>
        <v>NetD1_A</v>
      </c>
      <c r="C367" t="str">
        <f t="shared" si="40"/>
        <v>R14-NetD1_A</v>
      </c>
      <c r="D367" t="str">
        <f t="shared" si="41"/>
        <v>R14-1</v>
      </c>
      <c r="E367" t="s">
        <v>501</v>
      </c>
      <c r="F367">
        <v>1</v>
      </c>
      <c r="G367" t="s">
        <v>373</v>
      </c>
      <c r="N367" s="97"/>
      <c r="AT367" t="str">
        <f t="shared" si="42"/>
        <v>NetD1_A</v>
      </c>
      <c r="AU367" t="str">
        <f t="shared" si="43"/>
        <v>--</v>
      </c>
    </row>
    <row r="368" spans="1:47" x14ac:dyDescent="0.25">
      <c r="A368" t="str">
        <f t="shared" si="38"/>
        <v>R14-2</v>
      </c>
      <c r="B368" t="str">
        <f t="shared" si="39"/>
        <v>3.3V</v>
      </c>
      <c r="C368" t="str">
        <f t="shared" si="40"/>
        <v>R14-3.3V</v>
      </c>
      <c r="D368" t="str">
        <f t="shared" si="41"/>
        <v>R14-2</v>
      </c>
      <c r="E368" t="s">
        <v>501</v>
      </c>
      <c r="F368">
        <v>2</v>
      </c>
      <c r="G368" t="s">
        <v>291</v>
      </c>
      <c r="N368" s="97"/>
      <c r="AT368" t="str">
        <f t="shared" si="42"/>
        <v>3.3V</v>
      </c>
      <c r="AU368" t="str">
        <f t="shared" si="43"/>
        <v>--</v>
      </c>
    </row>
    <row r="369" spans="1:47" x14ac:dyDescent="0.25">
      <c r="A369" t="str">
        <f t="shared" si="38"/>
        <v>R15-1</v>
      </c>
      <c r="B369" t="str">
        <f t="shared" si="39"/>
        <v>NetD2_A</v>
      </c>
      <c r="C369" t="str">
        <f t="shared" si="40"/>
        <v>R15-NetD2_A</v>
      </c>
      <c r="D369" t="str">
        <f t="shared" si="41"/>
        <v>R15-1</v>
      </c>
      <c r="E369" t="s">
        <v>502</v>
      </c>
      <c r="F369">
        <v>1</v>
      </c>
      <c r="G369" t="s">
        <v>374</v>
      </c>
      <c r="N369" s="97"/>
      <c r="AT369" t="str">
        <f t="shared" si="42"/>
        <v>NetD2_A</v>
      </c>
      <c r="AU369" t="str">
        <f t="shared" si="43"/>
        <v>--</v>
      </c>
    </row>
    <row r="370" spans="1:47" x14ac:dyDescent="0.25">
      <c r="A370" t="str">
        <f t="shared" si="38"/>
        <v>R15-2</v>
      </c>
      <c r="B370" t="str">
        <f t="shared" si="39"/>
        <v>3.3V</v>
      </c>
      <c r="C370" t="str">
        <f t="shared" si="40"/>
        <v>R15-3.3V</v>
      </c>
      <c r="D370" t="str">
        <f t="shared" si="41"/>
        <v>R15-2</v>
      </c>
      <c r="E370" t="s">
        <v>502</v>
      </c>
      <c r="F370">
        <v>2</v>
      </c>
      <c r="G370" t="s">
        <v>291</v>
      </c>
      <c r="N370" s="97"/>
      <c r="AT370" t="str">
        <f t="shared" si="42"/>
        <v>3.3V</v>
      </c>
      <c r="AU370" t="str">
        <f t="shared" si="43"/>
        <v>--</v>
      </c>
    </row>
    <row r="371" spans="1:47" x14ac:dyDescent="0.25">
      <c r="A371" t="str">
        <f t="shared" si="38"/>
        <v>R16-1</v>
      </c>
      <c r="B371" t="str">
        <f t="shared" si="39"/>
        <v>D12</v>
      </c>
      <c r="C371" t="str">
        <f t="shared" si="40"/>
        <v>R16-D12</v>
      </c>
      <c r="D371" t="str">
        <f t="shared" si="41"/>
        <v>R16-1</v>
      </c>
      <c r="E371" t="s">
        <v>503</v>
      </c>
      <c r="F371">
        <v>1</v>
      </c>
      <c r="G371" t="s">
        <v>320</v>
      </c>
      <c r="N371" s="97"/>
      <c r="AT371" t="str">
        <f t="shared" si="42"/>
        <v>D12</v>
      </c>
      <c r="AU371" t="str">
        <f t="shared" si="43"/>
        <v>--</v>
      </c>
    </row>
    <row r="372" spans="1:47" x14ac:dyDescent="0.25">
      <c r="A372" t="str">
        <f t="shared" si="38"/>
        <v>R16-2</v>
      </c>
      <c r="B372" t="str">
        <f t="shared" si="39"/>
        <v>D12_R</v>
      </c>
      <c r="C372" t="str">
        <f t="shared" si="40"/>
        <v>R16-D12_R</v>
      </c>
      <c r="D372" t="str">
        <f t="shared" si="41"/>
        <v>R16-2</v>
      </c>
      <c r="E372" t="s">
        <v>503</v>
      </c>
      <c r="F372">
        <v>2</v>
      </c>
      <c r="G372" t="s">
        <v>327</v>
      </c>
      <c r="N372" s="97"/>
      <c r="AT372" t="str">
        <f t="shared" si="42"/>
        <v>D12_R</v>
      </c>
      <c r="AU372" t="str">
        <f t="shared" si="43"/>
        <v>--</v>
      </c>
    </row>
    <row r="373" spans="1:47" x14ac:dyDescent="0.25">
      <c r="A373" t="str">
        <f t="shared" si="38"/>
        <v>R17-1</v>
      </c>
      <c r="B373" t="str">
        <f t="shared" si="39"/>
        <v>D11</v>
      </c>
      <c r="C373" t="str">
        <f t="shared" si="40"/>
        <v>R17-D11</v>
      </c>
      <c r="D373" t="str">
        <f t="shared" si="41"/>
        <v>R17-1</v>
      </c>
      <c r="E373" t="s">
        <v>504</v>
      </c>
      <c r="F373">
        <v>1</v>
      </c>
      <c r="G373" t="s">
        <v>318</v>
      </c>
      <c r="N373" s="97"/>
      <c r="AT373" t="str">
        <f t="shared" si="42"/>
        <v>D11</v>
      </c>
      <c r="AU373" t="str">
        <f t="shared" si="43"/>
        <v>--</v>
      </c>
    </row>
    <row r="374" spans="1:47" x14ac:dyDescent="0.25">
      <c r="A374" t="str">
        <f t="shared" si="38"/>
        <v>R17-2</v>
      </c>
      <c r="B374" t="str">
        <f t="shared" si="39"/>
        <v>D11_R</v>
      </c>
      <c r="C374" t="str">
        <f t="shared" si="40"/>
        <v>R17-D11_R</v>
      </c>
      <c r="D374" t="str">
        <f t="shared" si="41"/>
        <v>R17-2</v>
      </c>
      <c r="E374" t="s">
        <v>504</v>
      </c>
      <c r="F374">
        <v>2</v>
      </c>
      <c r="G374" t="s">
        <v>325</v>
      </c>
      <c r="N374" s="97"/>
      <c r="AT374" t="str">
        <f t="shared" si="42"/>
        <v>D11_R</v>
      </c>
      <c r="AU374" t="str">
        <f t="shared" si="43"/>
        <v>--</v>
      </c>
    </row>
    <row r="375" spans="1:47" x14ac:dyDescent="0.25">
      <c r="A375" t="str">
        <f t="shared" si="38"/>
        <v>R18-1</v>
      </c>
      <c r="B375" t="str">
        <f t="shared" si="39"/>
        <v>LED1</v>
      </c>
      <c r="C375" t="str">
        <f t="shared" si="40"/>
        <v>R18-LED1</v>
      </c>
      <c r="D375" t="str">
        <f t="shared" si="41"/>
        <v>R18-1</v>
      </c>
      <c r="E375" t="s">
        <v>505</v>
      </c>
      <c r="F375">
        <v>1</v>
      </c>
      <c r="G375" t="s">
        <v>354</v>
      </c>
      <c r="N375" s="97"/>
      <c r="AT375" t="str">
        <f t="shared" si="42"/>
        <v>NetD3_A</v>
      </c>
      <c r="AU375" t="str">
        <f t="shared" si="43"/>
        <v>R18</v>
      </c>
    </row>
    <row r="376" spans="1:47" x14ac:dyDescent="0.25">
      <c r="A376" t="str">
        <f t="shared" si="38"/>
        <v>R18-2</v>
      </c>
      <c r="B376" t="str">
        <f t="shared" si="39"/>
        <v>NetD3_A</v>
      </c>
      <c r="C376" t="str">
        <f t="shared" si="40"/>
        <v>R18-NetD3_A</v>
      </c>
      <c r="D376" t="str">
        <f t="shared" si="41"/>
        <v>R18-2</v>
      </c>
      <c r="E376" t="s">
        <v>505</v>
      </c>
      <c r="F376">
        <v>2</v>
      </c>
      <c r="G376" t="s">
        <v>375</v>
      </c>
      <c r="N376" s="97"/>
      <c r="AT376" t="str">
        <f t="shared" si="42"/>
        <v>LED1</v>
      </c>
      <c r="AU376" t="str">
        <f t="shared" si="43"/>
        <v>R18</v>
      </c>
    </row>
    <row r="377" spans="1:47" x14ac:dyDescent="0.25">
      <c r="A377" t="str">
        <f t="shared" si="38"/>
        <v>R19-1</v>
      </c>
      <c r="B377" t="str">
        <f t="shared" si="39"/>
        <v>LED2</v>
      </c>
      <c r="C377" t="str">
        <f t="shared" si="40"/>
        <v>R19-LED2</v>
      </c>
      <c r="D377" t="str">
        <f t="shared" si="41"/>
        <v>R19-1</v>
      </c>
      <c r="E377" t="s">
        <v>506</v>
      </c>
      <c r="F377">
        <v>1</v>
      </c>
      <c r="G377" t="s">
        <v>356</v>
      </c>
      <c r="N377" s="97"/>
      <c r="AT377" t="str">
        <f t="shared" si="42"/>
        <v>NetD4_A</v>
      </c>
      <c r="AU377" t="str">
        <f t="shared" si="43"/>
        <v>R19</v>
      </c>
    </row>
    <row r="378" spans="1:47" x14ac:dyDescent="0.25">
      <c r="A378" t="str">
        <f t="shared" si="38"/>
        <v>R19-2</v>
      </c>
      <c r="B378" t="str">
        <f t="shared" si="39"/>
        <v>NetD4_A</v>
      </c>
      <c r="C378" t="str">
        <f t="shared" si="40"/>
        <v>R19-NetD4_A</v>
      </c>
      <c r="D378" t="str">
        <f t="shared" si="41"/>
        <v>R19-2</v>
      </c>
      <c r="E378" t="s">
        <v>506</v>
      </c>
      <c r="F378">
        <v>2</v>
      </c>
      <c r="G378" t="s">
        <v>376</v>
      </c>
      <c r="N378" s="97"/>
      <c r="AT378" t="str">
        <f t="shared" si="42"/>
        <v>LED2</v>
      </c>
      <c r="AU378" t="str">
        <f t="shared" si="43"/>
        <v>R19</v>
      </c>
    </row>
    <row r="379" spans="1:47" x14ac:dyDescent="0.25">
      <c r="A379" t="str">
        <f t="shared" si="38"/>
        <v>R20-1</v>
      </c>
      <c r="B379" t="str">
        <f t="shared" si="39"/>
        <v>AIN7</v>
      </c>
      <c r="C379" t="str">
        <f t="shared" si="40"/>
        <v>R20-AIN7</v>
      </c>
      <c r="D379" t="str">
        <f t="shared" si="41"/>
        <v>R20-1</v>
      </c>
      <c r="E379" t="s">
        <v>507</v>
      </c>
      <c r="F379">
        <v>1</v>
      </c>
      <c r="G379" t="s">
        <v>788</v>
      </c>
      <c r="N379" s="97"/>
      <c r="AT379" t="str">
        <f t="shared" si="42"/>
        <v>AIN7</v>
      </c>
      <c r="AU379" t="str">
        <f t="shared" si="43"/>
        <v>--</v>
      </c>
    </row>
    <row r="380" spans="1:47" x14ac:dyDescent="0.25">
      <c r="A380" t="str">
        <f t="shared" si="38"/>
        <v>R20-2</v>
      </c>
      <c r="B380" t="str">
        <f t="shared" si="39"/>
        <v>ADC2</v>
      </c>
      <c r="C380" t="str">
        <f t="shared" si="40"/>
        <v>R20-ADC2</v>
      </c>
      <c r="D380" t="str">
        <f t="shared" si="41"/>
        <v>R20-2</v>
      </c>
      <c r="E380" t="s">
        <v>507</v>
      </c>
      <c r="F380">
        <v>2</v>
      </c>
      <c r="G380" t="s">
        <v>785</v>
      </c>
      <c r="N380" s="97"/>
      <c r="AT380" t="str">
        <f t="shared" si="42"/>
        <v>ADC2</v>
      </c>
      <c r="AU380" t="str">
        <f t="shared" si="43"/>
        <v>--</v>
      </c>
    </row>
    <row r="381" spans="1:47" x14ac:dyDescent="0.25">
      <c r="A381" t="str">
        <f t="shared" si="38"/>
        <v>R21-1</v>
      </c>
      <c r="B381" t="str">
        <f t="shared" si="39"/>
        <v>LED3</v>
      </c>
      <c r="C381" t="str">
        <f t="shared" si="40"/>
        <v>R21-LED3</v>
      </c>
      <c r="D381" t="str">
        <f t="shared" si="41"/>
        <v>R21-1</v>
      </c>
      <c r="E381" t="s">
        <v>776</v>
      </c>
      <c r="F381">
        <v>1</v>
      </c>
      <c r="G381" t="s">
        <v>358</v>
      </c>
      <c r="N381" s="97"/>
      <c r="AT381" t="str">
        <f t="shared" si="42"/>
        <v>NetD5_A</v>
      </c>
      <c r="AU381" t="str">
        <f t="shared" si="43"/>
        <v>R21</v>
      </c>
    </row>
    <row r="382" spans="1:47" x14ac:dyDescent="0.25">
      <c r="A382" t="str">
        <f t="shared" si="38"/>
        <v>R21-2</v>
      </c>
      <c r="B382" t="str">
        <f t="shared" si="39"/>
        <v>NetD5_A</v>
      </c>
      <c r="C382" t="str">
        <f t="shared" si="40"/>
        <v>R21-NetD5_A</v>
      </c>
      <c r="D382" t="str">
        <f t="shared" si="41"/>
        <v>R21-2</v>
      </c>
      <c r="E382" t="s">
        <v>776</v>
      </c>
      <c r="F382">
        <v>2</v>
      </c>
      <c r="G382" t="s">
        <v>377</v>
      </c>
      <c r="N382" s="97"/>
      <c r="AT382" t="str">
        <f t="shared" si="42"/>
        <v>LED3</v>
      </c>
      <c r="AU382" t="str">
        <f t="shared" si="43"/>
        <v>R21</v>
      </c>
    </row>
    <row r="383" spans="1:47" x14ac:dyDescent="0.25">
      <c r="A383" t="str">
        <f t="shared" si="38"/>
        <v>R22-1</v>
      </c>
      <c r="B383" t="str">
        <f t="shared" si="39"/>
        <v>AIN8</v>
      </c>
      <c r="C383" t="str">
        <f t="shared" si="40"/>
        <v>R22-AIN8</v>
      </c>
      <c r="D383" t="str">
        <f t="shared" si="41"/>
        <v>R22-1</v>
      </c>
      <c r="E383" t="s">
        <v>777</v>
      </c>
      <c r="F383">
        <v>1</v>
      </c>
      <c r="G383" t="s">
        <v>1027</v>
      </c>
      <c r="N383" s="97"/>
      <c r="AT383" t="str">
        <f t="shared" si="42"/>
        <v>AIN8</v>
      </c>
      <c r="AU383" t="str">
        <f t="shared" si="43"/>
        <v>--</v>
      </c>
    </row>
    <row r="384" spans="1:47" x14ac:dyDescent="0.25">
      <c r="A384" t="str">
        <f t="shared" si="38"/>
        <v>R22-2</v>
      </c>
      <c r="B384" t="str">
        <f t="shared" si="39"/>
        <v>ADC1</v>
      </c>
      <c r="C384" t="str">
        <f t="shared" si="40"/>
        <v>R22-ADC1</v>
      </c>
      <c r="D384" t="str">
        <f t="shared" si="41"/>
        <v>R22-2</v>
      </c>
      <c r="E384" t="s">
        <v>777</v>
      </c>
      <c r="F384">
        <v>2</v>
      </c>
      <c r="G384" t="s">
        <v>784</v>
      </c>
      <c r="N384" s="97"/>
      <c r="AT384" t="str">
        <f t="shared" si="42"/>
        <v>ADC1</v>
      </c>
      <c r="AU384" t="str">
        <f t="shared" si="43"/>
        <v>--</v>
      </c>
    </row>
    <row r="385" spans="1:47" x14ac:dyDescent="0.25">
      <c r="A385" t="str">
        <f t="shared" si="38"/>
        <v>R23-1</v>
      </c>
      <c r="B385" t="str">
        <f t="shared" si="39"/>
        <v>ADC2</v>
      </c>
      <c r="C385" t="str">
        <f t="shared" si="40"/>
        <v>R23-ADC2</v>
      </c>
      <c r="D385" t="str">
        <f t="shared" si="41"/>
        <v>R23-1</v>
      </c>
      <c r="E385" t="s">
        <v>508</v>
      </c>
      <c r="F385">
        <v>1</v>
      </c>
      <c r="G385" t="s">
        <v>785</v>
      </c>
      <c r="N385" s="97"/>
      <c r="AT385" t="str">
        <f t="shared" si="42"/>
        <v>ADC2</v>
      </c>
      <c r="AU385" t="str">
        <f t="shared" si="43"/>
        <v>--</v>
      </c>
    </row>
    <row r="386" spans="1:47" x14ac:dyDescent="0.25">
      <c r="A386" t="str">
        <f t="shared" si="38"/>
        <v>R23-2</v>
      </c>
      <c r="B386" t="str">
        <f t="shared" si="39"/>
        <v>GND</v>
      </c>
      <c r="C386" t="str">
        <f t="shared" si="40"/>
        <v>R23-GND</v>
      </c>
      <c r="D386" t="str">
        <f t="shared" si="41"/>
        <v>R23-2</v>
      </c>
      <c r="E386" t="s">
        <v>508</v>
      </c>
      <c r="F386">
        <v>2</v>
      </c>
      <c r="G386" t="s">
        <v>324</v>
      </c>
      <c r="N386" s="97"/>
      <c r="AT386" t="str">
        <f t="shared" si="42"/>
        <v>GND</v>
      </c>
      <c r="AU386" t="str">
        <f t="shared" si="43"/>
        <v>--</v>
      </c>
    </row>
    <row r="387" spans="1:47" x14ac:dyDescent="0.25">
      <c r="A387" t="str">
        <f t="shared" si="38"/>
        <v>R24-1</v>
      </c>
      <c r="B387" t="str">
        <f t="shared" si="39"/>
        <v>LED4</v>
      </c>
      <c r="C387" t="str">
        <f t="shared" si="40"/>
        <v>R24-LED4</v>
      </c>
      <c r="D387" t="str">
        <f t="shared" si="41"/>
        <v>R24-1</v>
      </c>
      <c r="E387" t="s">
        <v>509</v>
      </c>
      <c r="F387">
        <v>1</v>
      </c>
      <c r="G387" t="s">
        <v>360</v>
      </c>
      <c r="N387" s="97"/>
      <c r="AT387" t="str">
        <f t="shared" si="42"/>
        <v>NetD6_A</v>
      </c>
      <c r="AU387" t="str">
        <f t="shared" si="43"/>
        <v>R24</v>
      </c>
    </row>
    <row r="388" spans="1:47" x14ac:dyDescent="0.25">
      <c r="A388" t="str">
        <f t="shared" si="38"/>
        <v>R24-2</v>
      </c>
      <c r="B388" t="str">
        <f t="shared" si="39"/>
        <v>NetD6_A</v>
      </c>
      <c r="C388" t="str">
        <f t="shared" si="40"/>
        <v>R24-NetD6_A</v>
      </c>
      <c r="D388" t="str">
        <f t="shared" si="41"/>
        <v>R24-2</v>
      </c>
      <c r="E388" t="s">
        <v>509</v>
      </c>
      <c r="F388">
        <v>2</v>
      </c>
      <c r="G388" t="s">
        <v>378</v>
      </c>
      <c r="N388" s="97"/>
      <c r="AT388" t="str">
        <f t="shared" si="42"/>
        <v>LED4</v>
      </c>
      <c r="AU388" t="str">
        <f t="shared" si="43"/>
        <v>R24</v>
      </c>
    </row>
    <row r="389" spans="1:47" x14ac:dyDescent="0.25">
      <c r="A389" t="str">
        <f t="shared" si="38"/>
        <v>R25-1</v>
      </c>
      <c r="B389" t="str">
        <f t="shared" si="39"/>
        <v>ADC1</v>
      </c>
      <c r="C389" t="str">
        <f t="shared" si="40"/>
        <v>R25-ADC1</v>
      </c>
      <c r="D389" t="str">
        <f t="shared" si="41"/>
        <v>R25-1</v>
      </c>
      <c r="E389" t="s">
        <v>510</v>
      </c>
      <c r="F389">
        <v>1</v>
      </c>
      <c r="G389" t="s">
        <v>784</v>
      </c>
      <c r="N389" s="97"/>
      <c r="AT389" t="str">
        <f t="shared" si="42"/>
        <v>ADC1</v>
      </c>
      <c r="AU389" t="str">
        <f t="shared" si="43"/>
        <v>--</v>
      </c>
    </row>
    <row r="390" spans="1:47" x14ac:dyDescent="0.25">
      <c r="A390" t="str">
        <f t="shared" ref="A390:A440" si="44">$E390&amp;"-"&amp;$F390</f>
        <v>R25-2</v>
      </c>
      <c r="B390" t="str">
        <f t="shared" ref="B390:B440" si="45">IF(OR(E390=$A$2,E390=$B$2,E390=$C$2,E390=$D$2),"--",G390)</f>
        <v>GND</v>
      </c>
      <c r="C390" t="str">
        <f t="shared" ref="C390:C440" si="46">$E390&amp;"-"&amp;$G390</f>
        <v>R25-GND</v>
      </c>
      <c r="D390" t="str">
        <f t="shared" ref="D390:D440" si="47">A390</f>
        <v>R25-2</v>
      </c>
      <c r="E390" t="s">
        <v>510</v>
      </c>
      <c r="F390">
        <v>2</v>
      </c>
      <c r="G390" t="s">
        <v>324</v>
      </c>
      <c r="N390" s="97"/>
      <c r="AT390" t="str">
        <f t="shared" ref="AT390:AT440" si="48">IF(IF(COUNTIF($AO$6:$AQ$150,B390)&gt;0,"---","--")="---",VLOOKUP(B390,$AO$6:$AQ$150,3,0),B390)</f>
        <v>GND</v>
      </c>
      <c r="AU390" t="str">
        <f t="shared" ref="AU390:AU440" si="49">IF(IF(COUNTIF($AO$6:$AQ$150,B390)&gt;0,"---","--")="---",VLOOKUP(B390,$AO$6:$AQ$150,2,0),"--")</f>
        <v>--</v>
      </c>
    </row>
    <row r="391" spans="1:47" x14ac:dyDescent="0.25">
      <c r="A391" t="str">
        <f t="shared" si="44"/>
        <v>R26-1</v>
      </c>
      <c r="B391" t="str">
        <f t="shared" si="45"/>
        <v>LED5</v>
      </c>
      <c r="C391" t="str">
        <f t="shared" si="46"/>
        <v>R26-LED5</v>
      </c>
      <c r="D391" t="str">
        <f t="shared" si="47"/>
        <v>R26-1</v>
      </c>
      <c r="E391" t="s">
        <v>778</v>
      </c>
      <c r="F391">
        <v>1</v>
      </c>
      <c r="G391" t="s">
        <v>362</v>
      </c>
      <c r="N391" s="97"/>
      <c r="AT391" t="str">
        <f t="shared" si="48"/>
        <v>NetD7_A</v>
      </c>
      <c r="AU391" t="str">
        <f t="shared" si="49"/>
        <v>R26</v>
      </c>
    </row>
    <row r="392" spans="1:47" x14ac:dyDescent="0.25">
      <c r="A392" t="str">
        <f t="shared" si="44"/>
        <v>R26-2</v>
      </c>
      <c r="B392" t="str">
        <f t="shared" si="45"/>
        <v>NetD7_A</v>
      </c>
      <c r="C392" t="str">
        <f t="shared" si="46"/>
        <v>R26-NetD7_A</v>
      </c>
      <c r="D392" t="str">
        <f t="shared" si="47"/>
        <v>R26-2</v>
      </c>
      <c r="E392" t="s">
        <v>778</v>
      </c>
      <c r="F392">
        <v>2</v>
      </c>
      <c r="G392" t="s">
        <v>379</v>
      </c>
      <c r="N392" s="97"/>
      <c r="AT392" t="str">
        <f t="shared" si="48"/>
        <v>LED5</v>
      </c>
      <c r="AU392" t="str">
        <f t="shared" si="49"/>
        <v>R26</v>
      </c>
    </row>
    <row r="393" spans="1:47" x14ac:dyDescent="0.25">
      <c r="A393" t="str">
        <f t="shared" si="44"/>
        <v>R27-1</v>
      </c>
      <c r="B393" t="str">
        <f t="shared" si="45"/>
        <v>AIN0</v>
      </c>
      <c r="C393" t="str">
        <f t="shared" si="46"/>
        <v>R27-AIN0</v>
      </c>
      <c r="D393" t="str">
        <f t="shared" si="47"/>
        <v>R27-1</v>
      </c>
      <c r="E393" t="s">
        <v>511</v>
      </c>
      <c r="F393">
        <v>1</v>
      </c>
      <c r="G393" t="s">
        <v>290</v>
      </c>
      <c r="N393" s="97"/>
      <c r="AT393" t="str">
        <f t="shared" si="48"/>
        <v>AIN0</v>
      </c>
      <c r="AU393" t="str">
        <f t="shared" si="49"/>
        <v>--</v>
      </c>
    </row>
    <row r="394" spans="1:47" x14ac:dyDescent="0.25">
      <c r="A394" t="str">
        <f t="shared" si="44"/>
        <v>R27-2</v>
      </c>
      <c r="B394" t="str">
        <f t="shared" si="45"/>
        <v>ADC3</v>
      </c>
      <c r="C394" t="str">
        <f t="shared" si="46"/>
        <v>R27-ADC3</v>
      </c>
      <c r="D394" t="str">
        <f t="shared" si="47"/>
        <v>R27-2</v>
      </c>
      <c r="E394" t="s">
        <v>511</v>
      </c>
      <c r="F394">
        <v>2</v>
      </c>
      <c r="G394" t="s">
        <v>786</v>
      </c>
      <c r="N394" s="97"/>
      <c r="AT394" t="str">
        <f t="shared" si="48"/>
        <v>ADC3</v>
      </c>
      <c r="AU394" t="str">
        <f t="shared" si="49"/>
        <v>--</v>
      </c>
    </row>
    <row r="395" spans="1:47" x14ac:dyDescent="0.25">
      <c r="A395" t="str">
        <f t="shared" si="44"/>
        <v>R28-1</v>
      </c>
      <c r="B395" t="str">
        <f t="shared" si="45"/>
        <v>LED6</v>
      </c>
      <c r="C395" t="str">
        <f t="shared" si="46"/>
        <v>R28-LED6</v>
      </c>
      <c r="D395" t="str">
        <f t="shared" si="47"/>
        <v>R28-1</v>
      </c>
      <c r="E395" t="s">
        <v>512</v>
      </c>
      <c r="F395">
        <v>1</v>
      </c>
      <c r="G395" t="s">
        <v>364</v>
      </c>
      <c r="N395" s="97"/>
      <c r="AT395" t="str">
        <f t="shared" si="48"/>
        <v>NetD8_A</v>
      </c>
      <c r="AU395" t="str">
        <f t="shared" si="49"/>
        <v>R28</v>
      </c>
    </row>
    <row r="396" spans="1:47" x14ac:dyDescent="0.25">
      <c r="A396" t="str">
        <f t="shared" si="44"/>
        <v>R28-2</v>
      </c>
      <c r="B396" t="str">
        <f t="shared" si="45"/>
        <v>NetD8_A</v>
      </c>
      <c r="C396" t="str">
        <f t="shared" si="46"/>
        <v>R28-NetD8_A</v>
      </c>
      <c r="D396" t="str">
        <f t="shared" si="47"/>
        <v>R28-2</v>
      </c>
      <c r="E396" t="s">
        <v>512</v>
      </c>
      <c r="F396">
        <v>2</v>
      </c>
      <c r="G396" t="s">
        <v>380</v>
      </c>
      <c r="N396" s="97"/>
      <c r="AT396" t="str">
        <f t="shared" si="48"/>
        <v>LED6</v>
      </c>
      <c r="AU396" t="str">
        <f t="shared" si="49"/>
        <v>R28</v>
      </c>
    </row>
    <row r="397" spans="1:47" x14ac:dyDescent="0.25">
      <c r="A397" t="str">
        <f t="shared" si="44"/>
        <v>R29-1</v>
      </c>
      <c r="B397" t="str">
        <f t="shared" si="45"/>
        <v>ADC3</v>
      </c>
      <c r="C397" t="str">
        <f t="shared" si="46"/>
        <v>R29-ADC3</v>
      </c>
      <c r="D397" t="str">
        <f t="shared" si="47"/>
        <v>R29-1</v>
      </c>
      <c r="E397" t="s">
        <v>513</v>
      </c>
      <c r="F397">
        <v>1</v>
      </c>
      <c r="G397" t="s">
        <v>786</v>
      </c>
      <c r="N397" s="97"/>
      <c r="AT397" t="str">
        <f t="shared" si="48"/>
        <v>ADC3</v>
      </c>
      <c r="AU397" t="str">
        <f t="shared" si="49"/>
        <v>--</v>
      </c>
    </row>
    <row r="398" spans="1:47" x14ac:dyDescent="0.25">
      <c r="A398" t="str">
        <f t="shared" si="44"/>
        <v>R29-2</v>
      </c>
      <c r="B398" t="str">
        <f t="shared" si="45"/>
        <v>GND</v>
      </c>
      <c r="C398" t="str">
        <f t="shared" si="46"/>
        <v>R29-GND</v>
      </c>
      <c r="D398" t="str">
        <f t="shared" si="47"/>
        <v>R29-2</v>
      </c>
      <c r="E398" t="s">
        <v>513</v>
      </c>
      <c r="F398">
        <v>2</v>
      </c>
      <c r="G398" t="s">
        <v>324</v>
      </c>
      <c r="N398" s="97"/>
      <c r="AT398" t="str">
        <f t="shared" si="48"/>
        <v>GND</v>
      </c>
      <c r="AU398" t="str">
        <f t="shared" si="49"/>
        <v>--</v>
      </c>
    </row>
    <row r="399" spans="1:47" x14ac:dyDescent="0.25">
      <c r="A399" t="str">
        <f t="shared" si="44"/>
        <v>R30-1</v>
      </c>
      <c r="B399" t="str">
        <f t="shared" si="45"/>
        <v>LED7</v>
      </c>
      <c r="C399" t="str">
        <f t="shared" si="46"/>
        <v>R30-LED7</v>
      </c>
      <c r="D399" t="str">
        <f t="shared" si="47"/>
        <v>R30-1</v>
      </c>
      <c r="E399" t="s">
        <v>514</v>
      </c>
      <c r="F399">
        <v>1</v>
      </c>
      <c r="G399" t="s">
        <v>366</v>
      </c>
      <c r="N399" s="97"/>
      <c r="AT399" t="str">
        <f t="shared" si="48"/>
        <v>NetD9_A</v>
      </c>
      <c r="AU399" t="str">
        <f t="shared" si="49"/>
        <v>R30</v>
      </c>
    </row>
    <row r="400" spans="1:47" x14ac:dyDescent="0.25">
      <c r="A400" t="str">
        <f t="shared" si="44"/>
        <v>R30-2</v>
      </c>
      <c r="B400" t="str">
        <f t="shared" si="45"/>
        <v>NetD9_A</v>
      </c>
      <c r="C400" t="str">
        <f t="shared" si="46"/>
        <v>R30-NetD9_A</v>
      </c>
      <c r="D400" t="str">
        <f t="shared" si="47"/>
        <v>R30-2</v>
      </c>
      <c r="E400" t="s">
        <v>514</v>
      </c>
      <c r="F400">
        <v>2</v>
      </c>
      <c r="G400" t="s">
        <v>381</v>
      </c>
      <c r="N400" s="97"/>
      <c r="AT400" t="str">
        <f t="shared" si="48"/>
        <v>LED7</v>
      </c>
      <c r="AU400" t="str">
        <f t="shared" si="49"/>
        <v>R30</v>
      </c>
    </row>
    <row r="401" spans="1:47" x14ac:dyDescent="0.25">
      <c r="A401" t="str">
        <f t="shared" si="44"/>
        <v>R31-1</v>
      </c>
      <c r="B401" t="str">
        <f t="shared" si="45"/>
        <v>LED8</v>
      </c>
      <c r="C401" t="str">
        <f t="shared" si="46"/>
        <v>R31-LED8</v>
      </c>
      <c r="D401" t="str">
        <f t="shared" si="47"/>
        <v>R31-1</v>
      </c>
      <c r="E401" t="s">
        <v>515</v>
      </c>
      <c r="F401">
        <v>1</v>
      </c>
      <c r="G401" t="s">
        <v>368</v>
      </c>
      <c r="N401" s="97"/>
      <c r="AT401" t="str">
        <f t="shared" si="48"/>
        <v>NetD10_A</v>
      </c>
      <c r="AU401" t="str">
        <f t="shared" si="49"/>
        <v>R31</v>
      </c>
    </row>
    <row r="402" spans="1:47" x14ac:dyDescent="0.25">
      <c r="A402" t="str">
        <f t="shared" si="44"/>
        <v>R31-2</v>
      </c>
      <c r="B402" t="str">
        <f t="shared" si="45"/>
        <v>NetD10_A</v>
      </c>
      <c r="C402" t="str">
        <f t="shared" si="46"/>
        <v>R31-NetD10_A</v>
      </c>
      <c r="D402" t="str">
        <f t="shared" si="47"/>
        <v>R31-2</v>
      </c>
      <c r="E402" t="s">
        <v>515</v>
      </c>
      <c r="F402">
        <v>2</v>
      </c>
      <c r="G402" t="s">
        <v>372</v>
      </c>
      <c r="N402" s="97"/>
      <c r="AT402" t="str">
        <f t="shared" si="48"/>
        <v>LED8</v>
      </c>
      <c r="AU402" t="str">
        <f t="shared" si="49"/>
        <v>R31</v>
      </c>
    </row>
    <row r="403" spans="1:47" x14ac:dyDescent="0.25">
      <c r="A403" t="str">
        <f t="shared" si="44"/>
        <v>R33-1</v>
      </c>
      <c r="B403" t="str">
        <f t="shared" si="45"/>
        <v>3.3V</v>
      </c>
      <c r="C403" t="str">
        <f t="shared" si="46"/>
        <v>R33-3.3V</v>
      </c>
      <c r="D403" t="str">
        <f t="shared" si="47"/>
        <v>R33-1</v>
      </c>
      <c r="E403" t="s">
        <v>779</v>
      </c>
      <c r="F403">
        <v>1</v>
      </c>
      <c r="G403" t="s">
        <v>291</v>
      </c>
      <c r="N403" s="97"/>
      <c r="AT403" t="str">
        <f t="shared" si="48"/>
        <v>3.3V</v>
      </c>
      <c r="AU403" t="str">
        <f t="shared" si="49"/>
        <v>--</v>
      </c>
    </row>
    <row r="404" spans="1:47" x14ac:dyDescent="0.25">
      <c r="A404" t="str">
        <f t="shared" si="44"/>
        <v>R33-2</v>
      </c>
      <c r="B404" t="str">
        <f t="shared" si="45"/>
        <v>PROGn</v>
      </c>
      <c r="C404" t="str">
        <f t="shared" si="46"/>
        <v>R33-PROGn</v>
      </c>
      <c r="D404" t="str">
        <f t="shared" si="47"/>
        <v>R33-2</v>
      </c>
      <c r="E404" t="s">
        <v>779</v>
      </c>
      <c r="F404">
        <v>2</v>
      </c>
      <c r="G404" t="s">
        <v>1116</v>
      </c>
      <c r="N404" s="97"/>
      <c r="AT404" t="str">
        <f t="shared" si="48"/>
        <v>RESET</v>
      </c>
      <c r="AU404" t="str">
        <f t="shared" si="49"/>
        <v>R34</v>
      </c>
    </row>
    <row r="405" spans="1:47" x14ac:dyDescent="0.25">
      <c r="A405" t="str">
        <f t="shared" si="44"/>
        <v>R34-1</v>
      </c>
      <c r="B405" t="str">
        <f t="shared" si="45"/>
        <v>RESET</v>
      </c>
      <c r="C405" t="str">
        <f t="shared" si="46"/>
        <v>R34-RESET</v>
      </c>
      <c r="D405" t="str">
        <f t="shared" si="47"/>
        <v>R34-1</v>
      </c>
      <c r="E405" t="s">
        <v>780</v>
      </c>
      <c r="F405">
        <v>1</v>
      </c>
      <c r="G405" t="s">
        <v>323</v>
      </c>
      <c r="N405" s="97"/>
      <c r="AT405" t="str">
        <f t="shared" si="48"/>
        <v>PROGn</v>
      </c>
      <c r="AU405" t="str">
        <f t="shared" si="49"/>
        <v>R34</v>
      </c>
    </row>
    <row r="406" spans="1:47" x14ac:dyDescent="0.25">
      <c r="A406" t="str">
        <f t="shared" si="44"/>
        <v>R34-2</v>
      </c>
      <c r="B406" t="str">
        <f t="shared" si="45"/>
        <v>PROGn</v>
      </c>
      <c r="C406" t="str">
        <f t="shared" si="46"/>
        <v>R34-PROGn</v>
      </c>
      <c r="D406" t="str">
        <f t="shared" si="47"/>
        <v>R34-2</v>
      </c>
      <c r="E406" t="s">
        <v>780</v>
      </c>
      <c r="F406">
        <v>2</v>
      </c>
      <c r="G406" t="s">
        <v>1116</v>
      </c>
      <c r="N406" s="97"/>
      <c r="AT406" t="str">
        <f t="shared" si="48"/>
        <v>RESET</v>
      </c>
      <c r="AU406" t="str">
        <f t="shared" si="49"/>
        <v>R34</v>
      </c>
    </row>
    <row r="407" spans="1:47" x14ac:dyDescent="0.25">
      <c r="A407" t="str">
        <f t="shared" si="44"/>
        <v>R35-1</v>
      </c>
      <c r="B407" t="str">
        <f t="shared" si="45"/>
        <v>JTAGEN</v>
      </c>
      <c r="C407" t="str">
        <f t="shared" si="46"/>
        <v>R35-JTAGEN</v>
      </c>
      <c r="D407" t="str">
        <f t="shared" si="47"/>
        <v>R35-1</v>
      </c>
      <c r="E407" t="s">
        <v>796</v>
      </c>
      <c r="F407">
        <v>1</v>
      </c>
      <c r="G407" t="s">
        <v>328</v>
      </c>
      <c r="N407" s="97"/>
      <c r="AT407" t="str">
        <f t="shared" si="48"/>
        <v>JTAGEN</v>
      </c>
      <c r="AU407" t="str">
        <f t="shared" si="49"/>
        <v>--</v>
      </c>
    </row>
    <row r="408" spans="1:47" x14ac:dyDescent="0.25">
      <c r="A408" t="str">
        <f t="shared" si="44"/>
        <v>R35-2</v>
      </c>
      <c r="B408" t="str">
        <f t="shared" si="45"/>
        <v>3.3V</v>
      </c>
      <c r="C408" t="str">
        <f t="shared" si="46"/>
        <v>R35-3.3V</v>
      </c>
      <c r="D408" t="str">
        <f t="shared" si="47"/>
        <v>R35-2</v>
      </c>
      <c r="E408" t="s">
        <v>796</v>
      </c>
      <c r="F408">
        <v>2</v>
      </c>
      <c r="G408" t="s">
        <v>291</v>
      </c>
      <c r="N408" s="97"/>
      <c r="AT408" t="str">
        <f t="shared" si="48"/>
        <v>3.3V</v>
      </c>
      <c r="AU408" t="str">
        <f t="shared" si="49"/>
        <v>--</v>
      </c>
    </row>
    <row r="409" spans="1:47" x14ac:dyDescent="0.25">
      <c r="A409" t="str">
        <f t="shared" si="44"/>
        <v>S1-1</v>
      </c>
      <c r="B409" t="str">
        <f t="shared" si="45"/>
        <v>RESET</v>
      </c>
      <c r="C409" t="str">
        <f t="shared" si="46"/>
        <v>S1-RESET</v>
      </c>
      <c r="D409" t="str">
        <f t="shared" si="47"/>
        <v>S1-1</v>
      </c>
      <c r="E409" t="s">
        <v>355</v>
      </c>
      <c r="F409">
        <v>1</v>
      </c>
      <c r="G409" t="s">
        <v>323</v>
      </c>
      <c r="N409" s="97"/>
      <c r="AT409" t="str">
        <f t="shared" si="48"/>
        <v>PROGn</v>
      </c>
      <c r="AU409" t="str">
        <f t="shared" si="49"/>
        <v>R34</v>
      </c>
    </row>
    <row r="410" spans="1:47" x14ac:dyDescent="0.25">
      <c r="A410" t="str">
        <f t="shared" si="44"/>
        <v>S1-2</v>
      </c>
      <c r="B410" t="str">
        <f t="shared" si="45"/>
        <v>GND</v>
      </c>
      <c r="C410" t="str">
        <f t="shared" si="46"/>
        <v>S1-GND</v>
      </c>
      <c r="D410" t="str">
        <f t="shared" si="47"/>
        <v>S1-2</v>
      </c>
      <c r="E410" t="s">
        <v>355</v>
      </c>
      <c r="F410">
        <v>2</v>
      </c>
      <c r="G410" t="s">
        <v>324</v>
      </c>
      <c r="N410" s="97"/>
      <c r="AT410" t="str">
        <f t="shared" si="48"/>
        <v>GND</v>
      </c>
      <c r="AU410" t="str">
        <f t="shared" si="49"/>
        <v>--</v>
      </c>
    </row>
    <row r="411" spans="1:47" x14ac:dyDescent="0.25">
      <c r="A411" t="str">
        <f t="shared" si="44"/>
        <v>S1-3</v>
      </c>
      <c r="B411" t="str">
        <f t="shared" si="45"/>
        <v>NetS1_3</v>
      </c>
      <c r="C411" t="str">
        <f t="shared" si="46"/>
        <v>S1-NetS1_3</v>
      </c>
      <c r="D411" t="str">
        <f t="shared" si="47"/>
        <v>S1-3</v>
      </c>
      <c r="E411" t="s">
        <v>355</v>
      </c>
      <c r="F411">
        <v>3</v>
      </c>
      <c r="G411" t="s">
        <v>781</v>
      </c>
      <c r="N411" s="97"/>
      <c r="AT411" t="str">
        <f t="shared" si="48"/>
        <v>NetS1_3</v>
      </c>
      <c r="AU411" t="str">
        <f t="shared" si="49"/>
        <v>--</v>
      </c>
    </row>
    <row r="412" spans="1:47" x14ac:dyDescent="0.25">
      <c r="A412" t="str">
        <f t="shared" si="44"/>
        <v>S1-4</v>
      </c>
      <c r="B412" t="str">
        <f t="shared" si="45"/>
        <v>GND</v>
      </c>
      <c r="C412" t="str">
        <f t="shared" si="46"/>
        <v>S1-GND</v>
      </c>
      <c r="D412" t="str">
        <f t="shared" si="47"/>
        <v>S1-4</v>
      </c>
      <c r="E412" t="s">
        <v>355</v>
      </c>
      <c r="F412">
        <v>4</v>
      </c>
      <c r="G412" t="s">
        <v>324</v>
      </c>
      <c r="N412" s="97"/>
      <c r="AT412" t="str">
        <f t="shared" si="48"/>
        <v>GND</v>
      </c>
      <c r="AU412" t="str">
        <f t="shared" si="49"/>
        <v>--</v>
      </c>
    </row>
    <row r="413" spans="1:47" x14ac:dyDescent="0.25">
      <c r="A413" t="str">
        <f t="shared" si="44"/>
        <v>S1-5</v>
      </c>
      <c r="B413" t="str">
        <f t="shared" si="45"/>
        <v>RESET</v>
      </c>
      <c r="C413" t="str">
        <f t="shared" si="46"/>
        <v>S1-RESET</v>
      </c>
      <c r="D413" t="str">
        <f t="shared" si="47"/>
        <v>S1-5</v>
      </c>
      <c r="E413" t="s">
        <v>355</v>
      </c>
      <c r="F413">
        <v>5</v>
      </c>
      <c r="G413" t="s">
        <v>323</v>
      </c>
      <c r="N413" s="97"/>
      <c r="AT413" t="str">
        <f t="shared" si="48"/>
        <v>PROGn</v>
      </c>
      <c r="AU413" t="str">
        <f t="shared" si="49"/>
        <v>R34</v>
      </c>
    </row>
    <row r="414" spans="1:47" x14ac:dyDescent="0.25">
      <c r="A414" t="str">
        <f t="shared" si="44"/>
        <v>S2-1</v>
      </c>
      <c r="B414" t="str">
        <f t="shared" si="45"/>
        <v>USER_BTN</v>
      </c>
      <c r="C414" t="str">
        <f t="shared" si="46"/>
        <v>S2-USER_BTN</v>
      </c>
      <c r="D414" t="str">
        <f t="shared" si="47"/>
        <v>S2-1</v>
      </c>
      <c r="E414" t="s">
        <v>357</v>
      </c>
      <c r="F414">
        <v>1</v>
      </c>
      <c r="G414" t="s">
        <v>394</v>
      </c>
      <c r="N414" s="97"/>
      <c r="AT414" t="str">
        <f t="shared" si="48"/>
        <v>USER_BTN</v>
      </c>
      <c r="AU414" t="str">
        <f t="shared" si="49"/>
        <v>--</v>
      </c>
    </row>
    <row r="415" spans="1:47" x14ac:dyDescent="0.25">
      <c r="A415" t="str">
        <f t="shared" si="44"/>
        <v>S2-2</v>
      </c>
      <c r="B415" t="str">
        <f t="shared" si="45"/>
        <v>GND</v>
      </c>
      <c r="C415" t="str">
        <f t="shared" si="46"/>
        <v>S2-GND</v>
      </c>
      <c r="D415" t="str">
        <f t="shared" si="47"/>
        <v>S2-2</v>
      </c>
      <c r="E415" t="s">
        <v>357</v>
      </c>
      <c r="F415">
        <v>2</v>
      </c>
      <c r="G415" t="s">
        <v>324</v>
      </c>
      <c r="N415" s="97"/>
      <c r="AT415" t="str">
        <f t="shared" si="48"/>
        <v>GND</v>
      </c>
      <c r="AU415" t="str">
        <f t="shared" si="49"/>
        <v>--</v>
      </c>
    </row>
    <row r="416" spans="1:47" x14ac:dyDescent="0.25">
      <c r="A416" t="str">
        <f t="shared" si="44"/>
        <v>S2-3</v>
      </c>
      <c r="B416" t="str">
        <f t="shared" si="45"/>
        <v>NetS2_3</v>
      </c>
      <c r="C416" t="str">
        <f t="shared" si="46"/>
        <v>S2-NetS2_3</v>
      </c>
      <c r="D416" t="str">
        <f t="shared" si="47"/>
        <v>S2-3</v>
      </c>
      <c r="E416" t="s">
        <v>357</v>
      </c>
      <c r="F416">
        <v>3</v>
      </c>
      <c r="G416" t="s">
        <v>782</v>
      </c>
      <c r="N416" s="97"/>
      <c r="AT416" t="str">
        <f t="shared" si="48"/>
        <v>NetS2_3</v>
      </c>
      <c r="AU416" t="str">
        <f t="shared" si="49"/>
        <v>--</v>
      </c>
    </row>
    <row r="417" spans="1:47" x14ac:dyDescent="0.25">
      <c r="A417" t="str">
        <f t="shared" si="44"/>
        <v>S2-4</v>
      </c>
      <c r="B417" t="str">
        <f t="shared" si="45"/>
        <v>GND</v>
      </c>
      <c r="C417" t="str">
        <f t="shared" si="46"/>
        <v>S2-GND</v>
      </c>
      <c r="D417" t="str">
        <f t="shared" si="47"/>
        <v>S2-4</v>
      </c>
      <c r="E417" t="s">
        <v>357</v>
      </c>
      <c r="F417">
        <v>4</v>
      </c>
      <c r="G417" t="s">
        <v>324</v>
      </c>
      <c r="N417" s="97"/>
      <c r="AT417" t="str">
        <f t="shared" si="48"/>
        <v>GND</v>
      </c>
      <c r="AU417" t="str">
        <f t="shared" si="49"/>
        <v>--</v>
      </c>
    </row>
    <row r="418" spans="1:47" x14ac:dyDescent="0.25">
      <c r="A418" t="str">
        <f t="shared" si="44"/>
        <v>S2-5</v>
      </c>
      <c r="B418" t="str">
        <f t="shared" si="45"/>
        <v>USER_BTN</v>
      </c>
      <c r="C418" t="str">
        <f t="shared" si="46"/>
        <v>S2-USER_BTN</v>
      </c>
      <c r="D418" t="str">
        <f t="shared" si="47"/>
        <v>S2-5</v>
      </c>
      <c r="E418" t="s">
        <v>357</v>
      </c>
      <c r="F418">
        <v>5</v>
      </c>
      <c r="G418" t="s">
        <v>394</v>
      </c>
      <c r="N418" s="97"/>
      <c r="AT418" t="str">
        <f t="shared" si="48"/>
        <v>USER_BTN</v>
      </c>
      <c r="AU418" t="str">
        <f t="shared" si="49"/>
        <v>--</v>
      </c>
    </row>
    <row r="419" spans="1:47" x14ac:dyDescent="0.25">
      <c r="A419" t="str">
        <f t="shared" si="44"/>
        <v>T1-1</v>
      </c>
      <c r="B419" t="str">
        <f t="shared" si="45"/>
        <v>NetR8_2</v>
      </c>
      <c r="C419" t="str">
        <f t="shared" si="46"/>
        <v>T1-NetR8_2</v>
      </c>
      <c r="D419" t="str">
        <f t="shared" si="47"/>
        <v>T1-1</v>
      </c>
      <c r="E419" t="s">
        <v>517</v>
      </c>
      <c r="F419">
        <v>1</v>
      </c>
      <c r="G419" t="s">
        <v>1042</v>
      </c>
      <c r="N419" s="97"/>
      <c r="AT419" t="str">
        <f t="shared" si="48"/>
        <v>NetR8_1</v>
      </c>
      <c r="AU419" t="str">
        <f t="shared" si="49"/>
        <v>R8</v>
      </c>
    </row>
    <row r="420" spans="1:47" x14ac:dyDescent="0.25">
      <c r="A420" t="str">
        <f t="shared" si="44"/>
        <v>T1-2</v>
      </c>
      <c r="B420" t="str">
        <f t="shared" si="45"/>
        <v>NetR8_1</v>
      </c>
      <c r="C420" t="str">
        <f t="shared" si="46"/>
        <v>T1-NetR8_1</v>
      </c>
      <c r="D420" t="str">
        <f t="shared" si="47"/>
        <v>T1-2</v>
      </c>
      <c r="E420" t="s">
        <v>517</v>
      </c>
      <c r="F420">
        <v>2</v>
      </c>
      <c r="G420" t="s">
        <v>1040</v>
      </c>
      <c r="N420" s="97"/>
      <c r="AT420" t="str">
        <f t="shared" si="48"/>
        <v>NetR8_2</v>
      </c>
      <c r="AU420" t="str">
        <f t="shared" si="49"/>
        <v>R8</v>
      </c>
    </row>
    <row r="421" spans="1:47" x14ac:dyDescent="0.25">
      <c r="A421" t="str">
        <f t="shared" si="44"/>
        <v>T1-3</v>
      </c>
      <c r="B421" t="str">
        <f t="shared" si="45"/>
        <v>5V</v>
      </c>
      <c r="C421" t="str">
        <f t="shared" si="46"/>
        <v>T1-5V</v>
      </c>
      <c r="D421" t="str">
        <f t="shared" si="47"/>
        <v>T1-3</v>
      </c>
      <c r="E421" t="s">
        <v>517</v>
      </c>
      <c r="F421">
        <v>3</v>
      </c>
      <c r="G421" t="s">
        <v>293</v>
      </c>
      <c r="N421" s="97"/>
      <c r="AT421" t="str">
        <f t="shared" si="48"/>
        <v>5V</v>
      </c>
      <c r="AU421" t="str">
        <f t="shared" si="49"/>
        <v>--</v>
      </c>
    </row>
    <row r="422" spans="1:47" x14ac:dyDescent="0.25">
      <c r="A422" t="str">
        <f t="shared" si="44"/>
        <v>T1-4</v>
      </c>
      <c r="B422" t="str">
        <f t="shared" si="45"/>
        <v>NetR8_2</v>
      </c>
      <c r="C422" t="str">
        <f t="shared" si="46"/>
        <v>T1-NetR8_2</v>
      </c>
      <c r="D422" t="str">
        <f t="shared" si="47"/>
        <v>T1-4</v>
      </c>
      <c r="E422" t="s">
        <v>517</v>
      </c>
      <c r="F422">
        <v>4</v>
      </c>
      <c r="G422" t="s">
        <v>1042</v>
      </c>
      <c r="N422" s="97"/>
      <c r="AT422" t="str">
        <f t="shared" si="48"/>
        <v>NetR8_1</v>
      </c>
      <c r="AU422" t="str">
        <f t="shared" si="49"/>
        <v>R8</v>
      </c>
    </row>
    <row r="423" spans="1:47" x14ac:dyDescent="0.25">
      <c r="A423" t="str">
        <f t="shared" si="44"/>
        <v>T1-5</v>
      </c>
      <c r="B423" t="str">
        <f t="shared" si="45"/>
        <v>NetR8_1</v>
      </c>
      <c r="C423" t="str">
        <f t="shared" si="46"/>
        <v>T1-NetR8_1</v>
      </c>
      <c r="D423" t="str">
        <f t="shared" si="47"/>
        <v>T1-5</v>
      </c>
      <c r="E423" t="s">
        <v>517</v>
      </c>
      <c r="F423">
        <v>5</v>
      </c>
      <c r="G423" t="s">
        <v>1040</v>
      </c>
      <c r="N423" s="97"/>
      <c r="AT423" t="str">
        <f t="shared" si="48"/>
        <v>NetR8_2</v>
      </c>
      <c r="AU423" t="str">
        <f t="shared" si="49"/>
        <v>R8</v>
      </c>
    </row>
    <row r="424" spans="1:47" x14ac:dyDescent="0.25">
      <c r="A424" t="str">
        <f t="shared" si="44"/>
        <v>T1-6</v>
      </c>
      <c r="B424" t="str">
        <f t="shared" si="45"/>
        <v>USB_VBUS</v>
      </c>
      <c r="C424" t="str">
        <f t="shared" si="46"/>
        <v>T1-USB_VBUS</v>
      </c>
      <c r="D424" t="str">
        <f t="shared" si="47"/>
        <v>T1-6</v>
      </c>
      <c r="E424" t="s">
        <v>517</v>
      </c>
      <c r="F424">
        <v>6</v>
      </c>
      <c r="G424" t="s">
        <v>350</v>
      </c>
      <c r="N424" s="97"/>
      <c r="AT424" t="str">
        <f t="shared" si="48"/>
        <v>NetR9_2</v>
      </c>
      <c r="AU424" t="str">
        <f t="shared" si="49"/>
        <v>R9</v>
      </c>
    </row>
    <row r="425" spans="1:47" x14ac:dyDescent="0.25">
      <c r="A425" t="str">
        <f t="shared" si="44"/>
        <v>T1-7</v>
      </c>
      <c r="B425" t="str">
        <f t="shared" si="45"/>
        <v>USB_VBUS</v>
      </c>
      <c r="C425" t="str">
        <f t="shared" si="46"/>
        <v>T1-USB_VBUS</v>
      </c>
      <c r="D425" t="str">
        <f t="shared" si="47"/>
        <v>T1-7</v>
      </c>
      <c r="E425" t="s">
        <v>517</v>
      </c>
      <c r="F425">
        <v>7</v>
      </c>
      <c r="G425" t="s">
        <v>350</v>
      </c>
      <c r="N425" s="97"/>
      <c r="AT425" t="str">
        <f t="shared" si="48"/>
        <v>NetR9_2</v>
      </c>
      <c r="AU425" t="str">
        <f t="shared" si="49"/>
        <v>R9</v>
      </c>
    </row>
    <row r="426" spans="1:47" x14ac:dyDescent="0.25">
      <c r="A426" t="str">
        <f t="shared" si="44"/>
        <v>T1-8</v>
      </c>
      <c r="B426" t="str">
        <f t="shared" si="45"/>
        <v>5V</v>
      </c>
      <c r="C426" t="str">
        <f t="shared" si="46"/>
        <v>T1-5V</v>
      </c>
      <c r="D426" t="str">
        <f t="shared" si="47"/>
        <v>T1-8</v>
      </c>
      <c r="E426" t="s">
        <v>517</v>
      </c>
      <c r="F426">
        <v>8</v>
      </c>
      <c r="G426" t="s">
        <v>293</v>
      </c>
      <c r="N426" s="97"/>
      <c r="AT426" t="str">
        <f t="shared" si="48"/>
        <v>5V</v>
      </c>
      <c r="AU426" t="str">
        <f t="shared" si="49"/>
        <v>--</v>
      </c>
    </row>
    <row r="427" spans="1:47" x14ac:dyDescent="0.25">
      <c r="A427" t="str">
        <f t="shared" si="44"/>
        <v>T2-1</v>
      </c>
      <c r="B427" t="str">
        <f t="shared" si="45"/>
        <v>GND</v>
      </c>
      <c r="C427" t="str">
        <f t="shared" si="46"/>
        <v>T2-GND</v>
      </c>
      <c r="D427" t="str">
        <f t="shared" si="47"/>
        <v>T2-1</v>
      </c>
      <c r="E427" t="s">
        <v>518</v>
      </c>
      <c r="F427">
        <v>1</v>
      </c>
      <c r="G427" t="s">
        <v>324</v>
      </c>
      <c r="N427" s="97"/>
      <c r="AT427" t="str">
        <f t="shared" si="48"/>
        <v>GND</v>
      </c>
      <c r="AU427" t="str">
        <f t="shared" si="49"/>
        <v>--</v>
      </c>
    </row>
    <row r="428" spans="1:47" x14ac:dyDescent="0.25">
      <c r="A428" t="str">
        <f t="shared" si="44"/>
        <v>T2-2</v>
      </c>
      <c r="B428" t="str">
        <f t="shared" si="45"/>
        <v>NetR9_2</v>
      </c>
      <c r="C428" t="str">
        <f t="shared" si="46"/>
        <v>T2-NetR9_2</v>
      </c>
      <c r="D428" t="str">
        <f t="shared" si="47"/>
        <v>T2-2</v>
      </c>
      <c r="E428" t="s">
        <v>518</v>
      </c>
      <c r="F428">
        <v>2</v>
      </c>
      <c r="G428" t="s">
        <v>1044</v>
      </c>
      <c r="N428" s="97"/>
      <c r="AT428" t="str">
        <f t="shared" si="48"/>
        <v>USB_VBUS</v>
      </c>
      <c r="AU428" t="str">
        <f t="shared" si="49"/>
        <v>R9</v>
      </c>
    </row>
    <row r="429" spans="1:47" x14ac:dyDescent="0.25">
      <c r="A429" t="str">
        <f t="shared" si="44"/>
        <v>T2-3</v>
      </c>
      <c r="B429" t="str">
        <f t="shared" si="45"/>
        <v>NetR10_1</v>
      </c>
      <c r="C429" t="str">
        <f t="shared" si="46"/>
        <v>T2-NetR10_1</v>
      </c>
      <c r="D429" t="str">
        <f t="shared" si="47"/>
        <v>T2-3</v>
      </c>
      <c r="E429" t="s">
        <v>518</v>
      </c>
      <c r="F429">
        <v>3</v>
      </c>
      <c r="G429" t="s">
        <v>1033</v>
      </c>
      <c r="N429" s="97"/>
      <c r="AT429" t="str">
        <f t="shared" si="48"/>
        <v>NetR9_2</v>
      </c>
      <c r="AU429" t="str">
        <f t="shared" si="49"/>
        <v>R10</v>
      </c>
    </row>
    <row r="430" spans="1:47" x14ac:dyDescent="0.25">
      <c r="A430" t="str">
        <f t="shared" si="44"/>
        <v>T2-4</v>
      </c>
      <c r="B430" t="str">
        <f t="shared" si="45"/>
        <v>GND</v>
      </c>
      <c r="C430" t="str">
        <f t="shared" si="46"/>
        <v>T2-GND</v>
      </c>
      <c r="D430" t="str">
        <f t="shared" si="47"/>
        <v>T2-4</v>
      </c>
      <c r="E430" t="s">
        <v>518</v>
      </c>
      <c r="F430">
        <v>4</v>
      </c>
      <c r="G430" t="s">
        <v>324</v>
      </c>
      <c r="N430" s="97"/>
      <c r="AT430" t="str">
        <f t="shared" si="48"/>
        <v>GND</v>
      </c>
      <c r="AU430" t="str">
        <f t="shared" si="49"/>
        <v>--</v>
      </c>
    </row>
    <row r="431" spans="1:47" x14ac:dyDescent="0.25">
      <c r="A431" t="str">
        <f t="shared" si="44"/>
        <v>T2-5</v>
      </c>
      <c r="B431" t="str">
        <f t="shared" si="45"/>
        <v>NetC16_2</v>
      </c>
      <c r="C431" t="str">
        <f t="shared" si="46"/>
        <v>T2-NetC16_2</v>
      </c>
      <c r="D431" t="str">
        <f t="shared" si="47"/>
        <v>T2-5</v>
      </c>
      <c r="E431" t="s">
        <v>518</v>
      </c>
      <c r="F431">
        <v>5</v>
      </c>
      <c r="G431" t="s">
        <v>1029</v>
      </c>
      <c r="N431" s="97"/>
      <c r="AT431" t="str">
        <f t="shared" si="48"/>
        <v>NetC16_2</v>
      </c>
      <c r="AU431" t="str">
        <f t="shared" si="49"/>
        <v>--</v>
      </c>
    </row>
    <row r="432" spans="1:47" x14ac:dyDescent="0.25">
      <c r="A432" t="str">
        <f t="shared" si="44"/>
        <v>T2-6</v>
      </c>
      <c r="B432" t="str">
        <f t="shared" si="45"/>
        <v>NetR8_1</v>
      </c>
      <c r="C432" t="str">
        <f t="shared" si="46"/>
        <v>T2-NetR8_1</v>
      </c>
      <c r="D432" t="str">
        <f t="shared" si="47"/>
        <v>T2-6</v>
      </c>
      <c r="E432" t="s">
        <v>518</v>
      </c>
      <c r="F432">
        <v>6</v>
      </c>
      <c r="G432" t="s">
        <v>1040</v>
      </c>
      <c r="N432" s="97"/>
      <c r="AT432" t="str">
        <f t="shared" si="48"/>
        <v>NetR8_2</v>
      </c>
      <c r="AU432" t="str">
        <f t="shared" si="49"/>
        <v>R8</v>
      </c>
    </row>
    <row r="433" spans="1:47" x14ac:dyDescent="0.25">
      <c r="A433" t="str">
        <f t="shared" si="44"/>
        <v>T3-1</v>
      </c>
      <c r="B433" t="str">
        <f t="shared" si="45"/>
        <v>NetR11_2</v>
      </c>
      <c r="C433" t="str">
        <f t="shared" si="46"/>
        <v>T3-NetR11_2</v>
      </c>
      <c r="D433" t="str">
        <f t="shared" si="47"/>
        <v>T3-1</v>
      </c>
      <c r="E433" t="s">
        <v>519</v>
      </c>
      <c r="F433">
        <v>1</v>
      </c>
      <c r="G433" t="s">
        <v>1034</v>
      </c>
      <c r="N433" s="97"/>
      <c r="AT433" t="str">
        <f t="shared" si="48"/>
        <v>NetR10_1</v>
      </c>
      <c r="AU433" t="str">
        <f t="shared" si="49"/>
        <v>R11</v>
      </c>
    </row>
    <row r="434" spans="1:47" x14ac:dyDescent="0.25">
      <c r="A434" t="str">
        <f t="shared" si="44"/>
        <v>T3-2</v>
      </c>
      <c r="B434" t="str">
        <f t="shared" si="45"/>
        <v>NetR10_1</v>
      </c>
      <c r="C434" t="str">
        <f t="shared" si="46"/>
        <v>T3-NetR10_1</v>
      </c>
      <c r="D434" t="str">
        <f t="shared" si="47"/>
        <v>T3-2</v>
      </c>
      <c r="E434" t="s">
        <v>519</v>
      </c>
      <c r="F434">
        <v>2</v>
      </c>
      <c r="G434" t="s">
        <v>1033</v>
      </c>
      <c r="N434" s="97"/>
      <c r="AT434" t="str">
        <f t="shared" si="48"/>
        <v>NetR9_2</v>
      </c>
      <c r="AU434" t="str">
        <f t="shared" si="49"/>
        <v>R10</v>
      </c>
    </row>
    <row r="435" spans="1:47" x14ac:dyDescent="0.25">
      <c r="A435" t="str">
        <f t="shared" si="44"/>
        <v>T3-3</v>
      </c>
      <c r="B435" t="str">
        <f t="shared" si="45"/>
        <v>5V</v>
      </c>
      <c r="C435" t="str">
        <f t="shared" si="46"/>
        <v>T3-5V</v>
      </c>
      <c r="D435" t="str">
        <f t="shared" si="47"/>
        <v>T3-3</v>
      </c>
      <c r="E435" t="s">
        <v>519</v>
      </c>
      <c r="F435">
        <v>3</v>
      </c>
      <c r="G435" t="s">
        <v>293</v>
      </c>
      <c r="N435" s="97"/>
      <c r="AT435" t="str">
        <f t="shared" si="48"/>
        <v>5V</v>
      </c>
      <c r="AU435" t="str">
        <f t="shared" si="49"/>
        <v>--</v>
      </c>
    </row>
    <row r="436" spans="1:47" x14ac:dyDescent="0.25">
      <c r="A436" t="str">
        <f t="shared" si="44"/>
        <v>T3-4</v>
      </c>
      <c r="B436" t="str">
        <f t="shared" si="45"/>
        <v>NetR11_2</v>
      </c>
      <c r="C436" t="str">
        <f t="shared" si="46"/>
        <v>T3-NetR11_2</v>
      </c>
      <c r="D436" t="str">
        <f t="shared" si="47"/>
        <v>T3-4</v>
      </c>
      <c r="E436" t="s">
        <v>519</v>
      </c>
      <c r="F436">
        <v>4</v>
      </c>
      <c r="G436" t="s">
        <v>1034</v>
      </c>
      <c r="N436" s="97"/>
      <c r="AT436" t="str">
        <f t="shared" si="48"/>
        <v>NetR10_1</v>
      </c>
      <c r="AU436" t="str">
        <f t="shared" si="49"/>
        <v>R11</v>
      </c>
    </row>
    <row r="437" spans="1:47" x14ac:dyDescent="0.25">
      <c r="A437" t="str">
        <f t="shared" si="44"/>
        <v>T3-5</v>
      </c>
      <c r="B437" t="str">
        <f t="shared" si="45"/>
        <v>NetR10_1</v>
      </c>
      <c r="C437" t="str">
        <f t="shared" si="46"/>
        <v>T3-NetR10_1</v>
      </c>
      <c r="D437" t="str">
        <f t="shared" si="47"/>
        <v>T3-5</v>
      </c>
      <c r="E437" t="s">
        <v>519</v>
      </c>
      <c r="F437">
        <v>5</v>
      </c>
      <c r="G437" t="s">
        <v>1033</v>
      </c>
      <c r="N437" s="97"/>
      <c r="AT437" t="str">
        <f t="shared" si="48"/>
        <v>NetR9_2</v>
      </c>
      <c r="AU437" t="str">
        <f t="shared" si="49"/>
        <v>R10</v>
      </c>
    </row>
    <row r="438" spans="1:47" x14ac:dyDescent="0.25">
      <c r="A438" t="str">
        <f t="shared" si="44"/>
        <v>T3-6</v>
      </c>
      <c r="B438" t="str">
        <f t="shared" si="45"/>
        <v>VIN</v>
      </c>
      <c r="C438" t="str">
        <f t="shared" si="46"/>
        <v>T3-VIN</v>
      </c>
      <c r="D438" t="str">
        <f t="shared" si="47"/>
        <v>T3-6</v>
      </c>
      <c r="E438" t="s">
        <v>519</v>
      </c>
      <c r="F438">
        <v>6</v>
      </c>
      <c r="G438" t="s">
        <v>326</v>
      </c>
      <c r="N438" s="97"/>
      <c r="AT438" t="str">
        <f t="shared" si="48"/>
        <v>VIN</v>
      </c>
      <c r="AU438" t="str">
        <f t="shared" si="49"/>
        <v>--</v>
      </c>
    </row>
    <row r="439" spans="1:47" x14ac:dyDescent="0.25">
      <c r="A439" t="str">
        <f t="shared" si="44"/>
        <v>T3-7</v>
      </c>
      <c r="B439" t="str">
        <f t="shared" si="45"/>
        <v>VIN</v>
      </c>
      <c r="C439" t="str">
        <f t="shared" si="46"/>
        <v>T3-VIN</v>
      </c>
      <c r="D439" t="str">
        <f t="shared" si="47"/>
        <v>T3-7</v>
      </c>
      <c r="E439" t="s">
        <v>519</v>
      </c>
      <c r="F439">
        <v>7</v>
      </c>
      <c r="G439" t="s">
        <v>326</v>
      </c>
      <c r="N439" s="97"/>
      <c r="AT439" t="str">
        <f t="shared" si="48"/>
        <v>VIN</v>
      </c>
      <c r="AU439" t="str">
        <f t="shared" si="49"/>
        <v>--</v>
      </c>
    </row>
    <row r="440" spans="1:47" x14ac:dyDescent="0.25">
      <c r="A440" t="str">
        <f t="shared" si="44"/>
        <v>T3-8</v>
      </c>
      <c r="B440" t="str">
        <f t="shared" si="45"/>
        <v>5V</v>
      </c>
      <c r="C440" t="str">
        <f t="shared" si="46"/>
        <v>T3-5V</v>
      </c>
      <c r="D440" t="str">
        <f t="shared" si="47"/>
        <v>T3-8</v>
      </c>
      <c r="E440" t="s">
        <v>519</v>
      </c>
      <c r="F440">
        <v>8</v>
      </c>
      <c r="G440" t="s">
        <v>293</v>
      </c>
      <c r="N440" s="97"/>
      <c r="AT440" t="str">
        <f t="shared" si="48"/>
        <v>5V</v>
      </c>
      <c r="AU440" t="str">
        <f t="shared" si="49"/>
        <v>--</v>
      </c>
    </row>
    <row r="441" spans="1:47" x14ac:dyDescent="0.25">
      <c r="N441" s="97"/>
    </row>
    <row r="442" spans="1:47" x14ac:dyDescent="0.25">
      <c r="N442" s="97"/>
    </row>
    <row r="443" spans="1:47" x14ac:dyDescent="0.25">
      <c r="N443" s="97"/>
    </row>
    <row r="444" spans="1:47" x14ac:dyDescent="0.25">
      <c r="N444" s="97"/>
    </row>
    <row r="445" spans="1:47" x14ac:dyDescent="0.25">
      <c r="N445" s="97"/>
    </row>
    <row r="446" spans="1:47" x14ac:dyDescent="0.25">
      <c r="N446" s="97"/>
    </row>
    <row r="447" spans="1:47" x14ac:dyDescent="0.25">
      <c r="N447" s="97"/>
    </row>
    <row r="448" spans="1:47" x14ac:dyDescent="0.25">
      <c r="N448" s="97"/>
    </row>
    <row r="449" spans="14:14" x14ac:dyDescent="0.25">
      <c r="N449" s="97"/>
    </row>
    <row r="450" spans="14:14" x14ac:dyDescent="0.25">
      <c r="N450" s="97"/>
    </row>
    <row r="451" spans="14:14" x14ac:dyDescent="0.25">
      <c r="N451" s="97"/>
    </row>
    <row r="452" spans="14:14" x14ac:dyDescent="0.25">
      <c r="N452" s="97"/>
    </row>
    <row r="453" spans="14:14" x14ac:dyDescent="0.25">
      <c r="N453" s="97"/>
    </row>
    <row r="454" spans="14:14" x14ac:dyDescent="0.25">
      <c r="N454" s="97"/>
    </row>
    <row r="455" spans="14:14" x14ac:dyDescent="0.25">
      <c r="N455" s="97"/>
    </row>
    <row r="456" spans="14:14" x14ac:dyDescent="0.25">
      <c r="N456" s="97"/>
    </row>
    <row r="457" spans="14:14" x14ac:dyDescent="0.25">
      <c r="N457" s="97"/>
    </row>
    <row r="458" spans="14:14" x14ac:dyDescent="0.25">
      <c r="N458" s="97"/>
    </row>
    <row r="459" spans="14:14" x14ac:dyDescent="0.25">
      <c r="N459" s="97"/>
    </row>
    <row r="460" spans="14:14" x14ac:dyDescent="0.25">
      <c r="N460" s="97"/>
    </row>
    <row r="461" spans="14:14" x14ac:dyDescent="0.25">
      <c r="N461" s="97"/>
    </row>
    <row r="462" spans="14:14" x14ac:dyDescent="0.25">
      <c r="N462" s="97"/>
    </row>
    <row r="463" spans="14:14" x14ac:dyDescent="0.25">
      <c r="N463" s="97"/>
    </row>
    <row r="464" spans="14:14" x14ac:dyDescent="0.25">
      <c r="N464" s="97"/>
    </row>
    <row r="465" spans="14:14" x14ac:dyDescent="0.25">
      <c r="N465" s="97"/>
    </row>
    <row r="466" spans="14:14" x14ac:dyDescent="0.25">
      <c r="N466" s="97"/>
    </row>
    <row r="467" spans="14:14" x14ac:dyDescent="0.25">
      <c r="N467" s="97"/>
    </row>
    <row r="468" spans="14:14" x14ac:dyDescent="0.25">
      <c r="N468" s="97"/>
    </row>
    <row r="469" spans="14:14" x14ac:dyDescent="0.25">
      <c r="N469" s="97"/>
    </row>
    <row r="470" spans="14:14" x14ac:dyDescent="0.25">
      <c r="N470" s="97"/>
    </row>
    <row r="471" spans="14:14" x14ac:dyDescent="0.25">
      <c r="N471" s="97"/>
    </row>
    <row r="472" spans="14:14" x14ac:dyDescent="0.25">
      <c r="N472" s="97"/>
    </row>
    <row r="473" spans="14:14" x14ac:dyDescent="0.25">
      <c r="N473" s="97"/>
    </row>
    <row r="474" spans="14:14" x14ac:dyDescent="0.25">
      <c r="N474" s="97"/>
    </row>
    <row r="475" spans="14:14" x14ac:dyDescent="0.25">
      <c r="N475" s="97"/>
    </row>
    <row r="476" spans="14:14" x14ac:dyDescent="0.25">
      <c r="N476" s="97"/>
    </row>
    <row r="477" spans="14:14" x14ac:dyDescent="0.25">
      <c r="N477" s="97"/>
    </row>
    <row r="478" spans="14:14" x14ac:dyDescent="0.25">
      <c r="N478" s="97"/>
    </row>
    <row r="479" spans="14:14" x14ac:dyDescent="0.25">
      <c r="N479" s="97"/>
    </row>
    <row r="480" spans="14:14" x14ac:dyDescent="0.25">
      <c r="N480" s="97"/>
    </row>
    <row r="481" spans="14:14" x14ac:dyDescent="0.25">
      <c r="N481" s="97"/>
    </row>
    <row r="482" spans="14:14" x14ac:dyDescent="0.25">
      <c r="N482" s="97"/>
    </row>
    <row r="483" spans="14:14" x14ac:dyDescent="0.25">
      <c r="N483" s="97"/>
    </row>
    <row r="484" spans="14:14" x14ac:dyDescent="0.25">
      <c r="N484" s="97"/>
    </row>
    <row r="485" spans="14:14" x14ac:dyDescent="0.25">
      <c r="N485" s="97"/>
    </row>
    <row r="486" spans="14:14" x14ac:dyDescent="0.25">
      <c r="N486" s="97"/>
    </row>
    <row r="487" spans="14:14" x14ac:dyDescent="0.25">
      <c r="N487" s="97"/>
    </row>
    <row r="488" spans="14:14" x14ac:dyDescent="0.25">
      <c r="N488" s="97"/>
    </row>
    <row r="489" spans="14:14" x14ac:dyDescent="0.25">
      <c r="N489" s="97"/>
    </row>
    <row r="490" spans="14:14" x14ac:dyDescent="0.25">
      <c r="N490" s="97"/>
    </row>
    <row r="491" spans="14:14" x14ac:dyDescent="0.25">
      <c r="N491" s="97"/>
    </row>
    <row r="492" spans="14:14" x14ac:dyDescent="0.25">
      <c r="N492" s="97"/>
    </row>
    <row r="493" spans="14:14" x14ac:dyDescent="0.25">
      <c r="N493" s="97"/>
    </row>
    <row r="494" spans="14:14" x14ac:dyDescent="0.25">
      <c r="N494" s="97"/>
    </row>
    <row r="495" spans="14:14" x14ac:dyDescent="0.25">
      <c r="N495" s="97"/>
    </row>
    <row r="496" spans="14:14" x14ac:dyDescent="0.25">
      <c r="N496" s="97"/>
    </row>
    <row r="497" spans="14:14" x14ac:dyDescent="0.25">
      <c r="N497" s="97"/>
    </row>
    <row r="498" spans="14:14" x14ac:dyDescent="0.25">
      <c r="N498" s="97"/>
    </row>
    <row r="499" spans="14:14" x14ac:dyDescent="0.25">
      <c r="N499" s="97"/>
    </row>
    <row r="500" spans="14:14" x14ac:dyDescent="0.25">
      <c r="N500" s="97"/>
    </row>
    <row r="501" spans="14:14" x14ac:dyDescent="0.25">
      <c r="N501" s="97"/>
    </row>
    <row r="502" spans="14:14" x14ac:dyDescent="0.25">
      <c r="N502" s="97"/>
    </row>
    <row r="503" spans="14:14" x14ac:dyDescent="0.25">
      <c r="N503" s="97"/>
    </row>
    <row r="504" spans="14:14" x14ac:dyDescent="0.25">
      <c r="N504" s="97"/>
    </row>
    <row r="505" spans="14:14" x14ac:dyDescent="0.25">
      <c r="N505" s="97"/>
    </row>
    <row r="506" spans="14:14" x14ac:dyDescent="0.25">
      <c r="N506" s="97"/>
    </row>
    <row r="507" spans="14:14" x14ac:dyDescent="0.25">
      <c r="N507" s="97"/>
    </row>
    <row r="508" spans="14:14" x14ac:dyDescent="0.25">
      <c r="N508" s="97"/>
    </row>
    <row r="509" spans="14:14" x14ac:dyDescent="0.25">
      <c r="N509" s="97"/>
    </row>
    <row r="510" spans="14:14" x14ac:dyDescent="0.25">
      <c r="N510" s="97"/>
    </row>
    <row r="511" spans="14:14" x14ac:dyDescent="0.25">
      <c r="N511" s="97"/>
    </row>
    <row r="512" spans="14:14" x14ac:dyDescent="0.25">
      <c r="N512" s="97"/>
    </row>
    <row r="513" spans="14:14" x14ac:dyDescent="0.25">
      <c r="N513" s="97"/>
    </row>
    <row r="514" spans="14:14" x14ac:dyDescent="0.25">
      <c r="N514" s="97"/>
    </row>
    <row r="515" spans="14:14" x14ac:dyDescent="0.25">
      <c r="N515" s="97"/>
    </row>
    <row r="516" spans="14:14" x14ac:dyDescent="0.25">
      <c r="N516" s="97"/>
    </row>
    <row r="517" spans="14:14" x14ac:dyDescent="0.25">
      <c r="N517" s="97"/>
    </row>
    <row r="518" spans="14:14" x14ac:dyDescent="0.25">
      <c r="N518" s="97"/>
    </row>
    <row r="519" spans="14:14" x14ac:dyDescent="0.25">
      <c r="N519" s="97"/>
    </row>
    <row r="520" spans="14:14" x14ac:dyDescent="0.25">
      <c r="N520" s="97"/>
    </row>
    <row r="521" spans="14:14" x14ac:dyDescent="0.25">
      <c r="N521" s="97"/>
    </row>
    <row r="522" spans="14:14" x14ac:dyDescent="0.25">
      <c r="N522" s="97"/>
    </row>
    <row r="523" spans="14:14" x14ac:dyDescent="0.25">
      <c r="N523" s="97"/>
    </row>
    <row r="524" spans="14:14" x14ac:dyDescent="0.25">
      <c r="N524" s="97"/>
    </row>
    <row r="525" spans="14:14" x14ac:dyDescent="0.25">
      <c r="N525" s="97"/>
    </row>
    <row r="526" spans="14:14" x14ac:dyDescent="0.25">
      <c r="N526" s="97"/>
    </row>
    <row r="527" spans="14:14" x14ac:dyDescent="0.25">
      <c r="N527" s="97"/>
    </row>
    <row r="528" spans="14:14" x14ac:dyDescent="0.25">
      <c r="N528" s="97"/>
    </row>
    <row r="529" spans="14:14" x14ac:dyDescent="0.25">
      <c r="N529" s="97"/>
    </row>
    <row r="530" spans="14:14" x14ac:dyDescent="0.25">
      <c r="N530" s="97"/>
    </row>
    <row r="531" spans="14:14" x14ac:dyDescent="0.25">
      <c r="N531" s="97"/>
    </row>
    <row r="532" spans="14:14" x14ac:dyDescent="0.25">
      <c r="N532" s="97"/>
    </row>
    <row r="533" spans="14:14" x14ac:dyDescent="0.25">
      <c r="N533" s="97"/>
    </row>
    <row r="534" spans="14:14" x14ac:dyDescent="0.25">
      <c r="N534" s="97"/>
    </row>
    <row r="535" spans="14:14" x14ac:dyDescent="0.25">
      <c r="N535" s="97"/>
    </row>
    <row r="536" spans="14:14" x14ac:dyDescent="0.25">
      <c r="N536" s="97"/>
    </row>
    <row r="537" spans="14:14" x14ac:dyDescent="0.25">
      <c r="N537" s="97"/>
    </row>
    <row r="538" spans="14:14" x14ac:dyDescent="0.25">
      <c r="N538" s="97"/>
    </row>
    <row r="539" spans="14:14" x14ac:dyDescent="0.25">
      <c r="N539" s="97"/>
    </row>
    <row r="540" spans="14:14" x14ac:dyDescent="0.25">
      <c r="N540" s="97"/>
    </row>
    <row r="541" spans="14:14" x14ac:dyDescent="0.25">
      <c r="N541" s="97"/>
    </row>
    <row r="542" spans="14:14" x14ac:dyDescent="0.25">
      <c r="N542" s="97"/>
    </row>
    <row r="543" spans="14:14" x14ac:dyDescent="0.25">
      <c r="N543" s="97"/>
    </row>
    <row r="544" spans="14:14" x14ac:dyDescent="0.25">
      <c r="N544" s="97"/>
    </row>
    <row r="545" spans="14:14" x14ac:dyDescent="0.25">
      <c r="N545" s="97"/>
    </row>
    <row r="546" spans="14:14" x14ac:dyDescent="0.25">
      <c r="N546" s="97"/>
    </row>
    <row r="547" spans="14:14" x14ac:dyDescent="0.25">
      <c r="N547" s="97"/>
    </row>
    <row r="548" spans="14:14" x14ac:dyDescent="0.25">
      <c r="N548" s="97"/>
    </row>
    <row r="549" spans="14:14" x14ac:dyDescent="0.25">
      <c r="N549" s="97"/>
    </row>
    <row r="550" spans="14:14" x14ac:dyDescent="0.25">
      <c r="N550" s="97"/>
    </row>
    <row r="551" spans="14:14" x14ac:dyDescent="0.25">
      <c r="N551" s="97"/>
    </row>
    <row r="552" spans="14:14" x14ac:dyDescent="0.25">
      <c r="N552" s="97"/>
    </row>
    <row r="553" spans="14:14" x14ac:dyDescent="0.25">
      <c r="N553" s="97"/>
    </row>
    <row r="554" spans="14:14" x14ac:dyDescent="0.25">
      <c r="N554" s="97"/>
    </row>
    <row r="555" spans="14:14" x14ac:dyDescent="0.25">
      <c r="N555" s="97"/>
    </row>
    <row r="556" spans="14:14" x14ac:dyDescent="0.25">
      <c r="N556" s="97"/>
    </row>
    <row r="557" spans="14:14" x14ac:dyDescent="0.25">
      <c r="N557" s="97"/>
    </row>
    <row r="558" spans="14:14" x14ac:dyDescent="0.25">
      <c r="N558" s="97"/>
    </row>
    <row r="559" spans="14:14" x14ac:dyDescent="0.25">
      <c r="N559" s="97"/>
    </row>
    <row r="560" spans="14:14" x14ac:dyDescent="0.25">
      <c r="N560" s="97"/>
    </row>
    <row r="561" spans="14:14" x14ac:dyDescent="0.25">
      <c r="N561" s="97"/>
    </row>
    <row r="562" spans="14:14" x14ac:dyDescent="0.25">
      <c r="N562" s="97"/>
    </row>
    <row r="563" spans="14:14" x14ac:dyDescent="0.25">
      <c r="N563" s="97"/>
    </row>
    <row r="564" spans="14:14" x14ac:dyDescent="0.25">
      <c r="N564" s="97"/>
    </row>
    <row r="565" spans="14:14" x14ac:dyDescent="0.25">
      <c r="N565" s="97"/>
    </row>
    <row r="566" spans="14:14" x14ac:dyDescent="0.25">
      <c r="N566" s="97"/>
    </row>
    <row r="567" spans="14:14" x14ac:dyDescent="0.25">
      <c r="N567" s="97"/>
    </row>
    <row r="568" spans="14:14" x14ac:dyDescent="0.25">
      <c r="N568" s="97"/>
    </row>
    <row r="569" spans="14:14" x14ac:dyDescent="0.25">
      <c r="N569" s="97"/>
    </row>
    <row r="570" spans="14:14" x14ac:dyDescent="0.25">
      <c r="N570" s="97"/>
    </row>
    <row r="571" spans="14:14" x14ac:dyDescent="0.25">
      <c r="N571" s="97"/>
    </row>
    <row r="572" spans="14:14" x14ac:dyDescent="0.25">
      <c r="N572" s="97"/>
    </row>
    <row r="573" spans="14:14" x14ac:dyDescent="0.25">
      <c r="N573" s="97"/>
    </row>
    <row r="574" spans="14:14" x14ac:dyDescent="0.25">
      <c r="N574" s="97"/>
    </row>
    <row r="575" spans="14:14" x14ac:dyDescent="0.25">
      <c r="N575" s="97"/>
    </row>
    <row r="576" spans="14:14" x14ac:dyDescent="0.25">
      <c r="N576" s="97"/>
    </row>
    <row r="577" spans="14:14" x14ac:dyDescent="0.25">
      <c r="N577" s="97"/>
    </row>
    <row r="578" spans="14:14" x14ac:dyDescent="0.25">
      <c r="N578" s="97"/>
    </row>
    <row r="579" spans="14:14" x14ac:dyDescent="0.25">
      <c r="N579" s="97"/>
    </row>
    <row r="580" spans="14:14" x14ac:dyDescent="0.25">
      <c r="N580" s="97"/>
    </row>
    <row r="581" spans="14:14" x14ac:dyDescent="0.25">
      <c r="N581" s="97"/>
    </row>
    <row r="582" spans="14:14" x14ac:dyDescent="0.25">
      <c r="N582" s="97"/>
    </row>
    <row r="583" spans="14:14" x14ac:dyDescent="0.25">
      <c r="N583" s="97"/>
    </row>
    <row r="584" spans="14:14" x14ac:dyDescent="0.25">
      <c r="N584" s="97"/>
    </row>
    <row r="585" spans="14:14" x14ac:dyDescent="0.25">
      <c r="N585" s="97"/>
    </row>
    <row r="586" spans="14:14" x14ac:dyDescent="0.25">
      <c r="N586" s="97"/>
    </row>
    <row r="587" spans="14:14" x14ac:dyDescent="0.25">
      <c r="N587" s="97"/>
    </row>
    <row r="588" spans="14:14" x14ac:dyDescent="0.25">
      <c r="N588" s="97"/>
    </row>
    <row r="589" spans="14:14" x14ac:dyDescent="0.25">
      <c r="N589" s="97"/>
    </row>
    <row r="590" spans="14:14" x14ac:dyDescent="0.25">
      <c r="N590" s="97"/>
    </row>
    <row r="591" spans="14:14" x14ac:dyDescent="0.25">
      <c r="N591" s="97"/>
    </row>
    <row r="592" spans="14:14" x14ac:dyDescent="0.25">
      <c r="N592" s="97"/>
    </row>
    <row r="593" spans="14:14" x14ac:dyDescent="0.25">
      <c r="N593" s="97"/>
    </row>
    <row r="594" spans="14:14" x14ac:dyDescent="0.25">
      <c r="N594" s="97"/>
    </row>
    <row r="595" spans="14:14" x14ac:dyDescent="0.25">
      <c r="N595" s="97"/>
    </row>
    <row r="596" spans="14:14" x14ac:dyDescent="0.25">
      <c r="N596" s="97"/>
    </row>
    <row r="597" spans="14:14" x14ac:dyDescent="0.25">
      <c r="N597" s="97"/>
    </row>
    <row r="598" spans="14:14" x14ac:dyDescent="0.25">
      <c r="N598" s="97"/>
    </row>
    <row r="599" spans="14:14" x14ac:dyDescent="0.25">
      <c r="N599" s="97"/>
    </row>
    <row r="600" spans="14:14" x14ac:dyDescent="0.25">
      <c r="N600" s="97"/>
    </row>
    <row r="601" spans="14:14" x14ac:dyDescent="0.25">
      <c r="N601" s="97"/>
    </row>
    <row r="602" spans="14:14" x14ac:dyDescent="0.25">
      <c r="N602" s="97"/>
    </row>
    <row r="603" spans="14:14" x14ac:dyDescent="0.25">
      <c r="N603" s="97"/>
    </row>
    <row r="604" spans="14:14" x14ac:dyDescent="0.25">
      <c r="N604" s="97"/>
    </row>
    <row r="605" spans="14:14" x14ac:dyDescent="0.25">
      <c r="N605" s="97"/>
    </row>
    <row r="606" spans="14:14" x14ac:dyDescent="0.25">
      <c r="N606" s="97"/>
    </row>
    <row r="607" spans="14:14" x14ac:dyDescent="0.25">
      <c r="N607" s="97"/>
    </row>
    <row r="608" spans="14:14" x14ac:dyDescent="0.25">
      <c r="N608" s="97"/>
    </row>
    <row r="609" spans="14:14" x14ac:dyDescent="0.25">
      <c r="N609" s="97"/>
    </row>
    <row r="610" spans="14:14" x14ac:dyDescent="0.25">
      <c r="N610" s="97"/>
    </row>
    <row r="611" spans="14:14" x14ac:dyDescent="0.25">
      <c r="N611" s="97"/>
    </row>
    <row r="612" spans="14:14" x14ac:dyDescent="0.25">
      <c r="N612" s="97"/>
    </row>
    <row r="613" spans="14:14" x14ac:dyDescent="0.25">
      <c r="N613" s="97"/>
    </row>
    <row r="614" spans="14:14" x14ac:dyDescent="0.25">
      <c r="N614" s="97"/>
    </row>
    <row r="615" spans="14:14" x14ac:dyDescent="0.25">
      <c r="N615" s="97"/>
    </row>
    <row r="616" spans="14:14" x14ac:dyDescent="0.25">
      <c r="N616" s="97"/>
    </row>
    <row r="617" spans="14:14" x14ac:dyDescent="0.25">
      <c r="N617" s="97"/>
    </row>
    <row r="618" spans="14:14" x14ac:dyDescent="0.25">
      <c r="N618" s="97"/>
    </row>
    <row r="619" spans="14:14" x14ac:dyDescent="0.25">
      <c r="N619" s="97"/>
    </row>
    <row r="620" spans="14:14" x14ac:dyDescent="0.25">
      <c r="N620" s="97"/>
    </row>
    <row r="621" spans="14:14" x14ac:dyDescent="0.25">
      <c r="N621" s="97"/>
    </row>
    <row r="622" spans="14:14" x14ac:dyDescent="0.25">
      <c r="N622" s="97"/>
    </row>
    <row r="623" spans="14:14" x14ac:dyDescent="0.25">
      <c r="N623" s="97"/>
    </row>
    <row r="624" spans="14:14" x14ac:dyDescent="0.25">
      <c r="N624" s="97"/>
    </row>
    <row r="625" spans="14:14" x14ac:dyDescent="0.25">
      <c r="N625" s="97"/>
    </row>
    <row r="626" spans="14:14" x14ac:dyDescent="0.25">
      <c r="N626" s="97"/>
    </row>
    <row r="627" spans="14:14" x14ac:dyDescent="0.25">
      <c r="N627" s="97"/>
    </row>
    <row r="628" spans="14:14" x14ac:dyDescent="0.25">
      <c r="N628" s="97"/>
    </row>
    <row r="629" spans="14:14" x14ac:dyDescent="0.25">
      <c r="N629" s="97"/>
    </row>
    <row r="630" spans="14:14" x14ac:dyDescent="0.25">
      <c r="N630" s="97"/>
    </row>
    <row r="631" spans="14:14" x14ac:dyDescent="0.25">
      <c r="N631" s="97"/>
    </row>
    <row r="632" spans="14:14" x14ac:dyDescent="0.25">
      <c r="N632" s="97"/>
    </row>
    <row r="633" spans="14:14" x14ac:dyDescent="0.25">
      <c r="N633" s="97"/>
    </row>
    <row r="634" spans="14:14" x14ac:dyDescent="0.25">
      <c r="N634" s="97"/>
    </row>
    <row r="635" spans="14:14" x14ac:dyDescent="0.25">
      <c r="N635" s="97"/>
    </row>
    <row r="636" spans="14:14" x14ac:dyDescent="0.25">
      <c r="N636" s="97"/>
    </row>
    <row r="637" spans="14:14" x14ac:dyDescent="0.25">
      <c r="N637" s="97"/>
    </row>
    <row r="638" spans="14:14" x14ac:dyDescent="0.25">
      <c r="N638" s="97"/>
    </row>
    <row r="639" spans="14:14" x14ac:dyDescent="0.25">
      <c r="N639" s="97"/>
    </row>
    <row r="640" spans="14:14" x14ac:dyDescent="0.25">
      <c r="N640" s="97"/>
    </row>
    <row r="641" spans="14:14" x14ac:dyDescent="0.25">
      <c r="N641" s="97"/>
    </row>
    <row r="642" spans="14:14" x14ac:dyDescent="0.25">
      <c r="N642" s="97"/>
    </row>
    <row r="643" spans="14:14" x14ac:dyDescent="0.25">
      <c r="N643" s="97"/>
    </row>
    <row r="644" spans="14:14" x14ac:dyDescent="0.25">
      <c r="N644" s="97"/>
    </row>
    <row r="645" spans="14:14" x14ac:dyDescent="0.25">
      <c r="N645" s="97"/>
    </row>
    <row r="646" spans="14:14" x14ac:dyDescent="0.25">
      <c r="N646" s="97"/>
    </row>
    <row r="647" spans="14:14" x14ac:dyDescent="0.25">
      <c r="N647" s="97"/>
    </row>
    <row r="648" spans="14:14" x14ac:dyDescent="0.25">
      <c r="N648" s="97"/>
    </row>
    <row r="649" spans="14:14" x14ac:dyDescent="0.25">
      <c r="N649" s="97"/>
    </row>
    <row r="650" spans="14:14" x14ac:dyDescent="0.25">
      <c r="N650" s="97"/>
    </row>
    <row r="651" spans="14:14" x14ac:dyDescent="0.25">
      <c r="N651" s="97"/>
    </row>
    <row r="652" spans="14:14" x14ac:dyDescent="0.25">
      <c r="N652" s="97"/>
    </row>
    <row r="653" spans="14:14" x14ac:dyDescent="0.25">
      <c r="N653" s="97"/>
    </row>
    <row r="654" spans="14:14" x14ac:dyDescent="0.25">
      <c r="N654" s="97"/>
    </row>
    <row r="655" spans="14:14" x14ac:dyDescent="0.25">
      <c r="N655" s="97"/>
    </row>
    <row r="656" spans="14:14" x14ac:dyDescent="0.25">
      <c r="N656" s="97"/>
    </row>
    <row r="657" spans="14:14" x14ac:dyDescent="0.25">
      <c r="N657" s="97"/>
    </row>
    <row r="658" spans="14:14" x14ac:dyDescent="0.25">
      <c r="N658" s="97"/>
    </row>
    <row r="659" spans="14:14" x14ac:dyDescent="0.25">
      <c r="N659" s="97"/>
    </row>
    <row r="660" spans="14:14" x14ac:dyDescent="0.25">
      <c r="N660" s="97"/>
    </row>
    <row r="661" spans="14:14" x14ac:dyDescent="0.25">
      <c r="N661" s="97"/>
    </row>
    <row r="662" spans="14:14" x14ac:dyDescent="0.25">
      <c r="N662" s="97"/>
    </row>
    <row r="663" spans="14:14" x14ac:dyDescent="0.25">
      <c r="N663" s="97"/>
    </row>
    <row r="664" spans="14:14" x14ac:dyDescent="0.25">
      <c r="N664" s="97"/>
    </row>
    <row r="665" spans="14:14" x14ac:dyDescent="0.25">
      <c r="N665" s="97"/>
    </row>
    <row r="666" spans="14:14" x14ac:dyDescent="0.25">
      <c r="N666" s="97"/>
    </row>
    <row r="667" spans="14:14" x14ac:dyDescent="0.25">
      <c r="N667" s="97"/>
    </row>
    <row r="668" spans="14:14" x14ac:dyDescent="0.25">
      <c r="N668" s="97"/>
    </row>
    <row r="669" spans="14:14" x14ac:dyDescent="0.25">
      <c r="N669" s="97"/>
    </row>
    <row r="670" spans="14:14" x14ac:dyDescent="0.25">
      <c r="N670" s="97"/>
    </row>
    <row r="671" spans="14:14" x14ac:dyDescent="0.25">
      <c r="N671" s="97"/>
    </row>
    <row r="672" spans="14:14" x14ac:dyDescent="0.25">
      <c r="N672" s="97"/>
    </row>
    <row r="673" spans="14:14" x14ac:dyDescent="0.25">
      <c r="N673" s="97"/>
    </row>
    <row r="674" spans="14:14" x14ac:dyDescent="0.25">
      <c r="N674" s="97"/>
    </row>
    <row r="675" spans="14:14" x14ac:dyDescent="0.25">
      <c r="N675" s="97"/>
    </row>
    <row r="676" spans="14:14" x14ac:dyDescent="0.25">
      <c r="N676" s="97"/>
    </row>
    <row r="677" spans="14:14" x14ac:dyDescent="0.25">
      <c r="N677" s="97"/>
    </row>
    <row r="678" spans="14:14" x14ac:dyDescent="0.25">
      <c r="N678" s="97"/>
    </row>
    <row r="679" spans="14:14" x14ac:dyDescent="0.25">
      <c r="N679" s="97"/>
    </row>
    <row r="680" spans="14:14" x14ac:dyDescent="0.25">
      <c r="N680" s="97"/>
    </row>
    <row r="681" spans="14:14" x14ac:dyDescent="0.25">
      <c r="N681" s="97"/>
    </row>
    <row r="682" spans="14:14" x14ac:dyDescent="0.25">
      <c r="N682" s="97"/>
    </row>
    <row r="683" spans="14:14" x14ac:dyDescent="0.25">
      <c r="N683" s="97"/>
    </row>
    <row r="684" spans="14:14" x14ac:dyDescent="0.25">
      <c r="N684" s="97"/>
    </row>
    <row r="685" spans="14:14" x14ac:dyDescent="0.25">
      <c r="N685" s="97"/>
    </row>
    <row r="686" spans="14:14" x14ac:dyDescent="0.25">
      <c r="N686" s="97"/>
    </row>
    <row r="687" spans="14:14" x14ac:dyDescent="0.25">
      <c r="N687" s="97"/>
    </row>
    <row r="688" spans="14:14" x14ac:dyDescent="0.25">
      <c r="N688" s="97"/>
    </row>
    <row r="689" spans="14:14" x14ac:dyDescent="0.25">
      <c r="N689" s="97"/>
    </row>
    <row r="690" spans="14:14" x14ac:dyDescent="0.25">
      <c r="N690" s="97"/>
    </row>
    <row r="691" spans="14:14" x14ac:dyDescent="0.25">
      <c r="N691" s="97"/>
    </row>
    <row r="692" spans="14:14" x14ac:dyDescent="0.25">
      <c r="N692" s="97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41AA-AF0E-4A82-A73E-1F29405F68A5}">
  <sheetPr codeName="Tabelle127"/>
  <dimension ref="A1:AU1165"/>
  <sheetViews>
    <sheetView workbookViewId="0">
      <selection activeCell="AQ21" sqref="AQ21:AQ35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VLOOKUP("TEI0010",FPGA_pin!$A1:$B100,2,0)</f>
        <v>U1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964</v>
      </c>
      <c r="M5" t="s">
        <v>289</v>
      </c>
      <c r="N5" s="97">
        <v>63.881300000000003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NetC38_1</v>
      </c>
      <c r="AU5" t="str">
        <f>IF(IF(COUNTIF($AO$6:$AQ$150,B5)&gt;0,"---","--")="---",VLOOKUP(B5,$AO$6:$AQ$150,2,0),"--")</f>
        <v>R44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291</v>
      </c>
      <c r="M6" t="s">
        <v>289</v>
      </c>
      <c r="N6" s="97">
        <v>138.279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--</v>
      </c>
      <c r="AG6">
        <f>IF(AF6&lt;&gt;"---",VLOOKUP(AE6,L:N,3,0),"---")</f>
        <v>7.1990999999999996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R44-2</v>
      </c>
      <c r="AI6" t="str">
        <f>IFERROR(IF(IF(COUNTIF($AO$6:$AQ$150,AE6)&gt;0,"---","--")="---",VLOOKUP(AE6,$AO$6:$AQ$150,2,0),"--"),"---")</f>
        <v>R44</v>
      </c>
      <c r="AJ6" t="str">
        <f>IF(IF(COUNTIF($AO$6:$AQ$150,AE6)&gt;0,"---","--")="---",VLOOKUP(AE6,$AO$6:$AQ$150,3,0),AE6)</f>
        <v>NetC38_1</v>
      </c>
      <c r="AK6">
        <f>COUNTIF(B:B,AE6)</f>
        <v>2</v>
      </c>
      <c r="AL6" t="str">
        <f>IF(
IF(
IFERROR(VLOOKUP(AJ6,$AM$6:$AM$50,1,),1)=1,1,0),
IFERROR(VLOOKUP($F$2&amp;"-"&amp;AJ6,C:G,4,0),
"--"),"---")</f>
        <v>--</v>
      </c>
      <c r="AM6" t="s">
        <v>324</v>
      </c>
      <c r="AO6" t="s">
        <v>343</v>
      </c>
      <c r="AP6" t="s">
        <v>494</v>
      </c>
      <c r="AQ6" t="s">
        <v>392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293</v>
      </c>
      <c r="M7" t="s">
        <v>289</v>
      </c>
      <c r="N7" s="97">
        <v>95.573700000000002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--</v>
      </c>
      <c r="AG7">
        <f t="shared" ref="AG7:AG61" si="9">IF(AF7&lt;&gt;"---",VLOOKUP(AE7,L:N,3,0),"---")</f>
        <v>4.6703999999999999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U12-2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--</v>
      </c>
      <c r="AM7" t="s">
        <v>291</v>
      </c>
      <c r="AO7" t="s">
        <v>354</v>
      </c>
      <c r="AP7" t="s">
        <v>496</v>
      </c>
      <c r="AQ7" t="s">
        <v>374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572</v>
      </c>
      <c r="M8" t="s">
        <v>289</v>
      </c>
      <c r="N8" s="97">
        <v>7.4097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--</v>
      </c>
      <c r="AG8">
        <f t="shared" si="9"/>
        <v>4.6622000000000003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U12-3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--</v>
      </c>
      <c r="AM8" t="s">
        <v>293</v>
      </c>
      <c r="AO8" t="s">
        <v>356</v>
      </c>
      <c r="AP8" t="s">
        <v>497</v>
      </c>
      <c r="AQ8" t="s">
        <v>375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573</v>
      </c>
      <c r="M9" t="s">
        <v>289</v>
      </c>
      <c r="N9" s="97">
        <v>5.9099000000000004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--</v>
      </c>
      <c r="AG9">
        <f t="shared" si="9"/>
        <v>6.6452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U12-4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--</v>
      </c>
      <c r="AM9" t="s">
        <v>326</v>
      </c>
      <c r="AO9" t="s">
        <v>358</v>
      </c>
      <c r="AP9" t="s">
        <v>498</v>
      </c>
      <c r="AQ9" t="s">
        <v>376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574</v>
      </c>
      <c r="M10" t="s">
        <v>289</v>
      </c>
      <c r="N10" s="97">
        <v>4.4962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--</v>
      </c>
      <c r="AG10">
        <f t="shared" si="9"/>
        <v>7.7275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U12-5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--</v>
      </c>
      <c r="AM10" t="s">
        <v>350</v>
      </c>
      <c r="AO10" t="s">
        <v>360</v>
      </c>
      <c r="AP10" t="s">
        <v>499</v>
      </c>
      <c r="AQ10" t="s">
        <v>377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575</v>
      </c>
      <c r="M11" t="s">
        <v>289</v>
      </c>
      <c r="N11" s="97">
        <v>6.9766000000000004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--</v>
      </c>
      <c r="AG11">
        <f t="shared" si="9"/>
        <v>11.7675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U12-8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--</v>
      </c>
      <c r="AO11" t="s">
        <v>362</v>
      </c>
      <c r="AP11" t="s">
        <v>500</v>
      </c>
      <c r="AQ11" t="s">
        <v>378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576</v>
      </c>
      <c r="M12" t="s">
        <v>289</v>
      </c>
      <c r="N12" s="97">
        <v>8.2980999999999998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--</v>
      </c>
      <c r="AG12">
        <f t="shared" si="9"/>
        <v>15.2607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U12-9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--</v>
      </c>
      <c r="AO12" t="s">
        <v>364</v>
      </c>
      <c r="AP12" t="s">
        <v>501</v>
      </c>
      <c r="AQ12" t="s">
        <v>379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577</v>
      </c>
      <c r="M13" t="s">
        <v>289</v>
      </c>
      <c r="N13" s="97">
        <v>7.7523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--</v>
      </c>
      <c r="AG13">
        <f t="shared" si="9"/>
        <v>19.172799999999999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U12-10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--</v>
      </c>
      <c r="AO13" t="s">
        <v>366</v>
      </c>
      <c r="AP13" t="s">
        <v>502</v>
      </c>
      <c r="AQ13" t="s">
        <v>380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578</v>
      </c>
      <c r="M14" t="s">
        <v>289</v>
      </c>
      <c r="N14" s="97">
        <v>3.7248000000000001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H8</v>
      </c>
      <c r="AG14">
        <f t="shared" si="9"/>
        <v>14.0905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H8</v>
      </c>
      <c r="AO14" t="s">
        <v>368</v>
      </c>
      <c r="AP14" t="s">
        <v>503</v>
      </c>
      <c r="AQ14" t="s">
        <v>381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579</v>
      </c>
      <c r="M15" t="s">
        <v>289</v>
      </c>
      <c r="N15" s="97">
        <v>8.93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K10</v>
      </c>
      <c r="AG15">
        <f t="shared" si="9"/>
        <v>17.183299999999999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K10</v>
      </c>
      <c r="AO15" t="s">
        <v>382</v>
      </c>
      <c r="AP15" t="s">
        <v>504</v>
      </c>
      <c r="AQ15" t="s">
        <v>315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580</v>
      </c>
      <c r="M16" t="s">
        <v>289</v>
      </c>
      <c r="N16" s="97">
        <v>3.7187000000000001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H5</v>
      </c>
      <c r="AG16">
        <f t="shared" si="9"/>
        <v>15.8292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H5</v>
      </c>
      <c r="AO16" t="s">
        <v>382</v>
      </c>
      <c r="AP16" t="s">
        <v>506</v>
      </c>
      <c r="AQ16" t="s">
        <v>384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581</v>
      </c>
      <c r="M17" t="s">
        <v>289</v>
      </c>
      <c r="N17" s="97">
        <v>5.0191999999999997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H4</v>
      </c>
      <c r="AG17">
        <f t="shared" si="9"/>
        <v>27.460899999999999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H4</v>
      </c>
      <c r="AO17" t="s">
        <v>323</v>
      </c>
      <c r="AP17" t="s">
        <v>778</v>
      </c>
      <c r="AQ17" t="s">
        <v>640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582</v>
      </c>
      <c r="M18" t="s">
        <v>289</v>
      </c>
      <c r="N18" s="97">
        <v>4.8560999999999996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J1</v>
      </c>
      <c r="AG18">
        <f t="shared" si="9"/>
        <v>25.637799999999999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J1</v>
      </c>
      <c r="AO18" t="s">
        <v>328</v>
      </c>
      <c r="AP18" t="s">
        <v>779</v>
      </c>
      <c r="AQ18" t="s">
        <v>783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583</v>
      </c>
      <c r="M19" t="s">
        <v>289</v>
      </c>
      <c r="N19" s="97">
        <v>6.5682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J2</v>
      </c>
      <c r="AG19">
        <f t="shared" si="9"/>
        <v>23.366299999999999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J2</v>
      </c>
      <c r="AO19" t="s">
        <v>983</v>
      </c>
      <c r="AP19" t="s">
        <v>960</v>
      </c>
      <c r="AQ19" t="s">
        <v>287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584</v>
      </c>
      <c r="M20" t="s">
        <v>289</v>
      </c>
      <c r="N20" s="97">
        <v>5.1353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988</v>
      </c>
      <c r="AP20" t="s">
        <v>961</v>
      </c>
      <c r="AQ20" t="s">
        <v>972</v>
      </c>
      <c r="AR20" t="e">
        <v>#N/A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585</v>
      </c>
      <c r="M21" t="s">
        <v>289</v>
      </c>
      <c r="N21" s="97">
        <v>6.0576999999999996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L12</v>
      </c>
      <c r="AG21">
        <f t="shared" si="9"/>
        <v>21.597799999999999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L12</v>
      </c>
      <c r="AO21" t="s">
        <v>392</v>
      </c>
      <c r="AP21" t="s">
        <v>494</v>
      </c>
      <c r="AQ21" t="s">
        <v>343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965</v>
      </c>
      <c r="M22" t="s">
        <v>289</v>
      </c>
      <c r="N22" s="97">
        <v>16.2287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J12</v>
      </c>
      <c r="AG22">
        <f t="shared" si="9"/>
        <v>19.7485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J12</v>
      </c>
      <c r="AO22" t="s">
        <v>374</v>
      </c>
      <c r="AP22" t="s">
        <v>496</v>
      </c>
      <c r="AQ22" t="s">
        <v>354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966</v>
      </c>
      <c r="M23" t="s">
        <v>289</v>
      </c>
      <c r="N23" s="97">
        <v>20.4816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J13</v>
      </c>
      <c r="AG23">
        <f t="shared" si="9"/>
        <v>16.400400000000001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J13</v>
      </c>
      <c r="AO23" t="s">
        <v>375</v>
      </c>
      <c r="AP23" t="s">
        <v>497</v>
      </c>
      <c r="AQ23" t="s">
        <v>356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1019</v>
      </c>
      <c r="M24" t="s">
        <v>289</v>
      </c>
      <c r="N24" s="97">
        <v>17.861699999999999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K11</v>
      </c>
      <c r="AG24">
        <f t="shared" si="9"/>
        <v>15.315300000000001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K11</v>
      </c>
      <c r="AO24" t="s">
        <v>376</v>
      </c>
      <c r="AP24" t="s">
        <v>498</v>
      </c>
      <c r="AQ24" t="s">
        <v>358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1020</v>
      </c>
      <c r="M25" t="s">
        <v>289</v>
      </c>
      <c r="N25" s="97">
        <v>17.775200000000002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K12</v>
      </c>
      <c r="AG25">
        <f t="shared" si="9"/>
        <v>13.7669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K12</v>
      </c>
      <c r="AO25" t="s">
        <v>377</v>
      </c>
      <c r="AP25" t="s">
        <v>499</v>
      </c>
      <c r="AQ25" t="s">
        <v>360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1021</v>
      </c>
      <c r="M26" t="s">
        <v>289</v>
      </c>
      <c r="N26" s="97">
        <v>15.666499999999999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J10</v>
      </c>
      <c r="AG26">
        <f t="shared" si="9"/>
        <v>12.0502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J10</v>
      </c>
      <c r="AO26" t="s">
        <v>378</v>
      </c>
      <c r="AP26" t="s">
        <v>500</v>
      </c>
      <c r="AQ26" t="s">
        <v>362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1022</v>
      </c>
      <c r="M27" t="s">
        <v>289</v>
      </c>
      <c r="N27" s="97">
        <v>17.7559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H10</v>
      </c>
      <c r="AG27">
        <f t="shared" si="9"/>
        <v>13.571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H10</v>
      </c>
      <c r="AO27" t="s">
        <v>379</v>
      </c>
      <c r="AP27" t="s">
        <v>501</v>
      </c>
      <c r="AQ27" t="s">
        <v>364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290</v>
      </c>
      <c r="M28" t="s">
        <v>289</v>
      </c>
      <c r="N28" s="97">
        <v>4.6703999999999999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H13</v>
      </c>
      <c r="AG28">
        <f t="shared" si="9"/>
        <v>8.0795999999999992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H13</v>
      </c>
      <c r="AO28" t="s">
        <v>380</v>
      </c>
      <c r="AP28" t="s">
        <v>502</v>
      </c>
      <c r="AQ28" t="s">
        <v>366</v>
      </c>
      <c r="AT28" t="str">
        <f t="shared" si="4"/>
        <v>nCONFIG</v>
      </c>
      <c r="AU28" t="str">
        <f t="shared" si="5"/>
        <v>R26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292</v>
      </c>
      <c r="M29" t="s">
        <v>289</v>
      </c>
      <c r="N29" s="97">
        <v>4.6622000000000003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G12</v>
      </c>
      <c r="AG29">
        <f t="shared" si="9"/>
        <v>9.2888999999999999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G12</v>
      </c>
      <c r="AO29" t="s">
        <v>381</v>
      </c>
      <c r="AP29" t="s">
        <v>503</v>
      </c>
      <c r="AQ29" t="s">
        <v>368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294</v>
      </c>
      <c r="M30" t="s">
        <v>289</v>
      </c>
      <c r="N30" s="97">
        <v>6.6452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66.989900000000006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R26-1</v>
      </c>
      <c r="AI30" t="str">
        <f t="shared" si="10"/>
        <v>R26</v>
      </c>
      <c r="AJ30" t="str">
        <f t="shared" si="11"/>
        <v>nCONFIG</v>
      </c>
      <c r="AK30">
        <f t="shared" si="12"/>
        <v>4</v>
      </c>
      <c r="AL30" t="str">
        <f t="shared" si="13"/>
        <v>E7</v>
      </c>
      <c r="AO30" t="s">
        <v>315</v>
      </c>
      <c r="AP30" t="s">
        <v>504</v>
      </c>
      <c r="AQ30" t="s">
        <v>382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295</v>
      </c>
      <c r="M31" t="s">
        <v>289</v>
      </c>
      <c r="N31" s="97">
        <v>7.7275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126</v>
      </c>
      <c r="AL31" t="str">
        <f t="shared" si="13"/>
        <v>---</v>
      </c>
      <c r="AO31" t="s">
        <v>384</v>
      </c>
      <c r="AP31" t="s">
        <v>506</v>
      </c>
      <c r="AQ31" t="s">
        <v>382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296</v>
      </c>
      <c r="M32" t="s">
        <v>289</v>
      </c>
      <c r="N32" s="97">
        <v>11.7675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94</v>
      </c>
      <c r="AL32" t="str">
        <f t="shared" si="13"/>
        <v>---</v>
      </c>
      <c r="AO32" t="s">
        <v>640</v>
      </c>
      <c r="AP32" t="s">
        <v>778</v>
      </c>
      <c r="AQ32" t="s">
        <v>323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AIN7</v>
      </c>
      <c r="C33" t="str">
        <f t="shared" si="2"/>
        <v>J3-AIN7</v>
      </c>
      <c r="D33" t="str">
        <f t="shared" si="3"/>
        <v>J3-1</v>
      </c>
      <c r="E33" t="s">
        <v>185</v>
      </c>
      <c r="F33">
        <v>1</v>
      </c>
      <c r="G33" t="s">
        <v>788</v>
      </c>
      <c r="L33" t="s">
        <v>297</v>
      </c>
      <c r="M33" t="s">
        <v>289</v>
      </c>
      <c r="N33" s="97">
        <v>15.2607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5</v>
      </c>
      <c r="AL33" t="str">
        <f t="shared" si="13"/>
        <v>---</v>
      </c>
      <c r="AO33" t="s">
        <v>783</v>
      </c>
      <c r="AP33" t="s">
        <v>779</v>
      </c>
      <c r="AQ33" t="s">
        <v>328</v>
      </c>
      <c r="AT33" t="str">
        <f t="shared" si="4"/>
        <v>AIN7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298</v>
      </c>
      <c r="M34" t="s">
        <v>289</v>
      </c>
      <c r="N34" s="97">
        <v>19.172799999999999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11</v>
      </c>
      <c r="AL34" t="str">
        <f t="shared" si="13"/>
        <v>---</v>
      </c>
      <c r="AO34" t="s">
        <v>287</v>
      </c>
      <c r="AP34" t="s">
        <v>960</v>
      </c>
      <c r="AQ34" t="s">
        <v>983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X_FPGA</v>
      </c>
      <c r="C35" t="str">
        <f t="shared" si="2"/>
        <v>J3-X_FPGA</v>
      </c>
      <c r="D35" t="str">
        <f t="shared" si="3"/>
        <v>J3-3</v>
      </c>
      <c r="E35" t="s">
        <v>185</v>
      </c>
      <c r="F35">
        <v>3</v>
      </c>
      <c r="G35" t="s">
        <v>967</v>
      </c>
      <c r="L35" t="s">
        <v>788</v>
      </c>
      <c r="M35" t="s">
        <v>289</v>
      </c>
      <c r="N35" s="97">
        <v>8.5597999999999992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972</v>
      </c>
      <c r="AP35" t="s">
        <v>961</v>
      </c>
      <c r="AQ35" t="s">
        <v>988</v>
      </c>
      <c r="AT35" t="str">
        <f t="shared" si="4"/>
        <v>X_FPGA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287</v>
      </c>
      <c r="M36" t="s">
        <v>289</v>
      </c>
      <c r="N36" s="97">
        <v>7.1990999999999996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AIN7</v>
      </c>
      <c r="AF36" t="str">
        <f t="shared" si="8"/>
        <v>--</v>
      </c>
      <c r="AG36">
        <f t="shared" si="9"/>
        <v>8.5597999999999992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U12-11</v>
      </c>
      <c r="AI36" t="str">
        <f t="shared" si="10"/>
        <v>--</v>
      </c>
      <c r="AJ36" t="str">
        <f t="shared" si="11"/>
        <v>AIN7</v>
      </c>
      <c r="AK36">
        <f t="shared" si="12"/>
        <v>2</v>
      </c>
      <c r="AL36" t="str">
        <f t="shared" si="13"/>
        <v>--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NetJ4_2</v>
      </c>
      <c r="C37" t="str">
        <f t="shared" si="2"/>
        <v>J4-NetJ4_2</v>
      </c>
      <c r="D37" t="str">
        <f t="shared" si="3"/>
        <v>J4-2</v>
      </c>
      <c r="E37" t="s">
        <v>186</v>
      </c>
      <c r="F37">
        <v>2</v>
      </c>
      <c r="G37" t="s">
        <v>783</v>
      </c>
      <c r="L37" t="s">
        <v>586</v>
      </c>
      <c r="M37" t="s">
        <v>289</v>
      </c>
      <c r="N37" s="97">
        <v>6.2933000000000003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126</v>
      </c>
      <c r="AL37" t="str">
        <f t="shared" si="13"/>
        <v>---</v>
      </c>
      <c r="AT37" t="str">
        <f t="shared" si="4"/>
        <v>JTAGEN</v>
      </c>
      <c r="AU37" t="str">
        <f t="shared" si="5"/>
        <v>R33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587</v>
      </c>
      <c r="M38" t="s">
        <v>289</v>
      </c>
      <c r="N38" s="97">
        <v>9.5503999999999998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X_FPGA</v>
      </c>
      <c r="AF38" t="str">
        <f t="shared" si="8"/>
        <v>H3</v>
      </c>
      <c r="AG38">
        <f t="shared" si="9"/>
        <v>12.056699999999999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X_FPGA</v>
      </c>
      <c r="AK38">
        <f t="shared" si="12"/>
        <v>2</v>
      </c>
      <c r="AL38" t="str">
        <f t="shared" si="13"/>
        <v>H3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303</v>
      </c>
      <c r="M39" t="s">
        <v>289</v>
      </c>
      <c r="N39" s="97">
        <v>15.912699999999999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126</v>
      </c>
      <c r="AL39" t="str">
        <f t="shared" si="13"/>
        <v>---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305</v>
      </c>
      <c r="M40" t="s">
        <v>289</v>
      </c>
      <c r="N40" s="97">
        <v>16.919799999999999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NetJ4_2</v>
      </c>
      <c r="AF40" t="str">
        <f t="shared" si="8"/>
        <v>--</v>
      </c>
      <c r="AG40">
        <f t="shared" si="9"/>
        <v>2.2765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R33-2</v>
      </c>
      <c r="AI40" t="str">
        <f t="shared" si="10"/>
        <v>R33</v>
      </c>
      <c r="AJ40" t="str">
        <f t="shared" si="11"/>
        <v>JTAGEN</v>
      </c>
      <c r="AK40">
        <f t="shared" si="12"/>
        <v>2</v>
      </c>
      <c r="AL40" t="str">
        <f t="shared" si="13"/>
        <v>E5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307</v>
      </c>
      <c r="M41" t="s">
        <v>289</v>
      </c>
      <c r="N41" s="97">
        <v>16.795500000000001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G2</v>
      </c>
      <c r="AG41">
        <f t="shared" si="9"/>
        <v>47.769300000000001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G2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309</v>
      </c>
      <c r="M42" t="s">
        <v>289</v>
      </c>
      <c r="N42" s="97">
        <v>15.8712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F6</v>
      </c>
      <c r="AG42">
        <f t="shared" si="9"/>
        <v>44.66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F6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311</v>
      </c>
      <c r="M43" t="s">
        <v>289</v>
      </c>
      <c r="N43" s="97">
        <v>17.4025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F5</v>
      </c>
      <c r="AG43">
        <f t="shared" si="9"/>
        <v>48.071899999999999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F5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313</v>
      </c>
      <c r="M44" t="s">
        <v>289</v>
      </c>
      <c r="N44" s="97">
        <v>16.467300000000002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G1</v>
      </c>
      <c r="AG44">
        <f t="shared" si="9"/>
        <v>50.130600000000001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G1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589</v>
      </c>
      <c r="M45" t="s">
        <v>289</v>
      </c>
      <c r="N45" s="97">
        <v>6.984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M3</v>
      </c>
      <c r="AG45">
        <f t="shared" si="9"/>
        <v>29.680900000000001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M3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590</v>
      </c>
      <c r="M46" t="s">
        <v>289</v>
      </c>
      <c r="N46" s="97">
        <v>8.1015999999999995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L3</v>
      </c>
      <c r="AG46">
        <f t="shared" si="9"/>
        <v>28.613700000000001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L3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591</v>
      </c>
      <c r="M47" t="s">
        <v>289</v>
      </c>
      <c r="N47" s="97">
        <v>8.1595999999999993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M2</v>
      </c>
      <c r="AG47">
        <f t="shared" si="9"/>
        <v>25.438199999999998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M2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315</v>
      </c>
      <c r="M48" t="s">
        <v>289</v>
      </c>
      <c r="N48" s="97">
        <v>21.6159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M1</v>
      </c>
      <c r="AG48">
        <f t="shared" si="9"/>
        <v>23.091999999999999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M1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319</v>
      </c>
      <c r="M49" t="s">
        <v>289</v>
      </c>
      <c r="N49" s="97">
        <v>39.335799999999999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126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592</v>
      </c>
      <c r="M50" t="s">
        <v>289</v>
      </c>
      <c r="N50" s="97">
        <v>6.1317000000000004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94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299</v>
      </c>
      <c r="M51" t="s">
        <v>289</v>
      </c>
      <c r="N51" s="97">
        <v>14.0905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N3</v>
      </c>
      <c r="AG51">
        <f t="shared" si="9"/>
        <v>31.361499999999999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N3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300</v>
      </c>
      <c r="M52" t="s">
        <v>289</v>
      </c>
      <c r="N52" s="97">
        <v>17.183299999999999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N2</v>
      </c>
      <c r="AG52">
        <f t="shared" si="9"/>
        <v>29.297599999999999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N2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316</v>
      </c>
      <c r="M53" t="s">
        <v>289</v>
      </c>
      <c r="N53" s="97">
        <v>13.7669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K2</v>
      </c>
      <c r="AG53">
        <f t="shared" si="9"/>
        <v>29.880400000000002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K2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318</v>
      </c>
      <c r="M54" t="s">
        <v>289</v>
      </c>
      <c r="N54" s="97">
        <v>12.0502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K1</v>
      </c>
      <c r="AG54">
        <f t="shared" si="9"/>
        <v>27.136199999999999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K1</v>
      </c>
      <c r="AT54" t="str">
        <f t="shared" si="4"/>
        <v>USB_VBUS</v>
      </c>
      <c r="AU54" t="str">
        <f t="shared" si="5"/>
        <v>--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325</v>
      </c>
      <c r="M55" t="s">
        <v>289</v>
      </c>
      <c r="N55" s="97">
        <v>10.3081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126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320</v>
      </c>
      <c r="M56" t="s">
        <v>289</v>
      </c>
      <c r="N56" s="97">
        <v>13.571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94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327</v>
      </c>
      <c r="M57" t="s">
        <v>289</v>
      </c>
      <c r="N57" s="97">
        <v>2.3740999999999999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str">
        <f t="shared" si="11"/>
        <v>USB_VBUS</v>
      </c>
      <c r="AK57">
        <f t="shared" si="12"/>
        <v>5</v>
      </c>
      <c r="AL57" t="str">
        <f t="shared" si="13"/>
        <v>---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321</v>
      </c>
      <c r="M58" t="s">
        <v>289</v>
      </c>
      <c r="N58" s="97">
        <v>8.0795999999999992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322</v>
      </c>
      <c r="M59" t="s">
        <v>289</v>
      </c>
      <c r="N59" s="97">
        <v>9.2888999999999999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301</v>
      </c>
      <c r="M60" t="s">
        <v>289</v>
      </c>
      <c r="N60" s="97">
        <v>15.8292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302</v>
      </c>
      <c r="M61" t="s">
        <v>289</v>
      </c>
      <c r="N61" s="97">
        <v>27.460899999999999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126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304</v>
      </c>
      <c r="M62" t="s">
        <v>289</v>
      </c>
      <c r="N62" s="97">
        <v>25.637799999999999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306</v>
      </c>
      <c r="M63" t="s">
        <v>289</v>
      </c>
      <c r="N63" s="97">
        <v>23.366299999999999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308</v>
      </c>
      <c r="M64" t="s">
        <v>289</v>
      </c>
      <c r="N64" s="97">
        <v>21.597799999999999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U1-A1</v>
      </c>
      <c r="B65" t="str">
        <f t="shared" si="1"/>
        <v>GND</v>
      </c>
      <c r="C65" t="str">
        <f t="shared" si="2"/>
        <v>U1-GND</v>
      </c>
      <c r="D65" t="str">
        <f t="shared" si="3"/>
        <v>U1-A1</v>
      </c>
      <c r="E65" t="s">
        <v>367</v>
      </c>
      <c r="F65" t="s">
        <v>573</v>
      </c>
      <c r="G65" t="s">
        <v>324</v>
      </c>
      <c r="L65" t="s">
        <v>310</v>
      </c>
      <c r="M65" t="s">
        <v>289</v>
      </c>
      <c r="N65" s="97">
        <v>19.7485</v>
      </c>
      <c r="AT65" t="str">
        <f t="shared" si="4"/>
        <v>GND</v>
      </c>
      <c r="AU65" t="str">
        <f t="shared" si="5"/>
        <v>--</v>
      </c>
    </row>
    <row r="66" spans="1:47" x14ac:dyDescent="0.25">
      <c r="A66" t="str">
        <f t="shared" si="0"/>
        <v>U1-A2</v>
      </c>
      <c r="B66" t="str">
        <f t="shared" si="1"/>
        <v>F_DI</v>
      </c>
      <c r="C66" t="str">
        <f t="shared" si="2"/>
        <v>U1-F_DI</v>
      </c>
      <c r="D66" t="str">
        <f t="shared" si="3"/>
        <v>U1-A2</v>
      </c>
      <c r="E66" t="s">
        <v>367</v>
      </c>
      <c r="F66" t="s">
        <v>578</v>
      </c>
      <c r="G66" t="s">
        <v>598</v>
      </c>
      <c r="L66" t="s">
        <v>312</v>
      </c>
      <c r="M66" t="s">
        <v>289</v>
      </c>
      <c r="N66" s="97">
        <v>16.400400000000001</v>
      </c>
      <c r="AT66" t="str">
        <f t="shared" si="4"/>
        <v>F_DI</v>
      </c>
      <c r="AU66" t="str">
        <f t="shared" si="5"/>
        <v>--</v>
      </c>
    </row>
    <row r="67" spans="1:47" x14ac:dyDescent="0.25">
      <c r="A67" t="str">
        <f t="shared" si="0"/>
        <v>U1-A3</v>
      </c>
      <c r="B67" t="str">
        <f t="shared" si="1"/>
        <v>F_CLK</v>
      </c>
      <c r="C67" t="str">
        <f t="shared" si="2"/>
        <v>U1-F_CLK</v>
      </c>
      <c r="D67" t="str">
        <f t="shared" si="3"/>
        <v>U1-A3</v>
      </c>
      <c r="E67" t="s">
        <v>367</v>
      </c>
      <c r="F67" t="s">
        <v>579</v>
      </c>
      <c r="G67" t="s">
        <v>345</v>
      </c>
      <c r="L67" t="s">
        <v>314</v>
      </c>
      <c r="M67" t="s">
        <v>289</v>
      </c>
      <c r="N67" s="97">
        <v>15.315300000000001</v>
      </c>
      <c r="AT67" t="str">
        <f t="shared" si="4"/>
        <v>F_CLK</v>
      </c>
      <c r="AU67" t="str">
        <f t="shared" si="5"/>
        <v>--</v>
      </c>
    </row>
    <row r="68" spans="1:47" x14ac:dyDescent="0.25">
      <c r="A68" t="str">
        <f t="shared" si="0"/>
        <v>U1-A4</v>
      </c>
      <c r="B68" t="str">
        <f t="shared" si="1"/>
        <v>BDBUS0</v>
      </c>
      <c r="C68" t="str">
        <f t="shared" si="2"/>
        <v>U1-BDBUS0</v>
      </c>
      <c r="D68" t="str">
        <f t="shared" si="3"/>
        <v>U1-A4</v>
      </c>
      <c r="E68" t="s">
        <v>367</v>
      </c>
      <c r="F68" t="s">
        <v>580</v>
      </c>
      <c r="G68" t="s">
        <v>303</v>
      </c>
      <c r="L68" t="s">
        <v>593</v>
      </c>
      <c r="M68" t="s">
        <v>289</v>
      </c>
      <c r="N68" s="97">
        <v>12.604200000000001</v>
      </c>
      <c r="AT68" t="str">
        <f t="shared" si="4"/>
        <v>BDBUS0</v>
      </c>
      <c r="AU68" t="str">
        <f t="shared" si="5"/>
        <v>--</v>
      </c>
    </row>
    <row r="69" spans="1:47" x14ac:dyDescent="0.25">
      <c r="A69" t="str">
        <f t="shared" si="0"/>
        <v>U1-A5</v>
      </c>
      <c r="B69" t="str">
        <f t="shared" si="1"/>
        <v>NetU1_A5</v>
      </c>
      <c r="C69" t="str">
        <f t="shared" si="2"/>
        <v>U1-NetU1_A5</v>
      </c>
      <c r="D69" t="str">
        <f t="shared" si="3"/>
        <v>U1-A5</v>
      </c>
      <c r="E69" t="s">
        <v>367</v>
      </c>
      <c r="F69" t="s">
        <v>581</v>
      </c>
      <c r="G69" t="s">
        <v>602</v>
      </c>
      <c r="L69" t="s">
        <v>595</v>
      </c>
      <c r="M69" t="s">
        <v>289</v>
      </c>
      <c r="N69" s="97">
        <v>19.937200000000001</v>
      </c>
      <c r="AT69" t="str">
        <f t="shared" si="4"/>
        <v>NetU1_A5</v>
      </c>
      <c r="AU69" t="str">
        <f t="shared" si="5"/>
        <v>--</v>
      </c>
    </row>
    <row r="70" spans="1:47" x14ac:dyDescent="0.25">
      <c r="A70" t="str">
        <f t="shared" ref="A70:A133" si="14">$E70&amp;"-"&amp;$F70</f>
        <v>U1-A6</v>
      </c>
      <c r="B70" t="str">
        <f t="shared" ref="B70:B133" si="15">IF(OR(E70=$A$2,E70=$B$2,E70=$C$2,E70=$D$2),"--",G70)</f>
        <v>BDBUS3</v>
      </c>
      <c r="C70" t="str">
        <f t="shared" ref="C70:C133" si="16">$E70&amp;"-"&amp;$G70</f>
        <v>U1-BDBUS3</v>
      </c>
      <c r="D70" t="str">
        <f t="shared" ref="D70:D133" si="17">A70</f>
        <v>U1-A6</v>
      </c>
      <c r="E70" t="s">
        <v>367</v>
      </c>
      <c r="F70" t="s">
        <v>582</v>
      </c>
      <c r="G70" t="s">
        <v>309</v>
      </c>
      <c r="L70" t="s">
        <v>597</v>
      </c>
      <c r="M70" t="s">
        <v>289</v>
      </c>
      <c r="N70" s="97">
        <v>18.072399999999998</v>
      </c>
      <c r="AT70" t="str">
        <f t="shared" ref="AT70:AT133" si="18">IF(IF(COUNTIF($AO$6:$AQ$150,B70)&gt;0,"---","--")="---",VLOOKUP(B70,$AO$6:$AQ$150,3,0),B70)</f>
        <v>BDBUS3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U1-A7</v>
      </c>
      <c r="B71" t="str">
        <f t="shared" si="15"/>
        <v>BDBUS5</v>
      </c>
      <c r="C71" t="str">
        <f t="shared" si="16"/>
        <v>U1-BDBUS5</v>
      </c>
      <c r="D71" t="str">
        <f t="shared" si="17"/>
        <v>U1-A7</v>
      </c>
      <c r="E71" t="s">
        <v>367</v>
      </c>
      <c r="F71" t="s">
        <v>583</v>
      </c>
      <c r="G71" t="s">
        <v>313</v>
      </c>
      <c r="L71" t="s">
        <v>599</v>
      </c>
      <c r="M71" t="s">
        <v>289</v>
      </c>
      <c r="N71" s="97">
        <v>14.835900000000001</v>
      </c>
      <c r="AT71" t="str">
        <f t="shared" si="18"/>
        <v>BDBUS5</v>
      </c>
      <c r="AU71" t="str">
        <f t="shared" si="19"/>
        <v>--</v>
      </c>
    </row>
    <row r="72" spans="1:47" x14ac:dyDescent="0.25">
      <c r="A72" t="str">
        <f t="shared" si="14"/>
        <v>U1-A8</v>
      </c>
      <c r="B72" t="str">
        <f t="shared" si="15"/>
        <v>LED2</v>
      </c>
      <c r="C72" t="str">
        <f t="shared" si="16"/>
        <v>U1-LED2</v>
      </c>
      <c r="D72" t="str">
        <f t="shared" si="17"/>
        <v>U1-A8</v>
      </c>
      <c r="E72" t="s">
        <v>367</v>
      </c>
      <c r="F72" t="s">
        <v>584</v>
      </c>
      <c r="G72" t="s">
        <v>356</v>
      </c>
      <c r="L72" t="s">
        <v>600</v>
      </c>
      <c r="M72" t="s">
        <v>289</v>
      </c>
      <c r="N72" s="97">
        <v>17.850100000000001</v>
      </c>
      <c r="AT72" t="str">
        <f t="shared" si="18"/>
        <v>NetD3_A</v>
      </c>
      <c r="AU72" t="str">
        <f t="shared" si="19"/>
        <v>R10</v>
      </c>
    </row>
    <row r="73" spans="1:47" x14ac:dyDescent="0.25">
      <c r="A73" t="str">
        <f t="shared" si="14"/>
        <v>U1-A9</v>
      </c>
      <c r="B73" t="str">
        <f t="shared" si="15"/>
        <v>LED3</v>
      </c>
      <c r="C73" t="str">
        <f t="shared" si="16"/>
        <v>U1-LED3</v>
      </c>
      <c r="D73" t="str">
        <f t="shared" si="17"/>
        <v>U1-A9</v>
      </c>
      <c r="E73" t="s">
        <v>367</v>
      </c>
      <c r="F73" t="s">
        <v>585</v>
      </c>
      <c r="G73" t="s">
        <v>358</v>
      </c>
      <c r="L73" t="s">
        <v>601</v>
      </c>
      <c r="M73" t="s">
        <v>289</v>
      </c>
      <c r="N73" s="97">
        <v>18.385300000000001</v>
      </c>
      <c r="AT73" t="str">
        <f t="shared" si="18"/>
        <v>NetD4_A</v>
      </c>
      <c r="AU73" t="str">
        <f t="shared" si="19"/>
        <v>R11</v>
      </c>
    </row>
    <row r="74" spans="1:47" x14ac:dyDescent="0.25">
      <c r="A74" t="str">
        <f t="shared" si="14"/>
        <v>U1-A10</v>
      </c>
      <c r="B74" t="str">
        <f t="shared" si="15"/>
        <v>LED5</v>
      </c>
      <c r="C74" t="str">
        <f t="shared" si="16"/>
        <v>U1-LED5</v>
      </c>
      <c r="D74" t="str">
        <f t="shared" si="17"/>
        <v>U1-A10</v>
      </c>
      <c r="E74" t="s">
        <v>367</v>
      </c>
      <c r="F74" t="s">
        <v>574</v>
      </c>
      <c r="G74" t="s">
        <v>362</v>
      </c>
      <c r="L74" t="s">
        <v>603</v>
      </c>
      <c r="M74" t="s">
        <v>289</v>
      </c>
      <c r="N74" s="97">
        <v>20.7425</v>
      </c>
      <c r="AT74" t="str">
        <f t="shared" si="18"/>
        <v>NetD6_A</v>
      </c>
      <c r="AU74" t="str">
        <f t="shared" si="19"/>
        <v>R13</v>
      </c>
    </row>
    <row r="75" spans="1:47" x14ac:dyDescent="0.25">
      <c r="A75" t="str">
        <f t="shared" si="14"/>
        <v>U1-A11</v>
      </c>
      <c r="B75" t="str">
        <f t="shared" si="15"/>
        <v>LED7</v>
      </c>
      <c r="C75" t="str">
        <f t="shared" si="16"/>
        <v>U1-LED7</v>
      </c>
      <c r="D75" t="str">
        <f t="shared" si="17"/>
        <v>U1-A11</v>
      </c>
      <c r="E75" t="s">
        <v>367</v>
      </c>
      <c r="F75" t="s">
        <v>575</v>
      </c>
      <c r="G75" t="s">
        <v>366</v>
      </c>
      <c r="L75" t="s">
        <v>604</v>
      </c>
      <c r="M75" t="s">
        <v>289</v>
      </c>
      <c r="N75" s="97">
        <v>19.691199999999998</v>
      </c>
      <c r="AT75" t="str">
        <f t="shared" si="18"/>
        <v>NetD8_A</v>
      </c>
      <c r="AU75" t="str">
        <f t="shared" si="19"/>
        <v>R15</v>
      </c>
    </row>
    <row r="76" spans="1:47" x14ac:dyDescent="0.25">
      <c r="A76" t="str">
        <f t="shared" si="14"/>
        <v>U1-A13</v>
      </c>
      <c r="B76" t="str">
        <f t="shared" si="15"/>
        <v>GND</v>
      </c>
      <c r="C76" t="str">
        <f t="shared" si="16"/>
        <v>U1-GND</v>
      </c>
      <c r="D76" t="str">
        <f t="shared" si="17"/>
        <v>U1-A13</v>
      </c>
      <c r="E76" t="s">
        <v>367</v>
      </c>
      <c r="F76" t="s">
        <v>577</v>
      </c>
      <c r="G76" t="s">
        <v>324</v>
      </c>
      <c r="L76" t="s">
        <v>605</v>
      </c>
      <c r="M76" t="s">
        <v>289</v>
      </c>
      <c r="N76" s="97">
        <v>22.644100000000002</v>
      </c>
      <c r="AT76" t="str">
        <f t="shared" si="18"/>
        <v>GND</v>
      </c>
      <c r="AU76" t="str">
        <f t="shared" si="19"/>
        <v>--</v>
      </c>
    </row>
    <row r="77" spans="1:47" x14ac:dyDescent="0.25">
      <c r="A77" t="str">
        <f t="shared" si="14"/>
        <v>U1-B1</v>
      </c>
      <c r="B77" t="str">
        <f t="shared" si="15"/>
        <v>ADP_CS</v>
      </c>
      <c r="C77" t="str">
        <f t="shared" si="16"/>
        <v>U1-ADP_CS</v>
      </c>
      <c r="D77" t="str">
        <f t="shared" si="17"/>
        <v>U1-B1</v>
      </c>
      <c r="E77" t="s">
        <v>367</v>
      </c>
      <c r="F77" t="s">
        <v>737</v>
      </c>
      <c r="G77" t="s">
        <v>1019</v>
      </c>
      <c r="L77" t="s">
        <v>606</v>
      </c>
      <c r="M77" t="s">
        <v>289</v>
      </c>
      <c r="N77" s="97">
        <v>19.421099999999999</v>
      </c>
      <c r="AT77" t="str">
        <f t="shared" si="18"/>
        <v>ADP_CS</v>
      </c>
      <c r="AU77" t="str">
        <f t="shared" si="19"/>
        <v>--</v>
      </c>
    </row>
    <row r="78" spans="1:47" x14ac:dyDescent="0.25">
      <c r="A78" t="str">
        <f t="shared" si="14"/>
        <v>U1-B2</v>
      </c>
      <c r="B78" t="str">
        <f t="shared" si="15"/>
        <v>F_DO</v>
      </c>
      <c r="C78" t="str">
        <f t="shared" si="16"/>
        <v>U1-F_DO</v>
      </c>
      <c r="D78" t="str">
        <f t="shared" si="17"/>
        <v>U1-B2</v>
      </c>
      <c r="E78" t="s">
        <v>367</v>
      </c>
      <c r="F78" t="s">
        <v>611</v>
      </c>
      <c r="G78" t="s">
        <v>612</v>
      </c>
      <c r="L78" t="s">
        <v>607</v>
      </c>
      <c r="M78" t="s">
        <v>289</v>
      </c>
      <c r="N78" s="97">
        <v>17.402999999999999</v>
      </c>
      <c r="AT78" t="str">
        <f t="shared" si="18"/>
        <v>F_DO</v>
      </c>
      <c r="AU78" t="str">
        <f t="shared" si="19"/>
        <v>--</v>
      </c>
    </row>
    <row r="79" spans="1:47" x14ac:dyDescent="0.25">
      <c r="A79" t="str">
        <f t="shared" si="14"/>
        <v>U1-B3</v>
      </c>
      <c r="B79" t="str">
        <f t="shared" si="15"/>
        <v>F_CS</v>
      </c>
      <c r="C79" t="str">
        <f t="shared" si="16"/>
        <v>U1-F_CS</v>
      </c>
      <c r="D79" t="str">
        <f t="shared" si="17"/>
        <v>U1-B3</v>
      </c>
      <c r="E79" t="s">
        <v>367</v>
      </c>
      <c r="F79" t="s">
        <v>614</v>
      </c>
      <c r="G79" t="s">
        <v>347</v>
      </c>
      <c r="L79" t="s">
        <v>608</v>
      </c>
      <c r="M79" t="s">
        <v>289</v>
      </c>
      <c r="N79" s="97">
        <v>18.0428</v>
      </c>
      <c r="AT79" t="str">
        <f t="shared" si="18"/>
        <v>F_CS</v>
      </c>
      <c r="AU79" t="str">
        <f t="shared" si="19"/>
        <v>--</v>
      </c>
    </row>
    <row r="80" spans="1:47" x14ac:dyDescent="0.25">
      <c r="A80" t="str">
        <f t="shared" si="14"/>
        <v>U1-B4</v>
      </c>
      <c r="B80" t="str">
        <f t="shared" si="15"/>
        <v>BDBUS1</v>
      </c>
      <c r="C80" t="str">
        <f t="shared" si="16"/>
        <v>U1-BDBUS1</v>
      </c>
      <c r="D80" t="str">
        <f t="shared" si="17"/>
        <v>U1-B4</v>
      </c>
      <c r="E80" t="s">
        <v>367</v>
      </c>
      <c r="F80" t="s">
        <v>616</v>
      </c>
      <c r="G80" t="s">
        <v>305</v>
      </c>
      <c r="L80" t="s">
        <v>609</v>
      </c>
      <c r="M80" t="s">
        <v>289</v>
      </c>
      <c r="N80" s="97">
        <v>17.133700000000001</v>
      </c>
      <c r="AT80" t="str">
        <f t="shared" si="18"/>
        <v>BDBUS1</v>
      </c>
      <c r="AU80" t="str">
        <f t="shared" si="19"/>
        <v>--</v>
      </c>
    </row>
    <row r="81" spans="1:47" x14ac:dyDescent="0.25">
      <c r="A81" t="str">
        <f t="shared" si="14"/>
        <v>U1-B5</v>
      </c>
      <c r="B81" t="str">
        <f t="shared" si="15"/>
        <v>BDBUS2</v>
      </c>
      <c r="C81" t="str">
        <f t="shared" si="16"/>
        <v>U1-BDBUS2</v>
      </c>
      <c r="D81" t="str">
        <f t="shared" si="17"/>
        <v>U1-B5</v>
      </c>
      <c r="E81" t="s">
        <v>367</v>
      </c>
      <c r="F81" t="s">
        <v>618</v>
      </c>
      <c r="G81" t="s">
        <v>307</v>
      </c>
      <c r="L81" t="s">
        <v>610</v>
      </c>
      <c r="M81" t="s">
        <v>289</v>
      </c>
      <c r="N81" s="97">
        <v>15.4717</v>
      </c>
      <c r="AT81" t="str">
        <f t="shared" si="18"/>
        <v>BDBUS2</v>
      </c>
      <c r="AU81" t="str">
        <f t="shared" si="19"/>
        <v>--</v>
      </c>
    </row>
    <row r="82" spans="1:47" x14ac:dyDescent="0.25">
      <c r="A82" t="str">
        <f t="shared" si="14"/>
        <v>U1-B6</v>
      </c>
      <c r="B82" t="str">
        <f t="shared" si="15"/>
        <v>BDBUS4</v>
      </c>
      <c r="C82" t="str">
        <f t="shared" si="16"/>
        <v>U1-BDBUS4</v>
      </c>
      <c r="D82" t="str">
        <f t="shared" si="17"/>
        <v>U1-B6</v>
      </c>
      <c r="E82" t="s">
        <v>367</v>
      </c>
      <c r="F82" t="s">
        <v>620</v>
      </c>
      <c r="G82" t="s">
        <v>311</v>
      </c>
      <c r="L82" t="s">
        <v>613</v>
      </c>
      <c r="M82" t="s">
        <v>289</v>
      </c>
      <c r="N82" s="97">
        <v>14.8764</v>
      </c>
      <c r="AT82" t="str">
        <f t="shared" si="18"/>
        <v>BDBUS4</v>
      </c>
      <c r="AU82" t="str">
        <f t="shared" si="19"/>
        <v>--</v>
      </c>
    </row>
    <row r="83" spans="1:47" x14ac:dyDescent="0.25">
      <c r="A83" t="str">
        <f t="shared" si="14"/>
        <v>U1-B7</v>
      </c>
      <c r="B83" t="str">
        <f t="shared" si="15"/>
        <v>NetU1_B7</v>
      </c>
      <c r="C83" t="str">
        <f t="shared" si="16"/>
        <v>U1-NetU1_B7</v>
      </c>
      <c r="D83" t="str">
        <f t="shared" si="17"/>
        <v>U1-B7</v>
      </c>
      <c r="E83" t="s">
        <v>367</v>
      </c>
      <c r="F83" t="s">
        <v>622</v>
      </c>
      <c r="G83" t="s">
        <v>623</v>
      </c>
      <c r="L83" t="s">
        <v>615</v>
      </c>
      <c r="M83" t="s">
        <v>289</v>
      </c>
      <c r="N83" s="97">
        <v>13.0451</v>
      </c>
      <c r="AT83" t="str">
        <f t="shared" si="18"/>
        <v>NetU1_B7</v>
      </c>
      <c r="AU83" t="str">
        <f t="shared" si="19"/>
        <v>--</v>
      </c>
    </row>
    <row r="84" spans="1:47" x14ac:dyDescent="0.25">
      <c r="A84" t="str">
        <f t="shared" si="14"/>
        <v>U1-B8</v>
      </c>
      <c r="B84" t="str">
        <f t="shared" si="15"/>
        <v>GND</v>
      </c>
      <c r="C84" t="str">
        <f t="shared" si="16"/>
        <v>U1-GND</v>
      </c>
      <c r="D84" t="str">
        <f t="shared" si="17"/>
        <v>U1-B8</v>
      </c>
      <c r="E84" t="s">
        <v>367</v>
      </c>
      <c r="F84" t="s">
        <v>738</v>
      </c>
      <c r="G84" t="s">
        <v>324</v>
      </c>
      <c r="L84" t="s">
        <v>617</v>
      </c>
      <c r="M84" t="s">
        <v>289</v>
      </c>
      <c r="N84" s="97">
        <v>15.9308</v>
      </c>
      <c r="AT84" t="str">
        <f t="shared" si="18"/>
        <v>GND</v>
      </c>
      <c r="AU84" t="str">
        <f t="shared" si="19"/>
        <v>--</v>
      </c>
    </row>
    <row r="85" spans="1:47" x14ac:dyDescent="0.25">
      <c r="A85" t="str">
        <f t="shared" si="14"/>
        <v>U1-B9</v>
      </c>
      <c r="B85" t="str">
        <f t="shared" si="15"/>
        <v>DEVCLRn</v>
      </c>
      <c r="C85" t="str">
        <f t="shared" si="16"/>
        <v>U1-DEVCLRn</v>
      </c>
      <c r="D85" t="str">
        <f t="shared" si="17"/>
        <v>U1-B9</v>
      </c>
      <c r="E85" t="s">
        <v>367</v>
      </c>
      <c r="F85" t="s">
        <v>624</v>
      </c>
      <c r="G85" t="s">
        <v>625</v>
      </c>
      <c r="L85" t="s">
        <v>619</v>
      </c>
      <c r="M85" t="s">
        <v>289</v>
      </c>
      <c r="N85" s="97">
        <v>15.211499999999999</v>
      </c>
      <c r="AT85" t="str">
        <f t="shared" si="18"/>
        <v>DEVCLRn</v>
      </c>
      <c r="AU85" t="str">
        <f t="shared" si="19"/>
        <v>--</v>
      </c>
    </row>
    <row r="86" spans="1:47" x14ac:dyDescent="0.25">
      <c r="A86" t="str">
        <f t="shared" si="14"/>
        <v>U1-B10</v>
      </c>
      <c r="B86" t="str">
        <f t="shared" si="15"/>
        <v>LED6</v>
      </c>
      <c r="C86" t="str">
        <f t="shared" si="16"/>
        <v>U1-LED6</v>
      </c>
      <c r="D86" t="str">
        <f t="shared" si="17"/>
        <v>U1-B10</v>
      </c>
      <c r="E86" t="s">
        <v>367</v>
      </c>
      <c r="F86" t="s">
        <v>626</v>
      </c>
      <c r="G86" t="s">
        <v>364</v>
      </c>
      <c r="L86" t="s">
        <v>621</v>
      </c>
      <c r="M86" t="s">
        <v>289</v>
      </c>
      <c r="N86" s="97">
        <v>12.715400000000001</v>
      </c>
      <c r="AT86" t="str">
        <f t="shared" si="18"/>
        <v>NetD7_A</v>
      </c>
      <c r="AU86" t="str">
        <f t="shared" si="19"/>
        <v>R14</v>
      </c>
    </row>
    <row r="87" spans="1:47" x14ac:dyDescent="0.25">
      <c r="A87" t="str">
        <f t="shared" si="14"/>
        <v>U1-C1</v>
      </c>
      <c r="B87" t="str">
        <f t="shared" si="15"/>
        <v>ADP_MOSI</v>
      </c>
      <c r="C87" t="str">
        <f t="shared" si="16"/>
        <v>U1-ADP_MOSI</v>
      </c>
      <c r="D87" t="str">
        <f t="shared" si="17"/>
        <v>U1-C1</v>
      </c>
      <c r="E87" t="s">
        <v>367</v>
      </c>
      <c r="F87" t="s">
        <v>444</v>
      </c>
      <c r="G87" t="s">
        <v>1021</v>
      </c>
      <c r="L87" t="s">
        <v>337</v>
      </c>
      <c r="M87" t="s">
        <v>289</v>
      </c>
      <c r="N87" s="97">
        <v>4.7196999999999996</v>
      </c>
      <c r="AT87" t="str">
        <f t="shared" si="18"/>
        <v>ADP_MOSI</v>
      </c>
      <c r="AU87" t="str">
        <f t="shared" si="19"/>
        <v>--</v>
      </c>
    </row>
    <row r="88" spans="1:47" x14ac:dyDescent="0.25">
      <c r="A88" t="str">
        <f t="shared" si="14"/>
        <v>U1-C2</v>
      </c>
      <c r="B88" t="str">
        <f t="shared" si="15"/>
        <v>ADP_SCK</v>
      </c>
      <c r="C88" t="str">
        <f t="shared" si="16"/>
        <v>U1-ADP_SCK</v>
      </c>
      <c r="D88" t="str">
        <f t="shared" si="17"/>
        <v>U1-C2</v>
      </c>
      <c r="E88" t="s">
        <v>367</v>
      </c>
      <c r="F88" t="s">
        <v>445</v>
      </c>
      <c r="G88" t="s">
        <v>1022</v>
      </c>
      <c r="L88" t="s">
        <v>338</v>
      </c>
      <c r="M88" t="s">
        <v>289</v>
      </c>
      <c r="N88" s="97">
        <v>4.7344999999999997</v>
      </c>
      <c r="AT88" t="str">
        <f t="shared" si="18"/>
        <v>ADP_SCK</v>
      </c>
      <c r="AU88" t="str">
        <f t="shared" si="19"/>
        <v>--</v>
      </c>
    </row>
    <row r="89" spans="1:47" x14ac:dyDescent="0.25">
      <c r="A89" t="str">
        <f t="shared" si="14"/>
        <v>U1-C3</v>
      </c>
      <c r="B89" t="str">
        <f t="shared" si="15"/>
        <v>GND</v>
      </c>
      <c r="C89" t="str">
        <f t="shared" si="16"/>
        <v>U1-GND</v>
      </c>
      <c r="D89" t="str">
        <f t="shared" si="17"/>
        <v>U1-C3</v>
      </c>
      <c r="E89" t="s">
        <v>367</v>
      </c>
      <c r="F89" t="s">
        <v>446</v>
      </c>
      <c r="G89" t="s">
        <v>324</v>
      </c>
      <c r="L89" t="s">
        <v>339</v>
      </c>
      <c r="M89" t="s">
        <v>289</v>
      </c>
      <c r="N89" s="97">
        <v>2.9685999999999999</v>
      </c>
      <c r="AT89" t="str">
        <f t="shared" si="18"/>
        <v>GND</v>
      </c>
      <c r="AU89" t="str">
        <f t="shared" si="19"/>
        <v>--</v>
      </c>
    </row>
    <row r="90" spans="1:47" x14ac:dyDescent="0.25">
      <c r="A90" t="str">
        <f t="shared" si="14"/>
        <v>U1-C4</v>
      </c>
      <c r="B90" t="str">
        <f t="shared" si="15"/>
        <v>nSTATUS</v>
      </c>
      <c r="C90" t="str">
        <f t="shared" si="16"/>
        <v>U1-nSTATUS</v>
      </c>
      <c r="D90" t="str">
        <f t="shared" si="17"/>
        <v>U1-C4</v>
      </c>
      <c r="E90" t="s">
        <v>367</v>
      </c>
      <c r="F90" t="s">
        <v>447</v>
      </c>
      <c r="G90" t="s">
        <v>795</v>
      </c>
      <c r="L90" t="s">
        <v>341</v>
      </c>
      <c r="M90" t="s">
        <v>289</v>
      </c>
      <c r="N90" s="97">
        <v>2.6234000000000002</v>
      </c>
      <c r="AT90" t="str">
        <f t="shared" si="18"/>
        <v>nSTATUS</v>
      </c>
      <c r="AU90" t="str">
        <f t="shared" si="19"/>
        <v>--</v>
      </c>
    </row>
    <row r="91" spans="1:47" x14ac:dyDescent="0.25">
      <c r="A91" t="str">
        <f t="shared" si="14"/>
        <v>U1-C5</v>
      </c>
      <c r="B91" t="str">
        <f t="shared" si="15"/>
        <v>CONF_DONE</v>
      </c>
      <c r="C91" t="str">
        <f t="shared" si="16"/>
        <v>U1-CONF_DONE</v>
      </c>
      <c r="D91" t="str">
        <f t="shared" si="17"/>
        <v>U1-C5</v>
      </c>
      <c r="E91" t="s">
        <v>367</v>
      </c>
      <c r="F91" t="s">
        <v>448</v>
      </c>
      <c r="G91" t="s">
        <v>319</v>
      </c>
      <c r="L91" t="s">
        <v>343</v>
      </c>
      <c r="M91" t="s">
        <v>289</v>
      </c>
      <c r="N91" s="97">
        <v>4.0073999999999996</v>
      </c>
      <c r="AT91" t="str">
        <f t="shared" si="18"/>
        <v>CONF_DONE</v>
      </c>
      <c r="AU91" t="str">
        <f t="shared" si="19"/>
        <v>--</v>
      </c>
    </row>
    <row r="92" spans="1:47" x14ac:dyDescent="0.25">
      <c r="A92" t="str">
        <f t="shared" si="14"/>
        <v>U1-C6</v>
      </c>
      <c r="B92" t="str">
        <f t="shared" si="15"/>
        <v>3.3V</v>
      </c>
      <c r="C92" t="str">
        <f t="shared" si="16"/>
        <v>U1-3.3V</v>
      </c>
      <c r="D92" t="str">
        <f t="shared" si="17"/>
        <v>U1-C6</v>
      </c>
      <c r="E92" t="s">
        <v>367</v>
      </c>
      <c r="F92" t="s">
        <v>449</v>
      </c>
      <c r="G92" t="s">
        <v>291</v>
      </c>
      <c r="L92" t="s">
        <v>345</v>
      </c>
      <c r="M92" t="s">
        <v>289</v>
      </c>
      <c r="N92" s="97">
        <v>9.7843999999999998</v>
      </c>
      <c r="AT92" t="str">
        <f t="shared" si="18"/>
        <v>3.3V</v>
      </c>
      <c r="AU92" t="str">
        <f t="shared" si="19"/>
        <v>--</v>
      </c>
    </row>
    <row r="93" spans="1:47" x14ac:dyDescent="0.25">
      <c r="A93" t="str">
        <f t="shared" si="14"/>
        <v>U1-C7</v>
      </c>
      <c r="B93" t="str">
        <f t="shared" si="15"/>
        <v>3.3V</v>
      </c>
      <c r="C93" t="str">
        <f t="shared" si="16"/>
        <v>U1-3.3V</v>
      </c>
      <c r="D93" t="str">
        <f t="shared" si="17"/>
        <v>U1-C7</v>
      </c>
      <c r="E93" t="s">
        <v>367</v>
      </c>
      <c r="F93" t="s">
        <v>450</v>
      </c>
      <c r="G93" t="s">
        <v>291</v>
      </c>
      <c r="L93" t="s">
        <v>347</v>
      </c>
      <c r="M93" t="s">
        <v>289</v>
      </c>
      <c r="N93" s="97">
        <v>17.113399999999999</v>
      </c>
      <c r="AT93" t="str">
        <f t="shared" si="18"/>
        <v>3.3V</v>
      </c>
      <c r="AU93" t="str">
        <f t="shared" si="19"/>
        <v>--</v>
      </c>
    </row>
    <row r="94" spans="1:47" x14ac:dyDescent="0.25">
      <c r="A94" t="str">
        <f t="shared" si="14"/>
        <v>U1-C8</v>
      </c>
      <c r="B94" t="str">
        <f t="shared" si="15"/>
        <v>3.3V</v>
      </c>
      <c r="C94" t="str">
        <f t="shared" si="16"/>
        <v>U1-3.3V</v>
      </c>
      <c r="D94" t="str">
        <f t="shared" si="17"/>
        <v>U1-C8</v>
      </c>
      <c r="E94" t="s">
        <v>367</v>
      </c>
      <c r="F94" t="s">
        <v>451</v>
      </c>
      <c r="G94" t="s">
        <v>291</v>
      </c>
      <c r="L94" t="s">
        <v>598</v>
      </c>
      <c r="M94" t="s">
        <v>289</v>
      </c>
      <c r="N94" s="97">
        <v>10.453900000000001</v>
      </c>
      <c r="AT94" t="str">
        <f t="shared" si="18"/>
        <v>3.3V</v>
      </c>
      <c r="AU94" t="str">
        <f t="shared" si="19"/>
        <v>--</v>
      </c>
    </row>
    <row r="95" spans="1:47" x14ac:dyDescent="0.25">
      <c r="A95" t="str">
        <f t="shared" si="14"/>
        <v>U1-C9</v>
      </c>
      <c r="B95" t="str">
        <f t="shared" si="15"/>
        <v>LED4</v>
      </c>
      <c r="C95" t="str">
        <f t="shared" si="16"/>
        <v>U1-LED4</v>
      </c>
      <c r="D95" t="str">
        <f t="shared" si="17"/>
        <v>U1-C9</v>
      </c>
      <c r="E95" t="s">
        <v>367</v>
      </c>
      <c r="F95" t="s">
        <v>452</v>
      </c>
      <c r="G95" t="s">
        <v>360</v>
      </c>
      <c r="L95" t="s">
        <v>612</v>
      </c>
      <c r="M95" t="s">
        <v>289</v>
      </c>
      <c r="N95" s="97">
        <v>18.152000000000001</v>
      </c>
      <c r="AT95" t="str">
        <f t="shared" si="18"/>
        <v>NetD5_A</v>
      </c>
      <c r="AU95" t="str">
        <f t="shared" si="19"/>
        <v>R12</v>
      </c>
    </row>
    <row r="96" spans="1:47" x14ac:dyDescent="0.25">
      <c r="A96" t="str">
        <f t="shared" si="14"/>
        <v>U1-C10</v>
      </c>
      <c r="B96" t="str">
        <f t="shared" si="15"/>
        <v>LED8</v>
      </c>
      <c r="C96" t="str">
        <f t="shared" si="16"/>
        <v>U1-LED8</v>
      </c>
      <c r="D96" t="str">
        <f t="shared" si="17"/>
        <v>U1-C10</v>
      </c>
      <c r="E96" t="s">
        <v>367</v>
      </c>
      <c r="F96" t="s">
        <v>453</v>
      </c>
      <c r="G96" t="s">
        <v>368</v>
      </c>
      <c r="L96" t="s">
        <v>324</v>
      </c>
      <c r="M96" t="s">
        <v>289</v>
      </c>
      <c r="N96" s="97">
        <v>201.54519999999999</v>
      </c>
      <c r="AT96" t="str">
        <f t="shared" si="18"/>
        <v>NetD9_A</v>
      </c>
      <c r="AU96" t="str">
        <f t="shared" si="19"/>
        <v>R16</v>
      </c>
    </row>
    <row r="97" spans="1:47" x14ac:dyDescent="0.25">
      <c r="A97" t="str">
        <f t="shared" si="14"/>
        <v>U1-D1</v>
      </c>
      <c r="B97" t="str">
        <f t="shared" si="15"/>
        <v>IOM_GPIO1</v>
      </c>
      <c r="C97" t="str">
        <f t="shared" si="16"/>
        <v>U1-IOM_GPIO1</v>
      </c>
      <c r="D97" t="str">
        <f t="shared" si="17"/>
        <v>U1-D1</v>
      </c>
      <c r="E97" t="s">
        <v>367</v>
      </c>
      <c r="F97" t="s">
        <v>300</v>
      </c>
      <c r="G97" t="s">
        <v>970</v>
      </c>
      <c r="L97" t="s">
        <v>969</v>
      </c>
      <c r="M97" t="s">
        <v>289</v>
      </c>
      <c r="N97" s="97">
        <v>14.408099999999999</v>
      </c>
      <c r="AT97" t="str">
        <f t="shared" si="18"/>
        <v>IOM_GPIO1</v>
      </c>
      <c r="AU97" t="str">
        <f t="shared" si="19"/>
        <v>--</v>
      </c>
    </row>
    <row r="98" spans="1:47" x14ac:dyDescent="0.25">
      <c r="A98" t="str">
        <f t="shared" si="14"/>
        <v>U1-D2</v>
      </c>
      <c r="B98" t="str">
        <f t="shared" si="15"/>
        <v>NetU1_D2</v>
      </c>
      <c r="C98" t="str">
        <f t="shared" si="16"/>
        <v>U1-NetU1_D2</v>
      </c>
      <c r="D98" t="str">
        <f t="shared" si="17"/>
        <v>U1-D2</v>
      </c>
      <c r="E98" t="s">
        <v>367</v>
      </c>
      <c r="F98" t="s">
        <v>301</v>
      </c>
      <c r="G98" t="s">
        <v>739</v>
      </c>
      <c r="L98" t="s">
        <v>970</v>
      </c>
      <c r="M98" t="s">
        <v>289</v>
      </c>
      <c r="N98" s="97">
        <v>13.6213</v>
      </c>
      <c r="AT98" t="str">
        <f t="shared" si="18"/>
        <v>NetU1_D2</v>
      </c>
      <c r="AU98" t="str">
        <f t="shared" si="19"/>
        <v>--</v>
      </c>
    </row>
    <row r="99" spans="1:47" x14ac:dyDescent="0.25">
      <c r="A99" t="str">
        <f t="shared" si="14"/>
        <v>U1-D3</v>
      </c>
      <c r="B99" t="str">
        <f t="shared" si="15"/>
        <v>NetU1_D3</v>
      </c>
      <c r="C99" t="str">
        <f t="shared" si="16"/>
        <v>U1-NetU1_D3</v>
      </c>
      <c r="D99" t="str">
        <f t="shared" si="17"/>
        <v>U1-D3</v>
      </c>
      <c r="E99" t="s">
        <v>367</v>
      </c>
      <c r="F99" t="s">
        <v>302</v>
      </c>
      <c r="G99" t="s">
        <v>1003</v>
      </c>
      <c r="L99" t="s">
        <v>971</v>
      </c>
      <c r="M99" t="s">
        <v>289</v>
      </c>
      <c r="N99" s="97">
        <v>11.515599999999999</v>
      </c>
      <c r="AT99" t="str">
        <f t="shared" si="18"/>
        <v>NetU1_D3</v>
      </c>
      <c r="AU99" t="str">
        <f t="shared" si="19"/>
        <v>--</v>
      </c>
    </row>
    <row r="100" spans="1:47" x14ac:dyDescent="0.25">
      <c r="A100" t="str">
        <f t="shared" si="14"/>
        <v>U1-D4</v>
      </c>
      <c r="B100" t="str">
        <f t="shared" si="15"/>
        <v>3.3V</v>
      </c>
      <c r="C100" t="str">
        <f t="shared" si="16"/>
        <v>U1-3.3V</v>
      </c>
      <c r="D100" t="str">
        <f t="shared" si="17"/>
        <v>U1-D4</v>
      </c>
      <c r="E100" t="s">
        <v>367</v>
      </c>
      <c r="F100" t="s">
        <v>304</v>
      </c>
      <c r="G100" t="s">
        <v>291</v>
      </c>
      <c r="L100" t="s">
        <v>973</v>
      </c>
      <c r="M100" t="s">
        <v>289</v>
      </c>
      <c r="N100" s="97">
        <v>13.6568</v>
      </c>
      <c r="AT100" t="str">
        <f t="shared" si="18"/>
        <v>3.3V</v>
      </c>
      <c r="AU100" t="str">
        <f t="shared" si="19"/>
        <v>--</v>
      </c>
    </row>
    <row r="101" spans="1:47" x14ac:dyDescent="0.25">
      <c r="A101" t="str">
        <f t="shared" si="14"/>
        <v>U1-D5</v>
      </c>
      <c r="B101" t="str">
        <f t="shared" si="15"/>
        <v>GND</v>
      </c>
      <c r="C101" t="str">
        <f t="shared" si="16"/>
        <v>U1-GND</v>
      </c>
      <c r="D101" t="str">
        <f t="shared" si="17"/>
        <v>U1-D5</v>
      </c>
      <c r="E101" t="s">
        <v>367</v>
      </c>
      <c r="F101" t="s">
        <v>306</v>
      </c>
      <c r="G101" t="s">
        <v>324</v>
      </c>
      <c r="L101" t="s">
        <v>328</v>
      </c>
      <c r="M101" t="s">
        <v>289</v>
      </c>
      <c r="N101" s="97">
        <v>16.383199999999999</v>
      </c>
      <c r="AT101" t="str">
        <f t="shared" si="18"/>
        <v>GND</v>
      </c>
      <c r="AU101" t="str">
        <f t="shared" si="19"/>
        <v>--</v>
      </c>
    </row>
    <row r="102" spans="1:47" x14ac:dyDescent="0.25">
      <c r="A102" t="str">
        <f t="shared" si="14"/>
        <v>U1-D6</v>
      </c>
      <c r="B102" t="str">
        <f t="shared" si="15"/>
        <v>ADDA_RSTN</v>
      </c>
      <c r="C102" t="str">
        <f t="shared" si="16"/>
        <v>U1-ADDA_RSTN</v>
      </c>
      <c r="D102" t="str">
        <f t="shared" si="17"/>
        <v>U1-D6</v>
      </c>
      <c r="E102" t="s">
        <v>367</v>
      </c>
      <c r="F102" t="s">
        <v>308</v>
      </c>
      <c r="G102" t="s">
        <v>965</v>
      </c>
      <c r="L102" t="s">
        <v>354</v>
      </c>
      <c r="M102" t="s">
        <v>289</v>
      </c>
      <c r="N102" s="97">
        <v>30.251200000000001</v>
      </c>
      <c r="AT102" t="str">
        <f t="shared" si="18"/>
        <v>ADDA_RSTN</v>
      </c>
      <c r="AU102" t="str">
        <f t="shared" si="19"/>
        <v>--</v>
      </c>
    </row>
    <row r="103" spans="1:47" x14ac:dyDescent="0.25">
      <c r="A103" t="str">
        <f t="shared" si="14"/>
        <v>U1-D7</v>
      </c>
      <c r="B103" t="str">
        <f t="shared" si="15"/>
        <v>GND</v>
      </c>
      <c r="C103" t="str">
        <f t="shared" si="16"/>
        <v>U1-GND</v>
      </c>
      <c r="D103" t="str">
        <f t="shared" si="17"/>
        <v>U1-D7</v>
      </c>
      <c r="E103" t="s">
        <v>367</v>
      </c>
      <c r="F103" t="s">
        <v>310</v>
      </c>
      <c r="G103" t="s">
        <v>324</v>
      </c>
      <c r="L103" t="s">
        <v>356</v>
      </c>
      <c r="M103" t="s">
        <v>289</v>
      </c>
      <c r="N103" s="97">
        <v>25.831700000000001</v>
      </c>
      <c r="AT103" t="str">
        <f t="shared" si="18"/>
        <v>GND</v>
      </c>
      <c r="AU103" t="str">
        <f t="shared" si="19"/>
        <v>--</v>
      </c>
    </row>
    <row r="104" spans="1:47" x14ac:dyDescent="0.25">
      <c r="A104" t="str">
        <f t="shared" si="14"/>
        <v>U1-D8</v>
      </c>
      <c r="B104" t="str">
        <f t="shared" si="15"/>
        <v>LED1</v>
      </c>
      <c r="C104" t="str">
        <f t="shared" si="16"/>
        <v>U1-LED1</v>
      </c>
      <c r="D104" t="str">
        <f t="shared" si="17"/>
        <v>U1-D8</v>
      </c>
      <c r="E104" t="s">
        <v>367</v>
      </c>
      <c r="F104" t="s">
        <v>312</v>
      </c>
      <c r="G104" t="s">
        <v>354</v>
      </c>
      <c r="L104" t="s">
        <v>358</v>
      </c>
      <c r="M104" t="s">
        <v>289</v>
      </c>
      <c r="N104" s="97">
        <v>20.968900000000001</v>
      </c>
      <c r="AT104" t="str">
        <f t="shared" si="18"/>
        <v>NetD2_A</v>
      </c>
      <c r="AU104" t="str">
        <f t="shared" si="19"/>
        <v>R9</v>
      </c>
    </row>
    <row r="105" spans="1:47" x14ac:dyDescent="0.25">
      <c r="A105" t="str">
        <f t="shared" si="14"/>
        <v>U1-D10</v>
      </c>
      <c r="B105" t="str">
        <f t="shared" si="15"/>
        <v>3.3V</v>
      </c>
      <c r="C105" t="str">
        <f t="shared" si="16"/>
        <v>U1-3.3V</v>
      </c>
      <c r="D105" t="str">
        <f t="shared" si="17"/>
        <v>U1-D10</v>
      </c>
      <c r="E105" t="s">
        <v>367</v>
      </c>
      <c r="F105" t="s">
        <v>316</v>
      </c>
      <c r="G105" t="s">
        <v>291</v>
      </c>
      <c r="L105" t="s">
        <v>360</v>
      </c>
      <c r="M105" t="s">
        <v>289</v>
      </c>
      <c r="N105" s="97">
        <v>21.240400000000001</v>
      </c>
      <c r="AT105" t="str">
        <f t="shared" si="18"/>
        <v>3.3V</v>
      </c>
      <c r="AU105" t="str">
        <f t="shared" si="19"/>
        <v>--</v>
      </c>
    </row>
    <row r="106" spans="1:47" x14ac:dyDescent="0.25">
      <c r="A106" t="str">
        <f t="shared" si="14"/>
        <v>U1-E1</v>
      </c>
      <c r="B106" t="str">
        <f t="shared" si="15"/>
        <v>IOM_SDA</v>
      </c>
      <c r="C106" t="str">
        <f t="shared" si="16"/>
        <v>U1-IOM_SDA</v>
      </c>
      <c r="D106" t="str">
        <f t="shared" si="17"/>
        <v>U1-E1</v>
      </c>
      <c r="E106" t="s">
        <v>367</v>
      </c>
      <c r="F106" t="s">
        <v>740</v>
      </c>
      <c r="G106" t="s">
        <v>973</v>
      </c>
      <c r="L106" t="s">
        <v>362</v>
      </c>
      <c r="M106" t="s">
        <v>289</v>
      </c>
      <c r="N106" s="97">
        <v>17.980399999999999</v>
      </c>
      <c r="AT106" t="str">
        <f t="shared" si="18"/>
        <v>IOM_SDA</v>
      </c>
      <c r="AU106" t="str">
        <f t="shared" si="19"/>
        <v>--</v>
      </c>
    </row>
    <row r="107" spans="1:47" x14ac:dyDescent="0.25">
      <c r="A107" t="str">
        <f t="shared" si="14"/>
        <v>U1-E2</v>
      </c>
      <c r="B107" t="str">
        <f t="shared" si="15"/>
        <v>GND</v>
      </c>
      <c r="C107" t="str">
        <f t="shared" si="16"/>
        <v>U1-GND</v>
      </c>
      <c r="D107" t="str">
        <f t="shared" si="17"/>
        <v>U1-E2</v>
      </c>
      <c r="E107" t="s">
        <v>367</v>
      </c>
      <c r="F107" t="s">
        <v>741</v>
      </c>
      <c r="G107" t="s">
        <v>324</v>
      </c>
      <c r="L107" t="s">
        <v>364</v>
      </c>
      <c r="M107" t="s">
        <v>289</v>
      </c>
      <c r="N107" s="97">
        <v>17.566500000000001</v>
      </c>
      <c r="AT107" t="str">
        <f t="shared" si="18"/>
        <v>GND</v>
      </c>
      <c r="AU107" t="str">
        <f t="shared" si="19"/>
        <v>--</v>
      </c>
    </row>
    <row r="108" spans="1:47" x14ac:dyDescent="0.25">
      <c r="A108" t="str">
        <f t="shared" si="14"/>
        <v>U1-E3</v>
      </c>
      <c r="B108" t="str">
        <f t="shared" si="15"/>
        <v>IOM_GPIO0</v>
      </c>
      <c r="C108" t="str">
        <f t="shared" si="16"/>
        <v>U1-IOM_GPIO0</v>
      </c>
      <c r="D108" t="str">
        <f t="shared" si="17"/>
        <v>U1-E3</v>
      </c>
      <c r="E108" t="s">
        <v>367</v>
      </c>
      <c r="F108" t="s">
        <v>742</v>
      </c>
      <c r="G108" t="s">
        <v>969</v>
      </c>
      <c r="L108" t="s">
        <v>366</v>
      </c>
      <c r="M108" t="s">
        <v>289</v>
      </c>
      <c r="N108" s="97">
        <v>14.991899999999999</v>
      </c>
      <c r="AT108" t="str">
        <f t="shared" si="18"/>
        <v>IOM_GPIO0</v>
      </c>
      <c r="AU108" t="str">
        <f t="shared" si="19"/>
        <v>--</v>
      </c>
    </row>
    <row r="109" spans="1:47" x14ac:dyDescent="0.25">
      <c r="A109" t="str">
        <f t="shared" si="14"/>
        <v>U1-E4</v>
      </c>
      <c r="B109" t="str">
        <f t="shared" si="15"/>
        <v>ADP_MISO</v>
      </c>
      <c r="C109" t="str">
        <f t="shared" si="16"/>
        <v>U1-ADP_MISO</v>
      </c>
      <c r="D109" t="str">
        <f t="shared" si="17"/>
        <v>U1-E4</v>
      </c>
      <c r="E109" t="s">
        <v>367</v>
      </c>
      <c r="F109" t="s">
        <v>743</v>
      </c>
      <c r="G109" t="s">
        <v>1020</v>
      </c>
      <c r="L109" t="s">
        <v>368</v>
      </c>
      <c r="M109" t="s">
        <v>289</v>
      </c>
      <c r="N109" s="97">
        <v>16.400400000000001</v>
      </c>
      <c r="AT109" t="str">
        <f t="shared" si="18"/>
        <v>ADP_MISO</v>
      </c>
      <c r="AU109" t="str">
        <f t="shared" si="19"/>
        <v>--</v>
      </c>
    </row>
    <row r="110" spans="1:47" x14ac:dyDescent="0.25">
      <c r="A110" t="str">
        <f t="shared" si="14"/>
        <v>U1-E5</v>
      </c>
      <c r="B110" t="str">
        <f t="shared" si="15"/>
        <v>JTAGEN</v>
      </c>
      <c r="C110" t="str">
        <f t="shared" si="16"/>
        <v>U1-JTAGEN</v>
      </c>
      <c r="D110" t="str">
        <f t="shared" si="17"/>
        <v>U1-E5</v>
      </c>
      <c r="E110" t="s">
        <v>367</v>
      </c>
      <c r="F110" t="s">
        <v>745</v>
      </c>
      <c r="G110" t="s">
        <v>328</v>
      </c>
      <c r="L110" t="s">
        <v>975</v>
      </c>
      <c r="M110" t="s">
        <v>289</v>
      </c>
      <c r="N110" s="97">
        <v>42.125500000000002</v>
      </c>
      <c r="AT110" t="str">
        <f t="shared" si="18"/>
        <v>NetJ4_2</v>
      </c>
      <c r="AU110" t="str">
        <f t="shared" si="19"/>
        <v>R33</v>
      </c>
    </row>
    <row r="111" spans="1:47" x14ac:dyDescent="0.25">
      <c r="A111" t="str">
        <f t="shared" si="14"/>
        <v>U1-E6</v>
      </c>
      <c r="B111" t="str">
        <f t="shared" si="15"/>
        <v>USER_BTN</v>
      </c>
      <c r="C111" t="str">
        <f t="shared" si="16"/>
        <v>U1-USER_BTN</v>
      </c>
      <c r="D111" t="str">
        <f t="shared" si="17"/>
        <v>U1-E6</v>
      </c>
      <c r="E111" t="s">
        <v>367</v>
      </c>
      <c r="F111" t="s">
        <v>638</v>
      </c>
      <c r="G111" t="s">
        <v>394</v>
      </c>
      <c r="L111" t="s">
        <v>977</v>
      </c>
      <c r="M111" t="s">
        <v>289</v>
      </c>
      <c r="N111" s="97">
        <v>23.685600000000001</v>
      </c>
      <c r="AT111" t="str">
        <f t="shared" si="18"/>
        <v>USER_BTN</v>
      </c>
      <c r="AU111" t="str">
        <f t="shared" si="19"/>
        <v>--</v>
      </c>
    </row>
    <row r="112" spans="1:47" x14ac:dyDescent="0.25">
      <c r="A112" t="str">
        <f t="shared" si="14"/>
        <v>U1-E7</v>
      </c>
      <c r="B112" t="str">
        <f t="shared" si="15"/>
        <v>nCONFIG</v>
      </c>
      <c r="C112" t="str">
        <f t="shared" si="16"/>
        <v>U1-nCONFIG</v>
      </c>
      <c r="D112" t="str">
        <f t="shared" si="17"/>
        <v>U1-E7</v>
      </c>
      <c r="E112" t="s">
        <v>367</v>
      </c>
      <c r="F112" t="s">
        <v>639</v>
      </c>
      <c r="G112" t="s">
        <v>640</v>
      </c>
      <c r="L112" t="s">
        <v>978</v>
      </c>
      <c r="M112" t="s">
        <v>289</v>
      </c>
      <c r="N112" s="97">
        <v>22.732500000000002</v>
      </c>
      <c r="AT112" t="str">
        <f t="shared" si="18"/>
        <v>RESET</v>
      </c>
      <c r="AU112" t="str">
        <f t="shared" si="19"/>
        <v>R26</v>
      </c>
    </row>
    <row r="113" spans="1:47" x14ac:dyDescent="0.25">
      <c r="A113" t="str">
        <f t="shared" si="14"/>
        <v>U1-E8</v>
      </c>
      <c r="B113" t="str">
        <f t="shared" si="15"/>
        <v>NetU1_E8</v>
      </c>
      <c r="C113" t="str">
        <f t="shared" si="16"/>
        <v>U1-NetU1_E8</v>
      </c>
      <c r="D113" t="str">
        <f t="shared" si="17"/>
        <v>U1-E8</v>
      </c>
      <c r="E113" t="s">
        <v>367</v>
      </c>
      <c r="F113" t="s">
        <v>641</v>
      </c>
      <c r="G113" t="s">
        <v>642</v>
      </c>
      <c r="L113" t="s">
        <v>976</v>
      </c>
      <c r="M113" t="s">
        <v>289</v>
      </c>
      <c r="N113" s="97">
        <v>20.3277</v>
      </c>
      <c r="AT113" t="str">
        <f t="shared" si="18"/>
        <v>NetU1_E8</v>
      </c>
      <c r="AU113" t="str">
        <f t="shared" si="19"/>
        <v>--</v>
      </c>
    </row>
    <row r="114" spans="1:47" x14ac:dyDescent="0.25">
      <c r="A114" t="str">
        <f t="shared" si="14"/>
        <v>U1-E11</v>
      </c>
      <c r="B114" t="str">
        <f t="shared" si="15"/>
        <v>GND</v>
      </c>
      <c r="C114" t="str">
        <f t="shared" si="16"/>
        <v>U1-GND</v>
      </c>
      <c r="D114" t="str">
        <f t="shared" si="17"/>
        <v>U1-E11</v>
      </c>
      <c r="E114" t="s">
        <v>367</v>
      </c>
      <c r="F114" t="s">
        <v>746</v>
      </c>
      <c r="G114" t="s">
        <v>324</v>
      </c>
      <c r="L114" t="s">
        <v>974</v>
      </c>
      <c r="M114" t="s">
        <v>289</v>
      </c>
      <c r="N114" s="97">
        <v>40.281500000000001</v>
      </c>
      <c r="AT114" t="str">
        <f t="shared" si="18"/>
        <v>GND</v>
      </c>
      <c r="AU114" t="str">
        <f t="shared" si="19"/>
        <v>--</v>
      </c>
    </row>
    <row r="115" spans="1:47" x14ac:dyDescent="0.25">
      <c r="A115" t="str">
        <f t="shared" si="14"/>
        <v>U1-F1</v>
      </c>
      <c r="B115" t="str">
        <f t="shared" si="15"/>
        <v>IOM_SCL</v>
      </c>
      <c r="C115" t="str">
        <f t="shared" si="16"/>
        <v>U1-IOM_SCL</v>
      </c>
      <c r="D115" t="str">
        <f t="shared" si="17"/>
        <v>U1-F1</v>
      </c>
      <c r="E115" t="s">
        <v>367</v>
      </c>
      <c r="F115" t="s">
        <v>747</v>
      </c>
      <c r="G115" t="s">
        <v>971</v>
      </c>
      <c r="L115" t="s">
        <v>979</v>
      </c>
      <c r="M115" t="s">
        <v>289</v>
      </c>
      <c r="N115" s="97">
        <v>46.117899999999999</v>
      </c>
      <c r="AT115" t="str">
        <f t="shared" si="18"/>
        <v>IOM_SCL</v>
      </c>
      <c r="AU115" t="str">
        <f t="shared" si="19"/>
        <v>--</v>
      </c>
    </row>
    <row r="116" spans="1:47" x14ac:dyDescent="0.25">
      <c r="A116" t="str">
        <f t="shared" si="14"/>
        <v>U1-F2</v>
      </c>
      <c r="B116" t="str">
        <f t="shared" si="15"/>
        <v>1.8V</v>
      </c>
      <c r="C116" t="str">
        <f t="shared" si="16"/>
        <v>U1-1.8V</v>
      </c>
      <c r="D116" t="str">
        <f t="shared" si="17"/>
        <v>U1-F2</v>
      </c>
      <c r="E116" t="s">
        <v>367</v>
      </c>
      <c r="F116" t="s">
        <v>748</v>
      </c>
      <c r="G116" t="s">
        <v>964</v>
      </c>
      <c r="L116" t="s">
        <v>635</v>
      </c>
      <c r="M116" t="s">
        <v>289</v>
      </c>
      <c r="N116" s="97">
        <v>13.1441</v>
      </c>
      <c r="AT116" t="str">
        <f t="shared" si="18"/>
        <v>1.8V</v>
      </c>
      <c r="AU116" t="str">
        <f t="shared" si="19"/>
        <v>--</v>
      </c>
    </row>
    <row r="117" spans="1:47" x14ac:dyDescent="0.25">
      <c r="A117" t="str">
        <f t="shared" si="14"/>
        <v>U1-F3</v>
      </c>
      <c r="B117" t="str">
        <f t="shared" si="15"/>
        <v>GND</v>
      </c>
      <c r="C117" t="str">
        <f t="shared" si="16"/>
        <v>U1-GND</v>
      </c>
      <c r="D117" t="str">
        <f t="shared" si="17"/>
        <v>U1-F3</v>
      </c>
      <c r="E117" t="s">
        <v>367</v>
      </c>
      <c r="F117" t="s">
        <v>749</v>
      </c>
      <c r="G117" t="s">
        <v>324</v>
      </c>
      <c r="L117" t="s">
        <v>789</v>
      </c>
      <c r="M117" t="s">
        <v>289</v>
      </c>
      <c r="N117" s="97">
        <v>10.976699999999999</v>
      </c>
      <c r="AT117" t="str">
        <f t="shared" si="18"/>
        <v>GND</v>
      </c>
      <c r="AU117" t="str">
        <f t="shared" si="19"/>
        <v>--</v>
      </c>
    </row>
    <row r="118" spans="1:47" x14ac:dyDescent="0.25">
      <c r="A118" t="str">
        <f t="shared" si="14"/>
        <v>U1-F4</v>
      </c>
      <c r="B118" t="str">
        <f t="shared" si="15"/>
        <v>NetU1_F4</v>
      </c>
      <c r="C118" t="str">
        <f t="shared" si="16"/>
        <v>U1-NetU1_F4</v>
      </c>
      <c r="D118" t="str">
        <f t="shared" si="17"/>
        <v>U1-F4</v>
      </c>
      <c r="E118" t="s">
        <v>367</v>
      </c>
      <c r="F118" t="s">
        <v>750</v>
      </c>
      <c r="G118" t="s">
        <v>791</v>
      </c>
      <c r="L118" t="s">
        <v>369</v>
      </c>
      <c r="M118" t="s">
        <v>289</v>
      </c>
      <c r="N118" s="97">
        <v>4.1604000000000001</v>
      </c>
      <c r="AT118" t="str">
        <f t="shared" si="18"/>
        <v>NetU1_F4</v>
      </c>
      <c r="AU118" t="str">
        <f t="shared" si="19"/>
        <v>--</v>
      </c>
    </row>
    <row r="119" spans="1:47" x14ac:dyDescent="0.25">
      <c r="A119" t="str">
        <f t="shared" si="14"/>
        <v>U1-F5</v>
      </c>
      <c r="B119" t="str">
        <f t="shared" si="15"/>
        <v>TDI</v>
      </c>
      <c r="C119" t="str">
        <f t="shared" si="16"/>
        <v>U1-TDI</v>
      </c>
      <c r="D119" t="str">
        <f t="shared" si="17"/>
        <v>U1-F5</v>
      </c>
      <c r="E119" t="s">
        <v>367</v>
      </c>
      <c r="F119" t="s">
        <v>751</v>
      </c>
      <c r="G119" t="s">
        <v>331</v>
      </c>
      <c r="L119" t="s">
        <v>370</v>
      </c>
      <c r="M119" t="s">
        <v>289</v>
      </c>
      <c r="N119" s="97">
        <v>4.0316999999999998</v>
      </c>
      <c r="AT119" t="str">
        <f t="shared" si="18"/>
        <v>TDI</v>
      </c>
      <c r="AU119" t="str">
        <f t="shared" si="19"/>
        <v>--</v>
      </c>
    </row>
    <row r="120" spans="1:47" x14ac:dyDescent="0.25">
      <c r="A120" t="str">
        <f t="shared" si="14"/>
        <v>U1-F6</v>
      </c>
      <c r="B120" t="str">
        <f t="shared" si="15"/>
        <v>TDO</v>
      </c>
      <c r="C120" t="str">
        <f t="shared" si="16"/>
        <v>U1-TDO</v>
      </c>
      <c r="D120" t="str">
        <f t="shared" si="17"/>
        <v>U1-F6</v>
      </c>
      <c r="E120" t="s">
        <v>367</v>
      </c>
      <c r="F120" t="s">
        <v>752</v>
      </c>
      <c r="G120" t="s">
        <v>330</v>
      </c>
      <c r="L120" t="s">
        <v>980</v>
      </c>
      <c r="M120" t="s">
        <v>289</v>
      </c>
      <c r="N120" s="97">
        <v>1.4442999999999999</v>
      </c>
      <c r="AT120" t="str">
        <f t="shared" si="18"/>
        <v>TDO</v>
      </c>
      <c r="AU120" t="str">
        <f t="shared" si="19"/>
        <v>--</v>
      </c>
    </row>
    <row r="121" spans="1:47" x14ac:dyDescent="0.25">
      <c r="A121" t="str">
        <f t="shared" si="14"/>
        <v>U1-F7</v>
      </c>
      <c r="B121" t="str">
        <f t="shared" si="15"/>
        <v>3.3V</v>
      </c>
      <c r="C121" t="str">
        <f t="shared" si="16"/>
        <v>U1-3.3V</v>
      </c>
      <c r="D121" t="str">
        <f t="shared" si="17"/>
        <v>U1-F7</v>
      </c>
      <c r="E121" t="s">
        <v>367</v>
      </c>
      <c r="F121" t="s">
        <v>753</v>
      </c>
      <c r="G121" t="s">
        <v>291</v>
      </c>
      <c r="L121" t="s">
        <v>981</v>
      </c>
      <c r="M121" t="s">
        <v>289</v>
      </c>
      <c r="N121" s="97">
        <v>2.9283999999999999</v>
      </c>
      <c r="AT121" t="str">
        <f t="shared" si="18"/>
        <v>3.3V</v>
      </c>
      <c r="AU121" t="str">
        <f t="shared" si="19"/>
        <v>--</v>
      </c>
    </row>
    <row r="122" spans="1:47" x14ac:dyDescent="0.25">
      <c r="A122" t="str">
        <f t="shared" si="14"/>
        <v>U1-G1</v>
      </c>
      <c r="B122" t="str">
        <f t="shared" si="15"/>
        <v>TMS</v>
      </c>
      <c r="C122" t="str">
        <f t="shared" si="16"/>
        <v>U1-TMS</v>
      </c>
      <c r="D122" t="str">
        <f t="shared" si="17"/>
        <v>U1-G1</v>
      </c>
      <c r="E122" t="s">
        <v>367</v>
      </c>
      <c r="F122" t="s">
        <v>754</v>
      </c>
      <c r="G122" t="s">
        <v>332</v>
      </c>
      <c r="L122" t="s">
        <v>848</v>
      </c>
      <c r="M122" t="s">
        <v>289</v>
      </c>
      <c r="N122" s="97">
        <v>2.8521000000000001</v>
      </c>
      <c r="AT122" t="str">
        <f t="shared" si="18"/>
        <v>TMS</v>
      </c>
      <c r="AU122" t="str">
        <f t="shared" si="19"/>
        <v>--</v>
      </c>
    </row>
    <row r="123" spans="1:47" x14ac:dyDescent="0.25">
      <c r="A123" t="str">
        <f t="shared" si="14"/>
        <v>U1-G2</v>
      </c>
      <c r="B123" t="str">
        <f t="shared" si="15"/>
        <v>TCK</v>
      </c>
      <c r="C123" t="str">
        <f t="shared" si="16"/>
        <v>U1-TCK</v>
      </c>
      <c r="D123" t="str">
        <f t="shared" si="17"/>
        <v>U1-G2</v>
      </c>
      <c r="E123" t="s">
        <v>367</v>
      </c>
      <c r="F123" t="s">
        <v>755</v>
      </c>
      <c r="G123" t="s">
        <v>329</v>
      </c>
      <c r="L123" t="s">
        <v>982</v>
      </c>
      <c r="M123" t="s">
        <v>289</v>
      </c>
      <c r="N123" s="97">
        <v>1.7738</v>
      </c>
      <c r="AT123" t="str">
        <f t="shared" si="18"/>
        <v>TCK</v>
      </c>
      <c r="AU123" t="str">
        <f t="shared" si="19"/>
        <v>--</v>
      </c>
    </row>
    <row r="124" spans="1:47" x14ac:dyDescent="0.25">
      <c r="A124" t="str">
        <f t="shared" si="14"/>
        <v>U1-G3</v>
      </c>
      <c r="B124" t="str">
        <f t="shared" si="15"/>
        <v>3.3V</v>
      </c>
      <c r="C124" t="str">
        <f t="shared" si="16"/>
        <v>U1-3.3V</v>
      </c>
      <c r="D124" t="str">
        <f t="shared" si="17"/>
        <v>U1-G3</v>
      </c>
      <c r="E124" t="s">
        <v>367</v>
      </c>
      <c r="F124" t="s">
        <v>756</v>
      </c>
      <c r="G124" t="s">
        <v>291</v>
      </c>
      <c r="L124" t="s">
        <v>983</v>
      </c>
      <c r="M124" t="s">
        <v>289</v>
      </c>
      <c r="N124" s="97">
        <v>3.6833</v>
      </c>
      <c r="AT124" t="str">
        <f t="shared" si="18"/>
        <v>3.3V</v>
      </c>
      <c r="AU124" t="str">
        <f t="shared" si="19"/>
        <v>--</v>
      </c>
    </row>
    <row r="125" spans="1:47" x14ac:dyDescent="0.25">
      <c r="A125" t="str">
        <f t="shared" si="14"/>
        <v>U1-G4</v>
      </c>
      <c r="B125" t="str">
        <f t="shared" si="15"/>
        <v>NetU1_G4</v>
      </c>
      <c r="C125" t="str">
        <f t="shared" si="16"/>
        <v>U1-NetU1_G4</v>
      </c>
      <c r="D125" t="str">
        <f t="shared" si="17"/>
        <v>U1-G4</v>
      </c>
      <c r="E125" t="s">
        <v>367</v>
      </c>
      <c r="F125" t="s">
        <v>757</v>
      </c>
      <c r="G125" t="s">
        <v>792</v>
      </c>
      <c r="L125" t="s">
        <v>984</v>
      </c>
      <c r="M125" t="s">
        <v>289</v>
      </c>
      <c r="N125" s="97">
        <v>1.0465</v>
      </c>
      <c r="AT125" t="str">
        <f t="shared" si="18"/>
        <v>NetU1_G4</v>
      </c>
      <c r="AU125" t="str">
        <f t="shared" si="19"/>
        <v>--</v>
      </c>
    </row>
    <row r="126" spans="1:47" x14ac:dyDescent="0.25">
      <c r="A126" t="str">
        <f t="shared" si="14"/>
        <v>U1-G6</v>
      </c>
      <c r="B126" t="str">
        <f t="shared" si="15"/>
        <v>3.3V</v>
      </c>
      <c r="C126" t="str">
        <f t="shared" si="16"/>
        <v>U1-3.3V</v>
      </c>
      <c r="D126" t="str">
        <f t="shared" si="17"/>
        <v>U1-G6</v>
      </c>
      <c r="E126" t="s">
        <v>367</v>
      </c>
      <c r="F126" t="s">
        <v>758</v>
      </c>
      <c r="G126" t="s">
        <v>291</v>
      </c>
      <c r="L126" t="s">
        <v>371</v>
      </c>
      <c r="M126" t="s">
        <v>289</v>
      </c>
      <c r="N126" s="97">
        <v>5.2251000000000003</v>
      </c>
      <c r="AT126" t="str">
        <f t="shared" si="18"/>
        <v>3.3V</v>
      </c>
      <c r="AU126" t="str">
        <f t="shared" si="19"/>
        <v>--</v>
      </c>
    </row>
    <row r="127" spans="1:47" x14ac:dyDescent="0.25">
      <c r="A127" t="str">
        <f t="shared" si="14"/>
        <v>U1-G7</v>
      </c>
      <c r="B127" t="str">
        <f t="shared" si="15"/>
        <v>GND</v>
      </c>
      <c r="C127" t="str">
        <f t="shared" si="16"/>
        <v>U1-GND</v>
      </c>
      <c r="D127" t="str">
        <f t="shared" si="17"/>
        <v>U1-G7</v>
      </c>
      <c r="E127" t="s">
        <v>367</v>
      </c>
      <c r="F127" t="s">
        <v>759</v>
      </c>
      <c r="G127" t="s">
        <v>324</v>
      </c>
      <c r="L127" t="s">
        <v>372</v>
      </c>
      <c r="M127" t="s">
        <v>289</v>
      </c>
      <c r="N127" s="97">
        <v>5.0433000000000003</v>
      </c>
      <c r="AT127" t="str">
        <f t="shared" si="18"/>
        <v>GND</v>
      </c>
      <c r="AU127" t="str">
        <f t="shared" si="19"/>
        <v>--</v>
      </c>
    </row>
    <row r="128" spans="1:47" x14ac:dyDescent="0.25">
      <c r="A128" t="str">
        <f t="shared" si="14"/>
        <v>U1-G8</v>
      </c>
      <c r="B128" t="str">
        <f t="shared" si="15"/>
        <v>3.3V</v>
      </c>
      <c r="C128" t="str">
        <f t="shared" si="16"/>
        <v>U1-3.3V</v>
      </c>
      <c r="D128" t="str">
        <f t="shared" si="17"/>
        <v>U1-G8</v>
      </c>
      <c r="E128" t="s">
        <v>367</v>
      </c>
      <c r="F128" t="s">
        <v>760</v>
      </c>
      <c r="G128" t="s">
        <v>291</v>
      </c>
      <c r="L128" t="s">
        <v>373</v>
      </c>
      <c r="M128" t="s">
        <v>289</v>
      </c>
      <c r="N128" s="97">
        <v>5.5266000000000002</v>
      </c>
      <c r="AT128" t="str">
        <f t="shared" si="18"/>
        <v>3.3V</v>
      </c>
      <c r="AU128" t="str">
        <f t="shared" si="19"/>
        <v>--</v>
      </c>
    </row>
    <row r="129" spans="1:47" x14ac:dyDescent="0.25">
      <c r="A129" t="str">
        <f t="shared" si="14"/>
        <v>U1-H1</v>
      </c>
      <c r="B129" t="str">
        <f t="shared" si="15"/>
        <v>NetU1_H1</v>
      </c>
      <c r="C129" t="str">
        <f t="shared" si="16"/>
        <v>U1-NetU1_H1</v>
      </c>
      <c r="D129" t="str">
        <f t="shared" si="17"/>
        <v>U1-H1</v>
      </c>
      <c r="E129" t="s">
        <v>367</v>
      </c>
      <c r="F129" t="s">
        <v>478</v>
      </c>
      <c r="G129" t="s">
        <v>761</v>
      </c>
      <c r="L129" t="s">
        <v>374</v>
      </c>
      <c r="M129" t="s">
        <v>289</v>
      </c>
      <c r="N129" s="97">
        <v>0.80759999999999998</v>
      </c>
      <c r="AT129" t="str">
        <f t="shared" si="18"/>
        <v>NetU1_H1</v>
      </c>
      <c r="AU129" t="str">
        <f t="shared" si="19"/>
        <v>--</v>
      </c>
    </row>
    <row r="130" spans="1:47" x14ac:dyDescent="0.25">
      <c r="A130" t="str">
        <f t="shared" si="14"/>
        <v>U1-H2</v>
      </c>
      <c r="B130" t="str">
        <f t="shared" si="15"/>
        <v>NetU1_H2</v>
      </c>
      <c r="C130" t="str">
        <f t="shared" si="16"/>
        <v>U1-NetU1_H2</v>
      </c>
      <c r="D130" t="str">
        <f t="shared" si="17"/>
        <v>U1-H2</v>
      </c>
      <c r="E130" t="s">
        <v>367</v>
      </c>
      <c r="F130" t="s">
        <v>480</v>
      </c>
      <c r="G130" t="s">
        <v>793</v>
      </c>
      <c r="L130" t="s">
        <v>375</v>
      </c>
      <c r="M130" t="s">
        <v>289</v>
      </c>
      <c r="N130" s="97">
        <v>0.879</v>
      </c>
      <c r="AT130" t="str">
        <f t="shared" si="18"/>
        <v>NetU1_H2</v>
      </c>
      <c r="AU130" t="str">
        <f t="shared" si="19"/>
        <v>--</v>
      </c>
    </row>
    <row r="131" spans="1:47" x14ac:dyDescent="0.25">
      <c r="A131" t="str">
        <f t="shared" si="14"/>
        <v>U1-H3</v>
      </c>
      <c r="B131" t="str">
        <f t="shared" si="15"/>
        <v>X_FPGA</v>
      </c>
      <c r="C131" t="str">
        <f t="shared" si="16"/>
        <v>U1-X_FPGA</v>
      </c>
      <c r="D131" t="str">
        <f t="shared" si="17"/>
        <v>U1-H3</v>
      </c>
      <c r="E131" t="s">
        <v>367</v>
      </c>
      <c r="F131" t="s">
        <v>482</v>
      </c>
      <c r="G131" t="s">
        <v>967</v>
      </c>
      <c r="L131" t="s">
        <v>376</v>
      </c>
      <c r="M131" t="s">
        <v>289</v>
      </c>
      <c r="N131" s="97">
        <v>0.95040000000000002</v>
      </c>
      <c r="AT131" t="str">
        <f t="shared" si="18"/>
        <v>X_FPGA</v>
      </c>
      <c r="AU131" t="str">
        <f t="shared" si="19"/>
        <v>--</v>
      </c>
    </row>
    <row r="132" spans="1:47" x14ac:dyDescent="0.25">
      <c r="A132" t="str">
        <f t="shared" si="14"/>
        <v>U1-H7</v>
      </c>
      <c r="B132" t="str">
        <f t="shared" si="15"/>
        <v>3.3V</v>
      </c>
      <c r="C132" t="str">
        <f t="shared" si="16"/>
        <v>U1-3.3V</v>
      </c>
      <c r="D132" t="str">
        <f t="shared" si="17"/>
        <v>U1-H7</v>
      </c>
      <c r="E132" t="s">
        <v>367</v>
      </c>
      <c r="F132" t="s">
        <v>762</v>
      </c>
      <c r="G132" t="s">
        <v>291</v>
      </c>
      <c r="L132" t="s">
        <v>377</v>
      </c>
      <c r="M132" t="s">
        <v>289</v>
      </c>
      <c r="N132" s="97">
        <v>1.0219</v>
      </c>
      <c r="AT132" t="str">
        <f t="shared" si="18"/>
        <v>3.3V</v>
      </c>
      <c r="AU132" t="str">
        <f t="shared" si="19"/>
        <v>--</v>
      </c>
    </row>
    <row r="133" spans="1:47" x14ac:dyDescent="0.25">
      <c r="A133" t="str">
        <f t="shared" si="14"/>
        <v>U1-H12</v>
      </c>
      <c r="B133" t="str">
        <f t="shared" si="15"/>
        <v>GND</v>
      </c>
      <c r="C133" t="str">
        <f t="shared" si="16"/>
        <v>U1-GND</v>
      </c>
      <c r="D133" t="str">
        <f t="shared" si="17"/>
        <v>U1-H12</v>
      </c>
      <c r="E133" t="s">
        <v>367</v>
      </c>
      <c r="F133" t="s">
        <v>763</v>
      </c>
      <c r="G133" t="s">
        <v>324</v>
      </c>
      <c r="L133" t="s">
        <v>378</v>
      </c>
      <c r="M133" t="s">
        <v>289</v>
      </c>
      <c r="N133" s="97">
        <v>1.0219</v>
      </c>
      <c r="AT133" t="str">
        <f t="shared" si="18"/>
        <v>GND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U1-J4</v>
      </c>
      <c r="B134" t="str">
        <f t="shared" ref="B134:B197" si="21">IF(OR(E134=$A$2,E134=$B$2,E134=$C$2,E134=$D$2),"--",G134)</f>
        <v>GND</v>
      </c>
      <c r="C134" t="str">
        <f t="shared" ref="C134:C197" si="22">$E134&amp;"-"&amp;$G134</f>
        <v>U1-GND</v>
      </c>
      <c r="D134" t="str">
        <f t="shared" ref="D134:D197" si="23">A134</f>
        <v>U1-J4</v>
      </c>
      <c r="E134" t="s">
        <v>367</v>
      </c>
      <c r="F134" t="s">
        <v>186</v>
      </c>
      <c r="G134" t="s">
        <v>324</v>
      </c>
      <c r="L134" t="s">
        <v>379</v>
      </c>
      <c r="M134" t="s">
        <v>289</v>
      </c>
      <c r="N134" s="97">
        <v>0.95040000000000002</v>
      </c>
      <c r="AT134" t="str">
        <f t="shared" ref="AT134:AT197" si="24">IF(IF(COUNTIF($AO$6:$AQ$150,B134)&gt;0,"---","--")="---",VLOOKUP(B134,$AO$6:$AQ$150,3,0),B134)</f>
        <v>GND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U1-K4</v>
      </c>
      <c r="B135" t="str">
        <f t="shared" si="21"/>
        <v>3.3V</v>
      </c>
      <c r="C135" t="str">
        <f t="shared" si="22"/>
        <v>U1-3.3V</v>
      </c>
      <c r="D135" t="str">
        <f t="shared" si="23"/>
        <v>U1-K4</v>
      </c>
      <c r="E135" t="s">
        <v>367</v>
      </c>
      <c r="F135" t="s">
        <v>764</v>
      </c>
      <c r="G135" t="s">
        <v>291</v>
      </c>
      <c r="L135" t="s">
        <v>380</v>
      </c>
      <c r="M135" t="s">
        <v>289</v>
      </c>
      <c r="N135" s="97">
        <v>0.879</v>
      </c>
      <c r="AT135" t="str">
        <f t="shared" si="24"/>
        <v>3.3V</v>
      </c>
      <c r="AU135" t="str">
        <f t="shared" si="25"/>
        <v>--</v>
      </c>
    </row>
    <row r="136" spans="1:47" x14ac:dyDescent="0.25">
      <c r="A136" t="str">
        <f t="shared" si="20"/>
        <v>U1-K9</v>
      </c>
      <c r="B136" t="str">
        <f t="shared" si="21"/>
        <v>3.3V</v>
      </c>
      <c r="C136" t="str">
        <f t="shared" si="22"/>
        <v>U1-3.3V</v>
      </c>
      <c r="D136" t="str">
        <f t="shared" si="23"/>
        <v>U1-K9</v>
      </c>
      <c r="E136" t="s">
        <v>367</v>
      </c>
      <c r="F136" t="s">
        <v>765</v>
      </c>
      <c r="G136" t="s">
        <v>291</v>
      </c>
      <c r="L136" t="s">
        <v>381</v>
      </c>
      <c r="M136" t="s">
        <v>289</v>
      </c>
      <c r="N136" s="97">
        <v>0.80759999999999998</v>
      </c>
      <c r="AT136" t="str">
        <f t="shared" si="24"/>
        <v>3.3V</v>
      </c>
      <c r="AU136" t="str">
        <f t="shared" si="25"/>
        <v>--</v>
      </c>
    </row>
    <row r="137" spans="1:47" x14ac:dyDescent="0.25">
      <c r="A137" t="str">
        <f t="shared" si="20"/>
        <v>U1-L9</v>
      </c>
      <c r="B137" t="str">
        <f t="shared" si="21"/>
        <v>GND</v>
      </c>
      <c r="C137" t="str">
        <f t="shared" si="22"/>
        <v>U1-GND</v>
      </c>
      <c r="D137" t="str">
        <f t="shared" si="23"/>
        <v>U1-L9</v>
      </c>
      <c r="E137" t="s">
        <v>367</v>
      </c>
      <c r="F137" t="s">
        <v>766</v>
      </c>
      <c r="G137" t="s">
        <v>324</v>
      </c>
      <c r="L137" t="s">
        <v>783</v>
      </c>
      <c r="M137" t="s">
        <v>289</v>
      </c>
      <c r="N137" s="97">
        <v>2.2765</v>
      </c>
      <c r="AT137" t="str">
        <f t="shared" si="24"/>
        <v>GND</v>
      </c>
      <c r="AU137" t="str">
        <f t="shared" si="25"/>
        <v>--</v>
      </c>
    </row>
    <row r="138" spans="1:47" x14ac:dyDescent="0.25">
      <c r="A138" t="str">
        <f t="shared" si="20"/>
        <v>U1-M6</v>
      </c>
      <c r="B138" t="str">
        <f t="shared" si="21"/>
        <v>GND</v>
      </c>
      <c r="C138" t="str">
        <f t="shared" si="22"/>
        <v>U1-GND</v>
      </c>
      <c r="D138" t="str">
        <f t="shared" si="23"/>
        <v>U1-M6</v>
      </c>
      <c r="E138" t="s">
        <v>367</v>
      </c>
      <c r="F138" t="s">
        <v>767</v>
      </c>
      <c r="G138" t="s">
        <v>324</v>
      </c>
      <c r="L138" t="s">
        <v>382</v>
      </c>
      <c r="M138" t="s">
        <v>289</v>
      </c>
      <c r="N138" s="97">
        <v>2.4697</v>
      </c>
      <c r="AT138" t="str">
        <f t="shared" si="24"/>
        <v>GND</v>
      </c>
      <c r="AU138" t="str">
        <f t="shared" si="25"/>
        <v>--</v>
      </c>
    </row>
    <row r="139" spans="1:47" x14ac:dyDescent="0.25">
      <c r="A139" t="str">
        <f t="shared" si="20"/>
        <v>U1-N1</v>
      </c>
      <c r="B139" t="str">
        <f t="shared" si="21"/>
        <v>GND</v>
      </c>
      <c r="C139" t="str">
        <f t="shared" si="22"/>
        <v>U1-GND</v>
      </c>
      <c r="D139" t="str">
        <f t="shared" si="23"/>
        <v>U1-N1</v>
      </c>
      <c r="E139" t="s">
        <v>367</v>
      </c>
      <c r="F139" t="s">
        <v>768</v>
      </c>
      <c r="G139" t="s">
        <v>324</v>
      </c>
      <c r="L139" t="s">
        <v>384</v>
      </c>
      <c r="M139" t="s">
        <v>289</v>
      </c>
      <c r="N139" s="97">
        <v>15.598599999999999</v>
      </c>
      <c r="AT139" t="str">
        <f t="shared" si="24"/>
        <v>GND</v>
      </c>
      <c r="AU139" t="str">
        <f t="shared" si="25"/>
        <v>--</v>
      </c>
    </row>
    <row r="140" spans="1:47" x14ac:dyDescent="0.25">
      <c r="A140" t="str">
        <f t="shared" si="20"/>
        <v>U1-N13</v>
      </c>
      <c r="B140" t="str">
        <f t="shared" si="21"/>
        <v>GND</v>
      </c>
      <c r="C140" t="str">
        <f t="shared" si="22"/>
        <v>U1-GND</v>
      </c>
      <c r="D140" t="str">
        <f t="shared" si="23"/>
        <v>U1-N13</v>
      </c>
      <c r="E140" t="s">
        <v>367</v>
      </c>
      <c r="F140" t="s">
        <v>769</v>
      </c>
      <c r="G140" t="s">
        <v>324</v>
      </c>
      <c r="L140" t="s">
        <v>385</v>
      </c>
      <c r="M140" t="s">
        <v>289</v>
      </c>
      <c r="N140" s="97">
        <v>1.0940000000000001</v>
      </c>
      <c r="AT140" t="str">
        <f t="shared" si="24"/>
        <v>GND</v>
      </c>
      <c r="AU140" t="str">
        <f t="shared" si="25"/>
        <v>--</v>
      </c>
    </row>
    <row r="141" spans="1:47" x14ac:dyDescent="0.25">
      <c r="A141" t="str">
        <f t="shared" si="20"/>
        <v>U1-A12</v>
      </c>
      <c r="B141" t="str">
        <f t="shared" si="21"/>
        <v>DQ15</v>
      </c>
      <c r="C141" t="str">
        <f t="shared" si="22"/>
        <v>U1-DQ15</v>
      </c>
      <c r="D141" t="str">
        <f t="shared" si="23"/>
        <v>U1-A12</v>
      </c>
      <c r="E141" t="s">
        <v>367</v>
      </c>
      <c r="F141" t="s">
        <v>576</v>
      </c>
      <c r="G141" t="s">
        <v>605</v>
      </c>
      <c r="L141" t="s">
        <v>386</v>
      </c>
      <c r="M141" t="s">
        <v>289</v>
      </c>
      <c r="N141" s="97">
        <v>10.750299999999999</v>
      </c>
      <c r="AT141" t="str">
        <f t="shared" si="24"/>
        <v>DQ15</v>
      </c>
      <c r="AU141" t="str">
        <f t="shared" si="25"/>
        <v>--</v>
      </c>
    </row>
    <row r="142" spans="1:47" x14ac:dyDescent="0.25">
      <c r="A142" t="str">
        <f t="shared" si="20"/>
        <v>U1-B11</v>
      </c>
      <c r="B142" t="str">
        <f t="shared" si="21"/>
        <v>D11_R</v>
      </c>
      <c r="C142" t="str">
        <f t="shared" si="22"/>
        <v>U1-D11_R</v>
      </c>
      <c r="D142" t="str">
        <f t="shared" si="23"/>
        <v>U1-B11</v>
      </c>
      <c r="E142" t="s">
        <v>367</v>
      </c>
      <c r="F142" t="s">
        <v>627</v>
      </c>
      <c r="G142" t="s">
        <v>325</v>
      </c>
      <c r="L142" t="s">
        <v>387</v>
      </c>
      <c r="M142" t="s">
        <v>289</v>
      </c>
      <c r="N142" s="97">
        <v>8.0905000000000005</v>
      </c>
      <c r="AT142" t="str">
        <f t="shared" si="24"/>
        <v>D11_R</v>
      </c>
      <c r="AU142" t="str">
        <f t="shared" si="25"/>
        <v>--</v>
      </c>
    </row>
    <row r="143" spans="1:47" x14ac:dyDescent="0.25">
      <c r="A143" t="str">
        <f t="shared" si="20"/>
        <v>U1-B12</v>
      </c>
      <c r="B143" t="str">
        <f t="shared" si="21"/>
        <v>DQ13</v>
      </c>
      <c r="C143" t="str">
        <f t="shared" si="22"/>
        <v>U1-DQ13</v>
      </c>
      <c r="D143" t="str">
        <f t="shared" si="23"/>
        <v>U1-B12</v>
      </c>
      <c r="E143" t="s">
        <v>367</v>
      </c>
      <c r="F143" t="s">
        <v>629</v>
      </c>
      <c r="G143" t="s">
        <v>603</v>
      </c>
      <c r="L143" t="s">
        <v>388</v>
      </c>
      <c r="M143" t="s">
        <v>289</v>
      </c>
      <c r="N143" s="97">
        <v>2.1328</v>
      </c>
      <c r="AT143" t="str">
        <f t="shared" si="24"/>
        <v>DQ13</v>
      </c>
      <c r="AU143" t="str">
        <f t="shared" si="25"/>
        <v>--</v>
      </c>
    </row>
    <row r="144" spans="1:47" x14ac:dyDescent="0.25">
      <c r="A144" t="str">
        <f t="shared" si="20"/>
        <v>U1-B13</v>
      </c>
      <c r="B144" t="str">
        <f t="shared" si="21"/>
        <v>DQ14</v>
      </c>
      <c r="C144" t="str">
        <f t="shared" si="22"/>
        <v>U1-DQ14</v>
      </c>
      <c r="D144" t="str">
        <f t="shared" si="23"/>
        <v>U1-B13</v>
      </c>
      <c r="E144" t="s">
        <v>367</v>
      </c>
      <c r="F144" t="s">
        <v>630</v>
      </c>
      <c r="G144" t="s">
        <v>604</v>
      </c>
      <c r="L144" t="s">
        <v>389</v>
      </c>
      <c r="M144" t="s">
        <v>289</v>
      </c>
      <c r="N144" s="97">
        <v>11.1645</v>
      </c>
      <c r="AT144" t="str">
        <f t="shared" si="24"/>
        <v>DQ14</v>
      </c>
      <c r="AU144" t="str">
        <f t="shared" si="25"/>
        <v>--</v>
      </c>
    </row>
    <row r="145" spans="1:47" x14ac:dyDescent="0.25">
      <c r="A145" t="str">
        <f t="shared" si="20"/>
        <v>U1-C11</v>
      </c>
      <c r="B145" t="str">
        <f t="shared" si="21"/>
        <v>NetU1_C11</v>
      </c>
      <c r="C145" t="str">
        <f t="shared" si="22"/>
        <v>U1-NetU1_C11</v>
      </c>
      <c r="D145" t="str">
        <f t="shared" si="23"/>
        <v>U1-C11</v>
      </c>
      <c r="E145" t="s">
        <v>367</v>
      </c>
      <c r="F145" t="s">
        <v>454</v>
      </c>
      <c r="G145" t="s">
        <v>632</v>
      </c>
      <c r="L145" t="s">
        <v>390</v>
      </c>
      <c r="M145" t="s">
        <v>289</v>
      </c>
      <c r="N145" s="97">
        <v>1.8171999999999999</v>
      </c>
      <c r="AT145" t="str">
        <f t="shared" si="24"/>
        <v>NetU1_C11</v>
      </c>
      <c r="AU145" t="str">
        <f t="shared" si="25"/>
        <v>--</v>
      </c>
    </row>
    <row r="146" spans="1:47" x14ac:dyDescent="0.25">
      <c r="A146" t="str">
        <f t="shared" si="20"/>
        <v>U1-C12</v>
      </c>
      <c r="B146" t="str">
        <f t="shared" si="21"/>
        <v>DQ12</v>
      </c>
      <c r="C146" t="str">
        <f t="shared" si="22"/>
        <v>U1-DQ12</v>
      </c>
      <c r="D146" t="str">
        <f t="shared" si="23"/>
        <v>U1-C12</v>
      </c>
      <c r="E146" t="s">
        <v>367</v>
      </c>
      <c r="F146" t="s">
        <v>455</v>
      </c>
      <c r="G146" t="s">
        <v>601</v>
      </c>
      <c r="L146" t="s">
        <v>391</v>
      </c>
      <c r="M146" t="s">
        <v>289</v>
      </c>
      <c r="N146" s="97">
        <v>8.8328000000000007</v>
      </c>
      <c r="AT146" t="str">
        <f t="shared" si="24"/>
        <v>DQ12</v>
      </c>
      <c r="AU146" t="str">
        <f t="shared" si="25"/>
        <v>--</v>
      </c>
    </row>
    <row r="147" spans="1:47" x14ac:dyDescent="0.25">
      <c r="A147" t="str">
        <f t="shared" si="20"/>
        <v>U1-C13</v>
      </c>
      <c r="B147" t="str">
        <f t="shared" si="21"/>
        <v>NetU1_C13</v>
      </c>
      <c r="C147" t="str">
        <f t="shared" si="22"/>
        <v>U1-NetU1_C13</v>
      </c>
      <c r="D147" t="str">
        <f t="shared" si="23"/>
        <v>U1-C13</v>
      </c>
      <c r="E147" t="s">
        <v>367</v>
      </c>
      <c r="F147" t="s">
        <v>456</v>
      </c>
      <c r="G147" t="s">
        <v>633</v>
      </c>
      <c r="L147" t="s">
        <v>986</v>
      </c>
      <c r="M147" t="s">
        <v>289</v>
      </c>
      <c r="N147" s="97">
        <v>2.4459</v>
      </c>
      <c r="AT147" t="str">
        <f t="shared" si="24"/>
        <v>NetU1_C13</v>
      </c>
      <c r="AU147" t="str">
        <f t="shared" si="25"/>
        <v>--</v>
      </c>
    </row>
    <row r="148" spans="1:47" x14ac:dyDescent="0.25">
      <c r="A148" t="str">
        <f t="shared" si="20"/>
        <v>U1-D9</v>
      </c>
      <c r="B148" t="str">
        <f t="shared" si="21"/>
        <v>DQ5</v>
      </c>
      <c r="C148" t="str">
        <f t="shared" si="22"/>
        <v>U1-DQ5</v>
      </c>
      <c r="D148" t="str">
        <f t="shared" si="23"/>
        <v>U1-D9</v>
      </c>
      <c r="E148" t="s">
        <v>367</v>
      </c>
      <c r="F148" t="s">
        <v>314</v>
      </c>
      <c r="G148" t="s">
        <v>609</v>
      </c>
      <c r="L148" t="s">
        <v>987</v>
      </c>
      <c r="M148" t="s">
        <v>289</v>
      </c>
      <c r="N148" s="97">
        <v>1.25</v>
      </c>
      <c r="AT148" t="str">
        <f t="shared" si="24"/>
        <v>DQ5</v>
      </c>
      <c r="AU148" t="str">
        <f t="shared" si="25"/>
        <v>--</v>
      </c>
    </row>
    <row r="149" spans="1:47" x14ac:dyDescent="0.25">
      <c r="A149" t="str">
        <f t="shared" si="20"/>
        <v>U1-D11</v>
      </c>
      <c r="B149" t="str">
        <f t="shared" si="21"/>
        <v>DQ0</v>
      </c>
      <c r="C149" t="str">
        <f t="shared" si="22"/>
        <v>U1-DQ0</v>
      </c>
      <c r="D149" t="str">
        <f t="shared" si="23"/>
        <v>U1-D11</v>
      </c>
      <c r="E149" t="s">
        <v>367</v>
      </c>
      <c r="F149" t="s">
        <v>318</v>
      </c>
      <c r="G149" t="s">
        <v>595</v>
      </c>
      <c r="L149" t="s">
        <v>988</v>
      </c>
      <c r="M149" t="s">
        <v>289</v>
      </c>
      <c r="N149" s="97">
        <v>1.4115</v>
      </c>
      <c r="AT149" t="str">
        <f t="shared" si="24"/>
        <v>DQ0</v>
      </c>
      <c r="AU149" t="str">
        <f t="shared" si="25"/>
        <v>--</v>
      </c>
    </row>
    <row r="150" spans="1:47" x14ac:dyDescent="0.25">
      <c r="A150" t="str">
        <f t="shared" si="20"/>
        <v>U1-D12</v>
      </c>
      <c r="B150" t="str">
        <f t="shared" si="21"/>
        <v>DQ11</v>
      </c>
      <c r="C150" t="str">
        <f t="shared" si="22"/>
        <v>U1-DQ11</v>
      </c>
      <c r="D150" t="str">
        <f t="shared" si="23"/>
        <v>U1-D12</v>
      </c>
      <c r="E150" t="s">
        <v>367</v>
      </c>
      <c r="F150" t="s">
        <v>320</v>
      </c>
      <c r="G150" t="s">
        <v>600</v>
      </c>
      <c r="L150" t="s">
        <v>392</v>
      </c>
      <c r="M150" t="s">
        <v>289</v>
      </c>
      <c r="N150" s="97">
        <v>4.2274000000000003</v>
      </c>
      <c r="AT150" t="str">
        <f t="shared" si="24"/>
        <v>DQ11</v>
      </c>
      <c r="AU150" t="str">
        <f t="shared" si="25"/>
        <v>--</v>
      </c>
    </row>
    <row r="151" spans="1:47" x14ac:dyDescent="0.25">
      <c r="A151" t="str">
        <f t="shared" si="20"/>
        <v>U1-D13</v>
      </c>
      <c r="B151" t="str">
        <f t="shared" si="21"/>
        <v>NetU1_D13</v>
      </c>
      <c r="C151" t="str">
        <f t="shared" si="22"/>
        <v>U1-NetU1_D13</v>
      </c>
      <c r="D151" t="str">
        <f t="shared" si="23"/>
        <v>U1-D13</v>
      </c>
      <c r="E151" t="s">
        <v>367</v>
      </c>
      <c r="F151" t="s">
        <v>321</v>
      </c>
      <c r="G151" t="s">
        <v>637</v>
      </c>
      <c r="L151" t="s">
        <v>989</v>
      </c>
      <c r="M151" t="s">
        <v>289</v>
      </c>
      <c r="N151" s="97">
        <v>2.2054</v>
      </c>
      <c r="AT151" t="str">
        <f t="shared" si="24"/>
        <v>NetU1_D13</v>
      </c>
      <c r="AU151" t="str">
        <f t="shared" si="25"/>
        <v>--</v>
      </c>
    </row>
    <row r="152" spans="1:47" x14ac:dyDescent="0.25">
      <c r="A152" t="str">
        <f t="shared" si="20"/>
        <v>U1-E9</v>
      </c>
      <c r="B152" t="str">
        <f t="shared" si="21"/>
        <v>DQM0</v>
      </c>
      <c r="C152" t="str">
        <f t="shared" si="22"/>
        <v>U1-DQM0</v>
      </c>
      <c r="D152" t="str">
        <f t="shared" si="23"/>
        <v>U1-E9</v>
      </c>
      <c r="E152" t="s">
        <v>367</v>
      </c>
      <c r="F152" t="s">
        <v>643</v>
      </c>
      <c r="G152" t="s">
        <v>619</v>
      </c>
      <c r="L152" t="s">
        <v>990</v>
      </c>
      <c r="M152" t="s">
        <v>289</v>
      </c>
      <c r="N152" s="97">
        <v>0</v>
      </c>
      <c r="AT152" t="str">
        <f t="shared" si="24"/>
        <v>DQM0</v>
      </c>
      <c r="AU152" t="str">
        <f t="shared" si="25"/>
        <v>--</v>
      </c>
    </row>
    <row r="153" spans="1:47" x14ac:dyDescent="0.25">
      <c r="A153" t="str">
        <f t="shared" si="20"/>
        <v>U1-E10</v>
      </c>
      <c r="B153" t="str">
        <f t="shared" si="21"/>
        <v>DQ4</v>
      </c>
      <c r="C153" t="str">
        <f t="shared" si="22"/>
        <v>U1-DQ4</v>
      </c>
      <c r="D153" t="str">
        <f t="shared" si="23"/>
        <v>U1-E10</v>
      </c>
      <c r="E153" t="s">
        <v>367</v>
      </c>
      <c r="F153" t="s">
        <v>644</v>
      </c>
      <c r="G153" t="s">
        <v>608</v>
      </c>
      <c r="L153" t="s">
        <v>991</v>
      </c>
      <c r="M153" t="s">
        <v>289</v>
      </c>
      <c r="N153" s="97">
        <v>0</v>
      </c>
      <c r="AT153" t="str">
        <f t="shared" si="24"/>
        <v>DQ4</v>
      </c>
      <c r="AU153" t="str">
        <f t="shared" si="25"/>
        <v>--</v>
      </c>
    </row>
    <row r="154" spans="1:47" x14ac:dyDescent="0.25">
      <c r="A154" t="str">
        <f t="shared" si="20"/>
        <v>U1-E12</v>
      </c>
      <c r="B154" t="str">
        <f t="shared" si="21"/>
        <v>DQ9</v>
      </c>
      <c r="C154" t="str">
        <f t="shared" si="22"/>
        <v>U1-DQ9</v>
      </c>
      <c r="D154" t="str">
        <f t="shared" si="23"/>
        <v>U1-E12</v>
      </c>
      <c r="E154" t="s">
        <v>367</v>
      </c>
      <c r="F154" t="s">
        <v>645</v>
      </c>
      <c r="G154" t="s">
        <v>617</v>
      </c>
      <c r="L154" t="s">
        <v>993</v>
      </c>
      <c r="M154" t="s">
        <v>289</v>
      </c>
      <c r="N154" s="97">
        <v>0</v>
      </c>
      <c r="AT154" t="str">
        <f t="shared" si="24"/>
        <v>DQ9</v>
      </c>
      <c r="AU154" t="str">
        <f t="shared" si="25"/>
        <v>--</v>
      </c>
    </row>
    <row r="155" spans="1:47" x14ac:dyDescent="0.25">
      <c r="A155" t="str">
        <f t="shared" si="20"/>
        <v>U1-E13</v>
      </c>
      <c r="B155" t="str">
        <f t="shared" si="21"/>
        <v>DQ10</v>
      </c>
      <c r="C155" t="str">
        <f t="shared" si="22"/>
        <v>U1-DQ10</v>
      </c>
      <c r="D155" t="str">
        <f t="shared" si="23"/>
        <v>U1-E13</v>
      </c>
      <c r="E155" t="s">
        <v>367</v>
      </c>
      <c r="F155" t="s">
        <v>646</v>
      </c>
      <c r="G155" t="s">
        <v>599</v>
      </c>
      <c r="L155" t="s">
        <v>994</v>
      </c>
      <c r="M155" t="s">
        <v>289</v>
      </c>
      <c r="N155" s="97">
        <v>0</v>
      </c>
      <c r="AT155" t="str">
        <f t="shared" si="24"/>
        <v>DQ10</v>
      </c>
      <c r="AU155" t="str">
        <f t="shared" si="25"/>
        <v>--</v>
      </c>
    </row>
    <row r="156" spans="1:47" x14ac:dyDescent="0.25">
      <c r="A156" t="str">
        <f t="shared" si="20"/>
        <v>U1-F8</v>
      </c>
      <c r="B156" t="str">
        <f t="shared" si="21"/>
        <v>DQ7</v>
      </c>
      <c r="C156" t="str">
        <f t="shared" si="22"/>
        <v>U1-DQ7</v>
      </c>
      <c r="D156" t="str">
        <f t="shared" si="23"/>
        <v>U1-F8</v>
      </c>
      <c r="E156" t="s">
        <v>367</v>
      </c>
      <c r="F156" t="s">
        <v>647</v>
      </c>
      <c r="G156" t="s">
        <v>613</v>
      </c>
      <c r="L156" t="s">
        <v>995</v>
      </c>
      <c r="M156" t="s">
        <v>289</v>
      </c>
      <c r="N156" s="97">
        <v>0</v>
      </c>
      <c r="AT156" t="str">
        <f t="shared" si="24"/>
        <v>DQ7</v>
      </c>
      <c r="AU156" t="str">
        <f t="shared" si="25"/>
        <v>--</v>
      </c>
    </row>
    <row r="157" spans="1:47" x14ac:dyDescent="0.25">
      <c r="A157" t="str">
        <f t="shared" si="20"/>
        <v>U1-F9</v>
      </c>
      <c r="B157" t="str">
        <f t="shared" si="21"/>
        <v>DQ3</v>
      </c>
      <c r="C157" t="str">
        <f t="shared" si="22"/>
        <v>U1-DQ3</v>
      </c>
      <c r="D157" t="str">
        <f t="shared" si="23"/>
        <v>U1-F9</v>
      </c>
      <c r="E157" t="s">
        <v>367</v>
      </c>
      <c r="F157" t="s">
        <v>648</v>
      </c>
      <c r="G157" t="s">
        <v>607</v>
      </c>
      <c r="L157" t="s">
        <v>996</v>
      </c>
      <c r="M157" t="s">
        <v>289</v>
      </c>
      <c r="N157" s="97">
        <v>0</v>
      </c>
      <c r="AT157" t="str">
        <f t="shared" si="24"/>
        <v>DQ3</v>
      </c>
      <c r="AU157" t="str">
        <f t="shared" si="25"/>
        <v>--</v>
      </c>
    </row>
    <row r="158" spans="1:47" x14ac:dyDescent="0.25">
      <c r="A158" t="str">
        <f t="shared" si="20"/>
        <v>U1-F10</v>
      </c>
      <c r="B158" t="str">
        <f t="shared" si="21"/>
        <v>DQ2</v>
      </c>
      <c r="C158" t="str">
        <f t="shared" si="22"/>
        <v>U1-DQ2</v>
      </c>
      <c r="D158" t="str">
        <f t="shared" si="23"/>
        <v>U1-F10</v>
      </c>
      <c r="E158" t="s">
        <v>367</v>
      </c>
      <c r="F158" t="s">
        <v>649</v>
      </c>
      <c r="G158" t="s">
        <v>606</v>
      </c>
      <c r="L158" t="s">
        <v>997</v>
      </c>
      <c r="M158" t="s">
        <v>289</v>
      </c>
      <c r="N158" s="97">
        <v>0</v>
      </c>
      <c r="AT158" t="str">
        <f t="shared" si="24"/>
        <v>DQ2</v>
      </c>
      <c r="AU158" t="str">
        <f t="shared" si="25"/>
        <v>--</v>
      </c>
    </row>
    <row r="159" spans="1:47" x14ac:dyDescent="0.25">
      <c r="A159" t="str">
        <f t="shared" si="20"/>
        <v>U1-F11</v>
      </c>
      <c r="B159" t="str">
        <f t="shared" si="21"/>
        <v>3.3V</v>
      </c>
      <c r="C159" t="str">
        <f t="shared" si="22"/>
        <v>U1-3.3V</v>
      </c>
      <c r="D159" t="str">
        <f t="shared" si="23"/>
        <v>U1-F11</v>
      </c>
      <c r="E159" t="s">
        <v>367</v>
      </c>
      <c r="F159" t="s">
        <v>650</v>
      </c>
      <c r="G159" t="s">
        <v>291</v>
      </c>
      <c r="L159" t="s">
        <v>998</v>
      </c>
      <c r="M159" t="s">
        <v>289</v>
      </c>
      <c r="N159" s="97">
        <v>0</v>
      </c>
      <c r="AT159" t="str">
        <f t="shared" si="24"/>
        <v>3.3V</v>
      </c>
      <c r="AU159" t="str">
        <f t="shared" si="25"/>
        <v>--</v>
      </c>
    </row>
    <row r="160" spans="1:47" x14ac:dyDescent="0.25">
      <c r="A160" t="str">
        <f t="shared" si="20"/>
        <v>U1-F12</v>
      </c>
      <c r="B160" t="str">
        <f t="shared" si="21"/>
        <v>DQM1</v>
      </c>
      <c r="C160" t="str">
        <f t="shared" si="22"/>
        <v>U1-DQM1</v>
      </c>
      <c r="D160" t="str">
        <f t="shared" si="23"/>
        <v>U1-F12</v>
      </c>
      <c r="E160" t="s">
        <v>367</v>
      </c>
      <c r="F160" t="s">
        <v>651</v>
      </c>
      <c r="G160" t="s">
        <v>621</v>
      </c>
      <c r="L160" t="s">
        <v>968</v>
      </c>
      <c r="M160" t="s">
        <v>289</v>
      </c>
      <c r="N160" s="97">
        <v>23.072700000000001</v>
      </c>
      <c r="AT160" t="str">
        <f t="shared" si="24"/>
        <v>DQM1</v>
      </c>
      <c r="AU160" t="str">
        <f t="shared" si="25"/>
        <v>--</v>
      </c>
    </row>
    <row r="161" spans="1:47" x14ac:dyDescent="0.25">
      <c r="A161" t="str">
        <f t="shared" si="20"/>
        <v>U1-F13</v>
      </c>
      <c r="B161" t="str">
        <f t="shared" si="21"/>
        <v>DQ8</v>
      </c>
      <c r="C161" t="str">
        <f t="shared" si="22"/>
        <v>U1-DQ8</v>
      </c>
      <c r="D161" t="str">
        <f t="shared" si="23"/>
        <v>U1-F13</v>
      </c>
      <c r="E161" t="s">
        <v>367</v>
      </c>
      <c r="F161" t="s">
        <v>652</v>
      </c>
      <c r="G161" t="s">
        <v>615</v>
      </c>
      <c r="L161" t="s">
        <v>972</v>
      </c>
      <c r="M161" t="s">
        <v>289</v>
      </c>
      <c r="N161" s="97">
        <v>21.363900000000001</v>
      </c>
      <c r="AT161" t="str">
        <f t="shared" si="24"/>
        <v>DQ8</v>
      </c>
      <c r="AU161" t="str">
        <f t="shared" si="25"/>
        <v>--</v>
      </c>
    </row>
    <row r="162" spans="1:47" x14ac:dyDescent="0.25">
      <c r="A162" t="str">
        <f t="shared" si="20"/>
        <v>U1-G5</v>
      </c>
      <c r="B162" t="str">
        <f t="shared" si="21"/>
        <v>OSC_CLK</v>
      </c>
      <c r="C162" t="str">
        <f t="shared" si="22"/>
        <v>U1-OSC_CLK</v>
      </c>
      <c r="D162" t="str">
        <f t="shared" si="23"/>
        <v>U1-G5</v>
      </c>
      <c r="E162" t="s">
        <v>367</v>
      </c>
      <c r="F162" t="s">
        <v>653</v>
      </c>
      <c r="G162" t="s">
        <v>968</v>
      </c>
      <c r="L162" t="s">
        <v>333</v>
      </c>
      <c r="M162" t="s">
        <v>289</v>
      </c>
      <c r="N162" s="97">
        <v>29.680900000000001</v>
      </c>
      <c r="AT162" t="str">
        <f t="shared" si="24"/>
        <v>OSC_CLK</v>
      </c>
      <c r="AU162" t="str">
        <f t="shared" si="25"/>
        <v>--</v>
      </c>
    </row>
    <row r="163" spans="1:47" x14ac:dyDescent="0.25">
      <c r="A163" t="str">
        <f t="shared" si="20"/>
        <v>U1-G9</v>
      </c>
      <c r="B163" t="str">
        <f t="shared" si="21"/>
        <v>DQ6</v>
      </c>
      <c r="C163" t="str">
        <f t="shared" si="22"/>
        <v>U1-DQ6</v>
      </c>
      <c r="D163" t="str">
        <f t="shared" si="23"/>
        <v>U1-G9</v>
      </c>
      <c r="E163" t="s">
        <v>367</v>
      </c>
      <c r="F163" t="s">
        <v>655</v>
      </c>
      <c r="G163" t="s">
        <v>610</v>
      </c>
      <c r="L163" t="s">
        <v>334</v>
      </c>
      <c r="M163" t="s">
        <v>289</v>
      </c>
      <c r="N163" s="97">
        <v>28.613700000000001</v>
      </c>
      <c r="AT163" t="str">
        <f t="shared" si="24"/>
        <v>DQ6</v>
      </c>
      <c r="AU163" t="str">
        <f t="shared" si="25"/>
        <v>--</v>
      </c>
    </row>
    <row r="164" spans="1:47" x14ac:dyDescent="0.25">
      <c r="A164" t="str">
        <f t="shared" si="20"/>
        <v>U1-G10</v>
      </c>
      <c r="B164" t="str">
        <f t="shared" si="21"/>
        <v>DQ1</v>
      </c>
      <c r="C164" t="str">
        <f t="shared" si="22"/>
        <v>U1-DQ1</v>
      </c>
      <c r="D164" t="str">
        <f t="shared" si="23"/>
        <v>U1-G10</v>
      </c>
      <c r="E164" t="s">
        <v>367</v>
      </c>
      <c r="F164" t="s">
        <v>656</v>
      </c>
      <c r="G164" t="s">
        <v>597</v>
      </c>
      <c r="L164" t="s">
        <v>335</v>
      </c>
      <c r="M164" t="s">
        <v>289</v>
      </c>
      <c r="N164" s="97">
        <v>25.438199999999998</v>
      </c>
      <c r="AT164" t="str">
        <f t="shared" si="24"/>
        <v>DQ1</v>
      </c>
      <c r="AU164" t="str">
        <f t="shared" si="25"/>
        <v>--</v>
      </c>
    </row>
    <row r="165" spans="1:47" x14ac:dyDescent="0.25">
      <c r="A165" t="str">
        <f t="shared" si="20"/>
        <v>U1-G11</v>
      </c>
      <c r="B165" t="str">
        <f t="shared" si="21"/>
        <v>3.3V</v>
      </c>
      <c r="C165" t="str">
        <f t="shared" si="22"/>
        <v>U1-3.3V</v>
      </c>
      <c r="D165" t="str">
        <f t="shared" si="23"/>
        <v>U1-G11</v>
      </c>
      <c r="E165" t="s">
        <v>367</v>
      </c>
      <c r="F165" t="s">
        <v>657</v>
      </c>
      <c r="G165" t="s">
        <v>291</v>
      </c>
      <c r="L165" t="s">
        <v>336</v>
      </c>
      <c r="M165" t="s">
        <v>289</v>
      </c>
      <c r="N165" s="97">
        <v>23.091999999999999</v>
      </c>
      <c r="AT165" t="str">
        <f t="shared" si="24"/>
        <v>3.3V</v>
      </c>
      <c r="AU165" t="str">
        <f t="shared" si="25"/>
        <v>--</v>
      </c>
    </row>
    <row r="166" spans="1:47" x14ac:dyDescent="0.25">
      <c r="A166" t="str">
        <f t="shared" si="20"/>
        <v>U1-G12</v>
      </c>
      <c r="B166" t="str">
        <f t="shared" si="21"/>
        <v>D14</v>
      </c>
      <c r="C166" t="str">
        <f t="shared" si="22"/>
        <v>U1-D14</v>
      </c>
      <c r="D166" t="str">
        <f t="shared" si="23"/>
        <v>U1-G12</v>
      </c>
      <c r="E166" t="s">
        <v>367</v>
      </c>
      <c r="F166" t="s">
        <v>658</v>
      </c>
      <c r="G166" t="s">
        <v>322</v>
      </c>
      <c r="L166" t="s">
        <v>340</v>
      </c>
      <c r="M166" t="s">
        <v>289</v>
      </c>
      <c r="N166" s="97">
        <v>31.361499999999999</v>
      </c>
      <c r="AT166" t="str">
        <f t="shared" si="24"/>
        <v>D14</v>
      </c>
      <c r="AU166" t="str">
        <f t="shared" si="25"/>
        <v>--</v>
      </c>
    </row>
    <row r="167" spans="1:47" x14ac:dyDescent="0.25">
      <c r="A167" t="str">
        <f t="shared" si="20"/>
        <v>U1-G13</v>
      </c>
      <c r="B167" t="str">
        <f t="shared" si="21"/>
        <v>D12_R</v>
      </c>
      <c r="C167" t="str">
        <f t="shared" si="22"/>
        <v>U1-D12_R</v>
      </c>
      <c r="D167" t="str">
        <f t="shared" si="23"/>
        <v>U1-G13</v>
      </c>
      <c r="E167" t="s">
        <v>367</v>
      </c>
      <c r="F167" t="s">
        <v>659</v>
      </c>
      <c r="G167" t="s">
        <v>327</v>
      </c>
      <c r="L167" t="s">
        <v>342</v>
      </c>
      <c r="M167" t="s">
        <v>289</v>
      </c>
      <c r="N167" s="97">
        <v>29.297599999999999</v>
      </c>
      <c r="AT167" t="str">
        <f t="shared" si="24"/>
        <v>D12_R</v>
      </c>
      <c r="AU167" t="str">
        <f t="shared" si="25"/>
        <v>--</v>
      </c>
    </row>
    <row r="168" spans="1:47" x14ac:dyDescent="0.25">
      <c r="A168" t="str">
        <f t="shared" si="20"/>
        <v>U1-H4</v>
      </c>
      <c r="B168" t="str">
        <f t="shared" si="21"/>
        <v>D3</v>
      </c>
      <c r="C168" t="str">
        <f t="shared" si="22"/>
        <v>U1-D3</v>
      </c>
      <c r="D168" t="str">
        <f t="shared" si="23"/>
        <v>U1-H4</v>
      </c>
      <c r="E168" t="s">
        <v>367</v>
      </c>
      <c r="F168" t="s">
        <v>484</v>
      </c>
      <c r="G168" t="s">
        <v>302</v>
      </c>
      <c r="L168" t="s">
        <v>344</v>
      </c>
      <c r="M168" t="s">
        <v>289</v>
      </c>
      <c r="N168" s="97">
        <v>29.880400000000002</v>
      </c>
      <c r="AT168" t="str">
        <f t="shared" si="24"/>
        <v>D3</v>
      </c>
      <c r="AU168" t="str">
        <f t="shared" si="25"/>
        <v>--</v>
      </c>
    </row>
    <row r="169" spans="1:47" x14ac:dyDescent="0.25">
      <c r="A169" t="str">
        <f t="shared" si="20"/>
        <v>U1-H5</v>
      </c>
      <c r="B169" t="str">
        <f t="shared" si="21"/>
        <v>D2</v>
      </c>
      <c r="C169" t="str">
        <f t="shared" si="22"/>
        <v>U1-D2</v>
      </c>
      <c r="D169" t="str">
        <f t="shared" si="23"/>
        <v>U1-H5</v>
      </c>
      <c r="E169" t="s">
        <v>367</v>
      </c>
      <c r="F169" t="s">
        <v>660</v>
      </c>
      <c r="G169" t="s">
        <v>301</v>
      </c>
      <c r="L169" t="s">
        <v>346</v>
      </c>
      <c r="M169" t="s">
        <v>289</v>
      </c>
      <c r="N169" s="97">
        <v>27.136199999999999</v>
      </c>
      <c r="AT169" t="str">
        <f t="shared" si="24"/>
        <v>D2</v>
      </c>
      <c r="AU169" t="str">
        <f t="shared" si="25"/>
        <v>--</v>
      </c>
    </row>
    <row r="170" spans="1:47" x14ac:dyDescent="0.25">
      <c r="A170" t="str">
        <f t="shared" si="20"/>
        <v>U1-H6</v>
      </c>
      <c r="B170" t="str">
        <f t="shared" si="21"/>
        <v>CLK12M</v>
      </c>
      <c r="C170" t="str">
        <f t="shared" si="22"/>
        <v>U1-CLK12M</v>
      </c>
      <c r="D170" t="str">
        <f t="shared" si="23"/>
        <v>U1-H6</v>
      </c>
      <c r="E170" t="s">
        <v>367</v>
      </c>
      <c r="F170" t="s">
        <v>662</v>
      </c>
      <c r="G170" t="s">
        <v>315</v>
      </c>
      <c r="L170" t="s">
        <v>675</v>
      </c>
      <c r="M170" t="s">
        <v>289</v>
      </c>
      <c r="N170" s="97">
        <v>8.6725999999999992</v>
      </c>
      <c r="AT170" t="str">
        <f t="shared" si="24"/>
        <v>NetR17_1</v>
      </c>
      <c r="AU170" t="str">
        <f t="shared" si="25"/>
        <v>R17</v>
      </c>
    </row>
    <row r="171" spans="1:47" x14ac:dyDescent="0.25">
      <c r="A171" t="str">
        <f t="shared" si="20"/>
        <v>U1-H8</v>
      </c>
      <c r="B171" t="str">
        <f t="shared" si="21"/>
        <v>D0</v>
      </c>
      <c r="C171" t="str">
        <f t="shared" si="22"/>
        <v>U1-D0</v>
      </c>
      <c r="D171" t="str">
        <f t="shared" si="23"/>
        <v>U1-H8</v>
      </c>
      <c r="E171" t="s">
        <v>367</v>
      </c>
      <c r="F171" t="s">
        <v>663</v>
      </c>
      <c r="G171" t="s">
        <v>299</v>
      </c>
      <c r="L171" t="s">
        <v>323</v>
      </c>
      <c r="M171" t="s">
        <v>289</v>
      </c>
      <c r="N171" s="97">
        <v>66.989900000000006</v>
      </c>
      <c r="AT171" t="str">
        <f t="shared" si="24"/>
        <v>D0</v>
      </c>
      <c r="AU171" t="str">
        <f t="shared" si="25"/>
        <v>--</v>
      </c>
    </row>
    <row r="172" spans="1:47" x14ac:dyDescent="0.25">
      <c r="A172" t="str">
        <f t="shared" si="20"/>
        <v>U1-H9</v>
      </c>
      <c r="B172" t="str">
        <f t="shared" si="21"/>
        <v>OSC_DIV</v>
      </c>
      <c r="C172" t="str">
        <f t="shared" si="22"/>
        <v>U1-OSC_DIV</v>
      </c>
      <c r="D172" t="str">
        <f t="shared" si="23"/>
        <v>U1-H9</v>
      </c>
      <c r="E172" t="s">
        <v>367</v>
      </c>
      <c r="F172" t="s">
        <v>665</v>
      </c>
      <c r="G172" t="s">
        <v>972</v>
      </c>
      <c r="L172" t="s">
        <v>329</v>
      </c>
      <c r="M172" t="s">
        <v>289</v>
      </c>
      <c r="N172" s="97">
        <v>47.769300000000001</v>
      </c>
      <c r="AT172" t="str">
        <f t="shared" si="24"/>
        <v>NetR45_1</v>
      </c>
      <c r="AU172" t="str">
        <f t="shared" si="25"/>
        <v>R45</v>
      </c>
    </row>
    <row r="173" spans="1:47" x14ac:dyDescent="0.25">
      <c r="A173" t="str">
        <f t="shared" si="20"/>
        <v>U1-H10</v>
      </c>
      <c r="B173" t="str">
        <f t="shared" si="21"/>
        <v>D12</v>
      </c>
      <c r="C173" t="str">
        <f t="shared" si="22"/>
        <v>U1-D12</v>
      </c>
      <c r="D173" t="str">
        <f t="shared" si="23"/>
        <v>U1-H10</v>
      </c>
      <c r="E173" t="s">
        <v>367</v>
      </c>
      <c r="F173" t="s">
        <v>667</v>
      </c>
      <c r="G173" t="s">
        <v>320</v>
      </c>
      <c r="L173" t="s">
        <v>331</v>
      </c>
      <c r="M173" t="s">
        <v>289</v>
      </c>
      <c r="N173" s="97">
        <v>48.071899999999999</v>
      </c>
      <c r="AT173" t="str">
        <f t="shared" si="24"/>
        <v>D12</v>
      </c>
      <c r="AU173" t="str">
        <f t="shared" si="25"/>
        <v>--</v>
      </c>
    </row>
    <row r="174" spans="1:47" x14ac:dyDescent="0.25">
      <c r="A174" t="str">
        <f t="shared" si="20"/>
        <v>U1-H11</v>
      </c>
      <c r="B174" t="str">
        <f t="shared" si="21"/>
        <v>3.3V</v>
      </c>
      <c r="C174" t="str">
        <f t="shared" si="22"/>
        <v>U1-3.3V</v>
      </c>
      <c r="D174" t="str">
        <f t="shared" si="23"/>
        <v>U1-H11</v>
      </c>
      <c r="E174" t="s">
        <v>367</v>
      </c>
      <c r="F174" t="s">
        <v>668</v>
      </c>
      <c r="G174" t="s">
        <v>291</v>
      </c>
      <c r="L174" t="s">
        <v>330</v>
      </c>
      <c r="M174" t="s">
        <v>289</v>
      </c>
      <c r="N174" s="97">
        <v>44.66</v>
      </c>
      <c r="AT174" t="str">
        <f t="shared" si="24"/>
        <v>3.3V</v>
      </c>
      <c r="AU174" t="str">
        <f t="shared" si="25"/>
        <v>--</v>
      </c>
    </row>
    <row r="175" spans="1:47" x14ac:dyDescent="0.25">
      <c r="A175" t="str">
        <f t="shared" si="20"/>
        <v>U1-H13</v>
      </c>
      <c r="B175" t="str">
        <f t="shared" si="21"/>
        <v>D13</v>
      </c>
      <c r="C175" t="str">
        <f t="shared" si="22"/>
        <v>U1-D13</v>
      </c>
      <c r="D175" t="str">
        <f t="shared" si="23"/>
        <v>U1-H13</v>
      </c>
      <c r="E175" t="s">
        <v>367</v>
      </c>
      <c r="F175" t="s">
        <v>669</v>
      </c>
      <c r="G175" t="s">
        <v>321</v>
      </c>
      <c r="L175" t="s">
        <v>985</v>
      </c>
      <c r="M175" t="s">
        <v>289</v>
      </c>
      <c r="N175" s="97">
        <v>15.3474</v>
      </c>
      <c r="AT175" t="str">
        <f t="shared" si="24"/>
        <v>D13</v>
      </c>
      <c r="AU175" t="str">
        <f t="shared" si="25"/>
        <v>--</v>
      </c>
    </row>
    <row r="176" spans="1:47" x14ac:dyDescent="0.25">
      <c r="A176" t="str">
        <f t="shared" si="20"/>
        <v>U1-J1</v>
      </c>
      <c r="B176" t="str">
        <f t="shared" si="21"/>
        <v>D4</v>
      </c>
      <c r="C176" t="str">
        <f t="shared" si="22"/>
        <v>U1-D4</v>
      </c>
      <c r="D176" t="str">
        <f t="shared" si="23"/>
        <v>U1-J1</v>
      </c>
      <c r="E176" t="s">
        <v>367</v>
      </c>
      <c r="F176" t="s">
        <v>168</v>
      </c>
      <c r="G176" t="s">
        <v>304</v>
      </c>
      <c r="L176" t="s">
        <v>999</v>
      </c>
      <c r="M176" t="s">
        <v>289</v>
      </c>
      <c r="N176" s="97">
        <v>30.790199999999999</v>
      </c>
      <c r="AT176" t="str">
        <f t="shared" si="24"/>
        <v>D4</v>
      </c>
      <c r="AU176" t="str">
        <f t="shared" si="25"/>
        <v>--</v>
      </c>
    </row>
    <row r="177" spans="1:47" x14ac:dyDescent="0.25">
      <c r="A177" t="str">
        <f t="shared" si="20"/>
        <v>U1-J2</v>
      </c>
      <c r="B177" t="str">
        <f t="shared" si="21"/>
        <v>D5</v>
      </c>
      <c r="C177" t="str">
        <f t="shared" si="22"/>
        <v>U1-D5</v>
      </c>
      <c r="D177" t="str">
        <f t="shared" si="23"/>
        <v>U1-J2</v>
      </c>
      <c r="E177" t="s">
        <v>367</v>
      </c>
      <c r="F177" t="s">
        <v>184</v>
      </c>
      <c r="G177" t="s">
        <v>306</v>
      </c>
      <c r="L177" t="s">
        <v>1000</v>
      </c>
      <c r="M177" t="s">
        <v>289</v>
      </c>
      <c r="N177" s="97">
        <v>32.972700000000003</v>
      </c>
      <c r="AT177" t="str">
        <f t="shared" si="24"/>
        <v>D5</v>
      </c>
      <c r="AU177" t="str">
        <f t="shared" si="25"/>
        <v>--</v>
      </c>
    </row>
    <row r="178" spans="1:47" x14ac:dyDescent="0.25">
      <c r="A178" t="str">
        <f t="shared" si="20"/>
        <v>U1-J3</v>
      </c>
      <c r="B178" t="str">
        <f t="shared" si="21"/>
        <v>3.3V</v>
      </c>
      <c r="C178" t="str">
        <f t="shared" si="22"/>
        <v>U1-3.3V</v>
      </c>
      <c r="D178" t="str">
        <f t="shared" si="23"/>
        <v>U1-J3</v>
      </c>
      <c r="E178" t="s">
        <v>367</v>
      </c>
      <c r="F178" t="s">
        <v>185</v>
      </c>
      <c r="G178" t="s">
        <v>291</v>
      </c>
      <c r="L178" t="s">
        <v>332</v>
      </c>
      <c r="M178" t="s">
        <v>289</v>
      </c>
      <c r="N178" s="97">
        <v>50.130600000000001</v>
      </c>
      <c r="AT178" t="str">
        <f t="shared" si="24"/>
        <v>3.3V</v>
      </c>
      <c r="AU178" t="str">
        <f t="shared" si="25"/>
        <v>--</v>
      </c>
    </row>
    <row r="179" spans="1:47" x14ac:dyDescent="0.25">
      <c r="A179" t="str">
        <f t="shared" si="20"/>
        <v>U1-J5</v>
      </c>
      <c r="B179" t="str">
        <f t="shared" si="21"/>
        <v>ADDA_SYNC</v>
      </c>
      <c r="C179" t="str">
        <f t="shared" si="22"/>
        <v>U1-ADDA_SYNC</v>
      </c>
      <c r="D179" t="str">
        <f t="shared" si="23"/>
        <v>U1-J5</v>
      </c>
      <c r="E179" t="s">
        <v>367</v>
      </c>
      <c r="F179" t="s">
        <v>670</v>
      </c>
      <c r="G179" t="s">
        <v>966</v>
      </c>
      <c r="L179" t="s">
        <v>350</v>
      </c>
      <c r="M179" t="s">
        <v>289</v>
      </c>
      <c r="N179" s="97">
        <v>32.410699999999999</v>
      </c>
      <c r="AT179" t="str">
        <f t="shared" si="24"/>
        <v>ADDA_SYNC</v>
      </c>
      <c r="AU179" t="str">
        <f t="shared" si="25"/>
        <v>--</v>
      </c>
    </row>
    <row r="180" spans="1:47" x14ac:dyDescent="0.25">
      <c r="A180" t="str">
        <f t="shared" si="20"/>
        <v>U1-J6</v>
      </c>
      <c r="B180" t="str">
        <f t="shared" si="21"/>
        <v>MISO</v>
      </c>
      <c r="C180" t="str">
        <f t="shared" si="22"/>
        <v>U1-MISO</v>
      </c>
      <c r="D180" t="str">
        <f t="shared" si="23"/>
        <v>U1-J6</v>
      </c>
      <c r="E180" t="s">
        <v>367</v>
      </c>
      <c r="F180" t="s">
        <v>187</v>
      </c>
      <c r="G180" t="s">
        <v>974</v>
      </c>
      <c r="L180" t="s">
        <v>394</v>
      </c>
      <c r="M180" t="s">
        <v>289</v>
      </c>
      <c r="N180" s="97">
        <v>57.398299999999999</v>
      </c>
      <c r="AT180" t="str">
        <f t="shared" si="24"/>
        <v>MISO</v>
      </c>
      <c r="AU180" t="str">
        <f t="shared" si="25"/>
        <v>--</v>
      </c>
    </row>
    <row r="181" spans="1:47" x14ac:dyDescent="0.25">
      <c r="A181" t="str">
        <f t="shared" si="20"/>
        <v>U1-J7</v>
      </c>
      <c r="B181" t="str">
        <f t="shared" si="21"/>
        <v>MCLK</v>
      </c>
      <c r="C181" t="str">
        <f t="shared" si="22"/>
        <v>U1-MCLK</v>
      </c>
      <c r="D181" t="str">
        <f t="shared" si="23"/>
        <v>U1-J7</v>
      </c>
      <c r="E181" t="s">
        <v>367</v>
      </c>
      <c r="F181" t="s">
        <v>673</v>
      </c>
      <c r="G181" t="s">
        <v>975</v>
      </c>
      <c r="L181" t="s">
        <v>395</v>
      </c>
      <c r="M181" t="s">
        <v>289</v>
      </c>
      <c r="N181" s="97">
        <v>23.8688</v>
      </c>
      <c r="AT181" t="str">
        <f t="shared" si="24"/>
        <v>MCLK</v>
      </c>
      <c r="AU181" t="str">
        <f t="shared" si="25"/>
        <v>--</v>
      </c>
    </row>
    <row r="182" spans="1:47" x14ac:dyDescent="0.25">
      <c r="A182" t="str">
        <f t="shared" si="20"/>
        <v>U1-J8</v>
      </c>
      <c r="B182" t="str">
        <f t="shared" si="21"/>
        <v>A3</v>
      </c>
      <c r="C182" t="str">
        <f t="shared" si="22"/>
        <v>U1-A3</v>
      </c>
      <c r="D182" t="str">
        <f t="shared" si="23"/>
        <v>U1-J8</v>
      </c>
      <c r="E182" t="s">
        <v>367</v>
      </c>
      <c r="F182" t="s">
        <v>676</v>
      </c>
      <c r="G182" t="s">
        <v>579</v>
      </c>
      <c r="L182" t="s">
        <v>326</v>
      </c>
      <c r="M182" t="s">
        <v>289</v>
      </c>
      <c r="N182" s="97">
        <v>31.136900000000001</v>
      </c>
      <c r="AT182" t="str">
        <f t="shared" si="24"/>
        <v>A3</v>
      </c>
      <c r="AU182" t="str">
        <f t="shared" si="25"/>
        <v>--</v>
      </c>
    </row>
    <row r="183" spans="1:47" x14ac:dyDescent="0.25">
      <c r="A183" t="str">
        <f t="shared" si="20"/>
        <v>U1-J9</v>
      </c>
      <c r="B183" t="str">
        <f t="shared" si="21"/>
        <v>MEMS_INT2</v>
      </c>
      <c r="C183" t="str">
        <f t="shared" si="22"/>
        <v>U1-MEMS_INT2</v>
      </c>
      <c r="D183" t="str">
        <f t="shared" si="23"/>
        <v>U1-J9</v>
      </c>
      <c r="E183" t="s">
        <v>367</v>
      </c>
      <c r="F183" t="s">
        <v>188</v>
      </c>
      <c r="G183" t="s">
        <v>976</v>
      </c>
      <c r="L183" t="s">
        <v>691</v>
      </c>
      <c r="M183" t="s">
        <v>289</v>
      </c>
      <c r="N183" s="97">
        <v>10.180899999999999</v>
      </c>
      <c r="AT183" t="str">
        <f t="shared" si="24"/>
        <v>MEMS_INT2</v>
      </c>
      <c r="AU183" t="str">
        <f t="shared" si="25"/>
        <v>--</v>
      </c>
    </row>
    <row r="184" spans="1:47" x14ac:dyDescent="0.25">
      <c r="A184" t="str">
        <f t="shared" si="20"/>
        <v>U1-J10</v>
      </c>
      <c r="B184" t="str">
        <f t="shared" si="21"/>
        <v>D11</v>
      </c>
      <c r="C184" t="str">
        <f t="shared" si="22"/>
        <v>U1-D11</v>
      </c>
      <c r="D184" t="str">
        <f t="shared" si="23"/>
        <v>U1-J10</v>
      </c>
      <c r="E184" t="s">
        <v>367</v>
      </c>
      <c r="F184" t="s">
        <v>679</v>
      </c>
      <c r="G184" t="s">
        <v>318</v>
      </c>
      <c r="L184" t="s">
        <v>967</v>
      </c>
      <c r="M184" t="s">
        <v>289</v>
      </c>
      <c r="N184" s="97">
        <v>12.056699999999999</v>
      </c>
      <c r="AT184" t="str">
        <f t="shared" si="24"/>
        <v>D11</v>
      </c>
      <c r="AU184" t="str">
        <f t="shared" si="25"/>
        <v>--</v>
      </c>
    </row>
    <row r="185" spans="1:47" x14ac:dyDescent="0.25">
      <c r="A185" t="str">
        <f t="shared" si="20"/>
        <v>U1-J11</v>
      </c>
      <c r="B185" t="str">
        <f t="shared" si="21"/>
        <v>3.3V</v>
      </c>
      <c r="C185" t="str">
        <f t="shared" si="22"/>
        <v>U1-3.3V</v>
      </c>
      <c r="D185" t="str">
        <f t="shared" si="23"/>
        <v>U1-J11</v>
      </c>
      <c r="E185" t="s">
        <v>367</v>
      </c>
      <c r="F185" t="s">
        <v>680</v>
      </c>
      <c r="G185" t="s">
        <v>291</v>
      </c>
      <c r="L185" t="s">
        <v>1023</v>
      </c>
      <c r="M185" t="s">
        <v>1023</v>
      </c>
      <c r="N185" s="97" t="s">
        <v>1023</v>
      </c>
      <c r="AT185" t="str">
        <f t="shared" si="24"/>
        <v>3.3V</v>
      </c>
      <c r="AU185" t="str">
        <f t="shared" si="25"/>
        <v>--</v>
      </c>
    </row>
    <row r="186" spans="1:47" x14ac:dyDescent="0.25">
      <c r="A186" t="str">
        <f t="shared" si="20"/>
        <v>U1-J12</v>
      </c>
      <c r="B186" t="str">
        <f t="shared" si="21"/>
        <v>D7</v>
      </c>
      <c r="C186" t="str">
        <f t="shared" si="22"/>
        <v>U1-D7</v>
      </c>
      <c r="D186" t="str">
        <f t="shared" si="23"/>
        <v>U1-J12</v>
      </c>
      <c r="E186" t="s">
        <v>367</v>
      </c>
      <c r="F186" t="s">
        <v>682</v>
      </c>
      <c r="G186" t="s">
        <v>310</v>
      </c>
      <c r="N186" s="97"/>
      <c r="AT186" t="str">
        <f t="shared" si="24"/>
        <v>D7</v>
      </c>
      <c r="AU186" t="str">
        <f t="shared" si="25"/>
        <v>--</v>
      </c>
    </row>
    <row r="187" spans="1:47" x14ac:dyDescent="0.25">
      <c r="A187" t="str">
        <f t="shared" si="20"/>
        <v>U1-J13</v>
      </c>
      <c r="B187" t="str">
        <f t="shared" si="21"/>
        <v>D8</v>
      </c>
      <c r="C187" t="str">
        <f t="shared" si="22"/>
        <v>U1-D8</v>
      </c>
      <c r="D187" t="str">
        <f t="shared" si="23"/>
        <v>U1-J13</v>
      </c>
      <c r="E187" t="s">
        <v>367</v>
      </c>
      <c r="F187" t="s">
        <v>683</v>
      </c>
      <c r="G187" t="s">
        <v>312</v>
      </c>
      <c r="N187" s="97"/>
      <c r="AT187" t="str">
        <f t="shared" si="24"/>
        <v>D8</v>
      </c>
      <c r="AU187" t="str">
        <f t="shared" si="25"/>
        <v>--</v>
      </c>
    </row>
    <row r="188" spans="1:47" x14ac:dyDescent="0.25">
      <c r="A188" t="str">
        <f t="shared" si="20"/>
        <v>U1-K1</v>
      </c>
      <c r="B188" t="str">
        <f t="shared" si="21"/>
        <v>PIO_08</v>
      </c>
      <c r="C188" t="str">
        <f t="shared" si="22"/>
        <v>U1-PIO_08</v>
      </c>
      <c r="D188" t="str">
        <f t="shared" si="23"/>
        <v>U1-K1</v>
      </c>
      <c r="E188" t="s">
        <v>367</v>
      </c>
      <c r="F188" t="s">
        <v>685</v>
      </c>
      <c r="G188" t="s">
        <v>346</v>
      </c>
      <c r="N188" s="97"/>
      <c r="AT188" t="str">
        <f t="shared" si="24"/>
        <v>PIO_08</v>
      </c>
      <c r="AU188" t="str">
        <f t="shared" si="25"/>
        <v>--</v>
      </c>
    </row>
    <row r="189" spans="1:47" x14ac:dyDescent="0.25">
      <c r="A189" t="str">
        <f t="shared" si="20"/>
        <v>U1-K2</v>
      </c>
      <c r="B189" t="str">
        <f t="shared" si="21"/>
        <v>PIO_07</v>
      </c>
      <c r="C189" t="str">
        <f t="shared" si="22"/>
        <v>U1-PIO_07</v>
      </c>
      <c r="D189" t="str">
        <f t="shared" si="23"/>
        <v>U1-K2</v>
      </c>
      <c r="E189" t="s">
        <v>367</v>
      </c>
      <c r="F189" t="s">
        <v>686</v>
      </c>
      <c r="G189" t="s">
        <v>344</v>
      </c>
      <c r="N189" s="97"/>
      <c r="AT189" t="str">
        <f t="shared" si="24"/>
        <v>PIO_07</v>
      </c>
      <c r="AU189" t="str">
        <f t="shared" si="25"/>
        <v>--</v>
      </c>
    </row>
    <row r="190" spans="1:47" x14ac:dyDescent="0.25">
      <c r="A190" t="str">
        <f t="shared" si="20"/>
        <v>U1-K3</v>
      </c>
      <c r="B190" t="str">
        <f t="shared" si="21"/>
        <v>3.3V</v>
      </c>
      <c r="C190" t="str">
        <f t="shared" si="22"/>
        <v>U1-3.3V</v>
      </c>
      <c r="D190" t="str">
        <f t="shared" si="23"/>
        <v>U1-K3</v>
      </c>
      <c r="E190" t="s">
        <v>367</v>
      </c>
      <c r="F190" t="s">
        <v>687</v>
      </c>
      <c r="G190" t="s">
        <v>291</v>
      </c>
      <c r="N190" s="97"/>
      <c r="AT190" t="str">
        <f t="shared" si="24"/>
        <v>3.3V</v>
      </c>
      <c r="AU190" t="str">
        <f t="shared" si="25"/>
        <v>--</v>
      </c>
    </row>
    <row r="191" spans="1:47" x14ac:dyDescent="0.25">
      <c r="A191" t="str">
        <f t="shared" si="20"/>
        <v>U1-K5</v>
      </c>
      <c r="B191" t="str">
        <f t="shared" si="21"/>
        <v>MOSI</v>
      </c>
      <c r="C191" t="str">
        <f t="shared" si="22"/>
        <v>U1-MOSI</v>
      </c>
      <c r="D191" t="str">
        <f t="shared" si="23"/>
        <v>U1-K5</v>
      </c>
      <c r="E191" t="s">
        <v>367</v>
      </c>
      <c r="F191" t="s">
        <v>688</v>
      </c>
      <c r="G191" t="s">
        <v>979</v>
      </c>
      <c r="N191" s="97"/>
      <c r="AT191" t="str">
        <f t="shared" si="24"/>
        <v>MOSI</v>
      </c>
      <c r="AU191" t="str">
        <f t="shared" si="25"/>
        <v>--</v>
      </c>
    </row>
    <row r="192" spans="1:47" x14ac:dyDescent="0.25">
      <c r="A192" t="str">
        <f t="shared" si="20"/>
        <v>U1-K6</v>
      </c>
      <c r="B192" t="str">
        <f t="shared" si="21"/>
        <v>A0</v>
      </c>
      <c r="C192" t="str">
        <f t="shared" si="22"/>
        <v>U1-A0</v>
      </c>
      <c r="D192" t="str">
        <f t="shared" si="23"/>
        <v>U1-K6</v>
      </c>
      <c r="E192" t="s">
        <v>367</v>
      </c>
      <c r="F192" t="s">
        <v>689</v>
      </c>
      <c r="G192" t="s">
        <v>572</v>
      </c>
      <c r="N192" s="97"/>
      <c r="AT192" t="str">
        <f t="shared" si="24"/>
        <v>A0</v>
      </c>
      <c r="AU192" t="str">
        <f t="shared" si="25"/>
        <v>--</v>
      </c>
    </row>
    <row r="193" spans="1:47" x14ac:dyDescent="0.25">
      <c r="A193" t="str">
        <f t="shared" si="20"/>
        <v>U1-K7</v>
      </c>
      <c r="B193" t="str">
        <f t="shared" si="21"/>
        <v>WE</v>
      </c>
      <c r="C193" t="str">
        <f t="shared" si="22"/>
        <v>U1-WE</v>
      </c>
      <c r="D193" t="str">
        <f t="shared" si="23"/>
        <v>U1-K7</v>
      </c>
      <c r="E193" t="s">
        <v>367</v>
      </c>
      <c r="F193" t="s">
        <v>690</v>
      </c>
      <c r="G193" t="s">
        <v>691</v>
      </c>
      <c r="N193" s="97"/>
      <c r="AT193" t="str">
        <f t="shared" si="24"/>
        <v>WE</v>
      </c>
      <c r="AU193" t="str">
        <f t="shared" si="25"/>
        <v>--</v>
      </c>
    </row>
    <row r="194" spans="1:47" x14ac:dyDescent="0.25">
      <c r="A194" t="str">
        <f t="shared" si="20"/>
        <v>U1-K8</v>
      </c>
      <c r="B194" t="str">
        <f t="shared" si="21"/>
        <v>BA1</v>
      </c>
      <c r="C194" t="str">
        <f t="shared" si="22"/>
        <v>U1-BA1</v>
      </c>
      <c r="D194" t="str">
        <f t="shared" si="23"/>
        <v>U1-K8</v>
      </c>
      <c r="E194" t="s">
        <v>367</v>
      </c>
      <c r="F194" t="s">
        <v>692</v>
      </c>
      <c r="G194" t="s">
        <v>587</v>
      </c>
      <c r="N194" s="97"/>
      <c r="AT194" t="str">
        <f t="shared" si="24"/>
        <v>BA1</v>
      </c>
      <c r="AU194" t="str">
        <f t="shared" si="25"/>
        <v>--</v>
      </c>
    </row>
    <row r="195" spans="1:47" x14ac:dyDescent="0.25">
      <c r="A195" t="str">
        <f t="shared" si="20"/>
        <v>U1-K10</v>
      </c>
      <c r="B195" t="str">
        <f t="shared" si="21"/>
        <v>D1</v>
      </c>
      <c r="C195" t="str">
        <f t="shared" si="22"/>
        <v>U1-D1</v>
      </c>
      <c r="D195" t="str">
        <f t="shared" si="23"/>
        <v>U1-K10</v>
      </c>
      <c r="E195" t="s">
        <v>367</v>
      </c>
      <c r="F195" t="s">
        <v>693</v>
      </c>
      <c r="G195" t="s">
        <v>300</v>
      </c>
      <c r="N195" s="97"/>
      <c r="AT195" t="str">
        <f t="shared" si="24"/>
        <v>D1</v>
      </c>
      <c r="AU195" t="str">
        <f t="shared" si="25"/>
        <v>--</v>
      </c>
    </row>
    <row r="196" spans="1:47" x14ac:dyDescent="0.25">
      <c r="A196" t="str">
        <f t="shared" si="20"/>
        <v>U1-K11</v>
      </c>
      <c r="B196" t="str">
        <f t="shared" si="21"/>
        <v>D9</v>
      </c>
      <c r="C196" t="str">
        <f t="shared" si="22"/>
        <v>U1-D9</v>
      </c>
      <c r="D196" t="str">
        <f t="shared" si="23"/>
        <v>U1-K11</v>
      </c>
      <c r="E196" t="s">
        <v>367</v>
      </c>
      <c r="F196" t="s">
        <v>694</v>
      </c>
      <c r="G196" t="s">
        <v>314</v>
      </c>
      <c r="N196" s="97"/>
      <c r="AT196" t="str">
        <f t="shared" si="24"/>
        <v>D9</v>
      </c>
      <c r="AU196" t="str">
        <f t="shared" si="25"/>
        <v>--</v>
      </c>
    </row>
    <row r="197" spans="1:47" x14ac:dyDescent="0.25">
      <c r="A197" t="str">
        <f t="shared" si="20"/>
        <v>U1-K12</v>
      </c>
      <c r="B197" t="str">
        <f t="shared" si="21"/>
        <v>D10</v>
      </c>
      <c r="C197" t="str">
        <f t="shared" si="22"/>
        <v>U1-D10</v>
      </c>
      <c r="D197" t="str">
        <f t="shared" si="23"/>
        <v>U1-K12</v>
      </c>
      <c r="E197" t="s">
        <v>367</v>
      </c>
      <c r="F197" t="s">
        <v>695</v>
      </c>
      <c r="G197" t="s">
        <v>316</v>
      </c>
      <c r="N197" s="97"/>
      <c r="AT197" t="str">
        <f t="shared" si="24"/>
        <v>D10</v>
      </c>
      <c r="AU197" t="str">
        <f t="shared" si="25"/>
        <v>--</v>
      </c>
    </row>
    <row r="198" spans="1:47" x14ac:dyDescent="0.25">
      <c r="A198" t="str">
        <f t="shared" ref="A198:A261" si="26">$E198&amp;"-"&amp;$F198</f>
        <v>U1-K13</v>
      </c>
      <c r="B198" t="str">
        <f t="shared" ref="B198:B261" si="27">IF(OR(E198=$A$2,E198=$B$2,E198=$C$2,E198=$D$2),"--",G198)</f>
        <v>NetU1_K13</v>
      </c>
      <c r="C198" t="str">
        <f t="shared" ref="C198:C261" si="28">$E198&amp;"-"&amp;$G198</f>
        <v>U1-NetU1_K13</v>
      </c>
      <c r="D198" t="str">
        <f t="shared" ref="D198:D261" si="29">A198</f>
        <v>U1-K13</v>
      </c>
      <c r="E198" t="s">
        <v>367</v>
      </c>
      <c r="F198" t="s">
        <v>696</v>
      </c>
      <c r="G198" t="s">
        <v>697</v>
      </c>
      <c r="N198" s="97"/>
      <c r="AT198" t="str">
        <f t="shared" ref="AT198:AT261" si="30">IF(IF(COUNTIF($AO$6:$AQ$150,B198)&gt;0,"---","--")="---",VLOOKUP(B198,$AO$6:$AQ$150,3,0),B198)</f>
        <v>NetU1_K13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U1-L1</v>
      </c>
      <c r="B199" t="str">
        <f t="shared" si="27"/>
        <v>NetU1_L1</v>
      </c>
      <c r="C199" t="str">
        <f t="shared" si="28"/>
        <v>U1-NetU1_L1</v>
      </c>
      <c r="D199" t="str">
        <f t="shared" si="29"/>
        <v>U1-L1</v>
      </c>
      <c r="E199" t="s">
        <v>367</v>
      </c>
      <c r="F199" t="s">
        <v>486</v>
      </c>
      <c r="G199" t="s">
        <v>699</v>
      </c>
      <c r="N199" s="97"/>
      <c r="AT199" t="str">
        <f t="shared" si="30"/>
        <v>NetU1_L1</v>
      </c>
      <c r="AU199" t="str">
        <f t="shared" si="31"/>
        <v>--</v>
      </c>
    </row>
    <row r="200" spans="1:47" x14ac:dyDescent="0.25">
      <c r="A200" t="str">
        <f t="shared" si="26"/>
        <v>U1-L2</v>
      </c>
      <c r="B200" t="str">
        <f t="shared" si="27"/>
        <v>MEMS_INT1</v>
      </c>
      <c r="C200" t="str">
        <f t="shared" si="28"/>
        <v>U1-MEMS_INT1</v>
      </c>
      <c r="D200" t="str">
        <f t="shared" si="29"/>
        <v>U1-L2</v>
      </c>
      <c r="E200" t="s">
        <v>367</v>
      </c>
      <c r="F200" t="s">
        <v>487</v>
      </c>
      <c r="G200" t="s">
        <v>978</v>
      </c>
      <c r="N200" s="97"/>
      <c r="AT200" t="str">
        <f t="shared" si="30"/>
        <v>MEMS_INT1</v>
      </c>
      <c r="AU200" t="str">
        <f t="shared" si="31"/>
        <v>--</v>
      </c>
    </row>
    <row r="201" spans="1:47" x14ac:dyDescent="0.25">
      <c r="A201" t="str">
        <f t="shared" si="26"/>
        <v>U1-L3</v>
      </c>
      <c r="B201" t="str">
        <f t="shared" si="27"/>
        <v>PIO_02</v>
      </c>
      <c r="C201" t="str">
        <f t="shared" si="28"/>
        <v>U1-PIO_02</v>
      </c>
      <c r="D201" t="str">
        <f t="shared" si="29"/>
        <v>U1-L3</v>
      </c>
      <c r="E201" t="s">
        <v>367</v>
      </c>
      <c r="F201" t="s">
        <v>701</v>
      </c>
      <c r="G201" t="s">
        <v>334</v>
      </c>
      <c r="N201" s="97"/>
      <c r="AT201" t="str">
        <f t="shared" si="30"/>
        <v>PIO_02</v>
      </c>
      <c r="AU201" t="str">
        <f t="shared" si="31"/>
        <v>--</v>
      </c>
    </row>
    <row r="202" spans="1:47" x14ac:dyDescent="0.25">
      <c r="A202" t="str">
        <f t="shared" si="26"/>
        <v>U1-L4</v>
      </c>
      <c r="B202" t="str">
        <f t="shared" si="27"/>
        <v>TEMP_CS</v>
      </c>
      <c r="C202" t="str">
        <f t="shared" si="28"/>
        <v>U1-TEMP_CS</v>
      </c>
      <c r="D202" t="str">
        <f t="shared" si="29"/>
        <v>U1-L4</v>
      </c>
      <c r="E202" t="s">
        <v>367</v>
      </c>
      <c r="F202" t="s">
        <v>702</v>
      </c>
      <c r="G202" t="s">
        <v>985</v>
      </c>
      <c r="N202" s="97"/>
      <c r="AT202" t="str">
        <f t="shared" si="30"/>
        <v>TEMP_CS</v>
      </c>
      <c r="AU202" t="str">
        <f t="shared" si="31"/>
        <v>--</v>
      </c>
    </row>
    <row r="203" spans="1:47" x14ac:dyDescent="0.25">
      <c r="A203" t="str">
        <f t="shared" si="26"/>
        <v>U1-L5</v>
      </c>
      <c r="B203" t="str">
        <f t="shared" si="27"/>
        <v>MEMS_CS</v>
      </c>
      <c r="C203" t="str">
        <f t="shared" si="28"/>
        <v>U1-MEMS_CS</v>
      </c>
      <c r="D203" t="str">
        <f t="shared" si="29"/>
        <v>U1-L5</v>
      </c>
      <c r="E203" t="s">
        <v>367</v>
      </c>
      <c r="F203" t="s">
        <v>703</v>
      </c>
      <c r="G203" t="s">
        <v>977</v>
      </c>
      <c r="N203" s="97"/>
      <c r="AT203" t="str">
        <f t="shared" si="30"/>
        <v>MEMS_CS</v>
      </c>
      <c r="AU203" t="str">
        <f t="shared" si="31"/>
        <v>--</v>
      </c>
    </row>
    <row r="204" spans="1:47" x14ac:dyDescent="0.25">
      <c r="A204" t="str">
        <f t="shared" si="26"/>
        <v>U1-L6</v>
      </c>
      <c r="B204" t="str">
        <f t="shared" si="27"/>
        <v>3.3V</v>
      </c>
      <c r="C204" t="str">
        <f t="shared" si="28"/>
        <v>U1-3.3V</v>
      </c>
      <c r="D204" t="str">
        <f t="shared" si="29"/>
        <v>U1-L6</v>
      </c>
      <c r="E204" t="s">
        <v>367</v>
      </c>
      <c r="F204" t="s">
        <v>704</v>
      </c>
      <c r="G204" t="s">
        <v>291</v>
      </c>
      <c r="N204" s="97"/>
      <c r="AT204" t="str">
        <f t="shared" si="30"/>
        <v>3.3V</v>
      </c>
      <c r="AU204" t="str">
        <f t="shared" si="31"/>
        <v>--</v>
      </c>
    </row>
    <row r="205" spans="1:47" x14ac:dyDescent="0.25">
      <c r="A205" t="str">
        <f t="shared" si="26"/>
        <v>U1-L7</v>
      </c>
      <c r="B205" t="str">
        <f t="shared" si="27"/>
        <v>3.3V</v>
      </c>
      <c r="C205" t="str">
        <f t="shared" si="28"/>
        <v>U1-3.3V</v>
      </c>
      <c r="D205" t="str">
        <f t="shared" si="29"/>
        <v>U1-L7</v>
      </c>
      <c r="E205" t="s">
        <v>367</v>
      </c>
      <c r="F205" t="s">
        <v>705</v>
      </c>
      <c r="G205" t="s">
        <v>291</v>
      </c>
      <c r="N205" s="97"/>
      <c r="AT205" t="str">
        <f t="shared" si="30"/>
        <v>3.3V</v>
      </c>
      <c r="AU205" t="str">
        <f t="shared" si="31"/>
        <v>--</v>
      </c>
    </row>
    <row r="206" spans="1:47" x14ac:dyDescent="0.25">
      <c r="A206" t="str">
        <f t="shared" si="26"/>
        <v>U1-L8</v>
      </c>
      <c r="B206" t="str">
        <f t="shared" si="27"/>
        <v>3.3V</v>
      </c>
      <c r="C206" t="str">
        <f t="shared" si="28"/>
        <v>U1-3.3V</v>
      </c>
      <c r="D206" t="str">
        <f t="shared" si="29"/>
        <v>U1-L8</v>
      </c>
      <c r="E206" t="s">
        <v>367</v>
      </c>
      <c r="F206" t="s">
        <v>706</v>
      </c>
      <c r="G206" t="s">
        <v>291</v>
      </c>
      <c r="N206" s="97"/>
      <c r="AT206" t="str">
        <f t="shared" si="30"/>
        <v>3.3V</v>
      </c>
      <c r="AU206" t="str">
        <f t="shared" si="31"/>
        <v>--</v>
      </c>
    </row>
    <row r="207" spans="1:47" x14ac:dyDescent="0.25">
      <c r="A207" t="str">
        <f t="shared" si="26"/>
        <v>U1-L10</v>
      </c>
      <c r="B207" t="str">
        <f t="shared" si="27"/>
        <v>A7</v>
      </c>
      <c r="C207" t="str">
        <f t="shared" si="28"/>
        <v>U1-A7</v>
      </c>
      <c r="D207" t="str">
        <f t="shared" si="29"/>
        <v>U1-L10</v>
      </c>
      <c r="E207" t="s">
        <v>367</v>
      </c>
      <c r="F207" t="s">
        <v>707</v>
      </c>
      <c r="G207" t="s">
        <v>583</v>
      </c>
      <c r="N207" s="97"/>
      <c r="AT207" t="str">
        <f t="shared" si="30"/>
        <v>A7</v>
      </c>
      <c r="AU207" t="str">
        <f t="shared" si="31"/>
        <v>--</v>
      </c>
    </row>
    <row r="208" spans="1:47" x14ac:dyDescent="0.25">
      <c r="A208" t="str">
        <f t="shared" si="26"/>
        <v>U1-L11</v>
      </c>
      <c r="B208" t="str">
        <f t="shared" si="27"/>
        <v>A12</v>
      </c>
      <c r="C208" t="str">
        <f t="shared" si="28"/>
        <v>U1-A12</v>
      </c>
      <c r="D208" t="str">
        <f t="shared" si="29"/>
        <v>U1-L11</v>
      </c>
      <c r="E208" t="s">
        <v>367</v>
      </c>
      <c r="F208" t="s">
        <v>708</v>
      </c>
      <c r="G208" t="s">
        <v>576</v>
      </c>
      <c r="N208" s="97"/>
      <c r="AT208" t="str">
        <f t="shared" si="30"/>
        <v>A12</v>
      </c>
      <c r="AU208" t="str">
        <f t="shared" si="31"/>
        <v>--</v>
      </c>
    </row>
    <row r="209" spans="1:47" x14ac:dyDescent="0.25">
      <c r="A209" t="str">
        <f t="shared" si="26"/>
        <v>U1-L12</v>
      </c>
      <c r="B209" t="str">
        <f t="shared" si="27"/>
        <v>D6</v>
      </c>
      <c r="C209" t="str">
        <f t="shared" si="28"/>
        <v>U1-D6</v>
      </c>
      <c r="D209" t="str">
        <f t="shared" si="29"/>
        <v>U1-L12</v>
      </c>
      <c r="E209" t="s">
        <v>367</v>
      </c>
      <c r="F209" t="s">
        <v>709</v>
      </c>
      <c r="G209" t="s">
        <v>308</v>
      </c>
      <c r="N209" s="97"/>
      <c r="AT209" t="str">
        <f t="shared" si="30"/>
        <v>D6</v>
      </c>
      <c r="AU209" t="str">
        <f t="shared" si="31"/>
        <v>--</v>
      </c>
    </row>
    <row r="210" spans="1:47" x14ac:dyDescent="0.25">
      <c r="A210" t="str">
        <f t="shared" si="26"/>
        <v>U1-L13</v>
      </c>
      <c r="B210" t="str">
        <f t="shared" si="27"/>
        <v>TEMP_INT</v>
      </c>
      <c r="C210" t="str">
        <f t="shared" si="28"/>
        <v>U1-TEMP_INT</v>
      </c>
      <c r="D210" t="str">
        <f t="shared" si="29"/>
        <v>U1-L13</v>
      </c>
      <c r="E210" t="s">
        <v>367</v>
      </c>
      <c r="F210" t="s">
        <v>710</v>
      </c>
      <c r="G210" t="s">
        <v>1000</v>
      </c>
      <c r="N210" s="97"/>
      <c r="AT210" t="str">
        <f t="shared" si="30"/>
        <v>TEMP_INT</v>
      </c>
      <c r="AU210" t="str">
        <f t="shared" si="31"/>
        <v>--</v>
      </c>
    </row>
    <row r="211" spans="1:47" x14ac:dyDescent="0.25">
      <c r="A211" t="str">
        <f t="shared" si="26"/>
        <v>U1-M1</v>
      </c>
      <c r="B211" t="str">
        <f t="shared" si="27"/>
        <v>PIO_04</v>
      </c>
      <c r="C211" t="str">
        <f t="shared" si="28"/>
        <v>U1-PIO_04</v>
      </c>
      <c r="D211" t="str">
        <f t="shared" si="29"/>
        <v>U1-M1</v>
      </c>
      <c r="E211" t="s">
        <v>367</v>
      </c>
      <c r="F211" t="s">
        <v>712</v>
      </c>
      <c r="G211" t="s">
        <v>336</v>
      </c>
      <c r="N211" s="97"/>
      <c r="AT211" t="str">
        <f t="shared" si="30"/>
        <v>PIO_04</v>
      </c>
      <c r="AU211" t="str">
        <f t="shared" si="31"/>
        <v>--</v>
      </c>
    </row>
    <row r="212" spans="1:47" x14ac:dyDescent="0.25">
      <c r="A212" t="str">
        <f t="shared" si="26"/>
        <v>U1-M2</v>
      </c>
      <c r="B212" t="str">
        <f t="shared" si="27"/>
        <v>PIO_03</v>
      </c>
      <c r="C212" t="str">
        <f t="shared" si="28"/>
        <v>U1-PIO_03</v>
      </c>
      <c r="D212" t="str">
        <f t="shared" si="29"/>
        <v>U1-M2</v>
      </c>
      <c r="E212" t="s">
        <v>367</v>
      </c>
      <c r="F212" t="s">
        <v>713</v>
      </c>
      <c r="G212" t="s">
        <v>335</v>
      </c>
      <c r="N212" s="97"/>
      <c r="AT212" t="str">
        <f t="shared" si="30"/>
        <v>PIO_03</v>
      </c>
      <c r="AU212" t="str">
        <f t="shared" si="31"/>
        <v>--</v>
      </c>
    </row>
    <row r="213" spans="1:47" x14ac:dyDescent="0.25">
      <c r="A213" t="str">
        <f t="shared" si="26"/>
        <v>U1-M3</v>
      </c>
      <c r="B213" t="str">
        <f t="shared" si="27"/>
        <v>PIO_01</v>
      </c>
      <c r="C213" t="str">
        <f t="shared" si="28"/>
        <v>U1-PIO_01</v>
      </c>
      <c r="D213" t="str">
        <f t="shared" si="29"/>
        <v>U1-M3</v>
      </c>
      <c r="E213" t="s">
        <v>367</v>
      </c>
      <c r="F213" t="s">
        <v>714</v>
      </c>
      <c r="G213" t="s">
        <v>333</v>
      </c>
      <c r="N213" s="97"/>
      <c r="AT213" t="str">
        <f t="shared" si="30"/>
        <v>PIO_01</v>
      </c>
      <c r="AU213" t="str">
        <f t="shared" si="31"/>
        <v>--</v>
      </c>
    </row>
    <row r="214" spans="1:47" x14ac:dyDescent="0.25">
      <c r="A214" t="str">
        <f t="shared" si="26"/>
        <v>U1-M4</v>
      </c>
      <c r="B214" t="str">
        <f t="shared" si="27"/>
        <v>CS</v>
      </c>
      <c r="C214" t="str">
        <f t="shared" si="28"/>
        <v>U1-CS</v>
      </c>
      <c r="D214" t="str">
        <f t="shared" si="29"/>
        <v>U1-M4</v>
      </c>
      <c r="E214" t="s">
        <v>367</v>
      </c>
      <c r="F214" t="s">
        <v>715</v>
      </c>
      <c r="G214" t="s">
        <v>592</v>
      </c>
      <c r="N214" s="97"/>
      <c r="AT214" t="str">
        <f t="shared" si="30"/>
        <v>CS</v>
      </c>
      <c r="AU214" t="str">
        <f t="shared" si="31"/>
        <v>--</v>
      </c>
    </row>
    <row r="215" spans="1:47" x14ac:dyDescent="0.25">
      <c r="A215" t="str">
        <f t="shared" si="26"/>
        <v>U1-M5</v>
      </c>
      <c r="B215" t="str">
        <f t="shared" si="27"/>
        <v>A1</v>
      </c>
      <c r="C215" t="str">
        <f t="shared" si="28"/>
        <v>U1-A1</v>
      </c>
      <c r="D215" t="str">
        <f t="shared" si="29"/>
        <v>U1-M5</v>
      </c>
      <c r="E215" t="s">
        <v>367</v>
      </c>
      <c r="F215" t="s">
        <v>716</v>
      </c>
      <c r="G215" t="s">
        <v>573</v>
      </c>
      <c r="N215" s="97"/>
      <c r="AT215" t="str">
        <f t="shared" si="30"/>
        <v>A1</v>
      </c>
      <c r="AU215" t="str">
        <f t="shared" si="31"/>
        <v>--</v>
      </c>
    </row>
    <row r="216" spans="1:47" x14ac:dyDescent="0.25">
      <c r="A216" t="str">
        <f t="shared" si="26"/>
        <v>U1-M7</v>
      </c>
      <c r="B216" t="str">
        <f t="shared" si="27"/>
        <v>RAS</v>
      </c>
      <c r="C216" t="str">
        <f t="shared" si="28"/>
        <v>U1-RAS</v>
      </c>
      <c r="D216" t="str">
        <f t="shared" si="29"/>
        <v>U1-M7</v>
      </c>
      <c r="E216" t="s">
        <v>367</v>
      </c>
      <c r="F216" t="s">
        <v>717</v>
      </c>
      <c r="G216" t="s">
        <v>675</v>
      </c>
      <c r="N216" s="97"/>
      <c r="AT216" t="str">
        <f t="shared" si="30"/>
        <v>RAS</v>
      </c>
      <c r="AU216" t="str">
        <f t="shared" si="31"/>
        <v>--</v>
      </c>
    </row>
    <row r="217" spans="1:47" x14ac:dyDescent="0.25">
      <c r="A217" t="str">
        <f t="shared" si="26"/>
        <v>U1-M8</v>
      </c>
      <c r="B217" t="str">
        <f t="shared" si="27"/>
        <v>CKE</v>
      </c>
      <c r="C217" t="str">
        <f t="shared" si="28"/>
        <v>U1-CKE</v>
      </c>
      <c r="D217" t="str">
        <f t="shared" si="29"/>
        <v>U1-M8</v>
      </c>
      <c r="E217" t="s">
        <v>367</v>
      </c>
      <c r="F217" t="s">
        <v>718</v>
      </c>
      <c r="G217" t="s">
        <v>590</v>
      </c>
      <c r="N217" s="97"/>
      <c r="AT217" t="str">
        <f t="shared" si="30"/>
        <v>CKE</v>
      </c>
      <c r="AU217" t="str">
        <f t="shared" si="31"/>
        <v>--</v>
      </c>
    </row>
    <row r="218" spans="1:47" x14ac:dyDescent="0.25">
      <c r="A218" t="str">
        <f t="shared" si="26"/>
        <v>U1-M9</v>
      </c>
      <c r="B218" t="str">
        <f t="shared" si="27"/>
        <v>CLK</v>
      </c>
      <c r="C218" t="str">
        <f t="shared" si="28"/>
        <v>U1-CLK</v>
      </c>
      <c r="D218" t="str">
        <f t="shared" si="29"/>
        <v>U1-M9</v>
      </c>
      <c r="E218" t="s">
        <v>367</v>
      </c>
      <c r="F218" t="s">
        <v>719</v>
      </c>
      <c r="G218" t="s">
        <v>591</v>
      </c>
      <c r="N218" s="97"/>
      <c r="AT218" t="str">
        <f t="shared" si="30"/>
        <v>CLK</v>
      </c>
      <c r="AU218" t="str">
        <f t="shared" si="31"/>
        <v>--</v>
      </c>
    </row>
    <row r="219" spans="1:47" x14ac:dyDescent="0.25">
      <c r="A219" t="str">
        <f t="shared" si="26"/>
        <v>U1-M10</v>
      </c>
      <c r="B219" t="str">
        <f t="shared" si="27"/>
        <v>A11</v>
      </c>
      <c r="C219" t="str">
        <f t="shared" si="28"/>
        <v>U1-A11</v>
      </c>
      <c r="D219" t="str">
        <f t="shared" si="29"/>
        <v>U1-M10</v>
      </c>
      <c r="E219" t="s">
        <v>367</v>
      </c>
      <c r="F219" t="s">
        <v>720</v>
      </c>
      <c r="G219" t="s">
        <v>575</v>
      </c>
      <c r="N219" s="97"/>
      <c r="AT219" t="str">
        <f t="shared" si="30"/>
        <v>A11</v>
      </c>
      <c r="AU219" t="str">
        <f t="shared" si="31"/>
        <v>--</v>
      </c>
    </row>
    <row r="220" spans="1:47" x14ac:dyDescent="0.25">
      <c r="A220" t="str">
        <f t="shared" si="26"/>
        <v>U1-M11</v>
      </c>
      <c r="B220" t="str">
        <f t="shared" si="27"/>
        <v>A5</v>
      </c>
      <c r="C220" t="str">
        <f t="shared" si="28"/>
        <v>U1-A5</v>
      </c>
      <c r="D220" t="str">
        <f t="shared" si="29"/>
        <v>U1-M11</v>
      </c>
      <c r="E220" t="s">
        <v>367</v>
      </c>
      <c r="F220" t="s">
        <v>721</v>
      </c>
      <c r="G220" t="s">
        <v>581</v>
      </c>
      <c r="N220" s="97"/>
      <c r="AT220" t="str">
        <f t="shared" si="30"/>
        <v>A5</v>
      </c>
      <c r="AU220" t="str">
        <f t="shared" si="31"/>
        <v>--</v>
      </c>
    </row>
    <row r="221" spans="1:47" x14ac:dyDescent="0.25">
      <c r="A221" t="str">
        <f t="shared" si="26"/>
        <v>U1-M12</v>
      </c>
      <c r="B221" t="str">
        <f t="shared" si="27"/>
        <v>A13</v>
      </c>
      <c r="C221" t="str">
        <f t="shared" si="28"/>
        <v>U1-A13</v>
      </c>
      <c r="D221" t="str">
        <f t="shared" si="29"/>
        <v>U1-M12</v>
      </c>
      <c r="E221" t="s">
        <v>367</v>
      </c>
      <c r="F221" t="s">
        <v>722</v>
      </c>
      <c r="G221" t="s">
        <v>577</v>
      </c>
      <c r="N221" s="97"/>
      <c r="AT221" t="str">
        <f t="shared" si="30"/>
        <v>A13</v>
      </c>
      <c r="AU221" t="str">
        <f t="shared" si="31"/>
        <v>--</v>
      </c>
    </row>
    <row r="222" spans="1:47" x14ac:dyDescent="0.25">
      <c r="A222" t="str">
        <f t="shared" si="26"/>
        <v>U1-M13</v>
      </c>
      <c r="B222" t="str">
        <f t="shared" si="27"/>
        <v>A8</v>
      </c>
      <c r="C222" t="str">
        <f t="shared" si="28"/>
        <v>U1-A8</v>
      </c>
      <c r="D222" t="str">
        <f t="shared" si="29"/>
        <v>U1-M13</v>
      </c>
      <c r="E222" t="s">
        <v>367</v>
      </c>
      <c r="F222" t="s">
        <v>723</v>
      </c>
      <c r="G222" t="s">
        <v>584</v>
      </c>
      <c r="N222" s="97"/>
      <c r="AT222" t="str">
        <f t="shared" si="30"/>
        <v>A8</v>
      </c>
      <c r="AU222" t="str">
        <f t="shared" si="31"/>
        <v>--</v>
      </c>
    </row>
    <row r="223" spans="1:47" x14ac:dyDescent="0.25">
      <c r="A223" t="str">
        <f t="shared" si="26"/>
        <v>U1-N2</v>
      </c>
      <c r="B223" t="str">
        <f t="shared" si="27"/>
        <v>PIO_06</v>
      </c>
      <c r="C223" t="str">
        <f t="shared" si="28"/>
        <v>U1-PIO_06</v>
      </c>
      <c r="D223" t="str">
        <f t="shared" si="29"/>
        <v>U1-N2</v>
      </c>
      <c r="E223" t="s">
        <v>367</v>
      </c>
      <c r="F223" t="s">
        <v>724</v>
      </c>
      <c r="G223" t="s">
        <v>342</v>
      </c>
      <c r="N223" s="97"/>
      <c r="AT223" t="str">
        <f t="shared" si="30"/>
        <v>PIO_06</v>
      </c>
      <c r="AU223" t="str">
        <f t="shared" si="31"/>
        <v>--</v>
      </c>
    </row>
    <row r="224" spans="1:47" x14ac:dyDescent="0.25">
      <c r="A224" t="str">
        <f t="shared" si="26"/>
        <v>U1-N3</v>
      </c>
      <c r="B224" t="str">
        <f t="shared" si="27"/>
        <v>PIO_05</v>
      </c>
      <c r="C224" t="str">
        <f t="shared" si="28"/>
        <v>U1-PIO_05</v>
      </c>
      <c r="D224" t="str">
        <f t="shared" si="29"/>
        <v>U1-N3</v>
      </c>
      <c r="E224" t="s">
        <v>367</v>
      </c>
      <c r="F224" t="s">
        <v>725</v>
      </c>
      <c r="G224" t="s">
        <v>340</v>
      </c>
      <c r="N224" s="97"/>
      <c r="AT224" t="str">
        <f t="shared" si="30"/>
        <v>PIO_05</v>
      </c>
      <c r="AU224" t="str">
        <f t="shared" si="31"/>
        <v>--</v>
      </c>
    </row>
    <row r="225" spans="1:47" x14ac:dyDescent="0.25">
      <c r="A225" t="str">
        <f t="shared" si="26"/>
        <v>U1-N4</v>
      </c>
      <c r="B225" t="str">
        <f t="shared" si="27"/>
        <v>A10</v>
      </c>
      <c r="C225" t="str">
        <f t="shared" si="28"/>
        <v>U1-A10</v>
      </c>
      <c r="D225" t="str">
        <f t="shared" si="29"/>
        <v>U1-N4</v>
      </c>
      <c r="E225" t="s">
        <v>367</v>
      </c>
      <c r="F225" t="s">
        <v>726</v>
      </c>
      <c r="G225" t="s">
        <v>574</v>
      </c>
      <c r="N225" s="97"/>
      <c r="AT225" t="str">
        <f t="shared" si="30"/>
        <v>A10</v>
      </c>
      <c r="AU225" t="str">
        <f t="shared" si="31"/>
        <v>--</v>
      </c>
    </row>
    <row r="226" spans="1:47" x14ac:dyDescent="0.25">
      <c r="A226" t="str">
        <f t="shared" si="26"/>
        <v>U1-N5</v>
      </c>
      <c r="B226" t="str">
        <f t="shared" si="27"/>
        <v>A2</v>
      </c>
      <c r="C226" t="str">
        <f t="shared" si="28"/>
        <v>U1-A2</v>
      </c>
      <c r="D226" t="str">
        <f t="shared" si="29"/>
        <v>U1-N5</v>
      </c>
      <c r="E226" t="s">
        <v>367</v>
      </c>
      <c r="F226" t="s">
        <v>727</v>
      </c>
      <c r="G226" t="s">
        <v>578</v>
      </c>
      <c r="N226" s="97"/>
      <c r="AT226" t="str">
        <f t="shared" si="30"/>
        <v>A2</v>
      </c>
      <c r="AU226" t="str">
        <f t="shared" si="31"/>
        <v>--</v>
      </c>
    </row>
    <row r="227" spans="1:47" x14ac:dyDescent="0.25">
      <c r="A227" t="str">
        <f t="shared" si="26"/>
        <v>U1-N6</v>
      </c>
      <c r="B227" t="str">
        <f t="shared" si="27"/>
        <v>BA0</v>
      </c>
      <c r="C227" t="str">
        <f t="shared" si="28"/>
        <v>U1-BA0</v>
      </c>
      <c r="D227" t="str">
        <f t="shared" si="29"/>
        <v>U1-N6</v>
      </c>
      <c r="E227" t="s">
        <v>367</v>
      </c>
      <c r="F227" t="s">
        <v>728</v>
      </c>
      <c r="G227" t="s">
        <v>586</v>
      </c>
      <c r="N227" s="97"/>
      <c r="AT227" t="str">
        <f t="shared" si="30"/>
        <v>BA0</v>
      </c>
      <c r="AU227" t="str">
        <f t="shared" si="31"/>
        <v>--</v>
      </c>
    </row>
    <row r="228" spans="1:47" x14ac:dyDescent="0.25">
      <c r="A228" t="str">
        <f t="shared" si="26"/>
        <v>U1-N7</v>
      </c>
      <c r="B228" t="str">
        <f t="shared" si="27"/>
        <v>CAS</v>
      </c>
      <c r="C228" t="str">
        <f t="shared" si="28"/>
        <v>U1-CAS</v>
      </c>
      <c r="D228" t="str">
        <f t="shared" si="29"/>
        <v>U1-N7</v>
      </c>
      <c r="E228" t="s">
        <v>367</v>
      </c>
      <c r="F228" t="s">
        <v>729</v>
      </c>
      <c r="G228" t="s">
        <v>589</v>
      </c>
      <c r="N228" s="97"/>
      <c r="AT228" t="str">
        <f t="shared" si="30"/>
        <v>CAS</v>
      </c>
      <c r="AU228" t="str">
        <f t="shared" si="31"/>
        <v>--</v>
      </c>
    </row>
    <row r="229" spans="1:47" x14ac:dyDescent="0.25">
      <c r="A229" t="str">
        <f t="shared" si="26"/>
        <v>U1-N8</v>
      </c>
      <c r="B229" t="str">
        <f t="shared" si="27"/>
        <v>A9</v>
      </c>
      <c r="C229" t="str">
        <f t="shared" si="28"/>
        <v>U1-A9</v>
      </c>
      <c r="D229" t="str">
        <f t="shared" si="29"/>
        <v>U1-N8</v>
      </c>
      <c r="E229" t="s">
        <v>367</v>
      </c>
      <c r="F229" t="s">
        <v>730</v>
      </c>
      <c r="G229" t="s">
        <v>585</v>
      </c>
      <c r="N229" s="97"/>
      <c r="AT229" t="str">
        <f t="shared" si="30"/>
        <v>A9</v>
      </c>
      <c r="AU229" t="str">
        <f t="shared" si="31"/>
        <v>--</v>
      </c>
    </row>
    <row r="230" spans="1:47" x14ac:dyDescent="0.25">
      <c r="A230" t="str">
        <f t="shared" si="26"/>
        <v>U1-N9</v>
      </c>
      <c r="B230" t="str">
        <f t="shared" si="27"/>
        <v>A6</v>
      </c>
      <c r="C230" t="str">
        <f t="shared" si="28"/>
        <v>U1-A6</v>
      </c>
      <c r="D230" t="str">
        <f t="shared" si="29"/>
        <v>U1-N9</v>
      </c>
      <c r="E230" t="s">
        <v>367</v>
      </c>
      <c r="F230" t="s">
        <v>731</v>
      </c>
      <c r="G230" t="s">
        <v>582</v>
      </c>
      <c r="N230" s="97"/>
      <c r="AT230" t="str">
        <f t="shared" si="30"/>
        <v>A6</v>
      </c>
      <c r="AU230" t="str">
        <f t="shared" si="31"/>
        <v>--</v>
      </c>
    </row>
    <row r="231" spans="1:47" x14ac:dyDescent="0.25">
      <c r="A231" t="str">
        <f t="shared" si="26"/>
        <v>U1-N10</v>
      </c>
      <c r="B231" t="str">
        <f t="shared" si="27"/>
        <v>A4</v>
      </c>
      <c r="C231" t="str">
        <f t="shared" si="28"/>
        <v>U1-A4</v>
      </c>
      <c r="D231" t="str">
        <f t="shared" si="29"/>
        <v>U1-N10</v>
      </c>
      <c r="E231" t="s">
        <v>367</v>
      </c>
      <c r="F231" t="s">
        <v>732</v>
      </c>
      <c r="G231" t="s">
        <v>580</v>
      </c>
      <c r="N231" s="97"/>
      <c r="AT231" t="str">
        <f t="shared" si="30"/>
        <v>A4</v>
      </c>
      <c r="AU231" t="str">
        <f t="shared" si="31"/>
        <v>--</v>
      </c>
    </row>
    <row r="232" spans="1:47" x14ac:dyDescent="0.25">
      <c r="A232" t="str">
        <f t="shared" si="26"/>
        <v>U1-N11</v>
      </c>
      <c r="B232" t="str">
        <f t="shared" si="27"/>
        <v>NetU1_N11</v>
      </c>
      <c r="C232" t="str">
        <f t="shared" si="28"/>
        <v>U1-NetU1_N11</v>
      </c>
      <c r="D232" t="str">
        <f t="shared" si="29"/>
        <v>U1-N11</v>
      </c>
      <c r="E232" t="s">
        <v>367</v>
      </c>
      <c r="F232" t="s">
        <v>733</v>
      </c>
      <c r="G232" t="s">
        <v>734</v>
      </c>
      <c r="N232" s="97"/>
      <c r="AT232" t="str">
        <f t="shared" si="30"/>
        <v>NetU1_N11</v>
      </c>
      <c r="AU232" t="str">
        <f t="shared" si="31"/>
        <v>--</v>
      </c>
    </row>
    <row r="233" spans="1:47" x14ac:dyDescent="0.25">
      <c r="A233" t="str">
        <f t="shared" si="26"/>
        <v>U1-N12</v>
      </c>
      <c r="B233" t="str">
        <f t="shared" si="27"/>
        <v>TEMP_CT</v>
      </c>
      <c r="C233" t="str">
        <f t="shared" si="28"/>
        <v>U1-TEMP_CT</v>
      </c>
      <c r="D233" t="str">
        <f t="shared" si="29"/>
        <v>U1-N12</v>
      </c>
      <c r="E233" t="s">
        <v>367</v>
      </c>
      <c r="F233" t="s">
        <v>735</v>
      </c>
      <c r="G233" t="s">
        <v>999</v>
      </c>
      <c r="N233" s="97"/>
      <c r="AT233" t="str">
        <f t="shared" si="30"/>
        <v>TEMP_CT</v>
      </c>
      <c r="AU233" t="str">
        <f t="shared" si="31"/>
        <v>--</v>
      </c>
    </row>
    <row r="234" spans="1:47" x14ac:dyDescent="0.25">
      <c r="A234" t="str">
        <f t="shared" si="26"/>
        <v>U2-A1</v>
      </c>
      <c r="B234" t="str">
        <f t="shared" si="27"/>
        <v>GND</v>
      </c>
      <c r="C234" t="str">
        <f t="shared" si="28"/>
        <v>U2-GND</v>
      </c>
      <c r="D234" t="str">
        <f t="shared" si="29"/>
        <v>U2-A1</v>
      </c>
      <c r="E234" t="s">
        <v>403</v>
      </c>
      <c r="F234" t="s">
        <v>573</v>
      </c>
      <c r="G234" t="s">
        <v>324</v>
      </c>
      <c r="N234" s="97"/>
      <c r="AT234" t="str">
        <f t="shared" si="30"/>
        <v>GND</v>
      </c>
      <c r="AU234" t="str">
        <f t="shared" si="31"/>
        <v>--</v>
      </c>
    </row>
    <row r="235" spans="1:47" x14ac:dyDescent="0.25">
      <c r="A235" t="str">
        <f t="shared" si="26"/>
        <v>U2-A2</v>
      </c>
      <c r="B235" t="str">
        <f t="shared" si="27"/>
        <v>DQ15</v>
      </c>
      <c r="C235" t="str">
        <f t="shared" si="28"/>
        <v>U2-DQ15</v>
      </c>
      <c r="D235" t="str">
        <f t="shared" si="29"/>
        <v>U2-A2</v>
      </c>
      <c r="E235" t="s">
        <v>403</v>
      </c>
      <c r="F235" t="s">
        <v>578</v>
      </c>
      <c r="G235" t="s">
        <v>605</v>
      </c>
      <c r="N235" s="97"/>
      <c r="AT235" t="str">
        <f t="shared" si="30"/>
        <v>DQ15</v>
      </c>
      <c r="AU235" t="str">
        <f t="shared" si="31"/>
        <v>--</v>
      </c>
    </row>
    <row r="236" spans="1:47" x14ac:dyDescent="0.25">
      <c r="A236" t="str">
        <f t="shared" si="26"/>
        <v>U2-A3</v>
      </c>
      <c r="B236" t="str">
        <f t="shared" si="27"/>
        <v>GND</v>
      </c>
      <c r="C236" t="str">
        <f t="shared" si="28"/>
        <v>U2-GND</v>
      </c>
      <c r="D236" t="str">
        <f t="shared" si="29"/>
        <v>U2-A3</v>
      </c>
      <c r="E236" t="s">
        <v>403</v>
      </c>
      <c r="F236" t="s">
        <v>579</v>
      </c>
      <c r="G236" t="s">
        <v>324</v>
      </c>
      <c r="N236" s="97"/>
      <c r="AT236" t="str">
        <f t="shared" si="30"/>
        <v>GND</v>
      </c>
      <c r="AU236" t="str">
        <f t="shared" si="31"/>
        <v>--</v>
      </c>
    </row>
    <row r="237" spans="1:47" x14ac:dyDescent="0.25">
      <c r="A237" t="str">
        <f t="shared" si="26"/>
        <v>U2-A7</v>
      </c>
      <c r="B237" t="str">
        <f t="shared" si="27"/>
        <v>3.3V</v>
      </c>
      <c r="C237" t="str">
        <f t="shared" si="28"/>
        <v>U2-3.3V</v>
      </c>
      <c r="D237" t="str">
        <f t="shared" si="29"/>
        <v>U2-A7</v>
      </c>
      <c r="E237" t="s">
        <v>403</v>
      </c>
      <c r="F237" t="s">
        <v>583</v>
      </c>
      <c r="G237" t="s">
        <v>291</v>
      </c>
      <c r="N237" s="97"/>
      <c r="AT237" t="str">
        <f t="shared" si="30"/>
        <v>3.3V</v>
      </c>
      <c r="AU237" t="str">
        <f t="shared" si="31"/>
        <v>--</v>
      </c>
    </row>
    <row r="238" spans="1:47" x14ac:dyDescent="0.25">
      <c r="A238" t="str">
        <f t="shared" si="26"/>
        <v>U2-A8</v>
      </c>
      <c r="B238" t="str">
        <f t="shared" si="27"/>
        <v>DQ0</v>
      </c>
      <c r="C238" t="str">
        <f t="shared" si="28"/>
        <v>U2-DQ0</v>
      </c>
      <c r="D238" t="str">
        <f t="shared" si="29"/>
        <v>U2-A8</v>
      </c>
      <c r="E238" t="s">
        <v>403</v>
      </c>
      <c r="F238" t="s">
        <v>584</v>
      </c>
      <c r="G238" t="s">
        <v>595</v>
      </c>
      <c r="N238" s="97"/>
      <c r="AT238" t="str">
        <f t="shared" si="30"/>
        <v>DQ0</v>
      </c>
      <c r="AU238" t="str">
        <f t="shared" si="31"/>
        <v>--</v>
      </c>
    </row>
    <row r="239" spans="1:47" x14ac:dyDescent="0.25">
      <c r="A239" t="str">
        <f t="shared" si="26"/>
        <v>U2-A9</v>
      </c>
      <c r="B239" t="str">
        <f t="shared" si="27"/>
        <v>3.3V</v>
      </c>
      <c r="C239" t="str">
        <f t="shared" si="28"/>
        <v>U2-3.3V</v>
      </c>
      <c r="D239" t="str">
        <f t="shared" si="29"/>
        <v>U2-A9</v>
      </c>
      <c r="E239" t="s">
        <v>403</v>
      </c>
      <c r="F239" t="s">
        <v>585</v>
      </c>
      <c r="G239" t="s">
        <v>291</v>
      </c>
      <c r="N239" s="97"/>
      <c r="AT239" t="str">
        <f t="shared" si="30"/>
        <v>3.3V</v>
      </c>
      <c r="AU239" t="str">
        <f t="shared" si="31"/>
        <v>--</v>
      </c>
    </row>
    <row r="240" spans="1:47" x14ac:dyDescent="0.25">
      <c r="A240" t="str">
        <f t="shared" si="26"/>
        <v>U2-B1</v>
      </c>
      <c r="B240" t="str">
        <f t="shared" si="27"/>
        <v>DQ14</v>
      </c>
      <c r="C240" t="str">
        <f t="shared" si="28"/>
        <v>U2-DQ14</v>
      </c>
      <c r="D240" t="str">
        <f t="shared" si="29"/>
        <v>U2-B1</v>
      </c>
      <c r="E240" t="s">
        <v>403</v>
      </c>
      <c r="F240" t="s">
        <v>737</v>
      </c>
      <c r="G240" t="s">
        <v>604</v>
      </c>
      <c r="N240" s="97"/>
      <c r="AT240" t="str">
        <f t="shared" si="30"/>
        <v>DQ14</v>
      </c>
      <c r="AU240" t="str">
        <f t="shared" si="31"/>
        <v>--</v>
      </c>
    </row>
    <row r="241" spans="1:47" x14ac:dyDescent="0.25">
      <c r="A241" t="str">
        <f t="shared" si="26"/>
        <v>U2-B2</v>
      </c>
      <c r="B241" t="str">
        <f t="shared" si="27"/>
        <v>DQ13</v>
      </c>
      <c r="C241" t="str">
        <f t="shared" si="28"/>
        <v>U2-DQ13</v>
      </c>
      <c r="D241" t="str">
        <f t="shared" si="29"/>
        <v>U2-B2</v>
      </c>
      <c r="E241" t="s">
        <v>403</v>
      </c>
      <c r="F241" t="s">
        <v>611</v>
      </c>
      <c r="G241" t="s">
        <v>603</v>
      </c>
      <c r="N241" s="97"/>
      <c r="AT241" t="str">
        <f t="shared" si="30"/>
        <v>DQ13</v>
      </c>
      <c r="AU241" t="str">
        <f t="shared" si="31"/>
        <v>--</v>
      </c>
    </row>
    <row r="242" spans="1:47" x14ac:dyDescent="0.25">
      <c r="A242" t="str">
        <f t="shared" si="26"/>
        <v>U2-B3</v>
      </c>
      <c r="B242" t="str">
        <f t="shared" si="27"/>
        <v>3.3V</v>
      </c>
      <c r="C242" t="str">
        <f t="shared" si="28"/>
        <v>U2-3.3V</v>
      </c>
      <c r="D242" t="str">
        <f t="shared" si="29"/>
        <v>U2-B3</v>
      </c>
      <c r="E242" t="s">
        <v>403</v>
      </c>
      <c r="F242" t="s">
        <v>614</v>
      </c>
      <c r="G242" t="s">
        <v>291</v>
      </c>
      <c r="N242" s="97"/>
      <c r="AT242" t="str">
        <f t="shared" si="30"/>
        <v>3.3V</v>
      </c>
      <c r="AU242" t="str">
        <f t="shared" si="31"/>
        <v>--</v>
      </c>
    </row>
    <row r="243" spans="1:47" x14ac:dyDescent="0.25">
      <c r="A243" t="str">
        <f t="shared" si="26"/>
        <v>U2-B7</v>
      </c>
      <c r="B243" t="str">
        <f t="shared" si="27"/>
        <v>GND</v>
      </c>
      <c r="C243" t="str">
        <f t="shared" si="28"/>
        <v>U2-GND</v>
      </c>
      <c r="D243" t="str">
        <f t="shared" si="29"/>
        <v>U2-B7</v>
      </c>
      <c r="E243" t="s">
        <v>403</v>
      </c>
      <c r="F243" t="s">
        <v>622</v>
      </c>
      <c r="G243" t="s">
        <v>324</v>
      </c>
      <c r="N243" s="97"/>
      <c r="AT243" t="str">
        <f t="shared" si="30"/>
        <v>GND</v>
      </c>
      <c r="AU243" t="str">
        <f t="shared" si="31"/>
        <v>--</v>
      </c>
    </row>
    <row r="244" spans="1:47" x14ac:dyDescent="0.25">
      <c r="A244" t="str">
        <f t="shared" si="26"/>
        <v>U2-B8</v>
      </c>
      <c r="B244" t="str">
        <f t="shared" si="27"/>
        <v>DQ2</v>
      </c>
      <c r="C244" t="str">
        <f t="shared" si="28"/>
        <v>U2-DQ2</v>
      </c>
      <c r="D244" t="str">
        <f t="shared" si="29"/>
        <v>U2-B8</v>
      </c>
      <c r="E244" t="s">
        <v>403</v>
      </c>
      <c r="F244" t="s">
        <v>738</v>
      </c>
      <c r="G244" t="s">
        <v>606</v>
      </c>
      <c r="N244" s="97"/>
      <c r="AT244" t="str">
        <f t="shared" si="30"/>
        <v>DQ2</v>
      </c>
      <c r="AU244" t="str">
        <f t="shared" si="31"/>
        <v>--</v>
      </c>
    </row>
    <row r="245" spans="1:47" x14ac:dyDescent="0.25">
      <c r="A245" t="str">
        <f t="shared" si="26"/>
        <v>U2-B9</v>
      </c>
      <c r="B245" t="str">
        <f t="shared" si="27"/>
        <v>DQ1</v>
      </c>
      <c r="C245" t="str">
        <f t="shared" si="28"/>
        <v>U2-DQ1</v>
      </c>
      <c r="D245" t="str">
        <f t="shared" si="29"/>
        <v>U2-B9</v>
      </c>
      <c r="E245" t="s">
        <v>403</v>
      </c>
      <c r="F245" t="s">
        <v>624</v>
      </c>
      <c r="G245" t="s">
        <v>597</v>
      </c>
      <c r="N245" s="97"/>
      <c r="AT245" t="str">
        <f t="shared" si="30"/>
        <v>DQ1</v>
      </c>
      <c r="AU245" t="str">
        <f t="shared" si="31"/>
        <v>--</v>
      </c>
    </row>
    <row r="246" spans="1:47" x14ac:dyDescent="0.25">
      <c r="A246" t="str">
        <f t="shared" si="26"/>
        <v>U2-C1</v>
      </c>
      <c r="B246" t="str">
        <f t="shared" si="27"/>
        <v>DQ12</v>
      </c>
      <c r="C246" t="str">
        <f t="shared" si="28"/>
        <v>U2-DQ12</v>
      </c>
      <c r="D246" t="str">
        <f t="shared" si="29"/>
        <v>U2-C1</v>
      </c>
      <c r="E246" t="s">
        <v>403</v>
      </c>
      <c r="F246" t="s">
        <v>444</v>
      </c>
      <c r="G246" t="s">
        <v>601</v>
      </c>
      <c r="N246" s="97"/>
      <c r="AT246" t="str">
        <f t="shared" si="30"/>
        <v>DQ12</v>
      </c>
      <c r="AU246" t="str">
        <f t="shared" si="31"/>
        <v>--</v>
      </c>
    </row>
    <row r="247" spans="1:47" x14ac:dyDescent="0.25">
      <c r="A247" t="str">
        <f t="shared" si="26"/>
        <v>U2-C2</v>
      </c>
      <c r="B247" t="str">
        <f t="shared" si="27"/>
        <v>DQ11</v>
      </c>
      <c r="C247" t="str">
        <f t="shared" si="28"/>
        <v>U2-DQ11</v>
      </c>
      <c r="D247" t="str">
        <f t="shared" si="29"/>
        <v>U2-C2</v>
      </c>
      <c r="E247" t="s">
        <v>403</v>
      </c>
      <c r="F247" t="s">
        <v>445</v>
      </c>
      <c r="G247" t="s">
        <v>600</v>
      </c>
      <c r="N247" s="97"/>
      <c r="AT247" t="str">
        <f t="shared" si="30"/>
        <v>DQ11</v>
      </c>
      <c r="AU247" t="str">
        <f t="shared" si="31"/>
        <v>--</v>
      </c>
    </row>
    <row r="248" spans="1:47" x14ac:dyDescent="0.25">
      <c r="A248" t="str">
        <f t="shared" si="26"/>
        <v>U2-C3</v>
      </c>
      <c r="B248" t="str">
        <f t="shared" si="27"/>
        <v>GND</v>
      </c>
      <c r="C248" t="str">
        <f t="shared" si="28"/>
        <v>U2-GND</v>
      </c>
      <c r="D248" t="str">
        <f t="shared" si="29"/>
        <v>U2-C3</v>
      </c>
      <c r="E248" t="s">
        <v>403</v>
      </c>
      <c r="F248" t="s">
        <v>446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U2-C7</v>
      </c>
      <c r="B249" t="str">
        <f t="shared" si="27"/>
        <v>3.3V</v>
      </c>
      <c r="C249" t="str">
        <f t="shared" si="28"/>
        <v>U2-3.3V</v>
      </c>
      <c r="D249" t="str">
        <f t="shared" si="29"/>
        <v>U2-C7</v>
      </c>
      <c r="E249" t="s">
        <v>403</v>
      </c>
      <c r="F249" t="s">
        <v>450</v>
      </c>
      <c r="G249" t="s">
        <v>291</v>
      </c>
      <c r="N249" s="97"/>
      <c r="AT249" t="str">
        <f t="shared" si="30"/>
        <v>3.3V</v>
      </c>
      <c r="AU249" t="str">
        <f t="shared" si="31"/>
        <v>--</v>
      </c>
    </row>
    <row r="250" spans="1:47" x14ac:dyDescent="0.25">
      <c r="A250" t="str">
        <f t="shared" si="26"/>
        <v>U2-C8</v>
      </c>
      <c r="B250" t="str">
        <f t="shared" si="27"/>
        <v>DQ4</v>
      </c>
      <c r="C250" t="str">
        <f t="shared" si="28"/>
        <v>U2-DQ4</v>
      </c>
      <c r="D250" t="str">
        <f t="shared" si="29"/>
        <v>U2-C8</v>
      </c>
      <c r="E250" t="s">
        <v>403</v>
      </c>
      <c r="F250" t="s">
        <v>451</v>
      </c>
      <c r="G250" t="s">
        <v>608</v>
      </c>
      <c r="N250" s="97"/>
      <c r="AT250" t="str">
        <f t="shared" si="30"/>
        <v>DQ4</v>
      </c>
      <c r="AU250" t="str">
        <f t="shared" si="31"/>
        <v>--</v>
      </c>
    </row>
    <row r="251" spans="1:47" x14ac:dyDescent="0.25">
      <c r="A251" t="str">
        <f t="shared" si="26"/>
        <v>U2-C9</v>
      </c>
      <c r="B251" t="str">
        <f t="shared" si="27"/>
        <v>DQ3</v>
      </c>
      <c r="C251" t="str">
        <f t="shared" si="28"/>
        <v>U2-DQ3</v>
      </c>
      <c r="D251" t="str">
        <f t="shared" si="29"/>
        <v>U2-C9</v>
      </c>
      <c r="E251" t="s">
        <v>403</v>
      </c>
      <c r="F251" t="s">
        <v>452</v>
      </c>
      <c r="G251" t="s">
        <v>607</v>
      </c>
      <c r="N251" s="97"/>
      <c r="AT251" t="str">
        <f t="shared" si="30"/>
        <v>DQ3</v>
      </c>
      <c r="AU251" t="str">
        <f t="shared" si="31"/>
        <v>--</v>
      </c>
    </row>
    <row r="252" spans="1:47" x14ac:dyDescent="0.25">
      <c r="A252" t="str">
        <f t="shared" si="26"/>
        <v>U2-D1</v>
      </c>
      <c r="B252" t="str">
        <f t="shared" si="27"/>
        <v>DQ10</v>
      </c>
      <c r="C252" t="str">
        <f t="shared" si="28"/>
        <v>U2-DQ10</v>
      </c>
      <c r="D252" t="str">
        <f t="shared" si="29"/>
        <v>U2-D1</v>
      </c>
      <c r="E252" t="s">
        <v>403</v>
      </c>
      <c r="F252" t="s">
        <v>300</v>
      </c>
      <c r="G252" t="s">
        <v>599</v>
      </c>
      <c r="N252" s="97"/>
      <c r="AT252" t="str">
        <f t="shared" si="30"/>
        <v>DQ10</v>
      </c>
      <c r="AU252" t="str">
        <f t="shared" si="31"/>
        <v>--</v>
      </c>
    </row>
    <row r="253" spans="1:47" x14ac:dyDescent="0.25">
      <c r="A253" t="str">
        <f t="shared" si="26"/>
        <v>U2-D2</v>
      </c>
      <c r="B253" t="str">
        <f t="shared" si="27"/>
        <v>DQ9</v>
      </c>
      <c r="C253" t="str">
        <f t="shared" si="28"/>
        <v>U2-DQ9</v>
      </c>
      <c r="D253" t="str">
        <f t="shared" si="29"/>
        <v>U2-D2</v>
      </c>
      <c r="E253" t="s">
        <v>403</v>
      </c>
      <c r="F253" t="s">
        <v>301</v>
      </c>
      <c r="G253" t="s">
        <v>617</v>
      </c>
      <c r="N253" s="97"/>
      <c r="AT253" t="str">
        <f t="shared" si="30"/>
        <v>DQ9</v>
      </c>
      <c r="AU253" t="str">
        <f t="shared" si="31"/>
        <v>--</v>
      </c>
    </row>
    <row r="254" spans="1:47" x14ac:dyDescent="0.25">
      <c r="A254" t="str">
        <f t="shared" si="26"/>
        <v>U2-D3</v>
      </c>
      <c r="B254" t="str">
        <f t="shared" si="27"/>
        <v>3.3V</v>
      </c>
      <c r="C254" t="str">
        <f t="shared" si="28"/>
        <v>U2-3.3V</v>
      </c>
      <c r="D254" t="str">
        <f t="shared" si="29"/>
        <v>U2-D3</v>
      </c>
      <c r="E254" t="s">
        <v>403</v>
      </c>
      <c r="F254" t="s">
        <v>302</v>
      </c>
      <c r="G254" t="s">
        <v>291</v>
      </c>
      <c r="N254" s="97"/>
      <c r="AT254" t="str">
        <f t="shared" si="30"/>
        <v>3.3V</v>
      </c>
      <c r="AU254" t="str">
        <f t="shared" si="31"/>
        <v>--</v>
      </c>
    </row>
    <row r="255" spans="1:47" x14ac:dyDescent="0.25">
      <c r="A255" t="str">
        <f t="shared" si="26"/>
        <v>U2-D7</v>
      </c>
      <c r="B255" t="str">
        <f t="shared" si="27"/>
        <v>GND</v>
      </c>
      <c r="C255" t="str">
        <f t="shared" si="28"/>
        <v>U2-GND</v>
      </c>
      <c r="D255" t="str">
        <f t="shared" si="29"/>
        <v>U2-D7</v>
      </c>
      <c r="E255" t="s">
        <v>403</v>
      </c>
      <c r="F255" t="s">
        <v>310</v>
      </c>
      <c r="G255" t="s">
        <v>324</v>
      </c>
      <c r="N255" s="97"/>
      <c r="AT255" t="str">
        <f t="shared" si="30"/>
        <v>GND</v>
      </c>
      <c r="AU255" t="str">
        <f t="shared" si="31"/>
        <v>--</v>
      </c>
    </row>
    <row r="256" spans="1:47" x14ac:dyDescent="0.25">
      <c r="A256" t="str">
        <f t="shared" si="26"/>
        <v>U2-D8</v>
      </c>
      <c r="B256" t="str">
        <f t="shared" si="27"/>
        <v>DQ6</v>
      </c>
      <c r="C256" t="str">
        <f t="shared" si="28"/>
        <v>U2-DQ6</v>
      </c>
      <c r="D256" t="str">
        <f t="shared" si="29"/>
        <v>U2-D8</v>
      </c>
      <c r="E256" t="s">
        <v>403</v>
      </c>
      <c r="F256" t="s">
        <v>312</v>
      </c>
      <c r="G256" t="s">
        <v>610</v>
      </c>
      <c r="N256" s="97"/>
      <c r="AT256" t="str">
        <f t="shared" si="30"/>
        <v>DQ6</v>
      </c>
      <c r="AU256" t="str">
        <f t="shared" si="31"/>
        <v>--</v>
      </c>
    </row>
    <row r="257" spans="1:47" x14ac:dyDescent="0.25">
      <c r="A257" t="str">
        <f t="shared" si="26"/>
        <v>U2-D9</v>
      </c>
      <c r="B257" t="str">
        <f t="shared" si="27"/>
        <v>DQ5</v>
      </c>
      <c r="C257" t="str">
        <f t="shared" si="28"/>
        <v>U2-DQ5</v>
      </c>
      <c r="D257" t="str">
        <f t="shared" si="29"/>
        <v>U2-D9</v>
      </c>
      <c r="E257" t="s">
        <v>403</v>
      </c>
      <c r="F257" t="s">
        <v>314</v>
      </c>
      <c r="G257" t="s">
        <v>609</v>
      </c>
      <c r="N257" s="97"/>
      <c r="AT257" t="str">
        <f t="shared" si="30"/>
        <v>DQ5</v>
      </c>
      <c r="AU257" t="str">
        <f t="shared" si="31"/>
        <v>--</v>
      </c>
    </row>
    <row r="258" spans="1:47" x14ac:dyDescent="0.25">
      <c r="A258" t="str">
        <f t="shared" si="26"/>
        <v>U2-E1</v>
      </c>
      <c r="B258" t="str">
        <f t="shared" si="27"/>
        <v>DQ8</v>
      </c>
      <c r="C258" t="str">
        <f t="shared" si="28"/>
        <v>U2-DQ8</v>
      </c>
      <c r="D258" t="str">
        <f t="shared" si="29"/>
        <v>U2-E1</v>
      </c>
      <c r="E258" t="s">
        <v>403</v>
      </c>
      <c r="F258" t="s">
        <v>740</v>
      </c>
      <c r="G258" t="s">
        <v>615</v>
      </c>
      <c r="N258" s="97"/>
      <c r="AT258" t="str">
        <f t="shared" si="30"/>
        <v>DQ8</v>
      </c>
      <c r="AU258" t="str">
        <f t="shared" si="31"/>
        <v>--</v>
      </c>
    </row>
    <row r="259" spans="1:47" x14ac:dyDescent="0.25">
      <c r="A259" t="str">
        <f t="shared" si="26"/>
        <v>U2-E2</v>
      </c>
      <c r="B259" t="str">
        <f t="shared" si="27"/>
        <v>A13</v>
      </c>
      <c r="C259" t="str">
        <f t="shared" si="28"/>
        <v>U2-A13</v>
      </c>
      <c r="D259" t="str">
        <f t="shared" si="29"/>
        <v>U2-E2</v>
      </c>
      <c r="E259" t="s">
        <v>403</v>
      </c>
      <c r="F259" t="s">
        <v>741</v>
      </c>
      <c r="G259" t="s">
        <v>577</v>
      </c>
      <c r="N259" s="97"/>
      <c r="AT259" t="str">
        <f t="shared" si="30"/>
        <v>A13</v>
      </c>
      <c r="AU259" t="str">
        <f t="shared" si="31"/>
        <v>--</v>
      </c>
    </row>
    <row r="260" spans="1:47" x14ac:dyDescent="0.25">
      <c r="A260" t="str">
        <f t="shared" si="26"/>
        <v>U2-E3</v>
      </c>
      <c r="B260" t="str">
        <f t="shared" si="27"/>
        <v>GND</v>
      </c>
      <c r="C260" t="str">
        <f t="shared" si="28"/>
        <v>U2-GND</v>
      </c>
      <c r="D260" t="str">
        <f t="shared" si="29"/>
        <v>U2-E3</v>
      </c>
      <c r="E260" t="s">
        <v>403</v>
      </c>
      <c r="F260" t="s">
        <v>742</v>
      </c>
      <c r="G260" t="s">
        <v>324</v>
      </c>
      <c r="N260" s="97"/>
      <c r="AT260" t="str">
        <f t="shared" si="30"/>
        <v>GND</v>
      </c>
      <c r="AU260" t="str">
        <f t="shared" si="31"/>
        <v>--</v>
      </c>
    </row>
    <row r="261" spans="1:47" x14ac:dyDescent="0.25">
      <c r="A261" t="str">
        <f t="shared" si="26"/>
        <v>U2-E7</v>
      </c>
      <c r="B261" t="str">
        <f t="shared" si="27"/>
        <v>3.3V</v>
      </c>
      <c r="C261" t="str">
        <f t="shared" si="28"/>
        <v>U2-3.3V</v>
      </c>
      <c r="D261" t="str">
        <f t="shared" si="29"/>
        <v>U2-E7</v>
      </c>
      <c r="E261" t="s">
        <v>403</v>
      </c>
      <c r="F261" t="s">
        <v>639</v>
      </c>
      <c r="G261" t="s">
        <v>291</v>
      </c>
      <c r="N261" s="97"/>
      <c r="AT261" t="str">
        <f t="shared" si="30"/>
        <v>3.3V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U2-E8</v>
      </c>
      <c r="B262" t="str">
        <f t="shared" ref="B262:B325" si="33">IF(OR(E262=$A$2,E262=$B$2,E262=$C$2,E262=$D$2),"--",G262)</f>
        <v>DQM0</v>
      </c>
      <c r="C262" t="str">
        <f t="shared" ref="C262:C325" si="34">$E262&amp;"-"&amp;$G262</f>
        <v>U2-DQM0</v>
      </c>
      <c r="D262" t="str">
        <f t="shared" ref="D262:D325" si="35">A262</f>
        <v>U2-E8</v>
      </c>
      <c r="E262" t="s">
        <v>403</v>
      </c>
      <c r="F262" t="s">
        <v>641</v>
      </c>
      <c r="G262" t="s">
        <v>619</v>
      </c>
      <c r="N262" s="97"/>
      <c r="AT262" t="str">
        <f t="shared" ref="AT262:AT325" si="36">IF(IF(COUNTIF($AO$6:$AQ$150,B262)&gt;0,"---","--")="---",VLOOKUP(B262,$AO$6:$AQ$150,3,0),B262)</f>
        <v>DQM0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U2-E9</v>
      </c>
      <c r="B263" t="str">
        <f t="shared" si="33"/>
        <v>DQ7</v>
      </c>
      <c r="C263" t="str">
        <f t="shared" si="34"/>
        <v>U2-DQ7</v>
      </c>
      <c r="D263" t="str">
        <f t="shared" si="35"/>
        <v>U2-E9</v>
      </c>
      <c r="E263" t="s">
        <v>403</v>
      </c>
      <c r="F263" t="s">
        <v>643</v>
      </c>
      <c r="G263" t="s">
        <v>613</v>
      </c>
      <c r="N263" s="97"/>
      <c r="AT263" t="str">
        <f t="shared" si="36"/>
        <v>DQ7</v>
      </c>
      <c r="AU263" t="str">
        <f t="shared" si="37"/>
        <v>--</v>
      </c>
    </row>
    <row r="264" spans="1:47" x14ac:dyDescent="0.25">
      <c r="A264" t="str">
        <f t="shared" si="32"/>
        <v>U2-F1</v>
      </c>
      <c r="B264" t="str">
        <f t="shared" si="33"/>
        <v>DQM1</v>
      </c>
      <c r="C264" t="str">
        <f t="shared" si="34"/>
        <v>U2-DQM1</v>
      </c>
      <c r="D264" t="str">
        <f t="shared" si="35"/>
        <v>U2-F1</v>
      </c>
      <c r="E264" t="s">
        <v>403</v>
      </c>
      <c r="F264" t="s">
        <v>747</v>
      </c>
      <c r="G264" t="s">
        <v>621</v>
      </c>
      <c r="N264" s="97"/>
      <c r="AT264" t="str">
        <f t="shared" si="36"/>
        <v>DQM1</v>
      </c>
      <c r="AU264" t="str">
        <f t="shared" si="37"/>
        <v>--</v>
      </c>
    </row>
    <row r="265" spans="1:47" x14ac:dyDescent="0.25">
      <c r="A265" t="str">
        <f t="shared" si="32"/>
        <v>U2-F2</v>
      </c>
      <c r="B265" t="str">
        <f t="shared" si="33"/>
        <v>CLK</v>
      </c>
      <c r="C265" t="str">
        <f t="shared" si="34"/>
        <v>U2-CLK</v>
      </c>
      <c r="D265" t="str">
        <f t="shared" si="35"/>
        <v>U2-F2</v>
      </c>
      <c r="E265" t="s">
        <v>403</v>
      </c>
      <c r="F265" t="s">
        <v>748</v>
      </c>
      <c r="G265" t="s">
        <v>591</v>
      </c>
      <c r="N265" s="97"/>
      <c r="AT265" t="str">
        <f t="shared" si="36"/>
        <v>CLK</v>
      </c>
      <c r="AU265" t="str">
        <f t="shared" si="37"/>
        <v>--</v>
      </c>
    </row>
    <row r="266" spans="1:47" x14ac:dyDescent="0.25">
      <c r="A266" t="str">
        <f t="shared" si="32"/>
        <v>U2-F3</v>
      </c>
      <c r="B266" t="str">
        <f t="shared" si="33"/>
        <v>CKE</v>
      </c>
      <c r="C266" t="str">
        <f t="shared" si="34"/>
        <v>U2-CKE</v>
      </c>
      <c r="D266" t="str">
        <f t="shared" si="35"/>
        <v>U2-F3</v>
      </c>
      <c r="E266" t="s">
        <v>403</v>
      </c>
      <c r="F266" t="s">
        <v>749</v>
      </c>
      <c r="G266" t="s">
        <v>590</v>
      </c>
      <c r="N266" s="97"/>
      <c r="AT266" t="str">
        <f t="shared" si="36"/>
        <v>CKE</v>
      </c>
      <c r="AU266" t="str">
        <f t="shared" si="37"/>
        <v>--</v>
      </c>
    </row>
    <row r="267" spans="1:47" x14ac:dyDescent="0.25">
      <c r="A267" t="str">
        <f t="shared" si="32"/>
        <v>U2-F7</v>
      </c>
      <c r="B267" t="str">
        <f t="shared" si="33"/>
        <v>CAS</v>
      </c>
      <c r="C267" t="str">
        <f t="shared" si="34"/>
        <v>U2-CAS</v>
      </c>
      <c r="D267" t="str">
        <f t="shared" si="35"/>
        <v>U2-F7</v>
      </c>
      <c r="E267" t="s">
        <v>403</v>
      </c>
      <c r="F267" t="s">
        <v>753</v>
      </c>
      <c r="G267" t="s">
        <v>589</v>
      </c>
      <c r="N267" s="97"/>
      <c r="AT267" t="str">
        <f t="shared" si="36"/>
        <v>CAS</v>
      </c>
      <c r="AU267" t="str">
        <f t="shared" si="37"/>
        <v>--</v>
      </c>
    </row>
    <row r="268" spans="1:47" x14ac:dyDescent="0.25">
      <c r="A268" t="str">
        <f t="shared" si="32"/>
        <v>U2-F8</v>
      </c>
      <c r="B268" t="str">
        <f t="shared" si="33"/>
        <v>RAS</v>
      </c>
      <c r="C268" t="str">
        <f t="shared" si="34"/>
        <v>U2-RAS</v>
      </c>
      <c r="D268" t="str">
        <f t="shared" si="35"/>
        <v>U2-F8</v>
      </c>
      <c r="E268" t="s">
        <v>403</v>
      </c>
      <c r="F268" t="s">
        <v>647</v>
      </c>
      <c r="G268" t="s">
        <v>675</v>
      </c>
      <c r="N268" s="97"/>
      <c r="AT268" t="str">
        <f t="shared" si="36"/>
        <v>RAS</v>
      </c>
      <c r="AU268" t="str">
        <f t="shared" si="37"/>
        <v>--</v>
      </c>
    </row>
    <row r="269" spans="1:47" x14ac:dyDescent="0.25">
      <c r="A269" t="str">
        <f t="shared" si="32"/>
        <v>U2-F9</v>
      </c>
      <c r="B269" t="str">
        <f t="shared" si="33"/>
        <v>WE</v>
      </c>
      <c r="C269" t="str">
        <f t="shared" si="34"/>
        <v>U2-WE</v>
      </c>
      <c r="D269" t="str">
        <f t="shared" si="35"/>
        <v>U2-F9</v>
      </c>
      <c r="E269" t="s">
        <v>403</v>
      </c>
      <c r="F269" t="s">
        <v>648</v>
      </c>
      <c r="G269" t="s">
        <v>691</v>
      </c>
      <c r="N269" s="97"/>
      <c r="AT269" t="str">
        <f t="shared" si="36"/>
        <v>WE</v>
      </c>
      <c r="AU269" t="str">
        <f t="shared" si="37"/>
        <v>--</v>
      </c>
    </row>
    <row r="270" spans="1:47" x14ac:dyDescent="0.25">
      <c r="A270" t="str">
        <f t="shared" si="32"/>
        <v>U2-G1</v>
      </c>
      <c r="B270" t="str">
        <f t="shared" si="33"/>
        <v>A12</v>
      </c>
      <c r="C270" t="str">
        <f t="shared" si="34"/>
        <v>U2-A12</v>
      </c>
      <c r="D270" t="str">
        <f t="shared" si="35"/>
        <v>U2-G1</v>
      </c>
      <c r="E270" t="s">
        <v>403</v>
      </c>
      <c r="F270" t="s">
        <v>754</v>
      </c>
      <c r="G270" t="s">
        <v>576</v>
      </c>
      <c r="N270" s="97"/>
      <c r="AT270" t="str">
        <f t="shared" si="36"/>
        <v>A12</v>
      </c>
      <c r="AU270" t="str">
        <f t="shared" si="37"/>
        <v>--</v>
      </c>
    </row>
    <row r="271" spans="1:47" x14ac:dyDescent="0.25">
      <c r="A271" t="str">
        <f t="shared" si="32"/>
        <v>U2-G2</v>
      </c>
      <c r="B271" t="str">
        <f t="shared" si="33"/>
        <v>A11</v>
      </c>
      <c r="C271" t="str">
        <f t="shared" si="34"/>
        <v>U2-A11</v>
      </c>
      <c r="D271" t="str">
        <f t="shared" si="35"/>
        <v>U2-G2</v>
      </c>
      <c r="E271" t="s">
        <v>403</v>
      </c>
      <c r="F271" t="s">
        <v>755</v>
      </c>
      <c r="G271" t="s">
        <v>575</v>
      </c>
      <c r="N271" s="97"/>
      <c r="AT271" t="str">
        <f t="shared" si="36"/>
        <v>A11</v>
      </c>
      <c r="AU271" t="str">
        <f t="shared" si="37"/>
        <v>--</v>
      </c>
    </row>
    <row r="272" spans="1:47" x14ac:dyDescent="0.25">
      <c r="A272" t="str">
        <f t="shared" si="32"/>
        <v>U2-G3</v>
      </c>
      <c r="B272" t="str">
        <f t="shared" si="33"/>
        <v>A9</v>
      </c>
      <c r="C272" t="str">
        <f t="shared" si="34"/>
        <v>U2-A9</v>
      </c>
      <c r="D272" t="str">
        <f t="shared" si="35"/>
        <v>U2-G3</v>
      </c>
      <c r="E272" t="s">
        <v>403</v>
      </c>
      <c r="F272" t="s">
        <v>756</v>
      </c>
      <c r="G272" t="s">
        <v>585</v>
      </c>
      <c r="N272" s="97"/>
      <c r="AT272" t="str">
        <f t="shared" si="36"/>
        <v>A9</v>
      </c>
      <c r="AU272" t="str">
        <f t="shared" si="37"/>
        <v>--</v>
      </c>
    </row>
    <row r="273" spans="1:47" x14ac:dyDescent="0.25">
      <c r="A273" t="str">
        <f t="shared" si="32"/>
        <v>U2-G7</v>
      </c>
      <c r="B273" t="str">
        <f t="shared" si="33"/>
        <v>BA0</v>
      </c>
      <c r="C273" t="str">
        <f t="shared" si="34"/>
        <v>U2-BA0</v>
      </c>
      <c r="D273" t="str">
        <f t="shared" si="35"/>
        <v>U2-G7</v>
      </c>
      <c r="E273" t="s">
        <v>403</v>
      </c>
      <c r="F273" t="s">
        <v>759</v>
      </c>
      <c r="G273" t="s">
        <v>586</v>
      </c>
      <c r="N273" s="97"/>
      <c r="AT273" t="str">
        <f t="shared" si="36"/>
        <v>BA0</v>
      </c>
      <c r="AU273" t="str">
        <f t="shared" si="37"/>
        <v>--</v>
      </c>
    </row>
    <row r="274" spans="1:47" x14ac:dyDescent="0.25">
      <c r="A274" t="str">
        <f t="shared" si="32"/>
        <v>U2-G8</v>
      </c>
      <c r="B274" t="str">
        <f t="shared" si="33"/>
        <v>BA1</v>
      </c>
      <c r="C274" t="str">
        <f t="shared" si="34"/>
        <v>U2-BA1</v>
      </c>
      <c r="D274" t="str">
        <f t="shared" si="35"/>
        <v>U2-G8</v>
      </c>
      <c r="E274" t="s">
        <v>403</v>
      </c>
      <c r="F274" t="s">
        <v>760</v>
      </c>
      <c r="G274" t="s">
        <v>587</v>
      </c>
      <c r="N274" s="97"/>
      <c r="AT274" t="str">
        <f t="shared" si="36"/>
        <v>BA1</v>
      </c>
      <c r="AU274" t="str">
        <f t="shared" si="37"/>
        <v>--</v>
      </c>
    </row>
    <row r="275" spans="1:47" x14ac:dyDescent="0.25">
      <c r="A275" t="str">
        <f t="shared" si="32"/>
        <v>U2-G9</v>
      </c>
      <c r="B275" t="str">
        <f t="shared" si="33"/>
        <v>CS</v>
      </c>
      <c r="C275" t="str">
        <f t="shared" si="34"/>
        <v>U2-CS</v>
      </c>
      <c r="D275" t="str">
        <f t="shared" si="35"/>
        <v>U2-G9</v>
      </c>
      <c r="E275" t="s">
        <v>403</v>
      </c>
      <c r="F275" t="s">
        <v>655</v>
      </c>
      <c r="G275" t="s">
        <v>592</v>
      </c>
      <c r="N275" s="97"/>
      <c r="AT275" t="str">
        <f t="shared" si="36"/>
        <v>CS</v>
      </c>
      <c r="AU275" t="str">
        <f t="shared" si="37"/>
        <v>--</v>
      </c>
    </row>
    <row r="276" spans="1:47" x14ac:dyDescent="0.25">
      <c r="A276" t="str">
        <f t="shared" si="32"/>
        <v>U2-H1</v>
      </c>
      <c r="B276" t="str">
        <f t="shared" si="33"/>
        <v>A8</v>
      </c>
      <c r="C276" t="str">
        <f t="shared" si="34"/>
        <v>U2-A8</v>
      </c>
      <c r="D276" t="str">
        <f t="shared" si="35"/>
        <v>U2-H1</v>
      </c>
      <c r="E276" t="s">
        <v>403</v>
      </c>
      <c r="F276" t="s">
        <v>478</v>
      </c>
      <c r="G276" t="s">
        <v>584</v>
      </c>
      <c r="N276" s="97"/>
      <c r="AT276" t="str">
        <f t="shared" si="36"/>
        <v>A8</v>
      </c>
      <c r="AU276" t="str">
        <f t="shared" si="37"/>
        <v>--</v>
      </c>
    </row>
    <row r="277" spans="1:47" x14ac:dyDescent="0.25">
      <c r="A277" t="str">
        <f t="shared" si="32"/>
        <v>U2-H2</v>
      </c>
      <c r="B277" t="str">
        <f t="shared" si="33"/>
        <v>A7</v>
      </c>
      <c r="C277" t="str">
        <f t="shared" si="34"/>
        <v>U2-A7</v>
      </c>
      <c r="D277" t="str">
        <f t="shared" si="35"/>
        <v>U2-H2</v>
      </c>
      <c r="E277" t="s">
        <v>403</v>
      </c>
      <c r="F277" t="s">
        <v>480</v>
      </c>
      <c r="G277" t="s">
        <v>583</v>
      </c>
      <c r="N277" s="97"/>
      <c r="AT277" t="str">
        <f t="shared" si="36"/>
        <v>A7</v>
      </c>
      <c r="AU277" t="str">
        <f t="shared" si="37"/>
        <v>--</v>
      </c>
    </row>
    <row r="278" spans="1:47" x14ac:dyDescent="0.25">
      <c r="A278" t="str">
        <f t="shared" si="32"/>
        <v>U2-H3</v>
      </c>
      <c r="B278" t="str">
        <f t="shared" si="33"/>
        <v>A6</v>
      </c>
      <c r="C278" t="str">
        <f t="shared" si="34"/>
        <v>U2-A6</v>
      </c>
      <c r="D278" t="str">
        <f t="shared" si="35"/>
        <v>U2-H3</v>
      </c>
      <c r="E278" t="s">
        <v>403</v>
      </c>
      <c r="F278" t="s">
        <v>482</v>
      </c>
      <c r="G278" t="s">
        <v>582</v>
      </c>
      <c r="N278" s="97"/>
      <c r="AT278" t="str">
        <f t="shared" si="36"/>
        <v>A6</v>
      </c>
      <c r="AU278" t="str">
        <f t="shared" si="37"/>
        <v>--</v>
      </c>
    </row>
    <row r="279" spans="1:47" x14ac:dyDescent="0.25">
      <c r="A279" t="str">
        <f t="shared" si="32"/>
        <v>U2-H7</v>
      </c>
      <c r="B279" t="str">
        <f t="shared" si="33"/>
        <v>A0</v>
      </c>
      <c r="C279" t="str">
        <f t="shared" si="34"/>
        <v>U2-A0</v>
      </c>
      <c r="D279" t="str">
        <f t="shared" si="35"/>
        <v>U2-H7</v>
      </c>
      <c r="E279" t="s">
        <v>403</v>
      </c>
      <c r="F279" t="s">
        <v>762</v>
      </c>
      <c r="G279" t="s">
        <v>572</v>
      </c>
      <c r="N279" s="97"/>
      <c r="AT279" t="str">
        <f t="shared" si="36"/>
        <v>A0</v>
      </c>
      <c r="AU279" t="str">
        <f t="shared" si="37"/>
        <v>--</v>
      </c>
    </row>
    <row r="280" spans="1:47" x14ac:dyDescent="0.25">
      <c r="A280" t="str">
        <f t="shared" si="32"/>
        <v>U2-H8</v>
      </c>
      <c r="B280" t="str">
        <f t="shared" si="33"/>
        <v>A1</v>
      </c>
      <c r="C280" t="str">
        <f t="shared" si="34"/>
        <v>U2-A1</v>
      </c>
      <c r="D280" t="str">
        <f t="shared" si="35"/>
        <v>U2-H8</v>
      </c>
      <c r="E280" t="s">
        <v>403</v>
      </c>
      <c r="F280" t="s">
        <v>663</v>
      </c>
      <c r="G280" t="s">
        <v>573</v>
      </c>
      <c r="N280" s="97"/>
      <c r="AT280" t="str">
        <f t="shared" si="36"/>
        <v>A1</v>
      </c>
      <c r="AU280" t="str">
        <f t="shared" si="37"/>
        <v>--</v>
      </c>
    </row>
    <row r="281" spans="1:47" x14ac:dyDescent="0.25">
      <c r="A281" t="str">
        <f t="shared" si="32"/>
        <v>U2-H9</v>
      </c>
      <c r="B281" t="str">
        <f t="shared" si="33"/>
        <v>A10</v>
      </c>
      <c r="C281" t="str">
        <f t="shared" si="34"/>
        <v>U2-A10</v>
      </c>
      <c r="D281" t="str">
        <f t="shared" si="35"/>
        <v>U2-H9</v>
      </c>
      <c r="E281" t="s">
        <v>403</v>
      </c>
      <c r="F281" t="s">
        <v>665</v>
      </c>
      <c r="G281" t="s">
        <v>574</v>
      </c>
      <c r="N281" s="97"/>
      <c r="AT281" t="str">
        <f t="shared" si="36"/>
        <v>A10</v>
      </c>
      <c r="AU281" t="str">
        <f t="shared" si="37"/>
        <v>--</v>
      </c>
    </row>
    <row r="282" spans="1:47" x14ac:dyDescent="0.25">
      <c r="A282" t="str">
        <f t="shared" si="32"/>
        <v>U2-J1</v>
      </c>
      <c r="B282" t="str">
        <f t="shared" si="33"/>
        <v>GND</v>
      </c>
      <c r="C282" t="str">
        <f t="shared" si="34"/>
        <v>U2-GND</v>
      </c>
      <c r="D282" t="str">
        <f t="shared" si="35"/>
        <v>U2-J1</v>
      </c>
      <c r="E282" t="s">
        <v>403</v>
      </c>
      <c r="F282" t="s">
        <v>168</v>
      </c>
      <c r="G282" t="s">
        <v>324</v>
      </c>
      <c r="N282" s="97"/>
      <c r="AT282" t="str">
        <f t="shared" si="36"/>
        <v>GND</v>
      </c>
      <c r="AU282" t="str">
        <f t="shared" si="37"/>
        <v>--</v>
      </c>
    </row>
    <row r="283" spans="1:47" x14ac:dyDescent="0.25">
      <c r="A283" t="str">
        <f t="shared" si="32"/>
        <v>U2-J2</v>
      </c>
      <c r="B283" t="str">
        <f t="shared" si="33"/>
        <v>A5</v>
      </c>
      <c r="C283" t="str">
        <f t="shared" si="34"/>
        <v>U2-A5</v>
      </c>
      <c r="D283" t="str">
        <f t="shared" si="35"/>
        <v>U2-J2</v>
      </c>
      <c r="E283" t="s">
        <v>403</v>
      </c>
      <c r="F283" t="s">
        <v>184</v>
      </c>
      <c r="G283" t="s">
        <v>581</v>
      </c>
      <c r="N283" s="97"/>
      <c r="AT283" t="str">
        <f t="shared" si="36"/>
        <v>A5</v>
      </c>
      <c r="AU283" t="str">
        <f t="shared" si="37"/>
        <v>--</v>
      </c>
    </row>
    <row r="284" spans="1:47" x14ac:dyDescent="0.25">
      <c r="A284" t="str">
        <f t="shared" si="32"/>
        <v>U2-J3</v>
      </c>
      <c r="B284" t="str">
        <f t="shared" si="33"/>
        <v>A4</v>
      </c>
      <c r="C284" t="str">
        <f t="shared" si="34"/>
        <v>U2-A4</v>
      </c>
      <c r="D284" t="str">
        <f t="shared" si="35"/>
        <v>U2-J3</v>
      </c>
      <c r="E284" t="s">
        <v>403</v>
      </c>
      <c r="F284" t="s">
        <v>185</v>
      </c>
      <c r="G284" t="s">
        <v>580</v>
      </c>
      <c r="N284" s="97"/>
      <c r="AT284" t="str">
        <f t="shared" si="36"/>
        <v>A4</v>
      </c>
      <c r="AU284" t="str">
        <f t="shared" si="37"/>
        <v>--</v>
      </c>
    </row>
    <row r="285" spans="1:47" x14ac:dyDescent="0.25">
      <c r="A285" t="str">
        <f t="shared" si="32"/>
        <v>U2-J7</v>
      </c>
      <c r="B285" t="str">
        <f t="shared" si="33"/>
        <v>A3</v>
      </c>
      <c r="C285" t="str">
        <f t="shared" si="34"/>
        <v>U2-A3</v>
      </c>
      <c r="D285" t="str">
        <f t="shared" si="35"/>
        <v>U2-J7</v>
      </c>
      <c r="E285" t="s">
        <v>403</v>
      </c>
      <c r="F285" t="s">
        <v>673</v>
      </c>
      <c r="G285" t="s">
        <v>579</v>
      </c>
      <c r="N285" s="97"/>
      <c r="AT285" t="str">
        <f t="shared" si="36"/>
        <v>A3</v>
      </c>
      <c r="AU285" t="str">
        <f t="shared" si="37"/>
        <v>--</v>
      </c>
    </row>
    <row r="286" spans="1:47" x14ac:dyDescent="0.25">
      <c r="A286" t="str">
        <f t="shared" si="32"/>
        <v>U2-J8</v>
      </c>
      <c r="B286" t="str">
        <f t="shared" si="33"/>
        <v>A2</v>
      </c>
      <c r="C286" t="str">
        <f t="shared" si="34"/>
        <v>U2-A2</v>
      </c>
      <c r="D286" t="str">
        <f t="shared" si="35"/>
        <v>U2-J8</v>
      </c>
      <c r="E286" t="s">
        <v>403</v>
      </c>
      <c r="F286" t="s">
        <v>676</v>
      </c>
      <c r="G286" t="s">
        <v>578</v>
      </c>
      <c r="N286" s="97"/>
      <c r="AT286" t="str">
        <f t="shared" si="36"/>
        <v>A2</v>
      </c>
      <c r="AU286" t="str">
        <f t="shared" si="37"/>
        <v>--</v>
      </c>
    </row>
    <row r="287" spans="1:47" x14ac:dyDescent="0.25">
      <c r="A287" t="str">
        <f t="shared" si="32"/>
        <v>U2-J9</v>
      </c>
      <c r="B287" t="str">
        <f t="shared" si="33"/>
        <v>3.3V</v>
      </c>
      <c r="C287" t="str">
        <f t="shared" si="34"/>
        <v>U2-3.3V</v>
      </c>
      <c r="D287" t="str">
        <f t="shared" si="35"/>
        <v>U2-J9</v>
      </c>
      <c r="E287" t="s">
        <v>403</v>
      </c>
      <c r="F287" t="s">
        <v>188</v>
      </c>
      <c r="G287" t="s">
        <v>291</v>
      </c>
      <c r="N287" s="97"/>
      <c r="AT287" t="str">
        <f t="shared" si="36"/>
        <v>3.3V</v>
      </c>
      <c r="AU287" t="str">
        <f t="shared" si="37"/>
        <v>--</v>
      </c>
    </row>
    <row r="288" spans="1:47" x14ac:dyDescent="0.25">
      <c r="A288" t="str">
        <f t="shared" si="32"/>
        <v>U3-1</v>
      </c>
      <c r="B288" t="str">
        <f t="shared" si="33"/>
        <v>EECS</v>
      </c>
      <c r="C288" t="str">
        <f t="shared" si="34"/>
        <v>U3-EECS</v>
      </c>
      <c r="D288" t="str">
        <f t="shared" si="35"/>
        <v>U3-1</v>
      </c>
      <c r="E288" t="s">
        <v>404</v>
      </c>
      <c r="F288">
        <v>1</v>
      </c>
      <c r="G288" t="s">
        <v>341</v>
      </c>
      <c r="N288" s="97"/>
      <c r="AT288" t="str">
        <f t="shared" si="36"/>
        <v>EECS</v>
      </c>
      <c r="AU288" t="str">
        <f t="shared" si="37"/>
        <v>--</v>
      </c>
    </row>
    <row r="289" spans="1:47" x14ac:dyDescent="0.25">
      <c r="A289" t="str">
        <f t="shared" si="32"/>
        <v>U3-2</v>
      </c>
      <c r="B289" t="str">
        <f t="shared" si="33"/>
        <v>VCORE</v>
      </c>
      <c r="C289" t="str">
        <f t="shared" si="34"/>
        <v>U3-VCORE</v>
      </c>
      <c r="D289" t="str">
        <f t="shared" si="35"/>
        <v>U3-2</v>
      </c>
      <c r="E289" t="s">
        <v>404</v>
      </c>
      <c r="F289">
        <v>2</v>
      </c>
      <c r="G289" t="s">
        <v>395</v>
      </c>
      <c r="N289" s="97"/>
      <c r="AT289" t="str">
        <f t="shared" si="36"/>
        <v>VCORE</v>
      </c>
      <c r="AU289" t="str">
        <f t="shared" si="37"/>
        <v>--</v>
      </c>
    </row>
    <row r="290" spans="1:47" x14ac:dyDescent="0.25">
      <c r="A290" t="str">
        <f t="shared" si="32"/>
        <v>U3-3</v>
      </c>
      <c r="B290" t="str">
        <f t="shared" si="33"/>
        <v>NetR19_2</v>
      </c>
      <c r="C290" t="str">
        <f t="shared" si="34"/>
        <v>U3-NetR19_2</v>
      </c>
      <c r="D290" t="str">
        <f t="shared" si="35"/>
        <v>U3-3</v>
      </c>
      <c r="E290" t="s">
        <v>404</v>
      </c>
      <c r="F290">
        <v>3</v>
      </c>
      <c r="G290" t="s">
        <v>384</v>
      </c>
      <c r="N290" s="97"/>
      <c r="AT290" t="str">
        <f t="shared" si="36"/>
        <v>NetR17_1</v>
      </c>
      <c r="AU290" t="str">
        <f t="shared" si="37"/>
        <v>R19</v>
      </c>
    </row>
    <row r="291" spans="1:47" x14ac:dyDescent="0.25">
      <c r="A291" t="str">
        <f t="shared" si="32"/>
        <v>U3-4</v>
      </c>
      <c r="B291" t="str">
        <f t="shared" si="33"/>
        <v>NetU3_4</v>
      </c>
      <c r="C291" t="str">
        <f t="shared" si="34"/>
        <v>U3-NetU3_4</v>
      </c>
      <c r="D291" t="str">
        <f t="shared" si="35"/>
        <v>U3-4</v>
      </c>
      <c r="E291" t="s">
        <v>404</v>
      </c>
      <c r="F291">
        <v>4</v>
      </c>
      <c r="G291" t="s">
        <v>405</v>
      </c>
      <c r="N291" s="97"/>
      <c r="AT291" t="str">
        <f t="shared" si="36"/>
        <v>NetU3_4</v>
      </c>
      <c r="AU291" t="str">
        <f t="shared" si="37"/>
        <v>--</v>
      </c>
    </row>
    <row r="292" spans="1:47" x14ac:dyDescent="0.25">
      <c r="A292" t="str">
        <f t="shared" si="32"/>
        <v>U3-5</v>
      </c>
      <c r="B292" t="str">
        <f t="shared" si="33"/>
        <v>NetC1_1</v>
      </c>
      <c r="C292" t="str">
        <f t="shared" si="34"/>
        <v>U3-NetC1_1</v>
      </c>
      <c r="D292" t="str">
        <f t="shared" si="35"/>
        <v>U3-5</v>
      </c>
      <c r="E292" t="s">
        <v>404</v>
      </c>
      <c r="F292">
        <v>5</v>
      </c>
      <c r="G292" t="s">
        <v>370</v>
      </c>
      <c r="N292" s="97"/>
      <c r="AT292" t="str">
        <f t="shared" si="36"/>
        <v>NetC1_1</v>
      </c>
      <c r="AU292" t="str">
        <f t="shared" si="37"/>
        <v>--</v>
      </c>
    </row>
    <row r="293" spans="1:47" x14ac:dyDescent="0.25">
      <c r="A293" t="str">
        <f t="shared" si="32"/>
        <v>U3-6</v>
      </c>
      <c r="B293" t="str">
        <f t="shared" si="33"/>
        <v>NetR1_2</v>
      </c>
      <c r="C293" t="str">
        <f t="shared" si="34"/>
        <v>U3-NetR1_2</v>
      </c>
      <c r="D293" t="str">
        <f t="shared" si="35"/>
        <v>U3-6</v>
      </c>
      <c r="E293" t="s">
        <v>404</v>
      </c>
      <c r="F293">
        <v>6</v>
      </c>
      <c r="G293" t="s">
        <v>385</v>
      </c>
      <c r="N293" s="97"/>
      <c r="AT293" t="str">
        <f t="shared" si="36"/>
        <v>NetR1_2</v>
      </c>
      <c r="AU293" t="str">
        <f t="shared" si="37"/>
        <v>--</v>
      </c>
    </row>
    <row r="294" spans="1:47" x14ac:dyDescent="0.25">
      <c r="A294" t="str">
        <f t="shared" si="32"/>
        <v>U3-7</v>
      </c>
      <c r="B294" t="str">
        <f t="shared" si="33"/>
        <v>D_N</v>
      </c>
      <c r="C294" t="str">
        <f t="shared" si="34"/>
        <v>U3-D_N</v>
      </c>
      <c r="D294" t="str">
        <f t="shared" si="35"/>
        <v>U3-7</v>
      </c>
      <c r="E294" t="s">
        <v>404</v>
      </c>
      <c r="F294">
        <v>7</v>
      </c>
      <c r="G294" t="s">
        <v>337</v>
      </c>
      <c r="N294" s="97"/>
      <c r="AT294" t="str">
        <f t="shared" si="36"/>
        <v>D_N</v>
      </c>
      <c r="AU294" t="str">
        <f t="shared" si="37"/>
        <v>--</v>
      </c>
    </row>
    <row r="295" spans="1:47" x14ac:dyDescent="0.25">
      <c r="A295" t="str">
        <f t="shared" si="32"/>
        <v>U3-8</v>
      </c>
      <c r="B295" t="str">
        <f t="shared" si="33"/>
        <v>D_P</v>
      </c>
      <c r="C295" t="str">
        <f t="shared" si="34"/>
        <v>U3-D_P</v>
      </c>
      <c r="D295" t="str">
        <f t="shared" si="35"/>
        <v>U3-8</v>
      </c>
      <c r="E295" t="s">
        <v>404</v>
      </c>
      <c r="F295">
        <v>8</v>
      </c>
      <c r="G295" t="s">
        <v>338</v>
      </c>
      <c r="N295" s="97"/>
      <c r="AT295" t="str">
        <f t="shared" si="36"/>
        <v>D_P</v>
      </c>
      <c r="AU295" t="str">
        <f t="shared" si="37"/>
        <v>--</v>
      </c>
    </row>
    <row r="296" spans="1:47" x14ac:dyDescent="0.25">
      <c r="A296" t="str">
        <f t="shared" si="32"/>
        <v>U3-9</v>
      </c>
      <c r="B296" t="str">
        <f t="shared" si="33"/>
        <v>NetC19_1</v>
      </c>
      <c r="C296" t="str">
        <f t="shared" si="34"/>
        <v>U3-NetC19_1</v>
      </c>
      <c r="D296" t="str">
        <f t="shared" si="35"/>
        <v>U3-9</v>
      </c>
      <c r="E296" t="s">
        <v>404</v>
      </c>
      <c r="F296">
        <v>9</v>
      </c>
      <c r="G296" t="s">
        <v>369</v>
      </c>
      <c r="N296" s="97"/>
      <c r="AT296" t="str">
        <f t="shared" si="36"/>
        <v>NetC19_1</v>
      </c>
      <c r="AU296" t="str">
        <f t="shared" si="37"/>
        <v>--</v>
      </c>
    </row>
    <row r="297" spans="1:47" x14ac:dyDescent="0.25">
      <c r="A297" t="str">
        <f t="shared" si="32"/>
        <v>U3-10</v>
      </c>
      <c r="B297" t="str">
        <f t="shared" si="33"/>
        <v>GND</v>
      </c>
      <c r="C297" t="str">
        <f t="shared" si="34"/>
        <v>U3-GND</v>
      </c>
      <c r="D297" t="str">
        <f t="shared" si="35"/>
        <v>U3-10</v>
      </c>
      <c r="E297" t="s">
        <v>404</v>
      </c>
      <c r="F297">
        <v>10</v>
      </c>
      <c r="G297" t="s">
        <v>324</v>
      </c>
      <c r="N297" s="97"/>
      <c r="AT297" t="str">
        <f t="shared" si="36"/>
        <v>GND</v>
      </c>
      <c r="AU297" t="str">
        <f t="shared" si="37"/>
        <v>--</v>
      </c>
    </row>
    <row r="298" spans="1:47" x14ac:dyDescent="0.25">
      <c r="A298" t="str">
        <f t="shared" si="32"/>
        <v>U3-11</v>
      </c>
      <c r="B298" t="str">
        <f t="shared" si="33"/>
        <v>NetR2_2</v>
      </c>
      <c r="C298" t="str">
        <f t="shared" si="34"/>
        <v>U3-NetR2_2</v>
      </c>
      <c r="D298" t="str">
        <f t="shared" si="35"/>
        <v>U3-11</v>
      </c>
      <c r="E298" t="s">
        <v>404</v>
      </c>
      <c r="F298">
        <v>11</v>
      </c>
      <c r="G298" t="s">
        <v>390</v>
      </c>
      <c r="N298" s="97"/>
      <c r="AT298" t="str">
        <f t="shared" si="36"/>
        <v>NetR2_2</v>
      </c>
      <c r="AU298" t="str">
        <f t="shared" si="37"/>
        <v>--</v>
      </c>
    </row>
    <row r="299" spans="1:47" x14ac:dyDescent="0.25">
      <c r="A299" t="str">
        <f t="shared" si="32"/>
        <v>U3-12</v>
      </c>
      <c r="B299" t="str">
        <f t="shared" si="33"/>
        <v>TCK</v>
      </c>
      <c r="C299" t="str">
        <f t="shared" si="34"/>
        <v>U3-TCK</v>
      </c>
      <c r="D299" t="str">
        <f t="shared" si="35"/>
        <v>U3-12</v>
      </c>
      <c r="E299" t="s">
        <v>404</v>
      </c>
      <c r="F299">
        <v>12</v>
      </c>
      <c r="G299" t="s">
        <v>329</v>
      </c>
      <c r="N299" s="97"/>
      <c r="AT299" t="str">
        <f t="shared" si="36"/>
        <v>TCK</v>
      </c>
      <c r="AU299" t="str">
        <f t="shared" si="37"/>
        <v>--</v>
      </c>
    </row>
    <row r="300" spans="1:47" x14ac:dyDescent="0.25">
      <c r="A300" t="str">
        <f t="shared" si="32"/>
        <v>U3-13</v>
      </c>
      <c r="B300" t="str">
        <f t="shared" si="33"/>
        <v>TDI</v>
      </c>
      <c r="C300" t="str">
        <f t="shared" si="34"/>
        <v>U3-TDI</v>
      </c>
      <c r="D300" t="str">
        <f t="shared" si="35"/>
        <v>U3-13</v>
      </c>
      <c r="E300" t="s">
        <v>404</v>
      </c>
      <c r="F300">
        <v>13</v>
      </c>
      <c r="G300" t="s">
        <v>331</v>
      </c>
      <c r="N300" s="97"/>
      <c r="AT300" t="str">
        <f t="shared" si="36"/>
        <v>TDI</v>
      </c>
      <c r="AU300" t="str">
        <f t="shared" si="37"/>
        <v>--</v>
      </c>
    </row>
    <row r="301" spans="1:47" x14ac:dyDescent="0.25">
      <c r="A301" t="str">
        <f t="shared" si="32"/>
        <v>U3-14</v>
      </c>
      <c r="B301" t="str">
        <f t="shared" si="33"/>
        <v>TDO</v>
      </c>
      <c r="C301" t="str">
        <f t="shared" si="34"/>
        <v>U3-TDO</v>
      </c>
      <c r="D301" t="str">
        <f t="shared" si="35"/>
        <v>U3-14</v>
      </c>
      <c r="E301" t="s">
        <v>404</v>
      </c>
      <c r="F301">
        <v>14</v>
      </c>
      <c r="G301" t="s">
        <v>330</v>
      </c>
      <c r="N301" s="97"/>
      <c r="AT301" t="str">
        <f t="shared" si="36"/>
        <v>TDO</v>
      </c>
      <c r="AU301" t="str">
        <f t="shared" si="37"/>
        <v>--</v>
      </c>
    </row>
    <row r="302" spans="1:47" x14ac:dyDescent="0.25">
      <c r="A302" t="str">
        <f t="shared" si="32"/>
        <v>U3-15</v>
      </c>
      <c r="B302" t="str">
        <f t="shared" si="33"/>
        <v>TMS</v>
      </c>
      <c r="C302" t="str">
        <f t="shared" si="34"/>
        <v>U3-TMS</v>
      </c>
      <c r="D302" t="str">
        <f t="shared" si="35"/>
        <v>U3-15</v>
      </c>
      <c r="E302" t="s">
        <v>404</v>
      </c>
      <c r="F302">
        <v>15</v>
      </c>
      <c r="G302" t="s">
        <v>332</v>
      </c>
      <c r="N302" s="97"/>
      <c r="AT302" t="str">
        <f t="shared" si="36"/>
        <v>TMS</v>
      </c>
      <c r="AU302" t="str">
        <f t="shared" si="37"/>
        <v>--</v>
      </c>
    </row>
    <row r="303" spans="1:47" x14ac:dyDescent="0.25">
      <c r="A303" t="str">
        <f t="shared" si="32"/>
        <v>U3-16</v>
      </c>
      <c r="B303" t="str">
        <f t="shared" si="33"/>
        <v>3.3V</v>
      </c>
      <c r="C303" t="str">
        <f t="shared" si="34"/>
        <v>U3-3.3V</v>
      </c>
      <c r="D303" t="str">
        <f t="shared" si="35"/>
        <v>U3-16</v>
      </c>
      <c r="E303" t="s">
        <v>404</v>
      </c>
      <c r="F303">
        <v>16</v>
      </c>
      <c r="G303" t="s">
        <v>291</v>
      </c>
      <c r="N303" s="97"/>
      <c r="AT303" t="str">
        <f t="shared" si="36"/>
        <v>3.3V</v>
      </c>
      <c r="AU303" t="str">
        <f t="shared" si="37"/>
        <v>--</v>
      </c>
    </row>
    <row r="304" spans="1:47" x14ac:dyDescent="0.25">
      <c r="A304" t="str">
        <f t="shared" si="32"/>
        <v>U3-17</v>
      </c>
      <c r="B304" t="str">
        <f t="shared" si="33"/>
        <v>NetU3_17</v>
      </c>
      <c r="C304" t="str">
        <f t="shared" si="34"/>
        <v>U3-NetU3_17</v>
      </c>
      <c r="D304" t="str">
        <f t="shared" si="35"/>
        <v>U3-17</v>
      </c>
      <c r="E304" t="s">
        <v>404</v>
      </c>
      <c r="F304">
        <v>17</v>
      </c>
      <c r="G304" t="s">
        <v>406</v>
      </c>
      <c r="N304" s="97"/>
      <c r="AT304" t="str">
        <f t="shared" si="36"/>
        <v>NetU3_17</v>
      </c>
      <c r="AU304" t="str">
        <f t="shared" si="37"/>
        <v>--</v>
      </c>
    </row>
    <row r="305" spans="1:47" x14ac:dyDescent="0.25">
      <c r="A305" t="str">
        <f t="shared" si="32"/>
        <v>U3-18</v>
      </c>
      <c r="B305" t="str">
        <f t="shared" si="33"/>
        <v>NetU3_18</v>
      </c>
      <c r="C305" t="str">
        <f t="shared" si="34"/>
        <v>U3-NetU3_18</v>
      </c>
      <c r="D305" t="str">
        <f t="shared" si="35"/>
        <v>U3-18</v>
      </c>
      <c r="E305" t="s">
        <v>404</v>
      </c>
      <c r="F305">
        <v>18</v>
      </c>
      <c r="G305" t="s">
        <v>407</v>
      </c>
      <c r="N305" s="97"/>
      <c r="AT305" t="str">
        <f t="shared" si="36"/>
        <v>NetU3_18</v>
      </c>
      <c r="AU305" t="str">
        <f t="shared" si="37"/>
        <v>--</v>
      </c>
    </row>
    <row r="306" spans="1:47" x14ac:dyDescent="0.25">
      <c r="A306" t="str">
        <f t="shared" si="32"/>
        <v>U3-19</v>
      </c>
      <c r="B306" t="str">
        <f t="shared" si="33"/>
        <v>NetU3_19</v>
      </c>
      <c r="C306" t="str">
        <f t="shared" si="34"/>
        <v>U3-NetU3_19</v>
      </c>
      <c r="D306" t="str">
        <f t="shared" si="35"/>
        <v>U3-19</v>
      </c>
      <c r="E306" t="s">
        <v>404</v>
      </c>
      <c r="F306">
        <v>19</v>
      </c>
      <c r="G306" t="s">
        <v>408</v>
      </c>
      <c r="N306" s="97"/>
      <c r="AT306" t="str">
        <f t="shared" si="36"/>
        <v>NetU3_19</v>
      </c>
      <c r="AU306" t="str">
        <f t="shared" si="37"/>
        <v>--</v>
      </c>
    </row>
    <row r="307" spans="1:47" x14ac:dyDescent="0.25">
      <c r="A307" t="str">
        <f t="shared" si="32"/>
        <v>U3-20</v>
      </c>
      <c r="B307" t="str">
        <f t="shared" si="33"/>
        <v>NetU3_20</v>
      </c>
      <c r="C307" t="str">
        <f t="shared" si="34"/>
        <v>U3-NetU3_20</v>
      </c>
      <c r="D307" t="str">
        <f t="shared" si="35"/>
        <v>U3-20</v>
      </c>
      <c r="E307" t="s">
        <v>404</v>
      </c>
      <c r="F307">
        <v>20</v>
      </c>
      <c r="G307" t="s">
        <v>409</v>
      </c>
      <c r="N307" s="97"/>
      <c r="AT307" t="str">
        <f t="shared" si="36"/>
        <v>NetU3_20</v>
      </c>
      <c r="AU307" t="str">
        <f t="shared" si="37"/>
        <v>--</v>
      </c>
    </row>
    <row r="308" spans="1:47" x14ac:dyDescent="0.25">
      <c r="A308" t="str">
        <f t="shared" si="32"/>
        <v>U3-21</v>
      </c>
      <c r="B308" t="str">
        <f t="shared" si="33"/>
        <v>GND</v>
      </c>
      <c r="C308" t="str">
        <f t="shared" si="34"/>
        <v>U3-GND</v>
      </c>
      <c r="D308" t="str">
        <f t="shared" si="35"/>
        <v>U3-21</v>
      </c>
      <c r="E308" t="s">
        <v>404</v>
      </c>
      <c r="F308">
        <v>21</v>
      </c>
      <c r="G308" t="s">
        <v>324</v>
      </c>
      <c r="N308" s="97"/>
      <c r="AT308" t="str">
        <f t="shared" si="36"/>
        <v>GND</v>
      </c>
      <c r="AU308" t="str">
        <f t="shared" si="37"/>
        <v>--</v>
      </c>
    </row>
    <row r="309" spans="1:47" x14ac:dyDescent="0.25">
      <c r="A309" t="str">
        <f t="shared" si="32"/>
        <v>U3-22</v>
      </c>
      <c r="B309" t="str">
        <f t="shared" si="33"/>
        <v>NetU3_22</v>
      </c>
      <c r="C309" t="str">
        <f t="shared" si="34"/>
        <v>U3-NetU3_22</v>
      </c>
      <c r="D309" t="str">
        <f t="shared" si="35"/>
        <v>U3-22</v>
      </c>
      <c r="E309" t="s">
        <v>404</v>
      </c>
      <c r="F309">
        <v>22</v>
      </c>
      <c r="G309" t="s">
        <v>410</v>
      </c>
      <c r="N309" s="97"/>
      <c r="AT309" t="str">
        <f t="shared" si="36"/>
        <v>NetU3_22</v>
      </c>
      <c r="AU309" t="str">
        <f t="shared" si="37"/>
        <v>--</v>
      </c>
    </row>
    <row r="310" spans="1:47" x14ac:dyDescent="0.25">
      <c r="A310" t="str">
        <f t="shared" si="32"/>
        <v>U3-23</v>
      </c>
      <c r="B310" t="str">
        <f t="shared" si="33"/>
        <v>NetU3_23</v>
      </c>
      <c r="C310" t="str">
        <f t="shared" si="34"/>
        <v>U3-NetU3_23</v>
      </c>
      <c r="D310" t="str">
        <f t="shared" si="35"/>
        <v>U3-23</v>
      </c>
      <c r="E310" t="s">
        <v>404</v>
      </c>
      <c r="F310">
        <v>23</v>
      </c>
      <c r="G310" t="s">
        <v>411</v>
      </c>
      <c r="N310" s="97"/>
      <c r="AT310" t="str">
        <f t="shared" si="36"/>
        <v>NetU3_23</v>
      </c>
      <c r="AU310" t="str">
        <f t="shared" si="37"/>
        <v>--</v>
      </c>
    </row>
    <row r="311" spans="1:47" x14ac:dyDescent="0.25">
      <c r="A311" t="str">
        <f t="shared" si="32"/>
        <v>U3-24</v>
      </c>
      <c r="B311" t="str">
        <f t="shared" si="33"/>
        <v>NetU3_24</v>
      </c>
      <c r="C311" t="str">
        <f t="shared" si="34"/>
        <v>U3-NetU3_24</v>
      </c>
      <c r="D311" t="str">
        <f t="shared" si="35"/>
        <v>U3-24</v>
      </c>
      <c r="E311" t="s">
        <v>404</v>
      </c>
      <c r="F311">
        <v>24</v>
      </c>
      <c r="G311" t="s">
        <v>412</v>
      </c>
      <c r="N311" s="97"/>
      <c r="AT311" t="str">
        <f t="shared" si="36"/>
        <v>NetU3_24</v>
      </c>
      <c r="AU311" t="str">
        <f t="shared" si="37"/>
        <v>--</v>
      </c>
    </row>
    <row r="312" spans="1:47" x14ac:dyDescent="0.25">
      <c r="A312" t="str">
        <f t="shared" si="32"/>
        <v>U3-25</v>
      </c>
      <c r="B312" t="str">
        <f t="shared" si="33"/>
        <v>NetU3_25</v>
      </c>
      <c r="C312" t="str">
        <f t="shared" si="34"/>
        <v>U3-NetU3_25</v>
      </c>
      <c r="D312" t="str">
        <f t="shared" si="35"/>
        <v>U3-25</v>
      </c>
      <c r="E312" t="s">
        <v>404</v>
      </c>
      <c r="F312">
        <v>25</v>
      </c>
      <c r="G312" t="s">
        <v>413</v>
      </c>
      <c r="N312" s="97"/>
      <c r="AT312" t="str">
        <f t="shared" si="36"/>
        <v>NetU3_25</v>
      </c>
      <c r="AU312" t="str">
        <f t="shared" si="37"/>
        <v>--</v>
      </c>
    </row>
    <row r="313" spans="1:47" x14ac:dyDescent="0.25">
      <c r="A313" t="str">
        <f t="shared" si="32"/>
        <v>U3-26</v>
      </c>
      <c r="B313" t="str">
        <f t="shared" si="33"/>
        <v>NetU3_26</v>
      </c>
      <c r="C313" t="str">
        <f t="shared" si="34"/>
        <v>U3-NetU3_26</v>
      </c>
      <c r="D313" t="str">
        <f t="shared" si="35"/>
        <v>U3-26</v>
      </c>
      <c r="E313" t="s">
        <v>404</v>
      </c>
      <c r="F313">
        <v>26</v>
      </c>
      <c r="G313" t="s">
        <v>414</v>
      </c>
      <c r="N313" s="97"/>
      <c r="AT313" t="str">
        <f t="shared" si="36"/>
        <v>NetU3_26</v>
      </c>
      <c r="AU313" t="str">
        <f t="shared" si="37"/>
        <v>--</v>
      </c>
    </row>
    <row r="314" spans="1:47" x14ac:dyDescent="0.25">
      <c r="A314" t="str">
        <f t="shared" si="32"/>
        <v>U3-27</v>
      </c>
      <c r="B314" t="str">
        <f t="shared" si="33"/>
        <v>NetU3_27</v>
      </c>
      <c r="C314" t="str">
        <f t="shared" si="34"/>
        <v>U3-NetU3_27</v>
      </c>
      <c r="D314" t="str">
        <f t="shared" si="35"/>
        <v>U3-27</v>
      </c>
      <c r="E314" t="s">
        <v>404</v>
      </c>
      <c r="F314">
        <v>27</v>
      </c>
      <c r="G314" t="s">
        <v>415</v>
      </c>
      <c r="N314" s="97"/>
      <c r="AT314" t="str">
        <f t="shared" si="36"/>
        <v>NetU3_27</v>
      </c>
      <c r="AU314" t="str">
        <f t="shared" si="37"/>
        <v>--</v>
      </c>
    </row>
    <row r="315" spans="1:47" x14ac:dyDescent="0.25">
      <c r="A315" t="str">
        <f t="shared" si="32"/>
        <v>U3-28</v>
      </c>
      <c r="B315" t="str">
        <f t="shared" si="33"/>
        <v>NetU3_28</v>
      </c>
      <c r="C315" t="str">
        <f t="shared" si="34"/>
        <v>U3-NetU3_28</v>
      </c>
      <c r="D315" t="str">
        <f t="shared" si="35"/>
        <v>U3-28</v>
      </c>
      <c r="E315" t="s">
        <v>404</v>
      </c>
      <c r="F315">
        <v>28</v>
      </c>
      <c r="G315" t="s">
        <v>416</v>
      </c>
      <c r="N315" s="97"/>
      <c r="AT315" t="str">
        <f t="shared" si="36"/>
        <v>NetU3_28</v>
      </c>
      <c r="AU315" t="str">
        <f t="shared" si="37"/>
        <v>--</v>
      </c>
    </row>
    <row r="316" spans="1:47" x14ac:dyDescent="0.25">
      <c r="A316" t="str">
        <f t="shared" si="32"/>
        <v>U3-29</v>
      </c>
      <c r="B316" t="str">
        <f t="shared" si="33"/>
        <v>NetU3_29</v>
      </c>
      <c r="C316" t="str">
        <f t="shared" si="34"/>
        <v>U3-NetU3_29</v>
      </c>
      <c r="D316" t="str">
        <f t="shared" si="35"/>
        <v>U3-29</v>
      </c>
      <c r="E316" t="s">
        <v>404</v>
      </c>
      <c r="F316">
        <v>29</v>
      </c>
      <c r="G316" t="s">
        <v>417</v>
      </c>
      <c r="N316" s="97"/>
      <c r="AT316" t="str">
        <f t="shared" si="36"/>
        <v>NetU3_29</v>
      </c>
      <c r="AU316" t="str">
        <f t="shared" si="37"/>
        <v>--</v>
      </c>
    </row>
    <row r="317" spans="1:47" x14ac:dyDescent="0.25">
      <c r="A317" t="str">
        <f t="shared" si="32"/>
        <v>U3-30</v>
      </c>
      <c r="B317" t="str">
        <f t="shared" si="33"/>
        <v>NetU3_30</v>
      </c>
      <c r="C317" t="str">
        <f t="shared" si="34"/>
        <v>U3-NetU3_30</v>
      </c>
      <c r="D317" t="str">
        <f t="shared" si="35"/>
        <v>U3-30</v>
      </c>
      <c r="E317" t="s">
        <v>404</v>
      </c>
      <c r="F317">
        <v>30</v>
      </c>
      <c r="G317" t="s">
        <v>418</v>
      </c>
      <c r="N317" s="97"/>
      <c r="AT317" t="str">
        <f t="shared" si="36"/>
        <v>NetU3_30</v>
      </c>
      <c r="AU317" t="str">
        <f t="shared" si="37"/>
        <v>--</v>
      </c>
    </row>
    <row r="318" spans="1:47" x14ac:dyDescent="0.25">
      <c r="A318" t="str">
        <f t="shared" si="32"/>
        <v>U3-31</v>
      </c>
      <c r="B318" t="str">
        <f t="shared" si="33"/>
        <v>VCORE</v>
      </c>
      <c r="C318" t="str">
        <f t="shared" si="34"/>
        <v>U3-VCORE</v>
      </c>
      <c r="D318" t="str">
        <f t="shared" si="35"/>
        <v>U3-31</v>
      </c>
      <c r="E318" t="s">
        <v>404</v>
      </c>
      <c r="F318">
        <v>31</v>
      </c>
      <c r="G318" t="s">
        <v>395</v>
      </c>
      <c r="N318" s="97"/>
      <c r="AT318" t="str">
        <f t="shared" si="36"/>
        <v>VCORE</v>
      </c>
      <c r="AU318" t="str">
        <f t="shared" si="37"/>
        <v>--</v>
      </c>
    </row>
    <row r="319" spans="1:47" x14ac:dyDescent="0.25">
      <c r="A319" t="str">
        <f t="shared" si="32"/>
        <v>U3-32</v>
      </c>
      <c r="B319" t="str">
        <f t="shared" si="33"/>
        <v>BDBUS0</v>
      </c>
      <c r="C319" t="str">
        <f t="shared" si="34"/>
        <v>U3-BDBUS0</v>
      </c>
      <c r="D319" t="str">
        <f t="shared" si="35"/>
        <v>U3-32</v>
      </c>
      <c r="E319" t="s">
        <v>404</v>
      </c>
      <c r="F319">
        <v>32</v>
      </c>
      <c r="G319" t="s">
        <v>303</v>
      </c>
      <c r="N319" s="97"/>
      <c r="AT319" t="str">
        <f t="shared" si="36"/>
        <v>BDBUS0</v>
      </c>
      <c r="AU319" t="str">
        <f t="shared" si="37"/>
        <v>--</v>
      </c>
    </row>
    <row r="320" spans="1:47" x14ac:dyDescent="0.25">
      <c r="A320" t="str">
        <f t="shared" si="32"/>
        <v>U3-33</v>
      </c>
      <c r="B320" t="str">
        <f t="shared" si="33"/>
        <v>BDBUS1</v>
      </c>
      <c r="C320" t="str">
        <f t="shared" si="34"/>
        <v>U3-BDBUS1</v>
      </c>
      <c r="D320" t="str">
        <f t="shared" si="35"/>
        <v>U3-33</v>
      </c>
      <c r="E320" t="s">
        <v>404</v>
      </c>
      <c r="F320">
        <v>33</v>
      </c>
      <c r="G320" t="s">
        <v>305</v>
      </c>
      <c r="N320" s="97"/>
      <c r="AT320" t="str">
        <f t="shared" si="36"/>
        <v>BDBUS1</v>
      </c>
      <c r="AU320" t="str">
        <f t="shared" si="37"/>
        <v>--</v>
      </c>
    </row>
    <row r="321" spans="1:47" x14ac:dyDescent="0.25">
      <c r="A321" t="str">
        <f t="shared" si="32"/>
        <v>U3-34</v>
      </c>
      <c r="B321" t="str">
        <f t="shared" si="33"/>
        <v>BDBUS2</v>
      </c>
      <c r="C321" t="str">
        <f t="shared" si="34"/>
        <v>U3-BDBUS2</v>
      </c>
      <c r="D321" t="str">
        <f t="shared" si="35"/>
        <v>U3-34</v>
      </c>
      <c r="E321" t="s">
        <v>404</v>
      </c>
      <c r="F321">
        <v>34</v>
      </c>
      <c r="G321" t="s">
        <v>307</v>
      </c>
      <c r="N321" s="97"/>
      <c r="AT321" t="str">
        <f t="shared" si="36"/>
        <v>BDBUS2</v>
      </c>
      <c r="AU321" t="str">
        <f t="shared" si="37"/>
        <v>--</v>
      </c>
    </row>
    <row r="322" spans="1:47" x14ac:dyDescent="0.25">
      <c r="A322" t="str">
        <f t="shared" si="32"/>
        <v>U3-35</v>
      </c>
      <c r="B322" t="str">
        <f t="shared" si="33"/>
        <v>BDBUS3</v>
      </c>
      <c r="C322" t="str">
        <f t="shared" si="34"/>
        <v>U3-BDBUS3</v>
      </c>
      <c r="D322" t="str">
        <f t="shared" si="35"/>
        <v>U3-35</v>
      </c>
      <c r="E322" t="s">
        <v>404</v>
      </c>
      <c r="F322">
        <v>35</v>
      </c>
      <c r="G322" t="s">
        <v>309</v>
      </c>
      <c r="N322" s="97"/>
      <c r="AT322" t="str">
        <f t="shared" si="36"/>
        <v>BDBUS3</v>
      </c>
      <c r="AU322" t="str">
        <f t="shared" si="37"/>
        <v>--</v>
      </c>
    </row>
    <row r="323" spans="1:47" x14ac:dyDescent="0.25">
      <c r="A323" t="str">
        <f t="shared" si="32"/>
        <v>U3-36</v>
      </c>
      <c r="B323" t="str">
        <f t="shared" si="33"/>
        <v>3.3V</v>
      </c>
      <c r="C323" t="str">
        <f t="shared" si="34"/>
        <v>U3-3.3V</v>
      </c>
      <c r="D323" t="str">
        <f t="shared" si="35"/>
        <v>U3-36</v>
      </c>
      <c r="E323" t="s">
        <v>404</v>
      </c>
      <c r="F323">
        <v>36</v>
      </c>
      <c r="G323" t="s">
        <v>291</v>
      </c>
      <c r="N323" s="97"/>
      <c r="AT323" t="str">
        <f t="shared" si="36"/>
        <v>3.3V</v>
      </c>
      <c r="AU323" t="str">
        <f t="shared" si="37"/>
        <v>--</v>
      </c>
    </row>
    <row r="324" spans="1:47" x14ac:dyDescent="0.25">
      <c r="A324" t="str">
        <f t="shared" si="32"/>
        <v>U3-37</v>
      </c>
      <c r="B324" t="str">
        <f t="shared" si="33"/>
        <v>BDBUS4</v>
      </c>
      <c r="C324" t="str">
        <f t="shared" si="34"/>
        <v>U3-BDBUS4</v>
      </c>
      <c r="D324" t="str">
        <f t="shared" si="35"/>
        <v>U3-37</v>
      </c>
      <c r="E324" t="s">
        <v>404</v>
      </c>
      <c r="F324">
        <v>37</v>
      </c>
      <c r="G324" t="s">
        <v>311</v>
      </c>
      <c r="N324" s="97"/>
      <c r="AT324" t="str">
        <f t="shared" si="36"/>
        <v>BDBUS4</v>
      </c>
      <c r="AU324" t="str">
        <f t="shared" si="37"/>
        <v>--</v>
      </c>
    </row>
    <row r="325" spans="1:47" x14ac:dyDescent="0.25">
      <c r="A325" t="str">
        <f t="shared" si="32"/>
        <v>U3-38</v>
      </c>
      <c r="B325" t="str">
        <f t="shared" si="33"/>
        <v>BDBUS5</v>
      </c>
      <c r="C325" t="str">
        <f t="shared" si="34"/>
        <v>U3-BDBUS5</v>
      </c>
      <c r="D325" t="str">
        <f t="shared" si="35"/>
        <v>U3-38</v>
      </c>
      <c r="E325" t="s">
        <v>404</v>
      </c>
      <c r="F325">
        <v>38</v>
      </c>
      <c r="G325" t="s">
        <v>313</v>
      </c>
      <c r="N325" s="97"/>
      <c r="AT325" t="str">
        <f t="shared" si="36"/>
        <v>BDBUS5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U3-39</v>
      </c>
      <c r="B326" t="str">
        <f t="shared" ref="B326:B389" si="39">IF(OR(E326=$A$2,E326=$B$2,E326=$C$2,E326=$D$2),"--",G326)</f>
        <v>NetU3_39</v>
      </c>
      <c r="C326" t="str">
        <f t="shared" ref="C326:C389" si="40">$E326&amp;"-"&amp;$G326</f>
        <v>U3-NetU3_39</v>
      </c>
      <c r="D326" t="str">
        <f t="shared" ref="D326:D389" si="41">A326</f>
        <v>U3-39</v>
      </c>
      <c r="E326" t="s">
        <v>404</v>
      </c>
      <c r="F326">
        <v>39</v>
      </c>
      <c r="G326" t="s">
        <v>419</v>
      </c>
      <c r="N326" s="97"/>
      <c r="AT326" t="str">
        <f t="shared" ref="AT326:AT389" si="42">IF(IF(COUNTIF($AO$6:$AQ$150,B326)&gt;0,"---","--")="---",VLOOKUP(B326,$AO$6:$AQ$150,3,0),B326)</f>
        <v>NetU3_39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U3-40</v>
      </c>
      <c r="B327" t="str">
        <f t="shared" si="39"/>
        <v>NetU3_40</v>
      </c>
      <c r="C327" t="str">
        <f t="shared" si="40"/>
        <v>U3-NetU3_40</v>
      </c>
      <c r="D327" t="str">
        <f t="shared" si="41"/>
        <v>U3-40</v>
      </c>
      <c r="E327" t="s">
        <v>404</v>
      </c>
      <c r="F327">
        <v>40</v>
      </c>
      <c r="G327" t="s">
        <v>420</v>
      </c>
      <c r="N327" s="97"/>
      <c r="AT327" t="str">
        <f t="shared" si="42"/>
        <v>NetU3_40</v>
      </c>
      <c r="AU327" t="str">
        <f t="shared" si="43"/>
        <v>--</v>
      </c>
    </row>
    <row r="328" spans="1:47" x14ac:dyDescent="0.25">
      <c r="A328" t="str">
        <f t="shared" si="38"/>
        <v>U3-41</v>
      </c>
      <c r="B328" t="str">
        <f t="shared" si="39"/>
        <v>GND</v>
      </c>
      <c r="C328" t="str">
        <f t="shared" si="40"/>
        <v>U3-GND</v>
      </c>
      <c r="D328" t="str">
        <f t="shared" si="41"/>
        <v>U3-41</v>
      </c>
      <c r="E328" t="s">
        <v>404</v>
      </c>
      <c r="F328">
        <v>41</v>
      </c>
      <c r="G328" t="s">
        <v>324</v>
      </c>
      <c r="N328" s="97"/>
      <c r="AT328" t="str">
        <f t="shared" si="42"/>
        <v>GND</v>
      </c>
      <c r="AU328" t="str">
        <f t="shared" si="43"/>
        <v>--</v>
      </c>
    </row>
    <row r="329" spans="1:47" x14ac:dyDescent="0.25">
      <c r="A329" t="str">
        <f t="shared" si="38"/>
        <v>U3-42</v>
      </c>
      <c r="B329" t="str">
        <f t="shared" si="39"/>
        <v>NetU3_42</v>
      </c>
      <c r="C329" t="str">
        <f t="shared" si="40"/>
        <v>U3-NetU3_42</v>
      </c>
      <c r="D329" t="str">
        <f t="shared" si="41"/>
        <v>U3-42</v>
      </c>
      <c r="E329" t="s">
        <v>404</v>
      </c>
      <c r="F329">
        <v>42</v>
      </c>
      <c r="G329" t="s">
        <v>421</v>
      </c>
      <c r="N329" s="97"/>
      <c r="AT329" t="str">
        <f t="shared" si="42"/>
        <v>NetU3_42</v>
      </c>
      <c r="AU329" t="str">
        <f t="shared" si="43"/>
        <v>--</v>
      </c>
    </row>
    <row r="330" spans="1:47" x14ac:dyDescent="0.25">
      <c r="A330" t="str">
        <f t="shared" si="38"/>
        <v>U3-43</v>
      </c>
      <c r="B330" t="str">
        <f t="shared" si="39"/>
        <v>VCORE</v>
      </c>
      <c r="C330" t="str">
        <f t="shared" si="40"/>
        <v>U3-VCORE</v>
      </c>
      <c r="D330" t="str">
        <f t="shared" si="41"/>
        <v>U3-43</v>
      </c>
      <c r="E330" t="s">
        <v>404</v>
      </c>
      <c r="F330">
        <v>43</v>
      </c>
      <c r="G330" t="s">
        <v>395</v>
      </c>
      <c r="N330" s="97"/>
      <c r="AT330" t="str">
        <f t="shared" si="42"/>
        <v>VCORE</v>
      </c>
      <c r="AU330" t="str">
        <f t="shared" si="43"/>
        <v>--</v>
      </c>
    </row>
    <row r="331" spans="1:47" x14ac:dyDescent="0.25">
      <c r="A331" t="str">
        <f t="shared" si="38"/>
        <v>U3-44</v>
      </c>
      <c r="B331" t="str">
        <f t="shared" si="39"/>
        <v>3.3V</v>
      </c>
      <c r="C331" t="str">
        <f t="shared" si="40"/>
        <v>U3-3.3V</v>
      </c>
      <c r="D331" t="str">
        <f t="shared" si="41"/>
        <v>U3-44</v>
      </c>
      <c r="E331" t="s">
        <v>404</v>
      </c>
      <c r="F331">
        <v>44</v>
      </c>
      <c r="G331" t="s">
        <v>291</v>
      </c>
      <c r="N331" s="97"/>
      <c r="AT331" t="str">
        <f t="shared" si="42"/>
        <v>3.3V</v>
      </c>
      <c r="AU331" t="str">
        <f t="shared" si="43"/>
        <v>--</v>
      </c>
    </row>
    <row r="332" spans="1:47" x14ac:dyDescent="0.25">
      <c r="A332" t="str">
        <f t="shared" si="38"/>
        <v>U3-45</v>
      </c>
      <c r="B332" t="str">
        <f t="shared" si="39"/>
        <v>GND</v>
      </c>
      <c r="C332" t="str">
        <f t="shared" si="40"/>
        <v>U3-GND</v>
      </c>
      <c r="D332" t="str">
        <f t="shared" si="41"/>
        <v>U3-45</v>
      </c>
      <c r="E332" t="s">
        <v>404</v>
      </c>
      <c r="F332">
        <v>45</v>
      </c>
      <c r="G332" t="s">
        <v>324</v>
      </c>
      <c r="N332" s="97"/>
      <c r="AT332" t="str">
        <f t="shared" si="42"/>
        <v>GND</v>
      </c>
      <c r="AU332" t="str">
        <f t="shared" si="43"/>
        <v>--</v>
      </c>
    </row>
    <row r="333" spans="1:47" x14ac:dyDescent="0.25">
      <c r="A333" t="str">
        <f t="shared" si="38"/>
        <v>U3-46</v>
      </c>
      <c r="B333" t="str">
        <f t="shared" si="39"/>
        <v>NetU3_46</v>
      </c>
      <c r="C333" t="str">
        <f t="shared" si="40"/>
        <v>U3-NetU3_46</v>
      </c>
      <c r="D333" t="str">
        <f t="shared" si="41"/>
        <v>U3-46</v>
      </c>
      <c r="E333" t="s">
        <v>404</v>
      </c>
      <c r="F333">
        <v>46</v>
      </c>
      <c r="G333" t="s">
        <v>422</v>
      </c>
      <c r="N333" s="97"/>
      <c r="AT333" t="str">
        <f t="shared" si="42"/>
        <v>NetU3_46</v>
      </c>
      <c r="AU333" t="str">
        <f t="shared" si="43"/>
        <v>--</v>
      </c>
    </row>
    <row r="334" spans="1:47" x14ac:dyDescent="0.25">
      <c r="A334" t="str">
        <f t="shared" si="38"/>
        <v>U3-47</v>
      </c>
      <c r="B334" t="str">
        <f t="shared" si="39"/>
        <v>NetU3_47</v>
      </c>
      <c r="C334" t="str">
        <f t="shared" si="40"/>
        <v>U3-NetU3_47</v>
      </c>
      <c r="D334" t="str">
        <f t="shared" si="41"/>
        <v>U3-47</v>
      </c>
      <c r="E334" t="s">
        <v>404</v>
      </c>
      <c r="F334">
        <v>47</v>
      </c>
      <c r="G334" t="s">
        <v>423</v>
      </c>
      <c r="N334" s="97"/>
      <c r="AT334" t="str">
        <f t="shared" si="42"/>
        <v>NetU3_47</v>
      </c>
      <c r="AU334" t="str">
        <f t="shared" si="43"/>
        <v>--</v>
      </c>
    </row>
    <row r="335" spans="1:47" x14ac:dyDescent="0.25">
      <c r="A335" t="str">
        <f t="shared" si="38"/>
        <v>U3-48</v>
      </c>
      <c r="B335" t="str">
        <f t="shared" si="39"/>
        <v>NetU3_48</v>
      </c>
      <c r="C335" t="str">
        <f t="shared" si="40"/>
        <v>U3-NetU3_48</v>
      </c>
      <c r="D335" t="str">
        <f t="shared" si="41"/>
        <v>U3-48</v>
      </c>
      <c r="E335" t="s">
        <v>404</v>
      </c>
      <c r="F335">
        <v>48</v>
      </c>
      <c r="G335" t="s">
        <v>424</v>
      </c>
      <c r="N335" s="97"/>
      <c r="AT335" t="str">
        <f t="shared" si="42"/>
        <v>NetU3_48</v>
      </c>
      <c r="AU335" t="str">
        <f t="shared" si="43"/>
        <v>--</v>
      </c>
    </row>
    <row r="336" spans="1:47" x14ac:dyDescent="0.25">
      <c r="A336" t="str">
        <f t="shared" si="38"/>
        <v>U3-49</v>
      </c>
      <c r="B336" t="str">
        <f t="shared" si="39"/>
        <v>NetU3_49</v>
      </c>
      <c r="C336" t="str">
        <f t="shared" si="40"/>
        <v>U3-NetU3_49</v>
      </c>
      <c r="D336" t="str">
        <f t="shared" si="41"/>
        <v>U3-49</v>
      </c>
      <c r="E336" t="s">
        <v>404</v>
      </c>
      <c r="F336">
        <v>49</v>
      </c>
      <c r="G336" t="s">
        <v>425</v>
      </c>
      <c r="N336" s="97"/>
      <c r="AT336" t="str">
        <f t="shared" si="42"/>
        <v>NetU3_49</v>
      </c>
      <c r="AU336" t="str">
        <f t="shared" si="43"/>
        <v>--</v>
      </c>
    </row>
    <row r="337" spans="1:47" x14ac:dyDescent="0.25">
      <c r="A337" t="str">
        <f t="shared" si="38"/>
        <v>U3-50</v>
      </c>
      <c r="B337" t="str">
        <f t="shared" si="39"/>
        <v>3.3V</v>
      </c>
      <c r="C337" t="str">
        <f t="shared" si="40"/>
        <v>U3-3.3V</v>
      </c>
      <c r="D337" t="str">
        <f t="shared" si="41"/>
        <v>U3-50</v>
      </c>
      <c r="E337" t="s">
        <v>404</v>
      </c>
      <c r="F337">
        <v>50</v>
      </c>
      <c r="G337" t="s">
        <v>291</v>
      </c>
      <c r="N337" s="97"/>
      <c r="AT337" t="str">
        <f t="shared" si="42"/>
        <v>3.3V</v>
      </c>
      <c r="AU337" t="str">
        <f t="shared" si="43"/>
        <v>--</v>
      </c>
    </row>
    <row r="338" spans="1:47" x14ac:dyDescent="0.25">
      <c r="A338" t="str">
        <f t="shared" si="38"/>
        <v>U3-51</v>
      </c>
      <c r="B338" t="str">
        <f t="shared" si="39"/>
        <v>NetU3_51</v>
      </c>
      <c r="C338" t="str">
        <f t="shared" si="40"/>
        <v>U3-NetU3_51</v>
      </c>
      <c r="D338" t="str">
        <f t="shared" si="41"/>
        <v>U3-51</v>
      </c>
      <c r="E338" t="s">
        <v>404</v>
      </c>
      <c r="F338">
        <v>51</v>
      </c>
      <c r="G338" t="s">
        <v>426</v>
      </c>
      <c r="N338" s="97"/>
      <c r="AT338" t="str">
        <f t="shared" si="42"/>
        <v>NetU3_51</v>
      </c>
      <c r="AU338" t="str">
        <f t="shared" si="43"/>
        <v>--</v>
      </c>
    </row>
    <row r="339" spans="1:47" x14ac:dyDescent="0.25">
      <c r="A339" t="str">
        <f t="shared" si="38"/>
        <v>U3-52</v>
      </c>
      <c r="B339" t="str">
        <f t="shared" si="39"/>
        <v>NetU3_52</v>
      </c>
      <c r="C339" t="str">
        <f t="shared" si="40"/>
        <v>U3-NetU3_52</v>
      </c>
      <c r="D339" t="str">
        <f t="shared" si="41"/>
        <v>U3-52</v>
      </c>
      <c r="E339" t="s">
        <v>404</v>
      </c>
      <c r="F339">
        <v>52</v>
      </c>
      <c r="G339" t="s">
        <v>427</v>
      </c>
      <c r="N339" s="97"/>
      <c r="AT339" t="str">
        <f t="shared" si="42"/>
        <v>NetU3_52</v>
      </c>
      <c r="AU339" t="str">
        <f t="shared" si="43"/>
        <v>--</v>
      </c>
    </row>
    <row r="340" spans="1:47" x14ac:dyDescent="0.25">
      <c r="A340" t="str">
        <f t="shared" si="38"/>
        <v>U3-53</v>
      </c>
      <c r="B340" t="str">
        <f t="shared" si="39"/>
        <v>NetU3_53</v>
      </c>
      <c r="C340" t="str">
        <f t="shared" si="40"/>
        <v>U3-NetU3_53</v>
      </c>
      <c r="D340" t="str">
        <f t="shared" si="41"/>
        <v>U3-53</v>
      </c>
      <c r="E340" t="s">
        <v>404</v>
      </c>
      <c r="F340">
        <v>53</v>
      </c>
      <c r="G340" t="s">
        <v>428</v>
      </c>
      <c r="N340" s="97"/>
      <c r="AT340" t="str">
        <f t="shared" si="42"/>
        <v>NetU3_53</v>
      </c>
      <c r="AU340" t="str">
        <f t="shared" si="43"/>
        <v>--</v>
      </c>
    </row>
    <row r="341" spans="1:47" x14ac:dyDescent="0.25">
      <c r="A341" t="str">
        <f t="shared" si="38"/>
        <v>U3-54</v>
      </c>
      <c r="B341" t="str">
        <f t="shared" si="39"/>
        <v>NetU3_54</v>
      </c>
      <c r="C341" t="str">
        <f t="shared" si="40"/>
        <v>U3-NetU3_54</v>
      </c>
      <c r="D341" t="str">
        <f t="shared" si="41"/>
        <v>U3-54</v>
      </c>
      <c r="E341" t="s">
        <v>404</v>
      </c>
      <c r="F341">
        <v>54</v>
      </c>
      <c r="G341" t="s">
        <v>429</v>
      </c>
      <c r="N341" s="97"/>
      <c r="AT341" t="str">
        <f t="shared" si="42"/>
        <v>NetU3_54</v>
      </c>
      <c r="AU341" t="str">
        <f t="shared" si="43"/>
        <v>--</v>
      </c>
    </row>
    <row r="342" spans="1:47" x14ac:dyDescent="0.25">
      <c r="A342" t="str">
        <f t="shared" si="38"/>
        <v>U3-55</v>
      </c>
      <c r="B342" t="str">
        <f t="shared" si="39"/>
        <v>EEDATA</v>
      </c>
      <c r="C342" t="str">
        <f t="shared" si="40"/>
        <v>U3-EEDATA</v>
      </c>
      <c r="D342" t="str">
        <f t="shared" si="41"/>
        <v>U3-55</v>
      </c>
      <c r="E342" t="s">
        <v>404</v>
      </c>
      <c r="F342">
        <v>55</v>
      </c>
      <c r="G342" t="s">
        <v>343</v>
      </c>
      <c r="N342" s="97"/>
      <c r="AT342" t="str">
        <f t="shared" si="42"/>
        <v>NetR4_1</v>
      </c>
      <c r="AU342" t="str">
        <f t="shared" si="43"/>
        <v>R7</v>
      </c>
    </row>
    <row r="343" spans="1:47" x14ac:dyDescent="0.25">
      <c r="A343" t="str">
        <f t="shared" si="38"/>
        <v>U3-56</v>
      </c>
      <c r="B343" t="str">
        <f t="shared" si="39"/>
        <v>EECLK</v>
      </c>
      <c r="C343" t="str">
        <f t="shared" si="40"/>
        <v>U3-EECLK</v>
      </c>
      <c r="D343" t="str">
        <f t="shared" si="41"/>
        <v>U3-56</v>
      </c>
      <c r="E343" t="s">
        <v>404</v>
      </c>
      <c r="F343">
        <v>56</v>
      </c>
      <c r="G343" t="s">
        <v>339</v>
      </c>
      <c r="N343" s="97"/>
      <c r="AT343" t="str">
        <f t="shared" si="42"/>
        <v>EECLK</v>
      </c>
      <c r="AU343" t="str">
        <f t="shared" si="43"/>
        <v>--</v>
      </c>
    </row>
    <row r="344" spans="1:47" x14ac:dyDescent="0.25">
      <c r="A344" t="str">
        <f t="shared" si="38"/>
        <v>U3-57</v>
      </c>
      <c r="B344" t="str">
        <f t="shared" si="39"/>
        <v>GND</v>
      </c>
      <c r="C344" t="str">
        <f t="shared" si="40"/>
        <v>U3-GND</v>
      </c>
      <c r="D344" t="str">
        <f t="shared" si="41"/>
        <v>U3-57</v>
      </c>
      <c r="E344" t="s">
        <v>404</v>
      </c>
      <c r="F344">
        <v>57</v>
      </c>
      <c r="G344" t="s">
        <v>324</v>
      </c>
      <c r="N344" s="97"/>
      <c r="AT344" t="str">
        <f t="shared" si="42"/>
        <v>GND</v>
      </c>
      <c r="AU344" t="str">
        <f t="shared" si="43"/>
        <v>--</v>
      </c>
    </row>
    <row r="345" spans="1:47" x14ac:dyDescent="0.25">
      <c r="A345" t="str">
        <f t="shared" si="38"/>
        <v>U4-1</v>
      </c>
      <c r="B345" t="str">
        <f t="shared" si="39"/>
        <v>NetC31_1</v>
      </c>
      <c r="C345" t="str">
        <f t="shared" si="40"/>
        <v>U4-NetC31_1</v>
      </c>
      <c r="D345" t="str">
        <f t="shared" si="41"/>
        <v>U4-1</v>
      </c>
      <c r="E345" t="s">
        <v>430</v>
      </c>
      <c r="F345">
        <v>1</v>
      </c>
      <c r="G345" t="s">
        <v>980</v>
      </c>
      <c r="N345" s="97"/>
      <c r="AT345" t="str">
        <f t="shared" si="42"/>
        <v>NetC31_1</v>
      </c>
      <c r="AU345" t="str">
        <f t="shared" si="43"/>
        <v>--</v>
      </c>
    </row>
    <row r="346" spans="1:47" x14ac:dyDescent="0.25">
      <c r="A346" t="str">
        <f t="shared" si="38"/>
        <v>U4-2</v>
      </c>
      <c r="B346" t="str">
        <f t="shared" si="39"/>
        <v>NetC31_2</v>
      </c>
      <c r="C346" t="str">
        <f t="shared" si="40"/>
        <v>U4-NetC31_2</v>
      </c>
      <c r="D346" t="str">
        <f t="shared" si="41"/>
        <v>U4-2</v>
      </c>
      <c r="E346" t="s">
        <v>430</v>
      </c>
      <c r="F346">
        <v>2</v>
      </c>
      <c r="G346" t="s">
        <v>981</v>
      </c>
      <c r="N346" s="97"/>
      <c r="AT346" t="str">
        <f t="shared" si="42"/>
        <v>NetC31_2</v>
      </c>
      <c r="AU346" t="str">
        <f t="shared" si="43"/>
        <v>--</v>
      </c>
    </row>
    <row r="347" spans="1:47" x14ac:dyDescent="0.25">
      <c r="A347" t="str">
        <f t="shared" si="38"/>
        <v>U4-3</v>
      </c>
      <c r="B347" t="str">
        <f t="shared" si="39"/>
        <v>NetC36_1</v>
      </c>
      <c r="C347" t="str">
        <f t="shared" si="40"/>
        <v>U4-NetC36_1</v>
      </c>
      <c r="D347" t="str">
        <f t="shared" si="41"/>
        <v>U4-3</v>
      </c>
      <c r="E347" t="s">
        <v>430</v>
      </c>
      <c r="F347">
        <v>3</v>
      </c>
      <c r="G347" t="s">
        <v>982</v>
      </c>
      <c r="N347" s="97"/>
      <c r="AT347" t="str">
        <f t="shared" si="42"/>
        <v>NetC36_1</v>
      </c>
      <c r="AU347" t="str">
        <f t="shared" si="43"/>
        <v>--</v>
      </c>
    </row>
    <row r="348" spans="1:47" x14ac:dyDescent="0.25">
      <c r="A348" t="str">
        <f t="shared" si="38"/>
        <v>U4-4</v>
      </c>
      <c r="B348" t="str">
        <f t="shared" si="39"/>
        <v>NetR36_1</v>
      </c>
      <c r="C348" t="str">
        <f t="shared" si="40"/>
        <v>U4-NetR36_1</v>
      </c>
      <c r="D348" t="str">
        <f t="shared" si="41"/>
        <v>U4-4</v>
      </c>
      <c r="E348" t="s">
        <v>430</v>
      </c>
      <c r="F348">
        <v>4</v>
      </c>
      <c r="G348" t="s">
        <v>986</v>
      </c>
      <c r="N348" s="97"/>
      <c r="AT348" t="str">
        <f t="shared" si="42"/>
        <v>NetR36_1</v>
      </c>
      <c r="AU348" t="str">
        <f t="shared" si="43"/>
        <v>--</v>
      </c>
    </row>
    <row r="349" spans="1:47" x14ac:dyDescent="0.25">
      <c r="A349" t="str">
        <f t="shared" si="38"/>
        <v>U4-5</v>
      </c>
      <c r="B349" t="str">
        <f t="shared" si="39"/>
        <v>NetC33_2</v>
      </c>
      <c r="C349" t="str">
        <f t="shared" si="40"/>
        <v>U4-NetC33_2</v>
      </c>
      <c r="D349" t="str">
        <f t="shared" si="41"/>
        <v>U4-5</v>
      </c>
      <c r="E349" t="s">
        <v>430</v>
      </c>
      <c r="F349">
        <v>5</v>
      </c>
      <c r="G349" t="s">
        <v>848</v>
      </c>
      <c r="N349" s="97"/>
      <c r="AT349" t="str">
        <f t="shared" si="42"/>
        <v>NetC33_2</v>
      </c>
      <c r="AU349" t="str">
        <f t="shared" si="43"/>
        <v>--</v>
      </c>
    </row>
    <row r="350" spans="1:47" x14ac:dyDescent="0.25">
      <c r="A350" t="str">
        <f t="shared" si="38"/>
        <v>U4-6</v>
      </c>
      <c r="B350" t="str">
        <f t="shared" si="39"/>
        <v>NetU4_6</v>
      </c>
      <c r="C350" t="str">
        <f t="shared" si="40"/>
        <v>U4-NetU4_6</v>
      </c>
      <c r="D350" t="str">
        <f t="shared" si="41"/>
        <v>U4-6</v>
      </c>
      <c r="E350" t="s">
        <v>430</v>
      </c>
      <c r="F350">
        <v>6</v>
      </c>
      <c r="G350" t="s">
        <v>1004</v>
      </c>
      <c r="N350" s="97"/>
      <c r="AT350" t="str">
        <f t="shared" si="42"/>
        <v>NetU4_6</v>
      </c>
      <c r="AU350" t="str">
        <f t="shared" si="43"/>
        <v>--</v>
      </c>
    </row>
    <row r="351" spans="1:47" x14ac:dyDescent="0.25">
      <c r="A351" t="str">
        <f t="shared" si="38"/>
        <v>U4-7</v>
      </c>
      <c r="B351" t="str">
        <f t="shared" si="39"/>
        <v>5V</v>
      </c>
      <c r="C351" t="str">
        <f t="shared" si="40"/>
        <v>U4-5V</v>
      </c>
      <c r="D351" t="str">
        <f t="shared" si="41"/>
        <v>U4-7</v>
      </c>
      <c r="E351" t="s">
        <v>430</v>
      </c>
      <c r="F351">
        <v>7</v>
      </c>
      <c r="G351" t="s">
        <v>293</v>
      </c>
      <c r="N351" s="97"/>
      <c r="AT351" t="str">
        <f t="shared" si="42"/>
        <v>5V</v>
      </c>
      <c r="AU351" t="str">
        <f t="shared" si="43"/>
        <v>--</v>
      </c>
    </row>
    <row r="352" spans="1:47" x14ac:dyDescent="0.25">
      <c r="A352" t="str">
        <f t="shared" si="38"/>
        <v>U4-8</v>
      </c>
      <c r="B352" t="str">
        <f t="shared" si="39"/>
        <v>5V</v>
      </c>
      <c r="C352" t="str">
        <f t="shared" si="40"/>
        <v>U4-5V</v>
      </c>
      <c r="D352" t="str">
        <f t="shared" si="41"/>
        <v>U4-8</v>
      </c>
      <c r="E352" t="s">
        <v>430</v>
      </c>
      <c r="F352">
        <v>8</v>
      </c>
      <c r="G352" t="s">
        <v>293</v>
      </c>
      <c r="N352" s="97"/>
      <c r="AT352" t="str">
        <f t="shared" si="42"/>
        <v>5V</v>
      </c>
      <c r="AU352" t="str">
        <f t="shared" si="43"/>
        <v>--</v>
      </c>
    </row>
    <row r="353" spans="1:47" x14ac:dyDescent="0.25">
      <c r="A353" t="str">
        <f t="shared" si="38"/>
        <v>U4-9</v>
      </c>
      <c r="B353" t="str">
        <f t="shared" si="39"/>
        <v>GND</v>
      </c>
      <c r="C353" t="str">
        <f t="shared" si="40"/>
        <v>U4-GND</v>
      </c>
      <c r="D353" t="str">
        <f t="shared" si="41"/>
        <v>U4-9</v>
      </c>
      <c r="E353" t="s">
        <v>430</v>
      </c>
      <c r="F353">
        <v>9</v>
      </c>
      <c r="G353" t="s">
        <v>324</v>
      </c>
      <c r="N353" s="97"/>
      <c r="AT353" t="str">
        <f t="shared" si="42"/>
        <v>GND</v>
      </c>
      <c r="AU353" t="str">
        <f t="shared" si="43"/>
        <v>--</v>
      </c>
    </row>
    <row r="354" spans="1:47" x14ac:dyDescent="0.25">
      <c r="A354" t="str">
        <f t="shared" si="38"/>
        <v>U5-1</v>
      </c>
      <c r="B354" t="str">
        <f t="shared" si="39"/>
        <v>F_CS</v>
      </c>
      <c r="C354" t="str">
        <f t="shared" si="40"/>
        <v>U5-F_CS</v>
      </c>
      <c r="D354" t="str">
        <f t="shared" si="41"/>
        <v>U5-1</v>
      </c>
      <c r="E354" t="s">
        <v>528</v>
      </c>
      <c r="F354">
        <v>1</v>
      </c>
      <c r="G354" t="s">
        <v>347</v>
      </c>
      <c r="N354" s="97"/>
      <c r="AT354" t="str">
        <f t="shared" si="42"/>
        <v>F_CS</v>
      </c>
      <c r="AU354" t="str">
        <f t="shared" si="43"/>
        <v>--</v>
      </c>
    </row>
    <row r="355" spans="1:47" x14ac:dyDescent="0.25">
      <c r="A355" t="str">
        <f t="shared" si="38"/>
        <v>U5-2</v>
      </c>
      <c r="B355" t="str">
        <f t="shared" si="39"/>
        <v>F_DO</v>
      </c>
      <c r="C355" t="str">
        <f t="shared" si="40"/>
        <v>U5-F_DO</v>
      </c>
      <c r="D355" t="str">
        <f t="shared" si="41"/>
        <v>U5-2</v>
      </c>
      <c r="E355" t="s">
        <v>528</v>
      </c>
      <c r="F355">
        <v>2</v>
      </c>
      <c r="G355" t="s">
        <v>612</v>
      </c>
      <c r="N355" s="97"/>
      <c r="AT355" t="str">
        <f t="shared" si="42"/>
        <v>F_DO</v>
      </c>
      <c r="AU355" t="str">
        <f t="shared" si="43"/>
        <v>--</v>
      </c>
    </row>
    <row r="356" spans="1:47" x14ac:dyDescent="0.25">
      <c r="A356" t="str">
        <f t="shared" si="38"/>
        <v>U5-3</v>
      </c>
      <c r="B356" t="str">
        <f t="shared" si="39"/>
        <v>DEVCLRn</v>
      </c>
      <c r="C356" t="str">
        <f t="shared" si="40"/>
        <v>U5-DEVCLRn</v>
      </c>
      <c r="D356" t="str">
        <f t="shared" si="41"/>
        <v>U5-3</v>
      </c>
      <c r="E356" t="s">
        <v>528</v>
      </c>
      <c r="F356">
        <v>3</v>
      </c>
      <c r="G356" t="s">
        <v>625</v>
      </c>
      <c r="N356" s="97"/>
      <c r="AT356" t="str">
        <f t="shared" si="42"/>
        <v>DEVCLRn</v>
      </c>
      <c r="AU356" t="str">
        <f t="shared" si="43"/>
        <v>--</v>
      </c>
    </row>
    <row r="357" spans="1:47" x14ac:dyDescent="0.25">
      <c r="A357" t="str">
        <f t="shared" si="38"/>
        <v>U5-4</v>
      </c>
      <c r="B357" t="str">
        <f t="shared" si="39"/>
        <v>GND</v>
      </c>
      <c r="C357" t="str">
        <f t="shared" si="40"/>
        <v>U5-GND</v>
      </c>
      <c r="D357" t="str">
        <f t="shared" si="41"/>
        <v>U5-4</v>
      </c>
      <c r="E357" t="s">
        <v>528</v>
      </c>
      <c r="F357">
        <v>4</v>
      </c>
      <c r="G357" t="s">
        <v>324</v>
      </c>
      <c r="N357" s="97"/>
      <c r="AT357" t="str">
        <f t="shared" si="42"/>
        <v>GND</v>
      </c>
      <c r="AU357" t="str">
        <f t="shared" si="43"/>
        <v>--</v>
      </c>
    </row>
    <row r="358" spans="1:47" x14ac:dyDescent="0.25">
      <c r="A358" t="str">
        <f t="shared" si="38"/>
        <v>U5-5</v>
      </c>
      <c r="B358" t="str">
        <f t="shared" si="39"/>
        <v>F_DI</v>
      </c>
      <c r="C358" t="str">
        <f t="shared" si="40"/>
        <v>U5-F_DI</v>
      </c>
      <c r="D358" t="str">
        <f t="shared" si="41"/>
        <v>U5-5</v>
      </c>
      <c r="E358" t="s">
        <v>528</v>
      </c>
      <c r="F358">
        <v>5</v>
      </c>
      <c r="G358" t="s">
        <v>598</v>
      </c>
      <c r="N358" s="97"/>
      <c r="AT358" t="str">
        <f t="shared" si="42"/>
        <v>F_DI</v>
      </c>
      <c r="AU358" t="str">
        <f t="shared" si="43"/>
        <v>--</v>
      </c>
    </row>
    <row r="359" spans="1:47" x14ac:dyDescent="0.25">
      <c r="A359" t="str">
        <f t="shared" si="38"/>
        <v>U5-6</v>
      </c>
      <c r="B359" t="str">
        <f t="shared" si="39"/>
        <v>F_CLK</v>
      </c>
      <c r="C359" t="str">
        <f t="shared" si="40"/>
        <v>U5-F_CLK</v>
      </c>
      <c r="D359" t="str">
        <f t="shared" si="41"/>
        <v>U5-6</v>
      </c>
      <c r="E359" t="s">
        <v>528</v>
      </c>
      <c r="F359">
        <v>6</v>
      </c>
      <c r="G359" t="s">
        <v>345</v>
      </c>
      <c r="N359" s="97"/>
      <c r="AT359" t="str">
        <f t="shared" si="42"/>
        <v>F_CLK</v>
      </c>
      <c r="AU359" t="str">
        <f t="shared" si="43"/>
        <v>--</v>
      </c>
    </row>
    <row r="360" spans="1:47" x14ac:dyDescent="0.25">
      <c r="A360" t="str">
        <f t="shared" si="38"/>
        <v>U5-7</v>
      </c>
      <c r="B360" t="str">
        <f t="shared" si="39"/>
        <v>nSTATUS</v>
      </c>
      <c r="C360" t="str">
        <f t="shared" si="40"/>
        <v>U5-nSTATUS</v>
      </c>
      <c r="D360" t="str">
        <f t="shared" si="41"/>
        <v>U5-7</v>
      </c>
      <c r="E360" t="s">
        <v>528</v>
      </c>
      <c r="F360">
        <v>7</v>
      </c>
      <c r="G360" t="s">
        <v>795</v>
      </c>
      <c r="N360" s="97"/>
      <c r="AT360" t="str">
        <f t="shared" si="42"/>
        <v>nSTATUS</v>
      </c>
      <c r="AU360" t="str">
        <f t="shared" si="43"/>
        <v>--</v>
      </c>
    </row>
    <row r="361" spans="1:47" x14ac:dyDescent="0.25">
      <c r="A361" t="str">
        <f t="shared" si="38"/>
        <v>U5-8</v>
      </c>
      <c r="B361" t="str">
        <f t="shared" si="39"/>
        <v>3.3V</v>
      </c>
      <c r="C361" t="str">
        <f t="shared" si="40"/>
        <v>U5-3.3V</v>
      </c>
      <c r="D361" t="str">
        <f t="shared" si="41"/>
        <v>U5-8</v>
      </c>
      <c r="E361" t="s">
        <v>528</v>
      </c>
      <c r="F361">
        <v>8</v>
      </c>
      <c r="G361" t="s">
        <v>291</v>
      </c>
      <c r="N361" s="97"/>
      <c r="AT361" t="str">
        <f t="shared" si="42"/>
        <v>3.3V</v>
      </c>
      <c r="AU361" t="str">
        <f t="shared" si="43"/>
        <v>--</v>
      </c>
    </row>
    <row r="362" spans="1:47" x14ac:dyDescent="0.25">
      <c r="A362" t="str">
        <f t="shared" si="38"/>
        <v>U7-1</v>
      </c>
      <c r="B362" t="str">
        <f t="shared" si="39"/>
        <v>3.3V</v>
      </c>
      <c r="C362" t="str">
        <f t="shared" si="40"/>
        <v>U7-3.3V</v>
      </c>
      <c r="D362" t="str">
        <f t="shared" si="41"/>
        <v>U7-1</v>
      </c>
      <c r="E362" t="s">
        <v>436</v>
      </c>
      <c r="F362">
        <v>1</v>
      </c>
      <c r="G362" t="s">
        <v>291</v>
      </c>
      <c r="N362" s="97"/>
      <c r="AT362" t="str">
        <f t="shared" si="42"/>
        <v>3.3V</v>
      </c>
      <c r="AU362" t="str">
        <f t="shared" si="43"/>
        <v>--</v>
      </c>
    </row>
    <row r="363" spans="1:47" x14ac:dyDescent="0.25">
      <c r="A363" t="str">
        <f t="shared" si="38"/>
        <v>U7-2</v>
      </c>
      <c r="B363" t="str">
        <f t="shared" si="39"/>
        <v>GND</v>
      </c>
      <c r="C363" t="str">
        <f t="shared" si="40"/>
        <v>U7-GND</v>
      </c>
      <c r="D363" t="str">
        <f t="shared" si="41"/>
        <v>U7-2</v>
      </c>
      <c r="E363" t="s">
        <v>436</v>
      </c>
      <c r="F363">
        <v>2</v>
      </c>
      <c r="G363" t="s">
        <v>324</v>
      </c>
      <c r="N363" s="97"/>
      <c r="AT363" t="str">
        <f t="shared" si="42"/>
        <v>GND</v>
      </c>
      <c r="AU363" t="str">
        <f t="shared" si="43"/>
        <v>--</v>
      </c>
    </row>
    <row r="364" spans="1:47" x14ac:dyDescent="0.25">
      <c r="A364" t="str">
        <f t="shared" si="38"/>
        <v>U7-3</v>
      </c>
      <c r="B364" t="str">
        <f t="shared" si="39"/>
        <v>NetR17_1</v>
      </c>
      <c r="C364" t="str">
        <f t="shared" si="40"/>
        <v>U7-NetR17_1</v>
      </c>
      <c r="D364" t="str">
        <f t="shared" si="41"/>
        <v>U7-3</v>
      </c>
      <c r="E364" t="s">
        <v>436</v>
      </c>
      <c r="F364">
        <v>3</v>
      </c>
      <c r="G364" t="s">
        <v>382</v>
      </c>
      <c r="N364" s="97"/>
      <c r="AT364" t="str">
        <f t="shared" si="42"/>
        <v>CLK12M</v>
      </c>
      <c r="AU364" t="str">
        <f t="shared" si="43"/>
        <v>R17</v>
      </c>
    </row>
    <row r="365" spans="1:47" x14ac:dyDescent="0.25">
      <c r="A365" t="str">
        <f t="shared" si="38"/>
        <v>U7-4</v>
      </c>
      <c r="B365" t="str">
        <f t="shared" si="39"/>
        <v>3.3V</v>
      </c>
      <c r="C365" t="str">
        <f t="shared" si="40"/>
        <v>U7-3.3V</v>
      </c>
      <c r="D365" t="str">
        <f t="shared" si="41"/>
        <v>U7-4</v>
      </c>
      <c r="E365" t="s">
        <v>436</v>
      </c>
      <c r="F365">
        <v>4</v>
      </c>
      <c r="G365" t="s">
        <v>291</v>
      </c>
      <c r="N365" s="97"/>
      <c r="AT365" t="str">
        <f t="shared" si="42"/>
        <v>3.3V</v>
      </c>
      <c r="AU365" t="str">
        <f t="shared" si="43"/>
        <v>--</v>
      </c>
    </row>
    <row r="366" spans="1:47" x14ac:dyDescent="0.25">
      <c r="A366" t="str">
        <f t="shared" si="38"/>
        <v>U8-1</v>
      </c>
      <c r="B366" t="str">
        <f t="shared" si="39"/>
        <v>MCLK</v>
      </c>
      <c r="C366" t="str">
        <f t="shared" si="40"/>
        <v>U8-MCLK</v>
      </c>
      <c r="D366" t="str">
        <f t="shared" si="41"/>
        <v>U8-1</v>
      </c>
      <c r="E366" t="s">
        <v>437</v>
      </c>
      <c r="F366">
        <v>1</v>
      </c>
      <c r="G366" t="s">
        <v>975</v>
      </c>
      <c r="N366" s="97"/>
      <c r="AT366" t="str">
        <f t="shared" si="42"/>
        <v>MCLK</v>
      </c>
      <c r="AU366" t="str">
        <f t="shared" si="43"/>
        <v>--</v>
      </c>
    </row>
    <row r="367" spans="1:47" x14ac:dyDescent="0.25">
      <c r="A367" t="str">
        <f t="shared" si="38"/>
        <v>U8-2</v>
      </c>
      <c r="B367" t="str">
        <f t="shared" si="39"/>
        <v>MISO</v>
      </c>
      <c r="C367" t="str">
        <f t="shared" si="40"/>
        <v>U8-MISO</v>
      </c>
      <c r="D367" t="str">
        <f t="shared" si="41"/>
        <v>U8-2</v>
      </c>
      <c r="E367" t="s">
        <v>437</v>
      </c>
      <c r="F367">
        <v>2</v>
      </c>
      <c r="G367" t="s">
        <v>974</v>
      </c>
      <c r="N367" s="97"/>
      <c r="AT367" t="str">
        <f t="shared" si="42"/>
        <v>MISO</v>
      </c>
      <c r="AU367" t="str">
        <f t="shared" si="43"/>
        <v>--</v>
      </c>
    </row>
    <row r="368" spans="1:47" x14ac:dyDescent="0.25">
      <c r="A368" t="str">
        <f t="shared" si="38"/>
        <v>U8-3</v>
      </c>
      <c r="B368" t="str">
        <f t="shared" si="39"/>
        <v>MOSI</v>
      </c>
      <c r="C368" t="str">
        <f t="shared" si="40"/>
        <v>U8-MOSI</v>
      </c>
      <c r="D368" t="str">
        <f t="shared" si="41"/>
        <v>U8-3</v>
      </c>
      <c r="E368" t="s">
        <v>437</v>
      </c>
      <c r="F368">
        <v>3</v>
      </c>
      <c r="G368" t="s">
        <v>979</v>
      </c>
      <c r="N368" s="97"/>
      <c r="AT368" t="str">
        <f t="shared" si="42"/>
        <v>MOSI</v>
      </c>
      <c r="AU368" t="str">
        <f t="shared" si="43"/>
        <v>--</v>
      </c>
    </row>
    <row r="369" spans="1:47" x14ac:dyDescent="0.25">
      <c r="A369" t="str">
        <f t="shared" si="38"/>
        <v>U8-4</v>
      </c>
      <c r="B369" t="str">
        <f t="shared" si="39"/>
        <v>TEMP_CS</v>
      </c>
      <c r="C369" t="str">
        <f t="shared" si="40"/>
        <v>U8-TEMP_CS</v>
      </c>
      <c r="D369" t="str">
        <f t="shared" si="41"/>
        <v>U8-4</v>
      </c>
      <c r="E369" t="s">
        <v>437</v>
      </c>
      <c r="F369">
        <v>4</v>
      </c>
      <c r="G369" t="s">
        <v>985</v>
      </c>
      <c r="N369" s="97"/>
      <c r="AT369" t="str">
        <f t="shared" si="42"/>
        <v>TEMP_CS</v>
      </c>
      <c r="AU369" t="str">
        <f t="shared" si="43"/>
        <v>--</v>
      </c>
    </row>
    <row r="370" spans="1:47" x14ac:dyDescent="0.25">
      <c r="A370" t="str">
        <f t="shared" si="38"/>
        <v>U8-5</v>
      </c>
      <c r="B370" t="str">
        <f t="shared" si="39"/>
        <v>NetU8_5</v>
      </c>
      <c r="C370" t="str">
        <f t="shared" si="40"/>
        <v>U8-NetU8_5</v>
      </c>
      <c r="D370" t="str">
        <f t="shared" si="41"/>
        <v>U8-5</v>
      </c>
      <c r="E370" t="s">
        <v>437</v>
      </c>
      <c r="F370">
        <v>5</v>
      </c>
      <c r="G370" t="s">
        <v>1005</v>
      </c>
      <c r="N370" s="97"/>
      <c r="AT370" t="str">
        <f t="shared" si="42"/>
        <v>NetU8_5</v>
      </c>
      <c r="AU370" t="str">
        <f t="shared" si="43"/>
        <v>--</v>
      </c>
    </row>
    <row r="371" spans="1:47" x14ac:dyDescent="0.25">
      <c r="A371" t="str">
        <f t="shared" si="38"/>
        <v>U8-6</v>
      </c>
      <c r="B371" t="str">
        <f t="shared" si="39"/>
        <v>NetU8_6</v>
      </c>
      <c r="C371" t="str">
        <f t="shared" si="40"/>
        <v>U8-NetU8_6</v>
      </c>
      <c r="D371" t="str">
        <f t="shared" si="41"/>
        <v>U8-6</v>
      </c>
      <c r="E371" t="s">
        <v>437</v>
      </c>
      <c r="F371">
        <v>6</v>
      </c>
      <c r="G371" t="s">
        <v>1006</v>
      </c>
      <c r="N371" s="97"/>
      <c r="AT371" t="str">
        <f t="shared" si="42"/>
        <v>NetU8_6</v>
      </c>
      <c r="AU371" t="str">
        <f t="shared" si="43"/>
        <v>--</v>
      </c>
    </row>
    <row r="372" spans="1:47" x14ac:dyDescent="0.25">
      <c r="A372" t="str">
        <f t="shared" si="38"/>
        <v>U8-7</v>
      </c>
      <c r="B372" t="str">
        <f t="shared" si="39"/>
        <v>NetU8_7</v>
      </c>
      <c r="C372" t="str">
        <f t="shared" si="40"/>
        <v>U8-NetU8_7</v>
      </c>
      <c r="D372" t="str">
        <f t="shared" si="41"/>
        <v>U8-7</v>
      </c>
      <c r="E372" t="s">
        <v>437</v>
      </c>
      <c r="F372">
        <v>7</v>
      </c>
      <c r="G372" t="s">
        <v>1007</v>
      </c>
      <c r="N372" s="97"/>
      <c r="AT372" t="str">
        <f t="shared" si="42"/>
        <v>NetU8_7</v>
      </c>
      <c r="AU372" t="str">
        <f t="shared" si="43"/>
        <v>--</v>
      </c>
    </row>
    <row r="373" spans="1:47" x14ac:dyDescent="0.25">
      <c r="A373" t="str">
        <f t="shared" si="38"/>
        <v>U8-8</v>
      </c>
      <c r="B373" t="str">
        <f t="shared" si="39"/>
        <v>NetU8_8</v>
      </c>
      <c r="C373" t="str">
        <f t="shared" si="40"/>
        <v>U8-NetU8_8</v>
      </c>
      <c r="D373" t="str">
        <f t="shared" si="41"/>
        <v>U8-8</v>
      </c>
      <c r="E373" t="s">
        <v>437</v>
      </c>
      <c r="F373">
        <v>8</v>
      </c>
      <c r="G373" t="s">
        <v>1008</v>
      </c>
      <c r="N373" s="97"/>
      <c r="AT373" t="str">
        <f t="shared" si="42"/>
        <v>NetU8_8</v>
      </c>
      <c r="AU373" t="str">
        <f t="shared" si="43"/>
        <v>--</v>
      </c>
    </row>
    <row r="374" spans="1:47" x14ac:dyDescent="0.25">
      <c r="A374" t="str">
        <f t="shared" si="38"/>
        <v>U8-9</v>
      </c>
      <c r="B374" t="str">
        <f t="shared" si="39"/>
        <v>TEMP_INT</v>
      </c>
      <c r="C374" t="str">
        <f t="shared" si="40"/>
        <v>U8-TEMP_INT</v>
      </c>
      <c r="D374" t="str">
        <f t="shared" si="41"/>
        <v>U8-9</v>
      </c>
      <c r="E374" t="s">
        <v>437</v>
      </c>
      <c r="F374">
        <v>9</v>
      </c>
      <c r="G374" t="s">
        <v>1000</v>
      </c>
      <c r="N374" s="97"/>
      <c r="AT374" t="str">
        <f t="shared" si="42"/>
        <v>TEMP_INT</v>
      </c>
      <c r="AU374" t="str">
        <f t="shared" si="43"/>
        <v>--</v>
      </c>
    </row>
    <row r="375" spans="1:47" x14ac:dyDescent="0.25">
      <c r="A375" t="str">
        <f t="shared" si="38"/>
        <v>U8-10</v>
      </c>
      <c r="B375" t="str">
        <f t="shared" si="39"/>
        <v>TEMP_CT</v>
      </c>
      <c r="C375" t="str">
        <f t="shared" si="40"/>
        <v>U8-TEMP_CT</v>
      </c>
      <c r="D375" t="str">
        <f t="shared" si="41"/>
        <v>U8-10</v>
      </c>
      <c r="E375" t="s">
        <v>437</v>
      </c>
      <c r="F375">
        <v>10</v>
      </c>
      <c r="G375" t="s">
        <v>999</v>
      </c>
      <c r="N375" s="97"/>
      <c r="AT375" t="str">
        <f t="shared" si="42"/>
        <v>TEMP_CT</v>
      </c>
      <c r="AU375" t="str">
        <f t="shared" si="43"/>
        <v>--</v>
      </c>
    </row>
    <row r="376" spans="1:47" x14ac:dyDescent="0.25">
      <c r="A376" t="str">
        <f t="shared" si="38"/>
        <v>U8-11</v>
      </c>
      <c r="B376" t="str">
        <f t="shared" si="39"/>
        <v>GND</v>
      </c>
      <c r="C376" t="str">
        <f t="shared" si="40"/>
        <v>U8-GND</v>
      </c>
      <c r="D376" t="str">
        <f t="shared" si="41"/>
        <v>U8-11</v>
      </c>
      <c r="E376" t="s">
        <v>437</v>
      </c>
      <c r="F376">
        <v>11</v>
      </c>
      <c r="G376" t="s">
        <v>324</v>
      </c>
      <c r="N376" s="97"/>
      <c r="AT376" t="str">
        <f t="shared" si="42"/>
        <v>GND</v>
      </c>
      <c r="AU376" t="str">
        <f t="shared" si="43"/>
        <v>--</v>
      </c>
    </row>
    <row r="377" spans="1:47" x14ac:dyDescent="0.25">
      <c r="A377" t="str">
        <f t="shared" si="38"/>
        <v>U8-12</v>
      </c>
      <c r="B377" t="str">
        <f t="shared" si="39"/>
        <v>3.3V</v>
      </c>
      <c r="C377" t="str">
        <f t="shared" si="40"/>
        <v>U8-3.3V</v>
      </c>
      <c r="D377" t="str">
        <f t="shared" si="41"/>
        <v>U8-12</v>
      </c>
      <c r="E377" t="s">
        <v>437</v>
      </c>
      <c r="F377">
        <v>12</v>
      </c>
      <c r="G377" t="s">
        <v>291</v>
      </c>
      <c r="N377" s="97"/>
      <c r="AT377" t="str">
        <f t="shared" si="42"/>
        <v>3.3V</v>
      </c>
      <c r="AU377" t="str">
        <f t="shared" si="43"/>
        <v>--</v>
      </c>
    </row>
    <row r="378" spans="1:47" x14ac:dyDescent="0.25">
      <c r="A378" t="str">
        <f t="shared" si="38"/>
        <v>U8-13</v>
      </c>
      <c r="B378" t="str">
        <f t="shared" si="39"/>
        <v>NetU8_13</v>
      </c>
      <c r="C378" t="str">
        <f t="shared" si="40"/>
        <v>U8-NetU8_13</v>
      </c>
      <c r="D378" t="str">
        <f t="shared" si="41"/>
        <v>U8-13</v>
      </c>
      <c r="E378" t="s">
        <v>437</v>
      </c>
      <c r="F378">
        <v>13</v>
      </c>
      <c r="G378" t="s">
        <v>1009</v>
      </c>
      <c r="N378" s="97"/>
      <c r="AT378" t="str">
        <f t="shared" si="42"/>
        <v>NetU8_13</v>
      </c>
      <c r="AU378" t="str">
        <f t="shared" si="43"/>
        <v>--</v>
      </c>
    </row>
    <row r="379" spans="1:47" x14ac:dyDescent="0.25">
      <c r="A379" t="str">
        <f t="shared" si="38"/>
        <v>U8-14</v>
      </c>
      <c r="B379" t="str">
        <f t="shared" si="39"/>
        <v>NetU8_14</v>
      </c>
      <c r="C379" t="str">
        <f t="shared" si="40"/>
        <v>U8-NetU8_14</v>
      </c>
      <c r="D379" t="str">
        <f t="shared" si="41"/>
        <v>U8-14</v>
      </c>
      <c r="E379" t="s">
        <v>437</v>
      </c>
      <c r="F379">
        <v>14</v>
      </c>
      <c r="G379" t="s">
        <v>1010</v>
      </c>
      <c r="N379" s="97"/>
      <c r="AT379" t="str">
        <f t="shared" si="42"/>
        <v>NetU8_14</v>
      </c>
      <c r="AU379" t="str">
        <f t="shared" si="43"/>
        <v>--</v>
      </c>
    </row>
    <row r="380" spans="1:47" x14ac:dyDescent="0.25">
      <c r="A380" t="str">
        <f t="shared" si="38"/>
        <v>U8-15</v>
      </c>
      <c r="B380" t="str">
        <f t="shared" si="39"/>
        <v>NetU8_15</v>
      </c>
      <c r="C380" t="str">
        <f t="shared" si="40"/>
        <v>U8-NetU8_15</v>
      </c>
      <c r="D380" t="str">
        <f t="shared" si="41"/>
        <v>U8-15</v>
      </c>
      <c r="E380" t="s">
        <v>437</v>
      </c>
      <c r="F380">
        <v>15</v>
      </c>
      <c r="G380" t="s">
        <v>440</v>
      </c>
      <c r="N380" s="97"/>
      <c r="AT380" t="str">
        <f t="shared" si="42"/>
        <v>NetU8_15</v>
      </c>
      <c r="AU380" t="str">
        <f t="shared" si="43"/>
        <v>--</v>
      </c>
    </row>
    <row r="381" spans="1:47" x14ac:dyDescent="0.25">
      <c r="A381" t="str">
        <f t="shared" si="38"/>
        <v>U8-16</v>
      </c>
      <c r="B381" t="str">
        <f t="shared" si="39"/>
        <v>NetU8_16</v>
      </c>
      <c r="C381" t="str">
        <f t="shared" si="40"/>
        <v>U8-NetU8_16</v>
      </c>
      <c r="D381" t="str">
        <f t="shared" si="41"/>
        <v>U8-16</v>
      </c>
      <c r="E381" t="s">
        <v>437</v>
      </c>
      <c r="F381">
        <v>16</v>
      </c>
      <c r="G381" t="s">
        <v>441</v>
      </c>
      <c r="N381" s="97"/>
      <c r="AT381" t="str">
        <f t="shared" si="42"/>
        <v>NetU8_16</v>
      </c>
      <c r="AU381" t="str">
        <f t="shared" si="43"/>
        <v>--</v>
      </c>
    </row>
    <row r="382" spans="1:47" x14ac:dyDescent="0.25">
      <c r="A382" t="str">
        <f t="shared" si="38"/>
        <v>U8-17</v>
      </c>
      <c r="B382" t="str">
        <f t="shared" si="39"/>
        <v>GND</v>
      </c>
      <c r="C382" t="str">
        <f t="shared" si="40"/>
        <v>U8-GND</v>
      </c>
      <c r="D382" t="str">
        <f t="shared" si="41"/>
        <v>U8-17</v>
      </c>
      <c r="E382" t="s">
        <v>437</v>
      </c>
      <c r="F382">
        <v>17</v>
      </c>
      <c r="G382" t="s">
        <v>324</v>
      </c>
      <c r="N382" s="97"/>
      <c r="AT382" t="str">
        <f t="shared" si="42"/>
        <v>GND</v>
      </c>
      <c r="AU382" t="str">
        <f t="shared" si="43"/>
        <v>--</v>
      </c>
    </row>
    <row r="383" spans="1:47" x14ac:dyDescent="0.25">
      <c r="A383" t="str">
        <f t="shared" si="38"/>
        <v>U9-1</v>
      </c>
      <c r="B383" t="str">
        <f t="shared" si="39"/>
        <v>EECS</v>
      </c>
      <c r="C383" t="str">
        <f t="shared" si="40"/>
        <v>U9-EECS</v>
      </c>
      <c r="D383" t="str">
        <f t="shared" si="41"/>
        <v>U9-1</v>
      </c>
      <c r="E383" t="s">
        <v>442</v>
      </c>
      <c r="F383">
        <v>1</v>
      </c>
      <c r="G383" t="s">
        <v>341</v>
      </c>
      <c r="N383" s="97"/>
      <c r="AT383" t="str">
        <f t="shared" si="42"/>
        <v>EECS</v>
      </c>
      <c r="AU383" t="str">
        <f t="shared" si="43"/>
        <v>--</v>
      </c>
    </row>
    <row r="384" spans="1:47" x14ac:dyDescent="0.25">
      <c r="A384" t="str">
        <f t="shared" si="38"/>
        <v>U9-2</v>
      </c>
      <c r="B384" t="str">
        <f t="shared" si="39"/>
        <v>EECLK</v>
      </c>
      <c r="C384" t="str">
        <f t="shared" si="40"/>
        <v>U9-EECLK</v>
      </c>
      <c r="D384" t="str">
        <f t="shared" si="41"/>
        <v>U9-2</v>
      </c>
      <c r="E384" t="s">
        <v>442</v>
      </c>
      <c r="F384">
        <v>2</v>
      </c>
      <c r="G384" t="s">
        <v>339</v>
      </c>
      <c r="N384" s="97"/>
      <c r="AT384" t="str">
        <f t="shared" si="42"/>
        <v>EECLK</v>
      </c>
      <c r="AU384" t="str">
        <f t="shared" si="43"/>
        <v>--</v>
      </c>
    </row>
    <row r="385" spans="1:47" x14ac:dyDescent="0.25">
      <c r="A385" t="str">
        <f t="shared" si="38"/>
        <v>U9-3</v>
      </c>
      <c r="B385" t="str">
        <f t="shared" si="39"/>
        <v>EEDATA</v>
      </c>
      <c r="C385" t="str">
        <f t="shared" si="40"/>
        <v>U9-EEDATA</v>
      </c>
      <c r="D385" t="str">
        <f t="shared" si="41"/>
        <v>U9-3</v>
      </c>
      <c r="E385" t="s">
        <v>442</v>
      </c>
      <c r="F385">
        <v>3</v>
      </c>
      <c r="G385" t="s">
        <v>343</v>
      </c>
      <c r="N385" s="97"/>
      <c r="AT385" t="str">
        <f t="shared" si="42"/>
        <v>NetR4_1</v>
      </c>
      <c r="AU385" t="str">
        <f t="shared" si="43"/>
        <v>R7</v>
      </c>
    </row>
    <row r="386" spans="1:47" x14ac:dyDescent="0.25">
      <c r="A386" t="str">
        <f t="shared" si="38"/>
        <v>U9-4</v>
      </c>
      <c r="B386" t="str">
        <f t="shared" si="39"/>
        <v>NetR4_1</v>
      </c>
      <c r="C386" t="str">
        <f t="shared" si="40"/>
        <v>U9-NetR4_1</v>
      </c>
      <c r="D386" t="str">
        <f t="shared" si="41"/>
        <v>U9-4</v>
      </c>
      <c r="E386" t="s">
        <v>442</v>
      </c>
      <c r="F386">
        <v>4</v>
      </c>
      <c r="G386" t="s">
        <v>392</v>
      </c>
      <c r="N386" s="97"/>
      <c r="AT386" t="str">
        <f t="shared" si="42"/>
        <v>EEDATA</v>
      </c>
      <c r="AU386" t="str">
        <f t="shared" si="43"/>
        <v>R7</v>
      </c>
    </row>
    <row r="387" spans="1:47" x14ac:dyDescent="0.25">
      <c r="A387" t="str">
        <f t="shared" si="38"/>
        <v>U9-5</v>
      </c>
      <c r="B387" t="str">
        <f t="shared" si="39"/>
        <v>GND</v>
      </c>
      <c r="C387" t="str">
        <f t="shared" si="40"/>
        <v>U9-GND</v>
      </c>
      <c r="D387" t="str">
        <f t="shared" si="41"/>
        <v>U9-5</v>
      </c>
      <c r="E387" t="s">
        <v>442</v>
      </c>
      <c r="F387">
        <v>5</v>
      </c>
      <c r="G387" t="s">
        <v>324</v>
      </c>
      <c r="N387" s="97"/>
      <c r="AT387" t="str">
        <f t="shared" si="42"/>
        <v>GND</v>
      </c>
      <c r="AU387" t="str">
        <f t="shared" si="43"/>
        <v>--</v>
      </c>
    </row>
    <row r="388" spans="1:47" x14ac:dyDescent="0.25">
      <c r="A388" t="str">
        <f t="shared" si="38"/>
        <v>U9-6</v>
      </c>
      <c r="B388" t="str">
        <f t="shared" si="39"/>
        <v>3.3V</v>
      </c>
      <c r="C388" t="str">
        <f t="shared" si="40"/>
        <v>U9-3.3V</v>
      </c>
      <c r="D388" t="str">
        <f t="shared" si="41"/>
        <v>U9-6</v>
      </c>
      <c r="E388" t="s">
        <v>442</v>
      </c>
      <c r="F388">
        <v>6</v>
      </c>
      <c r="G388" t="s">
        <v>291</v>
      </c>
      <c r="N388" s="97"/>
      <c r="AT388" t="str">
        <f t="shared" si="42"/>
        <v>3.3V</v>
      </c>
      <c r="AU388" t="str">
        <f t="shared" si="43"/>
        <v>--</v>
      </c>
    </row>
    <row r="389" spans="1:47" x14ac:dyDescent="0.25">
      <c r="A389" t="str">
        <f t="shared" si="38"/>
        <v>U9-7</v>
      </c>
      <c r="B389" t="str">
        <f t="shared" si="39"/>
        <v>NetU9_7</v>
      </c>
      <c r="C389" t="str">
        <f t="shared" si="40"/>
        <v>U9-NetU9_7</v>
      </c>
      <c r="D389" t="str">
        <f t="shared" si="41"/>
        <v>U9-7</v>
      </c>
      <c r="E389" t="s">
        <v>442</v>
      </c>
      <c r="F389">
        <v>7</v>
      </c>
      <c r="G389" t="s">
        <v>443</v>
      </c>
      <c r="N389" s="97"/>
      <c r="AT389" t="str">
        <f t="shared" si="42"/>
        <v>NetU9_7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U9-8</v>
      </c>
      <c r="B390" t="str">
        <f t="shared" ref="B390:B453" si="45">IF(OR(E390=$A$2,E390=$B$2,E390=$C$2,E390=$D$2),"--",G390)</f>
        <v>3.3V</v>
      </c>
      <c r="C390" t="str">
        <f t="shared" ref="C390:C453" si="46">$E390&amp;"-"&amp;$G390</f>
        <v>U9-3.3V</v>
      </c>
      <c r="D390" t="str">
        <f t="shared" ref="D390:D453" si="47">A390</f>
        <v>U9-8</v>
      </c>
      <c r="E390" t="s">
        <v>442</v>
      </c>
      <c r="F390">
        <v>8</v>
      </c>
      <c r="G390" t="s">
        <v>291</v>
      </c>
      <c r="N390" s="97"/>
      <c r="AT390" t="str">
        <f t="shared" ref="AT390:AT453" si="48">IF(IF(COUNTIF($AO$6:$AQ$150,B390)&gt;0,"---","--")="---",VLOOKUP(B390,$AO$6:$AQ$150,3,0),B390)</f>
        <v>3.3V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U9-9</v>
      </c>
      <c r="B391" t="str">
        <f t="shared" si="45"/>
        <v>NetU9_9</v>
      </c>
      <c r="C391" t="str">
        <f t="shared" si="46"/>
        <v>U9-NetU9_9</v>
      </c>
      <c r="D391" t="str">
        <f t="shared" si="47"/>
        <v>U9-9</v>
      </c>
      <c r="E391" t="s">
        <v>442</v>
      </c>
      <c r="F391">
        <v>9</v>
      </c>
      <c r="G391" t="s">
        <v>799</v>
      </c>
      <c r="N391" s="97"/>
      <c r="AT391" t="str">
        <f t="shared" si="48"/>
        <v>NetU9_9</v>
      </c>
      <c r="AU391" t="str">
        <f t="shared" si="49"/>
        <v>--</v>
      </c>
    </row>
    <row r="392" spans="1:47" x14ac:dyDescent="0.25">
      <c r="A392" t="str">
        <f t="shared" si="44"/>
        <v>U10-1</v>
      </c>
      <c r="B392" t="str">
        <f t="shared" si="45"/>
        <v>3.3V</v>
      </c>
      <c r="C392" t="str">
        <f t="shared" si="46"/>
        <v>U10-3.3V</v>
      </c>
      <c r="D392" t="str">
        <f t="shared" si="47"/>
        <v>U10-1</v>
      </c>
      <c r="E392" t="s">
        <v>926</v>
      </c>
      <c r="F392">
        <v>1</v>
      </c>
      <c r="G392" t="s">
        <v>291</v>
      </c>
      <c r="N392" s="97"/>
      <c r="AT392" t="str">
        <f t="shared" si="48"/>
        <v>3.3V</v>
      </c>
      <c r="AU392" t="str">
        <f t="shared" si="49"/>
        <v>--</v>
      </c>
    </row>
    <row r="393" spans="1:47" x14ac:dyDescent="0.25">
      <c r="A393" t="str">
        <f t="shared" si="44"/>
        <v>U10-2</v>
      </c>
      <c r="B393" t="str">
        <f t="shared" si="45"/>
        <v>GND</v>
      </c>
      <c r="C393" t="str">
        <f t="shared" si="46"/>
        <v>U10-GND</v>
      </c>
      <c r="D393" t="str">
        <f t="shared" si="47"/>
        <v>U10-2</v>
      </c>
      <c r="E393" t="s">
        <v>926</v>
      </c>
      <c r="F393">
        <v>2</v>
      </c>
      <c r="G393" t="s">
        <v>324</v>
      </c>
      <c r="N393" s="97"/>
      <c r="AT393" t="str">
        <f t="shared" si="48"/>
        <v>GND</v>
      </c>
      <c r="AU393" t="str">
        <f t="shared" si="49"/>
        <v>--</v>
      </c>
    </row>
    <row r="394" spans="1:47" x14ac:dyDescent="0.25">
      <c r="A394" t="str">
        <f t="shared" si="44"/>
        <v>U10-3</v>
      </c>
      <c r="B394" t="str">
        <f t="shared" si="45"/>
        <v>NetR41_1</v>
      </c>
      <c r="C394" t="str">
        <f t="shared" si="46"/>
        <v>U10-NetR41_1</v>
      </c>
      <c r="D394" t="str">
        <f t="shared" si="47"/>
        <v>U10-3</v>
      </c>
      <c r="E394" t="s">
        <v>926</v>
      </c>
      <c r="F394">
        <v>3</v>
      </c>
      <c r="G394" t="s">
        <v>987</v>
      </c>
      <c r="N394" s="97"/>
      <c r="AT394" t="str">
        <f t="shared" si="48"/>
        <v>NetR41_1</v>
      </c>
      <c r="AU394" t="str">
        <f t="shared" si="49"/>
        <v>--</v>
      </c>
    </row>
    <row r="395" spans="1:47" x14ac:dyDescent="0.25">
      <c r="A395" t="str">
        <f t="shared" si="44"/>
        <v>U10-4</v>
      </c>
      <c r="B395" t="str">
        <f t="shared" si="45"/>
        <v>NetR45_1</v>
      </c>
      <c r="C395" t="str">
        <f t="shared" si="46"/>
        <v>U10-NetR45_1</v>
      </c>
      <c r="D395" t="str">
        <f t="shared" si="47"/>
        <v>U10-4</v>
      </c>
      <c r="E395" t="s">
        <v>926</v>
      </c>
      <c r="F395">
        <v>4</v>
      </c>
      <c r="G395" t="s">
        <v>988</v>
      </c>
      <c r="N395" s="97"/>
      <c r="AT395" t="str">
        <f t="shared" si="48"/>
        <v>OSC_DIV</v>
      </c>
      <c r="AU395" t="str">
        <f t="shared" si="49"/>
        <v>R45</v>
      </c>
    </row>
    <row r="396" spans="1:47" x14ac:dyDescent="0.25">
      <c r="A396" t="str">
        <f t="shared" si="44"/>
        <v>U10-5</v>
      </c>
      <c r="B396" t="str">
        <f t="shared" si="45"/>
        <v>OSC_CLK</v>
      </c>
      <c r="C396" t="str">
        <f t="shared" si="46"/>
        <v>U10-OSC_CLK</v>
      </c>
      <c r="D396" t="str">
        <f t="shared" si="47"/>
        <v>U10-5</v>
      </c>
      <c r="E396" t="s">
        <v>926</v>
      </c>
      <c r="F396">
        <v>5</v>
      </c>
      <c r="G396" t="s">
        <v>968</v>
      </c>
      <c r="N396" s="97"/>
      <c r="AT396" t="str">
        <f t="shared" si="48"/>
        <v>OSC_CLK</v>
      </c>
      <c r="AU396" t="str">
        <f t="shared" si="49"/>
        <v>--</v>
      </c>
    </row>
    <row r="397" spans="1:47" x14ac:dyDescent="0.25">
      <c r="A397" t="str">
        <f t="shared" si="44"/>
        <v>U11-1</v>
      </c>
      <c r="B397" t="str">
        <f t="shared" si="45"/>
        <v>3.3V</v>
      </c>
      <c r="C397" t="str">
        <f t="shared" si="46"/>
        <v>U11-3.3V</v>
      </c>
      <c r="D397" t="str">
        <f t="shared" si="47"/>
        <v>U11-1</v>
      </c>
      <c r="E397" t="s">
        <v>930</v>
      </c>
      <c r="F397">
        <v>1</v>
      </c>
      <c r="G397" t="s">
        <v>291</v>
      </c>
      <c r="N397" s="97"/>
      <c r="AT397" t="str">
        <f t="shared" si="48"/>
        <v>3.3V</v>
      </c>
      <c r="AU397" t="str">
        <f t="shared" si="49"/>
        <v>--</v>
      </c>
    </row>
    <row r="398" spans="1:47" x14ac:dyDescent="0.25">
      <c r="A398" t="str">
        <f t="shared" si="44"/>
        <v>U11-2</v>
      </c>
      <c r="B398" t="str">
        <f t="shared" si="45"/>
        <v>NetU11_2</v>
      </c>
      <c r="C398" t="str">
        <f t="shared" si="46"/>
        <v>U11-NetU11_2</v>
      </c>
      <c r="D398" t="str">
        <f t="shared" si="47"/>
        <v>U11-2</v>
      </c>
      <c r="E398" t="s">
        <v>930</v>
      </c>
      <c r="F398">
        <v>2</v>
      </c>
      <c r="G398" t="s">
        <v>1011</v>
      </c>
      <c r="N398" s="97"/>
      <c r="AT398" t="str">
        <f t="shared" si="48"/>
        <v>NetU11_2</v>
      </c>
      <c r="AU398" t="str">
        <f t="shared" si="49"/>
        <v>--</v>
      </c>
    </row>
    <row r="399" spans="1:47" x14ac:dyDescent="0.25">
      <c r="A399" t="str">
        <f t="shared" si="44"/>
        <v>U11-3</v>
      </c>
      <c r="B399" t="str">
        <f t="shared" si="45"/>
        <v>NetU11_3</v>
      </c>
      <c r="C399" t="str">
        <f t="shared" si="46"/>
        <v>U11-NetU11_3</v>
      </c>
      <c r="D399" t="str">
        <f t="shared" si="47"/>
        <v>U11-3</v>
      </c>
      <c r="E399" t="s">
        <v>930</v>
      </c>
      <c r="F399">
        <v>3</v>
      </c>
      <c r="G399" t="s">
        <v>1012</v>
      </c>
      <c r="N399" s="97"/>
      <c r="AT399" t="str">
        <f t="shared" si="48"/>
        <v>NetU11_3</v>
      </c>
      <c r="AU399" t="str">
        <f t="shared" si="49"/>
        <v>--</v>
      </c>
    </row>
    <row r="400" spans="1:47" x14ac:dyDescent="0.25">
      <c r="A400" t="str">
        <f t="shared" si="44"/>
        <v>U11-4</v>
      </c>
      <c r="B400" t="str">
        <f t="shared" si="45"/>
        <v>MCLK</v>
      </c>
      <c r="C400" t="str">
        <f t="shared" si="46"/>
        <v>U11-MCLK</v>
      </c>
      <c r="D400" t="str">
        <f t="shared" si="47"/>
        <v>U11-4</v>
      </c>
      <c r="E400" t="s">
        <v>930</v>
      </c>
      <c r="F400">
        <v>4</v>
      </c>
      <c r="G400" t="s">
        <v>975</v>
      </c>
      <c r="N400" s="97"/>
      <c r="AT400" t="str">
        <f t="shared" si="48"/>
        <v>MCLK</v>
      </c>
      <c r="AU400" t="str">
        <f t="shared" si="49"/>
        <v>--</v>
      </c>
    </row>
    <row r="401" spans="1:47" x14ac:dyDescent="0.25">
      <c r="A401" t="str">
        <f t="shared" si="44"/>
        <v>U11-5</v>
      </c>
      <c r="B401" t="str">
        <f t="shared" si="45"/>
        <v>NetU11_5</v>
      </c>
      <c r="C401" t="str">
        <f t="shared" si="46"/>
        <v>U11-NetU11_5</v>
      </c>
      <c r="D401" t="str">
        <f t="shared" si="47"/>
        <v>U11-5</v>
      </c>
      <c r="E401" t="s">
        <v>930</v>
      </c>
      <c r="F401">
        <v>5</v>
      </c>
      <c r="G401" t="s">
        <v>1013</v>
      </c>
      <c r="N401" s="97"/>
      <c r="AT401" t="str">
        <f t="shared" si="48"/>
        <v>NetU11_5</v>
      </c>
      <c r="AU401" t="str">
        <f t="shared" si="49"/>
        <v>--</v>
      </c>
    </row>
    <row r="402" spans="1:47" x14ac:dyDescent="0.25">
      <c r="A402" t="str">
        <f t="shared" si="44"/>
        <v>U11-6</v>
      </c>
      <c r="B402" t="str">
        <f t="shared" si="45"/>
        <v>MOSI</v>
      </c>
      <c r="C402" t="str">
        <f t="shared" si="46"/>
        <v>U11-MOSI</v>
      </c>
      <c r="D402" t="str">
        <f t="shared" si="47"/>
        <v>U11-6</v>
      </c>
      <c r="E402" t="s">
        <v>930</v>
      </c>
      <c r="F402">
        <v>6</v>
      </c>
      <c r="G402" t="s">
        <v>979</v>
      </c>
      <c r="N402" s="97"/>
      <c r="AT402" t="str">
        <f t="shared" si="48"/>
        <v>MOSI</v>
      </c>
      <c r="AU402" t="str">
        <f t="shared" si="49"/>
        <v>--</v>
      </c>
    </row>
    <row r="403" spans="1:47" x14ac:dyDescent="0.25">
      <c r="A403" t="str">
        <f t="shared" si="44"/>
        <v>U11-7</v>
      </c>
      <c r="B403" t="str">
        <f t="shared" si="45"/>
        <v>MISO</v>
      </c>
      <c r="C403" t="str">
        <f t="shared" si="46"/>
        <v>U11-MISO</v>
      </c>
      <c r="D403" t="str">
        <f t="shared" si="47"/>
        <v>U11-7</v>
      </c>
      <c r="E403" t="s">
        <v>930</v>
      </c>
      <c r="F403">
        <v>7</v>
      </c>
      <c r="G403" t="s">
        <v>974</v>
      </c>
      <c r="N403" s="97"/>
      <c r="AT403" t="str">
        <f t="shared" si="48"/>
        <v>MISO</v>
      </c>
      <c r="AU403" t="str">
        <f t="shared" si="49"/>
        <v>--</v>
      </c>
    </row>
    <row r="404" spans="1:47" x14ac:dyDescent="0.25">
      <c r="A404" t="str">
        <f t="shared" si="44"/>
        <v>U11-8</v>
      </c>
      <c r="B404" t="str">
        <f t="shared" si="45"/>
        <v>MEMS_CS</v>
      </c>
      <c r="C404" t="str">
        <f t="shared" si="46"/>
        <v>U11-MEMS_CS</v>
      </c>
      <c r="D404" t="str">
        <f t="shared" si="47"/>
        <v>U11-8</v>
      </c>
      <c r="E404" t="s">
        <v>930</v>
      </c>
      <c r="F404">
        <v>8</v>
      </c>
      <c r="G404" t="s">
        <v>977</v>
      </c>
      <c r="N404" s="97"/>
      <c r="AT404" t="str">
        <f t="shared" si="48"/>
        <v>MEMS_CS</v>
      </c>
      <c r="AU404" t="str">
        <f t="shared" si="49"/>
        <v>--</v>
      </c>
    </row>
    <row r="405" spans="1:47" x14ac:dyDescent="0.25">
      <c r="A405" t="str">
        <f t="shared" si="44"/>
        <v>U11-9</v>
      </c>
      <c r="B405" t="str">
        <f t="shared" si="45"/>
        <v>MEMS_INT2</v>
      </c>
      <c r="C405" t="str">
        <f t="shared" si="46"/>
        <v>U11-MEMS_INT2</v>
      </c>
      <c r="D405" t="str">
        <f t="shared" si="47"/>
        <v>U11-9</v>
      </c>
      <c r="E405" t="s">
        <v>930</v>
      </c>
      <c r="F405">
        <v>9</v>
      </c>
      <c r="G405" t="s">
        <v>976</v>
      </c>
      <c r="N405" s="97"/>
      <c r="AT405" t="str">
        <f t="shared" si="48"/>
        <v>MEMS_INT2</v>
      </c>
      <c r="AU405" t="str">
        <f t="shared" si="49"/>
        <v>--</v>
      </c>
    </row>
    <row r="406" spans="1:47" x14ac:dyDescent="0.25">
      <c r="A406" t="str">
        <f t="shared" si="44"/>
        <v>U11-10</v>
      </c>
      <c r="B406" t="str">
        <f t="shared" si="45"/>
        <v>NetU11_10</v>
      </c>
      <c r="C406" t="str">
        <f t="shared" si="46"/>
        <v>U11-NetU11_10</v>
      </c>
      <c r="D406" t="str">
        <f t="shared" si="47"/>
        <v>U11-10</v>
      </c>
      <c r="E406" t="s">
        <v>930</v>
      </c>
      <c r="F406">
        <v>10</v>
      </c>
      <c r="G406" t="s">
        <v>1014</v>
      </c>
      <c r="N406" s="97"/>
      <c r="AT406" t="str">
        <f t="shared" si="48"/>
        <v>NetU11_10</v>
      </c>
      <c r="AU406" t="str">
        <f t="shared" si="49"/>
        <v>--</v>
      </c>
    </row>
    <row r="407" spans="1:47" x14ac:dyDescent="0.25">
      <c r="A407" t="str">
        <f t="shared" si="44"/>
        <v>U11-11</v>
      </c>
      <c r="B407" t="str">
        <f t="shared" si="45"/>
        <v>MEMS_INT1</v>
      </c>
      <c r="C407" t="str">
        <f t="shared" si="46"/>
        <v>U11-MEMS_INT1</v>
      </c>
      <c r="D407" t="str">
        <f t="shared" si="47"/>
        <v>U11-11</v>
      </c>
      <c r="E407" t="s">
        <v>930</v>
      </c>
      <c r="F407">
        <v>11</v>
      </c>
      <c r="G407" t="s">
        <v>978</v>
      </c>
      <c r="N407" s="97"/>
      <c r="AT407" t="str">
        <f t="shared" si="48"/>
        <v>MEMS_INT1</v>
      </c>
      <c r="AU407" t="str">
        <f t="shared" si="49"/>
        <v>--</v>
      </c>
    </row>
    <row r="408" spans="1:47" x14ac:dyDescent="0.25">
      <c r="A408" t="str">
        <f t="shared" si="44"/>
        <v>U11-12</v>
      </c>
      <c r="B408" t="str">
        <f t="shared" si="45"/>
        <v>GND</v>
      </c>
      <c r="C408" t="str">
        <f t="shared" si="46"/>
        <v>U11-GND</v>
      </c>
      <c r="D408" t="str">
        <f t="shared" si="47"/>
        <v>U11-12</v>
      </c>
      <c r="E408" t="s">
        <v>930</v>
      </c>
      <c r="F408">
        <v>12</v>
      </c>
      <c r="G408" t="s">
        <v>324</v>
      </c>
      <c r="N408" s="97"/>
      <c r="AT408" t="str">
        <f t="shared" si="48"/>
        <v>GND</v>
      </c>
      <c r="AU408" t="str">
        <f t="shared" si="49"/>
        <v>--</v>
      </c>
    </row>
    <row r="409" spans="1:47" x14ac:dyDescent="0.25">
      <c r="A409" t="str">
        <f t="shared" si="44"/>
        <v>U11-13</v>
      </c>
      <c r="B409" t="str">
        <f t="shared" si="45"/>
        <v>GND</v>
      </c>
      <c r="C409" t="str">
        <f t="shared" si="46"/>
        <v>U11-GND</v>
      </c>
      <c r="D409" t="str">
        <f t="shared" si="47"/>
        <v>U11-13</v>
      </c>
      <c r="E409" t="s">
        <v>930</v>
      </c>
      <c r="F409">
        <v>13</v>
      </c>
      <c r="G409" t="s">
        <v>324</v>
      </c>
      <c r="N409" s="97"/>
      <c r="AT409" t="str">
        <f t="shared" si="48"/>
        <v>GND</v>
      </c>
      <c r="AU409" t="str">
        <f t="shared" si="49"/>
        <v>--</v>
      </c>
    </row>
    <row r="410" spans="1:47" x14ac:dyDescent="0.25">
      <c r="A410" t="str">
        <f t="shared" si="44"/>
        <v>U11-14</v>
      </c>
      <c r="B410" t="str">
        <f t="shared" si="45"/>
        <v>3.3V</v>
      </c>
      <c r="C410" t="str">
        <f t="shared" si="46"/>
        <v>U11-3.3V</v>
      </c>
      <c r="D410" t="str">
        <f t="shared" si="47"/>
        <v>U11-14</v>
      </c>
      <c r="E410" t="s">
        <v>930</v>
      </c>
      <c r="F410">
        <v>14</v>
      </c>
      <c r="G410" t="s">
        <v>291</v>
      </c>
      <c r="N410" s="97"/>
      <c r="AT410" t="str">
        <f t="shared" si="48"/>
        <v>3.3V</v>
      </c>
      <c r="AU410" t="str">
        <f t="shared" si="49"/>
        <v>--</v>
      </c>
    </row>
    <row r="411" spans="1:47" x14ac:dyDescent="0.25">
      <c r="A411" t="str">
        <f t="shared" si="44"/>
        <v>U11-15</v>
      </c>
      <c r="B411" t="str">
        <f t="shared" si="45"/>
        <v>NetU11_15</v>
      </c>
      <c r="C411" t="str">
        <f t="shared" si="46"/>
        <v>U11-NetU11_15</v>
      </c>
      <c r="D411" t="str">
        <f t="shared" si="47"/>
        <v>U11-15</v>
      </c>
      <c r="E411" t="s">
        <v>930</v>
      </c>
      <c r="F411">
        <v>15</v>
      </c>
      <c r="G411" t="s">
        <v>1015</v>
      </c>
      <c r="N411" s="97"/>
      <c r="AT411" t="str">
        <f t="shared" si="48"/>
        <v>NetU11_15</v>
      </c>
      <c r="AU411" t="str">
        <f t="shared" si="49"/>
        <v>--</v>
      </c>
    </row>
    <row r="412" spans="1:47" x14ac:dyDescent="0.25">
      <c r="A412" t="str">
        <f t="shared" si="44"/>
        <v>U11-16</v>
      </c>
      <c r="B412" t="str">
        <f t="shared" si="45"/>
        <v>GND</v>
      </c>
      <c r="C412" t="str">
        <f t="shared" si="46"/>
        <v>U11-GND</v>
      </c>
      <c r="D412" t="str">
        <f t="shared" si="47"/>
        <v>U11-16</v>
      </c>
      <c r="E412" t="s">
        <v>930</v>
      </c>
      <c r="F412">
        <v>16</v>
      </c>
      <c r="G412" t="s">
        <v>324</v>
      </c>
      <c r="N412" s="97"/>
      <c r="AT412" t="str">
        <f t="shared" si="48"/>
        <v>GND</v>
      </c>
      <c r="AU412" t="str">
        <f t="shared" si="49"/>
        <v>--</v>
      </c>
    </row>
    <row r="413" spans="1:47" x14ac:dyDescent="0.25">
      <c r="A413" t="str">
        <f t="shared" si="44"/>
        <v>U12-1</v>
      </c>
      <c r="B413" t="str">
        <f t="shared" si="45"/>
        <v>3.3V</v>
      </c>
      <c r="C413" t="str">
        <f t="shared" si="46"/>
        <v>U12-3.3V</v>
      </c>
      <c r="D413" t="str">
        <f t="shared" si="47"/>
        <v>U12-1</v>
      </c>
      <c r="E413" t="s">
        <v>1016</v>
      </c>
      <c r="F413">
        <v>1</v>
      </c>
      <c r="G413" t="s">
        <v>291</v>
      </c>
      <c r="N413" s="97"/>
      <c r="AT413" t="str">
        <f t="shared" si="48"/>
        <v>3.3V</v>
      </c>
      <c r="AU413" t="str">
        <f t="shared" si="49"/>
        <v>--</v>
      </c>
    </row>
    <row r="414" spans="1:47" x14ac:dyDescent="0.25">
      <c r="A414" t="str">
        <f t="shared" si="44"/>
        <v>U12-2</v>
      </c>
      <c r="B414" t="str">
        <f t="shared" si="45"/>
        <v>AIN0</v>
      </c>
      <c r="C414" t="str">
        <f t="shared" si="46"/>
        <v>U12-AIN0</v>
      </c>
      <c r="D414" t="str">
        <f t="shared" si="47"/>
        <v>U12-2</v>
      </c>
      <c r="E414" t="s">
        <v>1016</v>
      </c>
      <c r="F414">
        <v>2</v>
      </c>
      <c r="G414" t="s">
        <v>290</v>
      </c>
      <c r="N414" s="97"/>
      <c r="AT414" t="str">
        <f t="shared" si="48"/>
        <v>AIN0</v>
      </c>
      <c r="AU414" t="str">
        <f t="shared" si="49"/>
        <v>--</v>
      </c>
    </row>
    <row r="415" spans="1:47" x14ac:dyDescent="0.25">
      <c r="A415" t="str">
        <f t="shared" si="44"/>
        <v>U12-3</v>
      </c>
      <c r="B415" t="str">
        <f t="shared" si="45"/>
        <v>AIN1</v>
      </c>
      <c r="C415" t="str">
        <f t="shared" si="46"/>
        <v>U12-AIN1</v>
      </c>
      <c r="D415" t="str">
        <f t="shared" si="47"/>
        <v>U12-3</v>
      </c>
      <c r="E415" t="s">
        <v>1016</v>
      </c>
      <c r="F415">
        <v>3</v>
      </c>
      <c r="G415" t="s">
        <v>292</v>
      </c>
      <c r="N415" s="97"/>
      <c r="AT415" t="str">
        <f t="shared" si="48"/>
        <v>AIN1</v>
      </c>
      <c r="AU415" t="str">
        <f t="shared" si="49"/>
        <v>--</v>
      </c>
    </row>
    <row r="416" spans="1:47" x14ac:dyDescent="0.25">
      <c r="A416" t="str">
        <f t="shared" si="44"/>
        <v>U12-4</v>
      </c>
      <c r="B416" t="str">
        <f t="shared" si="45"/>
        <v>AIN2</v>
      </c>
      <c r="C416" t="str">
        <f t="shared" si="46"/>
        <v>U12-AIN2</v>
      </c>
      <c r="D416" t="str">
        <f t="shared" si="47"/>
        <v>U12-4</v>
      </c>
      <c r="E416" t="s">
        <v>1016</v>
      </c>
      <c r="F416">
        <v>4</v>
      </c>
      <c r="G416" t="s">
        <v>294</v>
      </c>
      <c r="N416" s="97"/>
      <c r="AT416" t="str">
        <f t="shared" si="48"/>
        <v>AIN2</v>
      </c>
      <c r="AU416" t="str">
        <f t="shared" si="49"/>
        <v>--</v>
      </c>
    </row>
    <row r="417" spans="1:47" x14ac:dyDescent="0.25">
      <c r="A417" t="str">
        <f t="shared" si="44"/>
        <v>U12-5</v>
      </c>
      <c r="B417" t="str">
        <f t="shared" si="45"/>
        <v>AIN3</v>
      </c>
      <c r="C417" t="str">
        <f t="shared" si="46"/>
        <v>U12-AIN3</v>
      </c>
      <c r="D417" t="str">
        <f t="shared" si="47"/>
        <v>U12-5</v>
      </c>
      <c r="E417" t="s">
        <v>1016</v>
      </c>
      <c r="F417">
        <v>5</v>
      </c>
      <c r="G417" t="s">
        <v>295</v>
      </c>
      <c r="N417" s="97"/>
      <c r="AT417" t="str">
        <f t="shared" si="48"/>
        <v>AIN3</v>
      </c>
      <c r="AU417" t="str">
        <f t="shared" si="49"/>
        <v>--</v>
      </c>
    </row>
    <row r="418" spans="1:47" x14ac:dyDescent="0.25">
      <c r="A418" t="str">
        <f t="shared" si="44"/>
        <v>U12-6</v>
      </c>
      <c r="B418" t="str">
        <f t="shared" si="45"/>
        <v>NetC38_1</v>
      </c>
      <c r="C418" t="str">
        <f t="shared" si="46"/>
        <v>U12-NetC38_1</v>
      </c>
      <c r="D418" t="str">
        <f t="shared" si="47"/>
        <v>U12-6</v>
      </c>
      <c r="E418" t="s">
        <v>1016</v>
      </c>
      <c r="F418">
        <v>6</v>
      </c>
      <c r="G418" t="s">
        <v>983</v>
      </c>
      <c r="N418" s="97"/>
      <c r="AT418" t="str">
        <f t="shared" si="48"/>
        <v>AREF</v>
      </c>
      <c r="AU418" t="str">
        <f t="shared" si="49"/>
        <v>R44</v>
      </c>
    </row>
    <row r="419" spans="1:47" x14ac:dyDescent="0.25">
      <c r="A419" t="str">
        <f t="shared" si="44"/>
        <v>U12-7</v>
      </c>
      <c r="B419" t="str">
        <f t="shared" si="45"/>
        <v>MISO</v>
      </c>
      <c r="C419" t="str">
        <f t="shared" si="46"/>
        <v>U12-MISO</v>
      </c>
      <c r="D419" t="str">
        <f t="shared" si="47"/>
        <v>U12-7</v>
      </c>
      <c r="E419" t="s">
        <v>1016</v>
      </c>
      <c r="F419">
        <v>7</v>
      </c>
      <c r="G419" t="s">
        <v>974</v>
      </c>
      <c r="N419" s="97"/>
      <c r="AT419" t="str">
        <f t="shared" si="48"/>
        <v>MISO</v>
      </c>
      <c r="AU419" t="str">
        <f t="shared" si="49"/>
        <v>--</v>
      </c>
    </row>
    <row r="420" spans="1:47" x14ac:dyDescent="0.25">
      <c r="A420" t="str">
        <f t="shared" si="44"/>
        <v>U12-8</v>
      </c>
      <c r="B420" t="str">
        <f t="shared" si="45"/>
        <v>AIN4</v>
      </c>
      <c r="C420" t="str">
        <f t="shared" si="46"/>
        <v>U12-AIN4</v>
      </c>
      <c r="D420" t="str">
        <f t="shared" si="47"/>
        <v>U12-8</v>
      </c>
      <c r="E420" t="s">
        <v>1016</v>
      </c>
      <c r="F420">
        <v>8</v>
      </c>
      <c r="G420" t="s">
        <v>296</v>
      </c>
      <c r="N420" s="97"/>
      <c r="AT420" t="str">
        <f t="shared" si="48"/>
        <v>AIN4</v>
      </c>
      <c r="AU420" t="str">
        <f t="shared" si="49"/>
        <v>--</v>
      </c>
    </row>
    <row r="421" spans="1:47" x14ac:dyDescent="0.25">
      <c r="A421" t="str">
        <f t="shared" si="44"/>
        <v>U12-9</v>
      </c>
      <c r="B421" t="str">
        <f t="shared" si="45"/>
        <v>AIN5</v>
      </c>
      <c r="C421" t="str">
        <f t="shared" si="46"/>
        <v>U12-AIN5</v>
      </c>
      <c r="D421" t="str">
        <f t="shared" si="47"/>
        <v>U12-9</v>
      </c>
      <c r="E421" t="s">
        <v>1016</v>
      </c>
      <c r="F421">
        <v>9</v>
      </c>
      <c r="G421" t="s">
        <v>297</v>
      </c>
      <c r="N421" s="97"/>
      <c r="AT421" t="str">
        <f t="shared" si="48"/>
        <v>AIN5</v>
      </c>
      <c r="AU421" t="str">
        <f t="shared" si="49"/>
        <v>--</v>
      </c>
    </row>
    <row r="422" spans="1:47" x14ac:dyDescent="0.25">
      <c r="A422" t="str">
        <f t="shared" si="44"/>
        <v>U12-10</v>
      </c>
      <c r="B422" t="str">
        <f t="shared" si="45"/>
        <v>AIN6</v>
      </c>
      <c r="C422" t="str">
        <f t="shared" si="46"/>
        <v>U12-AIN6</v>
      </c>
      <c r="D422" t="str">
        <f t="shared" si="47"/>
        <v>U12-10</v>
      </c>
      <c r="E422" t="s">
        <v>1016</v>
      </c>
      <c r="F422">
        <v>10</v>
      </c>
      <c r="G422" t="s">
        <v>298</v>
      </c>
      <c r="N422" s="97"/>
      <c r="AT422" t="str">
        <f t="shared" si="48"/>
        <v>AIN6</v>
      </c>
      <c r="AU422" t="str">
        <f t="shared" si="49"/>
        <v>--</v>
      </c>
    </row>
    <row r="423" spans="1:47" x14ac:dyDescent="0.25">
      <c r="A423" t="str">
        <f t="shared" si="44"/>
        <v>U12-11</v>
      </c>
      <c r="B423" t="str">
        <f t="shared" si="45"/>
        <v>AIN7</v>
      </c>
      <c r="C423" t="str">
        <f t="shared" si="46"/>
        <v>U12-AIN7</v>
      </c>
      <c r="D423" t="str">
        <f t="shared" si="47"/>
        <v>U12-11</v>
      </c>
      <c r="E423" t="s">
        <v>1016</v>
      </c>
      <c r="F423">
        <v>11</v>
      </c>
      <c r="G423" t="s">
        <v>788</v>
      </c>
      <c r="N423" s="97"/>
      <c r="AT423" t="str">
        <f t="shared" si="48"/>
        <v>AIN7</v>
      </c>
      <c r="AU423" t="str">
        <f t="shared" si="49"/>
        <v>--</v>
      </c>
    </row>
    <row r="424" spans="1:47" x14ac:dyDescent="0.25">
      <c r="A424" t="str">
        <f t="shared" si="44"/>
        <v>U12-12</v>
      </c>
      <c r="B424" t="str">
        <f t="shared" si="45"/>
        <v>GND</v>
      </c>
      <c r="C424" t="str">
        <f t="shared" si="46"/>
        <v>U12-GND</v>
      </c>
      <c r="D424" t="str">
        <f t="shared" si="47"/>
        <v>U12-12</v>
      </c>
      <c r="E424" t="s">
        <v>1016</v>
      </c>
      <c r="F424">
        <v>12</v>
      </c>
      <c r="G424" t="s">
        <v>324</v>
      </c>
      <c r="N424" s="97"/>
      <c r="AT424" t="str">
        <f t="shared" si="48"/>
        <v>GND</v>
      </c>
      <c r="AU424" t="str">
        <f t="shared" si="49"/>
        <v>--</v>
      </c>
    </row>
    <row r="425" spans="1:47" x14ac:dyDescent="0.25">
      <c r="A425" t="str">
        <f t="shared" si="44"/>
        <v>U12-13</v>
      </c>
      <c r="B425" t="str">
        <f t="shared" si="45"/>
        <v>MOSI</v>
      </c>
      <c r="C425" t="str">
        <f t="shared" si="46"/>
        <v>U12-MOSI</v>
      </c>
      <c r="D425" t="str">
        <f t="shared" si="47"/>
        <v>U12-13</v>
      </c>
      <c r="E425" t="s">
        <v>1016</v>
      </c>
      <c r="F425">
        <v>13</v>
      </c>
      <c r="G425" t="s">
        <v>979</v>
      </c>
      <c r="N425" s="97"/>
      <c r="AT425" t="str">
        <f t="shared" si="48"/>
        <v>MOSI</v>
      </c>
      <c r="AU425" t="str">
        <f t="shared" si="49"/>
        <v>--</v>
      </c>
    </row>
    <row r="426" spans="1:47" x14ac:dyDescent="0.25">
      <c r="A426" t="str">
        <f t="shared" si="44"/>
        <v>U12-14</v>
      </c>
      <c r="B426" t="str">
        <f t="shared" si="45"/>
        <v>MCLK</v>
      </c>
      <c r="C426" t="str">
        <f t="shared" si="46"/>
        <v>U12-MCLK</v>
      </c>
      <c r="D426" t="str">
        <f t="shared" si="47"/>
        <v>U12-14</v>
      </c>
      <c r="E426" t="s">
        <v>1016</v>
      </c>
      <c r="F426">
        <v>14</v>
      </c>
      <c r="G426" t="s">
        <v>975</v>
      </c>
      <c r="N426" s="97"/>
      <c r="AT426" t="str">
        <f t="shared" si="48"/>
        <v>MCLK</v>
      </c>
      <c r="AU426" t="str">
        <f t="shared" si="49"/>
        <v>--</v>
      </c>
    </row>
    <row r="427" spans="1:47" x14ac:dyDescent="0.25">
      <c r="A427" t="str">
        <f t="shared" si="44"/>
        <v>U12-15</v>
      </c>
      <c r="B427" t="str">
        <f t="shared" si="45"/>
        <v>ADDA_RSTN</v>
      </c>
      <c r="C427" t="str">
        <f t="shared" si="46"/>
        <v>U12-ADDA_RSTN</v>
      </c>
      <c r="D427" t="str">
        <f t="shared" si="47"/>
        <v>U12-15</v>
      </c>
      <c r="E427" t="s">
        <v>1016</v>
      </c>
      <c r="F427">
        <v>15</v>
      </c>
      <c r="G427" t="s">
        <v>965</v>
      </c>
      <c r="N427" s="97"/>
      <c r="AT427" t="str">
        <f t="shared" si="48"/>
        <v>ADDA_RSTN</v>
      </c>
      <c r="AU427" t="str">
        <f t="shared" si="49"/>
        <v>--</v>
      </c>
    </row>
    <row r="428" spans="1:47" x14ac:dyDescent="0.25">
      <c r="A428" t="str">
        <f t="shared" si="44"/>
        <v>U12-16</v>
      </c>
      <c r="B428" t="str">
        <f t="shared" si="45"/>
        <v>ADDA_SYNC</v>
      </c>
      <c r="C428" t="str">
        <f t="shared" si="46"/>
        <v>U12-ADDA_SYNC</v>
      </c>
      <c r="D428" t="str">
        <f t="shared" si="47"/>
        <v>U12-16</v>
      </c>
      <c r="E428" t="s">
        <v>1016</v>
      </c>
      <c r="F428">
        <v>16</v>
      </c>
      <c r="G428" t="s">
        <v>966</v>
      </c>
      <c r="N428" s="97"/>
      <c r="AT428" t="str">
        <f t="shared" si="48"/>
        <v>ADDA_SYNC</v>
      </c>
      <c r="AU428" t="str">
        <f t="shared" si="49"/>
        <v>--</v>
      </c>
    </row>
    <row r="429" spans="1:47" x14ac:dyDescent="0.25">
      <c r="A429" t="str">
        <f t="shared" si="44"/>
        <v>U13-1</v>
      </c>
      <c r="B429" t="str">
        <f t="shared" si="45"/>
        <v>3.3V</v>
      </c>
      <c r="C429" t="str">
        <f t="shared" si="46"/>
        <v>U13-3.3V</v>
      </c>
      <c r="D429" t="str">
        <f t="shared" si="47"/>
        <v>U13-1</v>
      </c>
      <c r="E429" t="s">
        <v>1017</v>
      </c>
      <c r="F429">
        <v>1</v>
      </c>
      <c r="G429" t="s">
        <v>291</v>
      </c>
      <c r="N429" s="97"/>
      <c r="AT429" t="str">
        <f t="shared" si="48"/>
        <v>3.3V</v>
      </c>
      <c r="AU429" t="str">
        <f t="shared" si="49"/>
        <v>--</v>
      </c>
    </row>
    <row r="430" spans="1:47" x14ac:dyDescent="0.25">
      <c r="A430" t="str">
        <f t="shared" si="44"/>
        <v>U13-2</v>
      </c>
      <c r="B430" t="str">
        <f t="shared" si="45"/>
        <v>GND</v>
      </c>
      <c r="C430" t="str">
        <f t="shared" si="46"/>
        <v>U13-GND</v>
      </c>
      <c r="D430" t="str">
        <f t="shared" si="47"/>
        <v>U13-2</v>
      </c>
      <c r="E430" t="s">
        <v>1017</v>
      </c>
      <c r="F430">
        <v>2</v>
      </c>
      <c r="G430" t="s">
        <v>324</v>
      </c>
      <c r="N430" s="97"/>
      <c r="AT430" t="str">
        <f t="shared" si="48"/>
        <v>GND</v>
      </c>
      <c r="AU430" t="str">
        <f t="shared" si="49"/>
        <v>--</v>
      </c>
    </row>
    <row r="431" spans="1:47" x14ac:dyDescent="0.25">
      <c r="A431" t="str">
        <f t="shared" si="44"/>
        <v>U13-3</v>
      </c>
      <c r="B431" t="str">
        <f t="shared" si="45"/>
        <v>3.3V</v>
      </c>
      <c r="C431" t="str">
        <f t="shared" si="46"/>
        <v>U13-3.3V</v>
      </c>
      <c r="D431" t="str">
        <f t="shared" si="47"/>
        <v>U13-3</v>
      </c>
      <c r="E431" t="s">
        <v>1017</v>
      </c>
      <c r="F431">
        <v>3</v>
      </c>
      <c r="G431" t="s">
        <v>291</v>
      </c>
      <c r="N431" s="97"/>
      <c r="AT431" t="str">
        <f t="shared" si="48"/>
        <v>3.3V</v>
      </c>
      <c r="AU431" t="str">
        <f t="shared" si="49"/>
        <v>--</v>
      </c>
    </row>
    <row r="432" spans="1:47" x14ac:dyDescent="0.25">
      <c r="A432" t="str">
        <f t="shared" si="44"/>
        <v>U13-4</v>
      </c>
      <c r="B432" t="str">
        <f t="shared" si="45"/>
        <v>NetR6_1</v>
      </c>
      <c r="C432" t="str">
        <f t="shared" si="46"/>
        <v>U13-NetR6_1</v>
      </c>
      <c r="D432" t="str">
        <f t="shared" si="47"/>
        <v>U13-4</v>
      </c>
      <c r="E432" t="s">
        <v>1017</v>
      </c>
      <c r="F432">
        <v>4</v>
      </c>
      <c r="G432" t="s">
        <v>989</v>
      </c>
      <c r="N432" s="97"/>
      <c r="AT432" t="str">
        <f t="shared" si="48"/>
        <v>NetR6_1</v>
      </c>
      <c r="AU432" t="str">
        <f t="shared" si="49"/>
        <v>--</v>
      </c>
    </row>
    <row r="433" spans="1:47" x14ac:dyDescent="0.25">
      <c r="A433" t="str">
        <f t="shared" si="44"/>
        <v>U13-5</v>
      </c>
      <c r="B433" t="str">
        <f t="shared" si="45"/>
        <v>1.8V</v>
      </c>
      <c r="C433" t="str">
        <f t="shared" si="46"/>
        <v>U13-1.8V</v>
      </c>
      <c r="D433" t="str">
        <f t="shared" si="47"/>
        <v>U13-5</v>
      </c>
      <c r="E433" t="s">
        <v>1017</v>
      </c>
      <c r="F433">
        <v>5</v>
      </c>
      <c r="G433" t="s">
        <v>964</v>
      </c>
      <c r="N433" s="97"/>
      <c r="AT433" t="str">
        <f t="shared" si="48"/>
        <v>1.8V</v>
      </c>
      <c r="AU433" t="str">
        <f t="shared" si="49"/>
        <v>--</v>
      </c>
    </row>
    <row r="434" spans="1:47" x14ac:dyDescent="0.25">
      <c r="A434" t="str">
        <f t="shared" si="44"/>
        <v>U14-1</v>
      </c>
      <c r="B434" t="str">
        <f t="shared" si="45"/>
        <v>NetU14_1</v>
      </c>
      <c r="C434" t="str">
        <f t="shared" si="46"/>
        <v>U14-NetU14_1</v>
      </c>
      <c r="D434" t="str">
        <f t="shared" si="47"/>
        <v>U14-1</v>
      </c>
      <c r="E434" t="s">
        <v>1018</v>
      </c>
      <c r="F434">
        <v>1</v>
      </c>
      <c r="G434" t="s">
        <v>990</v>
      </c>
      <c r="N434" s="97"/>
      <c r="AT434" t="str">
        <f t="shared" si="48"/>
        <v>NetU14_1</v>
      </c>
      <c r="AU434" t="str">
        <f t="shared" si="49"/>
        <v>--</v>
      </c>
    </row>
    <row r="435" spans="1:47" x14ac:dyDescent="0.25">
      <c r="A435" t="str">
        <f t="shared" si="44"/>
        <v>U14-2</v>
      </c>
      <c r="B435" t="str">
        <f t="shared" si="45"/>
        <v>NetU14_2</v>
      </c>
      <c r="C435" t="str">
        <f t="shared" si="46"/>
        <v>U14-NetU14_2</v>
      </c>
      <c r="D435" t="str">
        <f t="shared" si="47"/>
        <v>U14-2</v>
      </c>
      <c r="E435" t="s">
        <v>1018</v>
      </c>
      <c r="F435">
        <v>2</v>
      </c>
      <c r="G435" t="s">
        <v>993</v>
      </c>
      <c r="N435" s="97"/>
      <c r="AT435" t="str">
        <f t="shared" si="48"/>
        <v>NetU14_2</v>
      </c>
      <c r="AU435" t="str">
        <f t="shared" si="49"/>
        <v>--</v>
      </c>
    </row>
    <row r="436" spans="1:47" x14ac:dyDescent="0.25">
      <c r="A436" t="str">
        <f t="shared" si="44"/>
        <v>U14-3</v>
      </c>
      <c r="B436" t="str">
        <f t="shared" si="45"/>
        <v>NetU14_3</v>
      </c>
      <c r="C436" t="str">
        <f t="shared" si="46"/>
        <v>U14-NetU14_3</v>
      </c>
      <c r="D436" t="str">
        <f t="shared" si="47"/>
        <v>U14-3</v>
      </c>
      <c r="E436" t="s">
        <v>1018</v>
      </c>
      <c r="F436">
        <v>3</v>
      </c>
      <c r="G436" t="s">
        <v>995</v>
      </c>
      <c r="N436" s="97"/>
      <c r="AT436" t="str">
        <f t="shared" si="48"/>
        <v>NetU14_3</v>
      </c>
      <c r="AU436" t="str">
        <f t="shared" si="49"/>
        <v>--</v>
      </c>
    </row>
    <row r="437" spans="1:47" x14ac:dyDescent="0.25">
      <c r="A437" t="str">
        <f t="shared" si="44"/>
        <v>U14-4</v>
      </c>
      <c r="B437" t="str">
        <f t="shared" si="45"/>
        <v>1.8V</v>
      </c>
      <c r="C437" t="str">
        <f t="shared" si="46"/>
        <v>U14-1.8V</v>
      </c>
      <c r="D437" t="str">
        <f t="shared" si="47"/>
        <v>U14-4</v>
      </c>
      <c r="E437" t="s">
        <v>1018</v>
      </c>
      <c r="F437">
        <v>4</v>
      </c>
      <c r="G437" t="s">
        <v>964</v>
      </c>
      <c r="N437" s="97"/>
      <c r="AT437" t="str">
        <f t="shared" si="48"/>
        <v>1.8V</v>
      </c>
      <c r="AU437" t="str">
        <f t="shared" si="49"/>
        <v>--</v>
      </c>
    </row>
    <row r="438" spans="1:47" x14ac:dyDescent="0.25">
      <c r="A438" t="str">
        <f t="shared" si="44"/>
        <v>U14-5</v>
      </c>
      <c r="B438" t="str">
        <f t="shared" si="45"/>
        <v>5V</v>
      </c>
      <c r="C438" t="str">
        <f t="shared" si="46"/>
        <v>U14-5V</v>
      </c>
      <c r="D438" t="str">
        <f t="shared" si="47"/>
        <v>U14-5</v>
      </c>
      <c r="E438" t="s">
        <v>1018</v>
      </c>
      <c r="F438">
        <v>5</v>
      </c>
      <c r="G438" t="s">
        <v>293</v>
      </c>
      <c r="N438" s="97"/>
      <c r="AT438" t="str">
        <f t="shared" si="48"/>
        <v>5V</v>
      </c>
      <c r="AU438" t="str">
        <f t="shared" si="49"/>
        <v>--</v>
      </c>
    </row>
    <row r="439" spans="1:47" x14ac:dyDescent="0.25">
      <c r="A439" t="str">
        <f t="shared" si="44"/>
        <v>U14-6</v>
      </c>
      <c r="B439" t="str">
        <f t="shared" si="45"/>
        <v>3.3V</v>
      </c>
      <c r="C439" t="str">
        <f t="shared" si="46"/>
        <v>U14-3.3V</v>
      </c>
      <c r="D439" t="str">
        <f t="shared" si="47"/>
        <v>U14-6</v>
      </c>
      <c r="E439" t="s">
        <v>1018</v>
      </c>
      <c r="F439">
        <v>6</v>
      </c>
      <c r="G439" t="s">
        <v>291</v>
      </c>
      <c r="N439" s="97"/>
      <c r="AT439" t="str">
        <f t="shared" si="48"/>
        <v>3.3V</v>
      </c>
      <c r="AU439" t="str">
        <f t="shared" si="49"/>
        <v>--</v>
      </c>
    </row>
    <row r="440" spans="1:47" x14ac:dyDescent="0.25">
      <c r="A440" t="str">
        <f t="shared" si="44"/>
        <v>U14-7</v>
      </c>
      <c r="B440" t="str">
        <f t="shared" si="45"/>
        <v>NetU14_7</v>
      </c>
      <c r="C440" t="str">
        <f t="shared" si="46"/>
        <v>U14-NetU14_7</v>
      </c>
      <c r="D440" t="str">
        <f t="shared" si="47"/>
        <v>U14-7</v>
      </c>
      <c r="E440" t="s">
        <v>1018</v>
      </c>
      <c r="F440">
        <v>7</v>
      </c>
      <c r="G440" t="s">
        <v>996</v>
      </c>
      <c r="N440" s="97"/>
      <c r="AT440" t="str">
        <f t="shared" si="48"/>
        <v>NetU14_7</v>
      </c>
      <c r="AU440" t="str">
        <f t="shared" si="49"/>
        <v>--</v>
      </c>
    </row>
    <row r="441" spans="1:47" x14ac:dyDescent="0.25">
      <c r="A441" t="str">
        <f t="shared" si="44"/>
        <v>U14-8</v>
      </c>
      <c r="B441" t="str">
        <f t="shared" si="45"/>
        <v>NetU14_8</v>
      </c>
      <c r="C441" t="str">
        <f t="shared" si="46"/>
        <v>U14-NetU14_8</v>
      </c>
      <c r="D441" t="str">
        <f t="shared" si="47"/>
        <v>U14-8</v>
      </c>
      <c r="E441" t="s">
        <v>1018</v>
      </c>
      <c r="F441">
        <v>8</v>
      </c>
      <c r="G441" t="s">
        <v>997</v>
      </c>
      <c r="N441" s="97"/>
      <c r="AT441" t="str">
        <f t="shared" si="48"/>
        <v>NetU14_8</v>
      </c>
      <c r="AU441" t="str">
        <f t="shared" si="49"/>
        <v>--</v>
      </c>
    </row>
    <row r="442" spans="1:47" x14ac:dyDescent="0.25">
      <c r="A442" t="str">
        <f t="shared" si="44"/>
        <v>U14-9</v>
      </c>
      <c r="B442" t="str">
        <f t="shared" si="45"/>
        <v>NetU14_9</v>
      </c>
      <c r="C442" t="str">
        <f t="shared" si="46"/>
        <v>U14-NetU14_9</v>
      </c>
      <c r="D442" t="str">
        <f t="shared" si="47"/>
        <v>U14-9</v>
      </c>
      <c r="E442" t="s">
        <v>1018</v>
      </c>
      <c r="F442">
        <v>9</v>
      </c>
      <c r="G442" t="s">
        <v>998</v>
      </c>
      <c r="N442" s="97"/>
      <c r="AT442" t="str">
        <f t="shared" si="48"/>
        <v>NetU14_9</v>
      </c>
      <c r="AU442" t="str">
        <f t="shared" si="49"/>
        <v>--</v>
      </c>
    </row>
    <row r="443" spans="1:47" x14ac:dyDescent="0.25">
      <c r="A443" t="str">
        <f t="shared" si="44"/>
        <v>U14-10</v>
      </c>
      <c r="B443" t="str">
        <f t="shared" si="45"/>
        <v>NetU14_10</v>
      </c>
      <c r="C443" t="str">
        <f t="shared" si="46"/>
        <v>U14-NetU14_10</v>
      </c>
      <c r="D443" t="str">
        <f t="shared" si="47"/>
        <v>U14-10</v>
      </c>
      <c r="E443" t="s">
        <v>1018</v>
      </c>
      <c r="F443">
        <v>10</v>
      </c>
      <c r="G443" t="s">
        <v>991</v>
      </c>
      <c r="N443" s="97"/>
      <c r="AT443" t="str">
        <f t="shared" si="48"/>
        <v>NetU14_10</v>
      </c>
      <c r="AU443" t="str">
        <f t="shared" si="49"/>
        <v>--</v>
      </c>
    </row>
    <row r="444" spans="1:47" x14ac:dyDescent="0.25">
      <c r="A444" t="str">
        <f t="shared" si="44"/>
        <v>U14-11</v>
      </c>
      <c r="B444" t="str">
        <f t="shared" si="45"/>
        <v>GND</v>
      </c>
      <c r="C444" t="str">
        <f t="shared" si="46"/>
        <v>U14-GND</v>
      </c>
      <c r="D444" t="str">
        <f t="shared" si="47"/>
        <v>U14-11</v>
      </c>
      <c r="E444" t="s">
        <v>1018</v>
      </c>
      <c r="F444">
        <v>11</v>
      </c>
      <c r="G444" t="s">
        <v>324</v>
      </c>
      <c r="N444" s="97"/>
      <c r="AT444" t="str">
        <f t="shared" si="48"/>
        <v>GND</v>
      </c>
      <c r="AU444" t="str">
        <f t="shared" si="49"/>
        <v>--</v>
      </c>
    </row>
    <row r="445" spans="1:47" x14ac:dyDescent="0.25">
      <c r="A445" t="str">
        <f t="shared" si="44"/>
        <v>U14-12</v>
      </c>
      <c r="B445" t="str">
        <f t="shared" si="45"/>
        <v>IOM_SCL</v>
      </c>
      <c r="C445" t="str">
        <f t="shared" si="46"/>
        <v>U14-IOM_SCL</v>
      </c>
      <c r="D445" t="str">
        <f t="shared" si="47"/>
        <v>U14-12</v>
      </c>
      <c r="E445" t="s">
        <v>1018</v>
      </c>
      <c r="F445">
        <v>12</v>
      </c>
      <c r="G445" t="s">
        <v>971</v>
      </c>
      <c r="N445" s="97"/>
      <c r="AT445" t="str">
        <f t="shared" si="48"/>
        <v>IOM_SCL</v>
      </c>
      <c r="AU445" t="str">
        <f t="shared" si="49"/>
        <v>--</v>
      </c>
    </row>
    <row r="446" spans="1:47" x14ac:dyDescent="0.25">
      <c r="A446" t="str">
        <f t="shared" si="44"/>
        <v>U14-13</v>
      </c>
      <c r="B446" t="str">
        <f t="shared" si="45"/>
        <v>IOM_SDA</v>
      </c>
      <c r="C446" t="str">
        <f t="shared" si="46"/>
        <v>U14-IOM_SDA</v>
      </c>
      <c r="D446" t="str">
        <f t="shared" si="47"/>
        <v>U14-13</v>
      </c>
      <c r="E446" t="s">
        <v>1018</v>
      </c>
      <c r="F446">
        <v>13</v>
      </c>
      <c r="G446" t="s">
        <v>973</v>
      </c>
      <c r="N446" s="97"/>
      <c r="AT446" t="str">
        <f t="shared" si="48"/>
        <v>IOM_SDA</v>
      </c>
      <c r="AU446" t="str">
        <f t="shared" si="49"/>
        <v>--</v>
      </c>
    </row>
    <row r="447" spans="1:47" x14ac:dyDescent="0.25">
      <c r="A447" t="str">
        <f t="shared" si="44"/>
        <v>U14-14</v>
      </c>
      <c r="B447" t="str">
        <f t="shared" si="45"/>
        <v>IOM_GPIO0</v>
      </c>
      <c r="C447" t="str">
        <f t="shared" si="46"/>
        <v>U14-IOM_GPIO0</v>
      </c>
      <c r="D447" t="str">
        <f t="shared" si="47"/>
        <v>U14-14</v>
      </c>
      <c r="E447" t="s">
        <v>1018</v>
      </c>
      <c r="F447">
        <v>14</v>
      </c>
      <c r="G447" t="s">
        <v>969</v>
      </c>
      <c r="N447" s="97"/>
      <c r="AT447" t="str">
        <f t="shared" si="48"/>
        <v>IOM_GPIO0</v>
      </c>
      <c r="AU447" t="str">
        <f t="shared" si="49"/>
        <v>--</v>
      </c>
    </row>
    <row r="448" spans="1:47" x14ac:dyDescent="0.25">
      <c r="A448" t="str">
        <f t="shared" si="44"/>
        <v>U14-15</v>
      </c>
      <c r="B448" t="str">
        <f t="shared" si="45"/>
        <v>IOM_GPIO1</v>
      </c>
      <c r="C448" t="str">
        <f t="shared" si="46"/>
        <v>U14-IOM_GPIO1</v>
      </c>
      <c r="D448" t="str">
        <f t="shared" si="47"/>
        <v>U14-15</v>
      </c>
      <c r="E448" t="s">
        <v>1018</v>
      </c>
      <c r="F448">
        <v>15</v>
      </c>
      <c r="G448" t="s">
        <v>970</v>
      </c>
      <c r="N448" s="97"/>
      <c r="AT448" t="str">
        <f t="shared" si="48"/>
        <v>IOM_GPIO1</v>
      </c>
      <c r="AU448" t="str">
        <f t="shared" si="49"/>
        <v>--</v>
      </c>
    </row>
    <row r="449" spans="1:47" x14ac:dyDescent="0.25">
      <c r="A449" t="str">
        <f t="shared" si="44"/>
        <v>U14-16</v>
      </c>
      <c r="B449" t="str">
        <f t="shared" si="45"/>
        <v>ADP_MISO</v>
      </c>
      <c r="C449" t="str">
        <f t="shared" si="46"/>
        <v>U14-ADP_MISO</v>
      </c>
      <c r="D449" t="str">
        <f t="shared" si="47"/>
        <v>U14-16</v>
      </c>
      <c r="E449" t="s">
        <v>1018</v>
      </c>
      <c r="F449">
        <v>16</v>
      </c>
      <c r="G449" t="s">
        <v>1020</v>
      </c>
      <c r="N449" s="97"/>
      <c r="AT449" t="str">
        <f t="shared" si="48"/>
        <v>ADP_MISO</v>
      </c>
      <c r="AU449" t="str">
        <f t="shared" si="49"/>
        <v>--</v>
      </c>
    </row>
    <row r="450" spans="1:47" x14ac:dyDescent="0.25">
      <c r="A450" t="str">
        <f t="shared" si="44"/>
        <v>U14-17</v>
      </c>
      <c r="B450" t="str">
        <f t="shared" si="45"/>
        <v>ADP_MOSI</v>
      </c>
      <c r="C450" t="str">
        <f t="shared" si="46"/>
        <v>U14-ADP_MOSI</v>
      </c>
      <c r="D450" t="str">
        <f t="shared" si="47"/>
        <v>U14-17</v>
      </c>
      <c r="E450" t="s">
        <v>1018</v>
      </c>
      <c r="F450">
        <v>17</v>
      </c>
      <c r="G450" t="s">
        <v>1021</v>
      </c>
      <c r="N450" s="97"/>
      <c r="AT450" t="str">
        <f t="shared" si="48"/>
        <v>ADP_MOSI</v>
      </c>
      <c r="AU450" t="str">
        <f t="shared" si="49"/>
        <v>--</v>
      </c>
    </row>
    <row r="451" spans="1:47" x14ac:dyDescent="0.25">
      <c r="A451" t="str">
        <f t="shared" si="44"/>
        <v>U14-18</v>
      </c>
      <c r="B451" t="str">
        <f t="shared" si="45"/>
        <v>ADP_SCK</v>
      </c>
      <c r="C451" t="str">
        <f t="shared" si="46"/>
        <v>U14-ADP_SCK</v>
      </c>
      <c r="D451" t="str">
        <f t="shared" si="47"/>
        <v>U14-18</v>
      </c>
      <c r="E451" t="s">
        <v>1018</v>
      </c>
      <c r="F451">
        <v>18</v>
      </c>
      <c r="G451" t="s">
        <v>1022</v>
      </c>
      <c r="N451" s="97"/>
      <c r="AT451" t="str">
        <f t="shared" si="48"/>
        <v>ADP_SCK</v>
      </c>
      <c r="AU451" t="str">
        <f t="shared" si="49"/>
        <v>--</v>
      </c>
    </row>
    <row r="452" spans="1:47" x14ac:dyDescent="0.25">
      <c r="A452" t="str">
        <f t="shared" si="44"/>
        <v>U14-19</v>
      </c>
      <c r="B452" t="str">
        <f t="shared" si="45"/>
        <v>ADP_CS</v>
      </c>
      <c r="C452" t="str">
        <f t="shared" si="46"/>
        <v>U14-ADP_CS</v>
      </c>
      <c r="D452" t="str">
        <f t="shared" si="47"/>
        <v>U14-19</v>
      </c>
      <c r="E452" t="s">
        <v>1018</v>
      </c>
      <c r="F452">
        <v>19</v>
      </c>
      <c r="G452" t="s">
        <v>1019</v>
      </c>
      <c r="N452" s="97"/>
      <c r="AT452" t="str">
        <f t="shared" si="48"/>
        <v>ADP_CS</v>
      </c>
      <c r="AU452" t="str">
        <f t="shared" si="49"/>
        <v>--</v>
      </c>
    </row>
    <row r="453" spans="1:47" x14ac:dyDescent="0.25">
      <c r="A453" t="str">
        <f t="shared" si="44"/>
        <v>U14-20</v>
      </c>
      <c r="B453" t="str">
        <f t="shared" si="45"/>
        <v>GND</v>
      </c>
      <c r="C453" t="str">
        <f t="shared" si="46"/>
        <v>U14-GND</v>
      </c>
      <c r="D453" t="str">
        <f t="shared" si="47"/>
        <v>U14-20</v>
      </c>
      <c r="E453" t="s">
        <v>1018</v>
      </c>
      <c r="F453">
        <v>20</v>
      </c>
      <c r="G453" t="s">
        <v>324</v>
      </c>
      <c r="N453" s="97"/>
      <c r="AT453" t="str">
        <f t="shared" si="48"/>
        <v>GND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U14-21</v>
      </c>
      <c r="B454" t="str">
        <f t="shared" ref="B454:B517" si="51">IF(OR(E454=$A$2,E454=$B$2,E454=$C$2,E454=$D$2),"--",G454)</f>
        <v>GND</v>
      </c>
      <c r="C454" t="str">
        <f t="shared" ref="C454:C517" si="52">$E454&amp;"-"&amp;$G454</f>
        <v>U14-GND</v>
      </c>
      <c r="D454" t="str">
        <f t="shared" ref="D454:D517" si="53">A454</f>
        <v>U14-21</v>
      </c>
      <c r="E454" t="s">
        <v>1018</v>
      </c>
      <c r="F454">
        <v>21</v>
      </c>
      <c r="G454" t="s">
        <v>324</v>
      </c>
      <c r="N454" s="97"/>
      <c r="AT454" t="str">
        <f t="shared" ref="AT454:AT517" si="54">IF(IF(COUNTIF($AO$6:$AQ$150,B454)&gt;0,"---","--")="---",VLOOKUP(B454,$AO$6:$AQ$150,3,0),B454)</f>
        <v>GND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U14-22</v>
      </c>
      <c r="B455" t="str">
        <f t="shared" si="51"/>
        <v>NetC45_1</v>
      </c>
      <c r="C455" t="str">
        <f t="shared" si="52"/>
        <v>U14-NetC45_1</v>
      </c>
      <c r="D455" t="str">
        <f t="shared" si="53"/>
        <v>U14-22</v>
      </c>
      <c r="E455" t="s">
        <v>1018</v>
      </c>
      <c r="F455">
        <v>22</v>
      </c>
      <c r="G455" t="s">
        <v>984</v>
      </c>
      <c r="N455" s="97"/>
      <c r="AT455" t="str">
        <f t="shared" si="54"/>
        <v>NetC45_1</v>
      </c>
      <c r="AU455" t="str">
        <f t="shared" si="55"/>
        <v>--</v>
      </c>
    </row>
    <row r="456" spans="1:47" x14ac:dyDescent="0.25">
      <c r="A456" t="str">
        <f t="shared" si="50"/>
        <v>U14-23</v>
      </c>
      <c r="B456" t="str">
        <f t="shared" si="51"/>
        <v>1.8V</v>
      </c>
      <c r="C456" t="str">
        <f t="shared" si="52"/>
        <v>U14-1.8V</v>
      </c>
      <c r="D456" t="str">
        <f t="shared" si="53"/>
        <v>U14-23</v>
      </c>
      <c r="E456" t="s">
        <v>1018</v>
      </c>
      <c r="F456">
        <v>23</v>
      </c>
      <c r="G456" t="s">
        <v>964</v>
      </c>
      <c r="N456" s="97"/>
      <c r="AT456" t="str">
        <f t="shared" si="54"/>
        <v>1.8V</v>
      </c>
      <c r="AU456" t="str">
        <f t="shared" si="55"/>
        <v>--</v>
      </c>
    </row>
    <row r="457" spans="1:47" x14ac:dyDescent="0.25">
      <c r="A457" t="str">
        <f t="shared" si="50"/>
        <v>U14-24</v>
      </c>
      <c r="B457" t="str">
        <f t="shared" si="51"/>
        <v>NetU14_24</v>
      </c>
      <c r="C457" t="str">
        <f t="shared" si="52"/>
        <v>U14-NetU14_24</v>
      </c>
      <c r="D457" t="str">
        <f t="shared" si="53"/>
        <v>U14-24</v>
      </c>
      <c r="E457" t="s">
        <v>1018</v>
      </c>
      <c r="F457">
        <v>24</v>
      </c>
      <c r="G457" t="s">
        <v>994</v>
      </c>
      <c r="N457" s="97"/>
      <c r="AT457" t="str">
        <f t="shared" si="54"/>
        <v>NetU14_24</v>
      </c>
      <c r="AU457" t="str">
        <f t="shared" si="55"/>
        <v>--</v>
      </c>
    </row>
    <row r="458" spans="1:47" x14ac:dyDescent="0.25">
      <c r="A458" t="str">
        <f t="shared" si="50"/>
        <v>C1-1</v>
      </c>
      <c r="B458" t="str">
        <f t="shared" si="51"/>
        <v>NetC1_1</v>
      </c>
      <c r="C458" t="str">
        <f t="shared" si="52"/>
        <v>C1-NetC1_1</v>
      </c>
      <c r="D458" t="str">
        <f t="shared" si="53"/>
        <v>C1-1</v>
      </c>
      <c r="E458" t="s">
        <v>444</v>
      </c>
      <c r="F458">
        <v>1</v>
      </c>
      <c r="G458" t="s">
        <v>370</v>
      </c>
      <c r="N458" s="97"/>
      <c r="AT458" t="str">
        <f t="shared" si="54"/>
        <v>NetC1_1</v>
      </c>
      <c r="AU458" t="str">
        <f t="shared" si="55"/>
        <v>--</v>
      </c>
    </row>
    <row r="459" spans="1:47" x14ac:dyDescent="0.25">
      <c r="A459" t="str">
        <f t="shared" si="50"/>
        <v>C1-2</v>
      </c>
      <c r="B459" t="str">
        <f t="shared" si="51"/>
        <v>GND</v>
      </c>
      <c r="C459" t="str">
        <f t="shared" si="52"/>
        <v>C1-GND</v>
      </c>
      <c r="D459" t="str">
        <f t="shared" si="53"/>
        <v>C1-2</v>
      </c>
      <c r="E459" t="s">
        <v>444</v>
      </c>
      <c r="F459">
        <v>2</v>
      </c>
      <c r="G459" t="s">
        <v>324</v>
      </c>
      <c r="N459" s="97"/>
      <c r="AT459" t="str">
        <f t="shared" si="54"/>
        <v>GND</v>
      </c>
      <c r="AU459" t="str">
        <f t="shared" si="55"/>
        <v>--</v>
      </c>
    </row>
    <row r="460" spans="1:47" x14ac:dyDescent="0.25">
      <c r="A460" t="str">
        <f t="shared" si="50"/>
        <v>C2-1</v>
      </c>
      <c r="B460" t="str">
        <f t="shared" si="51"/>
        <v>3.3V</v>
      </c>
      <c r="C460" t="str">
        <f t="shared" si="52"/>
        <v>C2-3.3V</v>
      </c>
      <c r="D460" t="str">
        <f t="shared" si="53"/>
        <v>C2-1</v>
      </c>
      <c r="E460" t="s">
        <v>445</v>
      </c>
      <c r="F460">
        <v>1</v>
      </c>
      <c r="G460" t="s">
        <v>291</v>
      </c>
      <c r="N460" s="97"/>
      <c r="AT460" t="str">
        <f t="shared" si="54"/>
        <v>3.3V</v>
      </c>
      <c r="AU460" t="str">
        <f t="shared" si="55"/>
        <v>--</v>
      </c>
    </row>
    <row r="461" spans="1:47" x14ac:dyDescent="0.25">
      <c r="A461" t="str">
        <f t="shared" si="50"/>
        <v>C2-2</v>
      </c>
      <c r="B461" t="str">
        <f t="shared" si="51"/>
        <v>GND</v>
      </c>
      <c r="C461" t="str">
        <f t="shared" si="52"/>
        <v>C2-GND</v>
      </c>
      <c r="D461" t="str">
        <f t="shared" si="53"/>
        <v>C2-2</v>
      </c>
      <c r="E461" t="s">
        <v>445</v>
      </c>
      <c r="F461">
        <v>2</v>
      </c>
      <c r="G461" t="s">
        <v>324</v>
      </c>
      <c r="N461" s="97"/>
      <c r="AT461" t="str">
        <f t="shared" si="54"/>
        <v>GND</v>
      </c>
      <c r="AU461" t="str">
        <f t="shared" si="55"/>
        <v>--</v>
      </c>
    </row>
    <row r="462" spans="1:47" x14ac:dyDescent="0.25">
      <c r="A462" t="str">
        <f t="shared" si="50"/>
        <v>C3-1</v>
      </c>
      <c r="B462" t="str">
        <f t="shared" si="51"/>
        <v>3.3V</v>
      </c>
      <c r="C462" t="str">
        <f t="shared" si="52"/>
        <v>C3-3.3V</v>
      </c>
      <c r="D462" t="str">
        <f t="shared" si="53"/>
        <v>C3-1</v>
      </c>
      <c r="E462" t="s">
        <v>446</v>
      </c>
      <c r="F462">
        <v>1</v>
      </c>
      <c r="G462" t="s">
        <v>291</v>
      </c>
      <c r="N462" s="97"/>
      <c r="AT462" t="str">
        <f t="shared" si="54"/>
        <v>3.3V</v>
      </c>
      <c r="AU462" t="str">
        <f t="shared" si="55"/>
        <v>--</v>
      </c>
    </row>
    <row r="463" spans="1:47" x14ac:dyDescent="0.25">
      <c r="A463" t="str">
        <f t="shared" si="50"/>
        <v>C3-2</v>
      </c>
      <c r="B463" t="str">
        <f t="shared" si="51"/>
        <v>GND</v>
      </c>
      <c r="C463" t="str">
        <f t="shared" si="52"/>
        <v>C3-GND</v>
      </c>
      <c r="D463" t="str">
        <f t="shared" si="53"/>
        <v>C3-2</v>
      </c>
      <c r="E463" t="s">
        <v>446</v>
      </c>
      <c r="F463">
        <v>2</v>
      </c>
      <c r="G463" t="s">
        <v>324</v>
      </c>
      <c r="N463" s="97"/>
      <c r="AT463" t="str">
        <f t="shared" si="54"/>
        <v>GND</v>
      </c>
      <c r="AU463" t="str">
        <f t="shared" si="55"/>
        <v>--</v>
      </c>
    </row>
    <row r="464" spans="1:47" x14ac:dyDescent="0.25">
      <c r="A464" t="str">
        <f t="shared" si="50"/>
        <v>C4-1</v>
      </c>
      <c r="B464" t="str">
        <f t="shared" si="51"/>
        <v>3.3V</v>
      </c>
      <c r="C464" t="str">
        <f t="shared" si="52"/>
        <v>C4-3.3V</v>
      </c>
      <c r="D464" t="str">
        <f t="shared" si="53"/>
        <v>C4-1</v>
      </c>
      <c r="E464" t="s">
        <v>447</v>
      </c>
      <c r="F464">
        <v>1</v>
      </c>
      <c r="G464" t="s">
        <v>291</v>
      </c>
      <c r="N464" s="97"/>
      <c r="AT464" t="str">
        <f t="shared" si="54"/>
        <v>3.3V</v>
      </c>
      <c r="AU464" t="str">
        <f t="shared" si="55"/>
        <v>--</v>
      </c>
    </row>
    <row r="465" spans="1:47" x14ac:dyDescent="0.25">
      <c r="A465" t="str">
        <f t="shared" si="50"/>
        <v>C4-2</v>
      </c>
      <c r="B465" t="str">
        <f t="shared" si="51"/>
        <v>GND</v>
      </c>
      <c r="C465" t="str">
        <f t="shared" si="52"/>
        <v>C4-GND</v>
      </c>
      <c r="D465" t="str">
        <f t="shared" si="53"/>
        <v>C4-2</v>
      </c>
      <c r="E465" t="s">
        <v>447</v>
      </c>
      <c r="F465">
        <v>2</v>
      </c>
      <c r="G465" t="s">
        <v>324</v>
      </c>
      <c r="N465" s="97"/>
      <c r="AT465" t="str">
        <f t="shared" si="54"/>
        <v>GND</v>
      </c>
      <c r="AU465" t="str">
        <f t="shared" si="55"/>
        <v>--</v>
      </c>
    </row>
    <row r="466" spans="1:47" x14ac:dyDescent="0.25">
      <c r="A466" t="str">
        <f t="shared" si="50"/>
        <v>C5-1</v>
      </c>
      <c r="B466" t="str">
        <f t="shared" si="51"/>
        <v>VCORE</v>
      </c>
      <c r="C466" t="str">
        <f t="shared" si="52"/>
        <v>C5-VCORE</v>
      </c>
      <c r="D466" t="str">
        <f t="shared" si="53"/>
        <v>C5-1</v>
      </c>
      <c r="E466" t="s">
        <v>448</v>
      </c>
      <c r="F466">
        <v>1</v>
      </c>
      <c r="G466" t="s">
        <v>395</v>
      </c>
      <c r="N466" s="97"/>
      <c r="AT466" t="str">
        <f t="shared" si="54"/>
        <v>VCORE</v>
      </c>
      <c r="AU466" t="str">
        <f t="shared" si="55"/>
        <v>--</v>
      </c>
    </row>
    <row r="467" spans="1:47" x14ac:dyDescent="0.25">
      <c r="A467" t="str">
        <f t="shared" si="50"/>
        <v>C5-2</v>
      </c>
      <c r="B467" t="str">
        <f t="shared" si="51"/>
        <v>GND</v>
      </c>
      <c r="C467" t="str">
        <f t="shared" si="52"/>
        <v>C5-GND</v>
      </c>
      <c r="D467" t="str">
        <f t="shared" si="53"/>
        <v>C5-2</v>
      </c>
      <c r="E467" t="s">
        <v>448</v>
      </c>
      <c r="F467">
        <v>2</v>
      </c>
      <c r="G467" t="s">
        <v>324</v>
      </c>
      <c r="N467" s="97"/>
      <c r="AT467" t="str">
        <f t="shared" si="54"/>
        <v>GND</v>
      </c>
      <c r="AU467" t="str">
        <f t="shared" si="55"/>
        <v>--</v>
      </c>
    </row>
    <row r="468" spans="1:47" x14ac:dyDescent="0.25">
      <c r="A468" t="str">
        <f t="shared" si="50"/>
        <v>C6-1</v>
      </c>
      <c r="B468" t="str">
        <f t="shared" si="51"/>
        <v>VCORE</v>
      </c>
      <c r="C468" t="str">
        <f t="shared" si="52"/>
        <v>C6-VCORE</v>
      </c>
      <c r="D468" t="str">
        <f t="shared" si="53"/>
        <v>C6-1</v>
      </c>
      <c r="E468" t="s">
        <v>449</v>
      </c>
      <c r="F468">
        <v>1</v>
      </c>
      <c r="G468" t="s">
        <v>395</v>
      </c>
      <c r="N468" s="97"/>
      <c r="AT468" t="str">
        <f t="shared" si="54"/>
        <v>VCORE</v>
      </c>
      <c r="AU468" t="str">
        <f t="shared" si="55"/>
        <v>--</v>
      </c>
    </row>
    <row r="469" spans="1:47" x14ac:dyDescent="0.25">
      <c r="A469" t="str">
        <f t="shared" si="50"/>
        <v>C6-2</v>
      </c>
      <c r="B469" t="str">
        <f t="shared" si="51"/>
        <v>GND</v>
      </c>
      <c r="C469" t="str">
        <f t="shared" si="52"/>
        <v>C6-GND</v>
      </c>
      <c r="D469" t="str">
        <f t="shared" si="53"/>
        <v>C6-2</v>
      </c>
      <c r="E469" t="s">
        <v>449</v>
      </c>
      <c r="F469">
        <v>2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C7-1</v>
      </c>
      <c r="B470" t="str">
        <f t="shared" si="51"/>
        <v>GND</v>
      </c>
      <c r="C470" t="str">
        <f t="shared" si="52"/>
        <v>C7-GND</v>
      </c>
      <c r="D470" t="str">
        <f t="shared" si="53"/>
        <v>C7-1</v>
      </c>
      <c r="E470" t="s">
        <v>450</v>
      </c>
      <c r="F470">
        <v>1</v>
      </c>
      <c r="G470" t="s">
        <v>324</v>
      </c>
      <c r="N470" s="97"/>
      <c r="AT470" t="str">
        <f t="shared" si="54"/>
        <v>GND</v>
      </c>
      <c r="AU470" t="str">
        <f t="shared" si="55"/>
        <v>--</v>
      </c>
    </row>
    <row r="471" spans="1:47" x14ac:dyDescent="0.25">
      <c r="A471" t="str">
        <f t="shared" si="50"/>
        <v>C7-2</v>
      </c>
      <c r="B471" t="str">
        <f t="shared" si="51"/>
        <v>NetC7_2</v>
      </c>
      <c r="C471" t="str">
        <f t="shared" si="52"/>
        <v>C7-NetC7_2</v>
      </c>
      <c r="D471" t="str">
        <f t="shared" si="53"/>
        <v>C7-2</v>
      </c>
      <c r="E471" t="s">
        <v>450</v>
      </c>
      <c r="F471">
        <v>2</v>
      </c>
      <c r="G471" t="s">
        <v>371</v>
      </c>
      <c r="N471" s="97"/>
      <c r="AT471" t="str">
        <f t="shared" si="54"/>
        <v>NetC7_2</v>
      </c>
      <c r="AU471" t="str">
        <f t="shared" si="55"/>
        <v>--</v>
      </c>
    </row>
    <row r="472" spans="1:47" x14ac:dyDescent="0.25">
      <c r="A472" t="str">
        <f t="shared" si="50"/>
        <v>C8-1</v>
      </c>
      <c r="B472" t="str">
        <f t="shared" si="51"/>
        <v>3.3V</v>
      </c>
      <c r="C472" t="str">
        <f t="shared" si="52"/>
        <v>C8-3.3V</v>
      </c>
      <c r="D472" t="str">
        <f t="shared" si="53"/>
        <v>C8-1</v>
      </c>
      <c r="E472" t="s">
        <v>451</v>
      </c>
      <c r="F472">
        <v>1</v>
      </c>
      <c r="G472" t="s">
        <v>291</v>
      </c>
      <c r="N472" s="97"/>
      <c r="AT472" t="str">
        <f t="shared" si="54"/>
        <v>3.3V</v>
      </c>
      <c r="AU472" t="str">
        <f t="shared" si="55"/>
        <v>--</v>
      </c>
    </row>
    <row r="473" spans="1:47" x14ac:dyDescent="0.25">
      <c r="A473" t="str">
        <f t="shared" si="50"/>
        <v>C8-2</v>
      </c>
      <c r="B473" t="str">
        <f t="shared" si="51"/>
        <v>GND</v>
      </c>
      <c r="C473" t="str">
        <f t="shared" si="52"/>
        <v>C8-GND</v>
      </c>
      <c r="D473" t="str">
        <f t="shared" si="53"/>
        <v>C8-2</v>
      </c>
      <c r="E473" t="s">
        <v>451</v>
      </c>
      <c r="F473">
        <v>2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C9-1</v>
      </c>
      <c r="B474" t="str">
        <f t="shared" si="51"/>
        <v>3.3V</v>
      </c>
      <c r="C474" t="str">
        <f t="shared" si="52"/>
        <v>C9-3.3V</v>
      </c>
      <c r="D474" t="str">
        <f t="shared" si="53"/>
        <v>C9-1</v>
      </c>
      <c r="E474" t="s">
        <v>452</v>
      </c>
      <c r="F474">
        <v>1</v>
      </c>
      <c r="G474" t="s">
        <v>291</v>
      </c>
      <c r="N474" s="97"/>
      <c r="AT474" t="str">
        <f t="shared" si="54"/>
        <v>3.3V</v>
      </c>
      <c r="AU474" t="str">
        <f t="shared" si="55"/>
        <v>--</v>
      </c>
    </row>
    <row r="475" spans="1:47" x14ac:dyDescent="0.25">
      <c r="A475" t="str">
        <f t="shared" si="50"/>
        <v>C9-2</v>
      </c>
      <c r="B475" t="str">
        <f t="shared" si="51"/>
        <v>GND</v>
      </c>
      <c r="C475" t="str">
        <f t="shared" si="52"/>
        <v>C9-GND</v>
      </c>
      <c r="D475" t="str">
        <f t="shared" si="53"/>
        <v>C9-2</v>
      </c>
      <c r="E475" t="s">
        <v>452</v>
      </c>
      <c r="F475">
        <v>2</v>
      </c>
      <c r="G475" t="s">
        <v>324</v>
      </c>
      <c r="N475" s="97"/>
      <c r="AT475" t="str">
        <f t="shared" si="54"/>
        <v>GND</v>
      </c>
      <c r="AU475" t="str">
        <f t="shared" si="55"/>
        <v>--</v>
      </c>
    </row>
    <row r="476" spans="1:47" x14ac:dyDescent="0.25">
      <c r="A476" t="str">
        <f t="shared" si="50"/>
        <v>C10-1</v>
      </c>
      <c r="B476" t="str">
        <f t="shared" si="51"/>
        <v>3.3V</v>
      </c>
      <c r="C476" t="str">
        <f t="shared" si="52"/>
        <v>C10-3.3V</v>
      </c>
      <c r="D476" t="str">
        <f t="shared" si="53"/>
        <v>C10-1</v>
      </c>
      <c r="E476" t="s">
        <v>453</v>
      </c>
      <c r="F476">
        <v>1</v>
      </c>
      <c r="G476" t="s">
        <v>291</v>
      </c>
      <c r="N476" s="97"/>
      <c r="AT476" t="str">
        <f t="shared" si="54"/>
        <v>3.3V</v>
      </c>
      <c r="AU476" t="str">
        <f t="shared" si="55"/>
        <v>--</v>
      </c>
    </row>
    <row r="477" spans="1:47" x14ac:dyDescent="0.25">
      <c r="A477" t="str">
        <f t="shared" si="50"/>
        <v>C10-2</v>
      </c>
      <c r="B477" t="str">
        <f t="shared" si="51"/>
        <v>GND</v>
      </c>
      <c r="C477" t="str">
        <f t="shared" si="52"/>
        <v>C10-GND</v>
      </c>
      <c r="D477" t="str">
        <f t="shared" si="53"/>
        <v>C10-2</v>
      </c>
      <c r="E477" t="s">
        <v>453</v>
      </c>
      <c r="F477">
        <v>2</v>
      </c>
      <c r="G477" t="s">
        <v>324</v>
      </c>
      <c r="N477" s="97"/>
      <c r="AT477" t="str">
        <f t="shared" si="54"/>
        <v>GND</v>
      </c>
      <c r="AU477" t="str">
        <f t="shared" si="55"/>
        <v>--</v>
      </c>
    </row>
    <row r="478" spans="1:47" x14ac:dyDescent="0.25">
      <c r="A478" t="str">
        <f t="shared" si="50"/>
        <v>C11-1</v>
      </c>
      <c r="B478" t="str">
        <f t="shared" si="51"/>
        <v>GND</v>
      </c>
      <c r="C478" t="str">
        <f t="shared" si="52"/>
        <v>C11-GND</v>
      </c>
      <c r="D478" t="str">
        <f t="shared" si="53"/>
        <v>C11-1</v>
      </c>
      <c r="E478" t="s">
        <v>454</v>
      </c>
      <c r="F478">
        <v>1</v>
      </c>
      <c r="G478" t="s">
        <v>324</v>
      </c>
      <c r="N478" s="97"/>
      <c r="AT478" t="str">
        <f t="shared" si="54"/>
        <v>GND</v>
      </c>
      <c r="AU478" t="str">
        <f t="shared" si="55"/>
        <v>--</v>
      </c>
    </row>
    <row r="479" spans="1:47" x14ac:dyDescent="0.25">
      <c r="A479" t="str">
        <f t="shared" si="50"/>
        <v>C11-2</v>
      </c>
      <c r="B479" t="str">
        <f t="shared" si="51"/>
        <v>3.3V</v>
      </c>
      <c r="C479" t="str">
        <f t="shared" si="52"/>
        <v>C11-3.3V</v>
      </c>
      <c r="D479" t="str">
        <f t="shared" si="53"/>
        <v>C11-2</v>
      </c>
      <c r="E479" t="s">
        <v>454</v>
      </c>
      <c r="F479">
        <v>2</v>
      </c>
      <c r="G479" t="s">
        <v>291</v>
      </c>
      <c r="N479" s="97"/>
      <c r="AT479" t="str">
        <f t="shared" si="54"/>
        <v>3.3V</v>
      </c>
      <c r="AU479" t="str">
        <f t="shared" si="55"/>
        <v>--</v>
      </c>
    </row>
    <row r="480" spans="1:47" x14ac:dyDescent="0.25">
      <c r="A480" t="str">
        <f t="shared" si="50"/>
        <v>C12-1</v>
      </c>
      <c r="B480" t="str">
        <f t="shared" si="51"/>
        <v>GND</v>
      </c>
      <c r="C480" t="str">
        <f t="shared" si="52"/>
        <v>C12-GND</v>
      </c>
      <c r="D480" t="str">
        <f t="shared" si="53"/>
        <v>C12-1</v>
      </c>
      <c r="E480" t="s">
        <v>455</v>
      </c>
      <c r="F480">
        <v>1</v>
      </c>
      <c r="G480" t="s">
        <v>324</v>
      </c>
      <c r="N480" s="97"/>
      <c r="AT480" t="str">
        <f t="shared" si="54"/>
        <v>GND</v>
      </c>
      <c r="AU480" t="str">
        <f t="shared" si="55"/>
        <v>--</v>
      </c>
    </row>
    <row r="481" spans="1:47" x14ac:dyDescent="0.25">
      <c r="A481" t="str">
        <f t="shared" si="50"/>
        <v>C12-2</v>
      </c>
      <c r="B481" t="str">
        <f t="shared" si="51"/>
        <v>VCORE</v>
      </c>
      <c r="C481" t="str">
        <f t="shared" si="52"/>
        <v>C12-VCORE</v>
      </c>
      <c r="D481" t="str">
        <f t="shared" si="53"/>
        <v>C12-2</v>
      </c>
      <c r="E481" t="s">
        <v>455</v>
      </c>
      <c r="F481">
        <v>2</v>
      </c>
      <c r="G481" t="s">
        <v>395</v>
      </c>
      <c r="N481" s="97"/>
      <c r="AT481" t="str">
        <f t="shared" si="54"/>
        <v>VCORE</v>
      </c>
      <c r="AU481" t="str">
        <f t="shared" si="55"/>
        <v>--</v>
      </c>
    </row>
    <row r="482" spans="1:47" x14ac:dyDescent="0.25">
      <c r="A482" t="str">
        <f t="shared" si="50"/>
        <v>C13-1</v>
      </c>
      <c r="B482" t="str">
        <f t="shared" si="51"/>
        <v>GND</v>
      </c>
      <c r="C482" t="str">
        <f t="shared" si="52"/>
        <v>C13-GND</v>
      </c>
      <c r="D482" t="str">
        <f t="shared" si="53"/>
        <v>C13-1</v>
      </c>
      <c r="E482" t="s">
        <v>456</v>
      </c>
      <c r="F482">
        <v>1</v>
      </c>
      <c r="G482" t="s">
        <v>324</v>
      </c>
      <c r="N482" s="97"/>
      <c r="AT482" t="str">
        <f t="shared" si="54"/>
        <v>GND</v>
      </c>
      <c r="AU482" t="str">
        <f t="shared" si="55"/>
        <v>--</v>
      </c>
    </row>
    <row r="483" spans="1:47" x14ac:dyDescent="0.25">
      <c r="A483" t="str">
        <f t="shared" si="50"/>
        <v>C13-2</v>
      </c>
      <c r="B483" t="str">
        <f t="shared" si="51"/>
        <v>USB_VBUS</v>
      </c>
      <c r="C483" t="str">
        <f t="shared" si="52"/>
        <v>C13-USB_VBUS</v>
      </c>
      <c r="D483" t="str">
        <f t="shared" si="53"/>
        <v>C13-2</v>
      </c>
      <c r="E483" t="s">
        <v>456</v>
      </c>
      <c r="F483">
        <v>2</v>
      </c>
      <c r="G483" t="s">
        <v>350</v>
      </c>
      <c r="N483" s="97"/>
      <c r="AT483" t="str">
        <f t="shared" si="54"/>
        <v>USB_VBUS</v>
      </c>
      <c r="AU483" t="str">
        <f t="shared" si="55"/>
        <v>--</v>
      </c>
    </row>
    <row r="484" spans="1:47" x14ac:dyDescent="0.25">
      <c r="A484" t="str">
        <f t="shared" si="50"/>
        <v>C14-1</v>
      </c>
      <c r="B484" t="str">
        <f t="shared" si="51"/>
        <v>3.3V</v>
      </c>
      <c r="C484" t="str">
        <f t="shared" si="52"/>
        <v>C14-3.3V</v>
      </c>
      <c r="D484" t="str">
        <f t="shared" si="53"/>
        <v>C14-1</v>
      </c>
      <c r="E484" t="s">
        <v>457</v>
      </c>
      <c r="F484">
        <v>1</v>
      </c>
      <c r="G484" t="s">
        <v>291</v>
      </c>
      <c r="N484" s="97"/>
      <c r="AT484" t="str">
        <f t="shared" si="54"/>
        <v>3.3V</v>
      </c>
      <c r="AU484" t="str">
        <f t="shared" si="55"/>
        <v>--</v>
      </c>
    </row>
    <row r="485" spans="1:47" x14ac:dyDescent="0.25">
      <c r="A485" t="str">
        <f t="shared" si="50"/>
        <v>C14-2</v>
      </c>
      <c r="B485" t="str">
        <f t="shared" si="51"/>
        <v>GND</v>
      </c>
      <c r="C485" t="str">
        <f t="shared" si="52"/>
        <v>C14-GND</v>
      </c>
      <c r="D485" t="str">
        <f t="shared" si="53"/>
        <v>C14-2</v>
      </c>
      <c r="E485" t="s">
        <v>457</v>
      </c>
      <c r="F485">
        <v>2</v>
      </c>
      <c r="G485" t="s">
        <v>324</v>
      </c>
      <c r="N485" s="97"/>
      <c r="AT485" t="str">
        <f t="shared" si="54"/>
        <v>GND</v>
      </c>
      <c r="AU485" t="str">
        <f t="shared" si="55"/>
        <v>--</v>
      </c>
    </row>
    <row r="486" spans="1:47" x14ac:dyDescent="0.25">
      <c r="A486" t="str">
        <f t="shared" si="50"/>
        <v>C15-1</v>
      </c>
      <c r="B486" t="str">
        <f t="shared" si="51"/>
        <v>1.8V</v>
      </c>
      <c r="C486" t="str">
        <f t="shared" si="52"/>
        <v>C15-1.8V</v>
      </c>
      <c r="D486" t="str">
        <f t="shared" si="53"/>
        <v>C15-1</v>
      </c>
      <c r="E486" t="s">
        <v>458</v>
      </c>
      <c r="F486">
        <v>1</v>
      </c>
      <c r="G486" t="s">
        <v>964</v>
      </c>
      <c r="N486" s="97"/>
      <c r="AT486" t="str">
        <f t="shared" si="54"/>
        <v>1.8V</v>
      </c>
      <c r="AU486" t="str">
        <f t="shared" si="55"/>
        <v>--</v>
      </c>
    </row>
    <row r="487" spans="1:47" x14ac:dyDescent="0.25">
      <c r="A487" t="str">
        <f t="shared" si="50"/>
        <v>C15-2</v>
      </c>
      <c r="B487" t="str">
        <f t="shared" si="51"/>
        <v>GND</v>
      </c>
      <c r="C487" t="str">
        <f t="shared" si="52"/>
        <v>C15-GND</v>
      </c>
      <c r="D487" t="str">
        <f t="shared" si="53"/>
        <v>C15-2</v>
      </c>
      <c r="E487" t="s">
        <v>458</v>
      </c>
      <c r="F487">
        <v>2</v>
      </c>
      <c r="G487" t="s">
        <v>324</v>
      </c>
      <c r="N487" s="97"/>
      <c r="AT487" t="str">
        <f t="shared" si="54"/>
        <v>GND</v>
      </c>
      <c r="AU487" t="str">
        <f t="shared" si="55"/>
        <v>--</v>
      </c>
    </row>
    <row r="488" spans="1:47" x14ac:dyDescent="0.25">
      <c r="A488" t="str">
        <f t="shared" si="50"/>
        <v>C16-1</v>
      </c>
      <c r="B488" t="str">
        <f t="shared" si="51"/>
        <v>3.3V</v>
      </c>
      <c r="C488" t="str">
        <f t="shared" si="52"/>
        <v>C16-3.3V</v>
      </c>
      <c r="D488" t="str">
        <f t="shared" si="53"/>
        <v>C16-1</v>
      </c>
      <c r="E488" t="s">
        <v>459</v>
      </c>
      <c r="F488">
        <v>1</v>
      </c>
      <c r="G488" t="s">
        <v>291</v>
      </c>
      <c r="N488" s="97"/>
      <c r="AT488" t="str">
        <f t="shared" si="54"/>
        <v>3.3V</v>
      </c>
      <c r="AU488" t="str">
        <f t="shared" si="55"/>
        <v>--</v>
      </c>
    </row>
    <row r="489" spans="1:47" x14ac:dyDescent="0.25">
      <c r="A489" t="str">
        <f t="shared" si="50"/>
        <v>C16-2</v>
      </c>
      <c r="B489" t="str">
        <f t="shared" si="51"/>
        <v>GND</v>
      </c>
      <c r="C489" t="str">
        <f t="shared" si="52"/>
        <v>C16-GND</v>
      </c>
      <c r="D489" t="str">
        <f t="shared" si="53"/>
        <v>C16-2</v>
      </c>
      <c r="E489" t="s">
        <v>459</v>
      </c>
      <c r="F489">
        <v>2</v>
      </c>
      <c r="G489" t="s">
        <v>324</v>
      </c>
      <c r="N489" s="97"/>
      <c r="AT489" t="str">
        <f t="shared" si="54"/>
        <v>GND</v>
      </c>
      <c r="AU489" t="str">
        <f t="shared" si="55"/>
        <v>--</v>
      </c>
    </row>
    <row r="490" spans="1:47" x14ac:dyDescent="0.25">
      <c r="A490" t="str">
        <f t="shared" si="50"/>
        <v>C17-1</v>
      </c>
      <c r="B490" t="str">
        <f t="shared" si="51"/>
        <v>NetC1_1</v>
      </c>
      <c r="C490" t="str">
        <f t="shared" si="52"/>
        <v>C17-NetC1_1</v>
      </c>
      <c r="D490" t="str">
        <f t="shared" si="53"/>
        <v>C17-1</v>
      </c>
      <c r="E490" t="s">
        <v>460</v>
      </c>
      <c r="F490">
        <v>1</v>
      </c>
      <c r="G490" t="s">
        <v>370</v>
      </c>
      <c r="N490" s="97"/>
      <c r="AT490" t="str">
        <f t="shared" si="54"/>
        <v>NetC1_1</v>
      </c>
      <c r="AU490" t="str">
        <f t="shared" si="55"/>
        <v>--</v>
      </c>
    </row>
    <row r="491" spans="1:47" x14ac:dyDescent="0.25">
      <c r="A491" t="str">
        <f t="shared" si="50"/>
        <v>C17-2</v>
      </c>
      <c r="B491" t="str">
        <f t="shared" si="51"/>
        <v>GND</v>
      </c>
      <c r="C491" t="str">
        <f t="shared" si="52"/>
        <v>C17-GND</v>
      </c>
      <c r="D491" t="str">
        <f t="shared" si="53"/>
        <v>C17-2</v>
      </c>
      <c r="E491" t="s">
        <v>460</v>
      </c>
      <c r="F491">
        <v>2</v>
      </c>
      <c r="G491" t="s">
        <v>324</v>
      </c>
      <c r="N491" s="97"/>
      <c r="AT491" t="str">
        <f t="shared" si="54"/>
        <v>GND</v>
      </c>
      <c r="AU491" t="str">
        <f t="shared" si="55"/>
        <v>--</v>
      </c>
    </row>
    <row r="492" spans="1:47" x14ac:dyDescent="0.25">
      <c r="A492" t="str">
        <f t="shared" si="50"/>
        <v>C18-1</v>
      </c>
      <c r="B492" t="str">
        <f t="shared" si="51"/>
        <v>3.3V</v>
      </c>
      <c r="C492" t="str">
        <f t="shared" si="52"/>
        <v>C18-3.3V</v>
      </c>
      <c r="D492" t="str">
        <f t="shared" si="53"/>
        <v>C18-1</v>
      </c>
      <c r="E492" t="s">
        <v>461</v>
      </c>
      <c r="F492">
        <v>1</v>
      </c>
      <c r="G492" t="s">
        <v>291</v>
      </c>
      <c r="N492" s="97"/>
      <c r="AT492" t="str">
        <f t="shared" si="54"/>
        <v>3.3V</v>
      </c>
      <c r="AU492" t="str">
        <f t="shared" si="55"/>
        <v>--</v>
      </c>
    </row>
    <row r="493" spans="1:47" x14ac:dyDescent="0.25">
      <c r="A493" t="str">
        <f t="shared" si="50"/>
        <v>C18-2</v>
      </c>
      <c r="B493" t="str">
        <f t="shared" si="51"/>
        <v>GND</v>
      </c>
      <c r="C493" t="str">
        <f t="shared" si="52"/>
        <v>C18-GND</v>
      </c>
      <c r="D493" t="str">
        <f t="shared" si="53"/>
        <v>C18-2</v>
      </c>
      <c r="E493" t="s">
        <v>461</v>
      </c>
      <c r="F493">
        <v>2</v>
      </c>
      <c r="G493" t="s">
        <v>324</v>
      </c>
      <c r="N493" s="97"/>
      <c r="AT493" t="str">
        <f t="shared" si="54"/>
        <v>GND</v>
      </c>
      <c r="AU493" t="str">
        <f t="shared" si="55"/>
        <v>--</v>
      </c>
    </row>
    <row r="494" spans="1:47" x14ac:dyDescent="0.25">
      <c r="A494" t="str">
        <f t="shared" si="50"/>
        <v>C19-1</v>
      </c>
      <c r="B494" t="str">
        <f t="shared" si="51"/>
        <v>NetC19_1</v>
      </c>
      <c r="C494" t="str">
        <f t="shared" si="52"/>
        <v>C19-NetC19_1</v>
      </c>
      <c r="D494" t="str">
        <f t="shared" si="53"/>
        <v>C19-1</v>
      </c>
      <c r="E494" t="s">
        <v>462</v>
      </c>
      <c r="F494">
        <v>1</v>
      </c>
      <c r="G494" t="s">
        <v>369</v>
      </c>
      <c r="N494" s="97"/>
      <c r="AT494" t="str">
        <f t="shared" si="54"/>
        <v>NetC19_1</v>
      </c>
      <c r="AU494" t="str">
        <f t="shared" si="55"/>
        <v>--</v>
      </c>
    </row>
    <row r="495" spans="1:47" x14ac:dyDescent="0.25">
      <c r="A495" t="str">
        <f t="shared" si="50"/>
        <v>C19-2</v>
      </c>
      <c r="B495" t="str">
        <f t="shared" si="51"/>
        <v>GND</v>
      </c>
      <c r="C495" t="str">
        <f t="shared" si="52"/>
        <v>C19-GND</v>
      </c>
      <c r="D495" t="str">
        <f t="shared" si="53"/>
        <v>C19-2</v>
      </c>
      <c r="E495" t="s">
        <v>462</v>
      </c>
      <c r="F495">
        <v>2</v>
      </c>
      <c r="G495" t="s">
        <v>324</v>
      </c>
      <c r="N495" s="97"/>
      <c r="AT495" t="str">
        <f t="shared" si="54"/>
        <v>GND</v>
      </c>
      <c r="AU495" t="str">
        <f t="shared" si="55"/>
        <v>--</v>
      </c>
    </row>
    <row r="496" spans="1:47" x14ac:dyDescent="0.25">
      <c r="A496" t="str">
        <f t="shared" si="50"/>
        <v>C20-1</v>
      </c>
      <c r="B496" t="str">
        <f t="shared" si="51"/>
        <v>NetC19_1</v>
      </c>
      <c r="C496" t="str">
        <f t="shared" si="52"/>
        <v>C20-NetC19_1</v>
      </c>
      <c r="D496" t="str">
        <f t="shared" si="53"/>
        <v>C20-1</v>
      </c>
      <c r="E496" t="s">
        <v>463</v>
      </c>
      <c r="F496">
        <v>1</v>
      </c>
      <c r="G496" t="s">
        <v>369</v>
      </c>
      <c r="N496" s="97"/>
      <c r="AT496" t="str">
        <f t="shared" si="54"/>
        <v>NetC19_1</v>
      </c>
      <c r="AU496" t="str">
        <f t="shared" si="55"/>
        <v>--</v>
      </c>
    </row>
    <row r="497" spans="1:47" x14ac:dyDescent="0.25">
      <c r="A497" t="str">
        <f t="shared" si="50"/>
        <v>C20-2</v>
      </c>
      <c r="B497" t="str">
        <f t="shared" si="51"/>
        <v>GND</v>
      </c>
      <c r="C497" t="str">
        <f t="shared" si="52"/>
        <v>C20-GND</v>
      </c>
      <c r="D497" t="str">
        <f t="shared" si="53"/>
        <v>C20-2</v>
      </c>
      <c r="E497" t="s">
        <v>463</v>
      </c>
      <c r="F497">
        <v>2</v>
      </c>
      <c r="G497" t="s">
        <v>324</v>
      </c>
      <c r="N497" s="97"/>
      <c r="AT497" t="str">
        <f t="shared" si="54"/>
        <v>GND</v>
      </c>
      <c r="AU497" t="str">
        <f t="shared" si="55"/>
        <v>--</v>
      </c>
    </row>
    <row r="498" spans="1:47" x14ac:dyDescent="0.25">
      <c r="A498" t="str">
        <f t="shared" si="50"/>
        <v>C21-1</v>
      </c>
      <c r="B498" t="str">
        <f t="shared" si="51"/>
        <v>3.3V</v>
      </c>
      <c r="C498" t="str">
        <f t="shared" si="52"/>
        <v>C21-3.3V</v>
      </c>
      <c r="D498" t="str">
        <f t="shared" si="53"/>
        <v>C21-1</v>
      </c>
      <c r="E498" t="s">
        <v>464</v>
      </c>
      <c r="F498">
        <v>1</v>
      </c>
      <c r="G498" t="s">
        <v>291</v>
      </c>
      <c r="N498" s="97"/>
      <c r="AT498" t="str">
        <f t="shared" si="54"/>
        <v>3.3V</v>
      </c>
      <c r="AU498" t="str">
        <f t="shared" si="55"/>
        <v>--</v>
      </c>
    </row>
    <row r="499" spans="1:47" x14ac:dyDescent="0.25">
      <c r="A499" t="str">
        <f t="shared" si="50"/>
        <v>C21-2</v>
      </c>
      <c r="B499" t="str">
        <f t="shared" si="51"/>
        <v>GND</v>
      </c>
      <c r="C499" t="str">
        <f t="shared" si="52"/>
        <v>C21-GND</v>
      </c>
      <c r="D499" t="str">
        <f t="shared" si="53"/>
        <v>C21-2</v>
      </c>
      <c r="E499" t="s">
        <v>464</v>
      </c>
      <c r="F499">
        <v>2</v>
      </c>
      <c r="G499" t="s">
        <v>324</v>
      </c>
      <c r="N499" s="97"/>
      <c r="AT499" t="str">
        <f t="shared" si="54"/>
        <v>GND</v>
      </c>
      <c r="AU499" t="str">
        <f t="shared" si="55"/>
        <v>--</v>
      </c>
    </row>
    <row r="500" spans="1:47" x14ac:dyDescent="0.25">
      <c r="A500" t="str">
        <f t="shared" si="50"/>
        <v>C22-1</v>
      </c>
      <c r="B500" t="str">
        <f t="shared" si="51"/>
        <v>3.3V</v>
      </c>
      <c r="C500" t="str">
        <f t="shared" si="52"/>
        <v>C22-3.3V</v>
      </c>
      <c r="D500" t="str">
        <f t="shared" si="53"/>
        <v>C22-1</v>
      </c>
      <c r="E500" t="s">
        <v>465</v>
      </c>
      <c r="F500">
        <v>1</v>
      </c>
      <c r="G500" t="s">
        <v>291</v>
      </c>
      <c r="N500" s="97"/>
      <c r="AT500" t="str">
        <f t="shared" si="54"/>
        <v>3.3V</v>
      </c>
      <c r="AU500" t="str">
        <f t="shared" si="55"/>
        <v>--</v>
      </c>
    </row>
    <row r="501" spans="1:47" x14ac:dyDescent="0.25">
      <c r="A501" t="str">
        <f t="shared" si="50"/>
        <v>C22-2</v>
      </c>
      <c r="B501" t="str">
        <f t="shared" si="51"/>
        <v>GND</v>
      </c>
      <c r="C501" t="str">
        <f t="shared" si="52"/>
        <v>C22-GND</v>
      </c>
      <c r="D501" t="str">
        <f t="shared" si="53"/>
        <v>C22-2</v>
      </c>
      <c r="E501" t="s">
        <v>465</v>
      </c>
      <c r="F501">
        <v>2</v>
      </c>
      <c r="G501" t="s">
        <v>324</v>
      </c>
      <c r="N501" s="97"/>
      <c r="AT501" t="str">
        <f t="shared" si="54"/>
        <v>GND</v>
      </c>
      <c r="AU501" t="str">
        <f t="shared" si="55"/>
        <v>--</v>
      </c>
    </row>
    <row r="502" spans="1:47" x14ac:dyDescent="0.25">
      <c r="A502" t="str">
        <f t="shared" si="50"/>
        <v>C23-1</v>
      </c>
      <c r="B502" t="str">
        <f t="shared" si="51"/>
        <v>5V</v>
      </c>
      <c r="C502" t="str">
        <f t="shared" si="52"/>
        <v>C23-5V</v>
      </c>
      <c r="D502" t="str">
        <f t="shared" si="53"/>
        <v>C23-1</v>
      </c>
      <c r="E502" t="s">
        <v>466</v>
      </c>
      <c r="F502">
        <v>1</v>
      </c>
      <c r="G502" t="s">
        <v>293</v>
      </c>
      <c r="N502" s="97"/>
      <c r="AT502" t="str">
        <f t="shared" si="54"/>
        <v>5V</v>
      </c>
      <c r="AU502" t="str">
        <f t="shared" si="55"/>
        <v>--</v>
      </c>
    </row>
    <row r="503" spans="1:47" x14ac:dyDescent="0.25">
      <c r="A503" t="str">
        <f t="shared" si="50"/>
        <v>C23-2</v>
      </c>
      <c r="B503" t="str">
        <f t="shared" si="51"/>
        <v>GND</v>
      </c>
      <c r="C503" t="str">
        <f t="shared" si="52"/>
        <v>C23-GND</v>
      </c>
      <c r="D503" t="str">
        <f t="shared" si="53"/>
        <v>C23-2</v>
      </c>
      <c r="E503" t="s">
        <v>466</v>
      </c>
      <c r="F503">
        <v>2</v>
      </c>
      <c r="G503" t="s">
        <v>324</v>
      </c>
      <c r="N503" s="97"/>
      <c r="AT503" t="str">
        <f t="shared" si="54"/>
        <v>GND</v>
      </c>
      <c r="AU503" t="str">
        <f t="shared" si="55"/>
        <v>--</v>
      </c>
    </row>
    <row r="504" spans="1:47" x14ac:dyDescent="0.25">
      <c r="A504" t="str">
        <f t="shared" si="50"/>
        <v>C24-1</v>
      </c>
      <c r="B504" t="str">
        <f t="shared" si="51"/>
        <v>5V</v>
      </c>
      <c r="C504" t="str">
        <f t="shared" si="52"/>
        <v>C24-5V</v>
      </c>
      <c r="D504" t="str">
        <f t="shared" si="53"/>
        <v>C24-1</v>
      </c>
      <c r="E504" t="s">
        <v>467</v>
      </c>
      <c r="F504">
        <v>1</v>
      </c>
      <c r="G504" t="s">
        <v>293</v>
      </c>
      <c r="N504" s="97"/>
      <c r="AT504" t="str">
        <f t="shared" si="54"/>
        <v>5V</v>
      </c>
      <c r="AU504" t="str">
        <f t="shared" si="55"/>
        <v>--</v>
      </c>
    </row>
    <row r="505" spans="1:47" x14ac:dyDescent="0.25">
      <c r="A505" t="str">
        <f t="shared" si="50"/>
        <v>C24-2</v>
      </c>
      <c r="B505" t="str">
        <f t="shared" si="51"/>
        <v>GND</v>
      </c>
      <c r="C505" t="str">
        <f t="shared" si="52"/>
        <v>C24-GND</v>
      </c>
      <c r="D505" t="str">
        <f t="shared" si="53"/>
        <v>C24-2</v>
      </c>
      <c r="E505" t="s">
        <v>467</v>
      </c>
      <c r="F505">
        <v>2</v>
      </c>
      <c r="G505" t="s">
        <v>324</v>
      </c>
      <c r="N505" s="97"/>
      <c r="AT505" t="str">
        <f t="shared" si="54"/>
        <v>GND</v>
      </c>
      <c r="AU505" t="str">
        <f t="shared" si="55"/>
        <v>--</v>
      </c>
    </row>
    <row r="506" spans="1:47" x14ac:dyDescent="0.25">
      <c r="A506" t="str">
        <f t="shared" si="50"/>
        <v>C25-1</v>
      </c>
      <c r="B506" t="str">
        <f t="shared" si="51"/>
        <v>nCONFIG</v>
      </c>
      <c r="C506" t="str">
        <f t="shared" si="52"/>
        <v>C25-nCONFIG</v>
      </c>
      <c r="D506" t="str">
        <f t="shared" si="53"/>
        <v>C25-1</v>
      </c>
      <c r="E506" t="s">
        <v>468</v>
      </c>
      <c r="F506">
        <v>1</v>
      </c>
      <c r="G506" t="s">
        <v>640</v>
      </c>
      <c r="N506" s="97"/>
      <c r="AT506" t="str">
        <f t="shared" si="54"/>
        <v>RESET</v>
      </c>
      <c r="AU506" t="str">
        <f t="shared" si="55"/>
        <v>R26</v>
      </c>
    </row>
    <row r="507" spans="1:47" x14ac:dyDescent="0.25">
      <c r="A507" t="str">
        <f t="shared" si="50"/>
        <v>C25-2</v>
      </c>
      <c r="B507" t="str">
        <f t="shared" si="51"/>
        <v>GND</v>
      </c>
      <c r="C507" t="str">
        <f t="shared" si="52"/>
        <v>C25-GND</v>
      </c>
      <c r="D507" t="str">
        <f t="shared" si="53"/>
        <v>C25-2</v>
      </c>
      <c r="E507" t="s">
        <v>468</v>
      </c>
      <c r="F507">
        <v>2</v>
      </c>
      <c r="G507" t="s">
        <v>324</v>
      </c>
      <c r="N507" s="97"/>
      <c r="AT507" t="str">
        <f t="shared" si="54"/>
        <v>GND</v>
      </c>
      <c r="AU507" t="str">
        <f t="shared" si="55"/>
        <v>--</v>
      </c>
    </row>
    <row r="508" spans="1:47" x14ac:dyDescent="0.25">
      <c r="A508" t="str">
        <f t="shared" si="50"/>
        <v>C26-1</v>
      </c>
      <c r="B508" t="str">
        <f t="shared" si="51"/>
        <v>GND</v>
      </c>
      <c r="C508" t="str">
        <f t="shared" si="52"/>
        <v>C26-GND</v>
      </c>
      <c r="D508" t="str">
        <f t="shared" si="53"/>
        <v>C26-1</v>
      </c>
      <c r="E508" t="s">
        <v>469</v>
      </c>
      <c r="F508">
        <v>1</v>
      </c>
      <c r="G508" t="s">
        <v>324</v>
      </c>
      <c r="N508" s="97"/>
      <c r="AT508" t="str">
        <f t="shared" si="54"/>
        <v>GND</v>
      </c>
      <c r="AU508" t="str">
        <f t="shared" si="55"/>
        <v>--</v>
      </c>
    </row>
    <row r="509" spans="1:47" x14ac:dyDescent="0.25">
      <c r="A509" t="str">
        <f t="shared" si="50"/>
        <v>C26-2</v>
      </c>
      <c r="B509" t="str">
        <f t="shared" si="51"/>
        <v>3.3V</v>
      </c>
      <c r="C509" t="str">
        <f t="shared" si="52"/>
        <v>C26-3.3V</v>
      </c>
      <c r="D509" t="str">
        <f t="shared" si="53"/>
        <v>C26-2</v>
      </c>
      <c r="E509" t="s">
        <v>469</v>
      </c>
      <c r="F509">
        <v>2</v>
      </c>
      <c r="G509" t="s">
        <v>291</v>
      </c>
      <c r="N509" s="97"/>
      <c r="AT509" t="str">
        <f t="shared" si="54"/>
        <v>3.3V</v>
      </c>
      <c r="AU509" t="str">
        <f t="shared" si="55"/>
        <v>--</v>
      </c>
    </row>
    <row r="510" spans="1:47" x14ac:dyDescent="0.25">
      <c r="A510" t="str">
        <f t="shared" si="50"/>
        <v>C27-1</v>
      </c>
      <c r="B510" t="str">
        <f t="shared" si="51"/>
        <v>3.3V</v>
      </c>
      <c r="C510" t="str">
        <f t="shared" si="52"/>
        <v>C27-3.3V</v>
      </c>
      <c r="D510" t="str">
        <f t="shared" si="53"/>
        <v>C27-1</v>
      </c>
      <c r="E510" t="s">
        <v>470</v>
      </c>
      <c r="F510">
        <v>1</v>
      </c>
      <c r="G510" t="s">
        <v>291</v>
      </c>
      <c r="N510" s="97"/>
      <c r="AT510" t="str">
        <f t="shared" si="54"/>
        <v>3.3V</v>
      </c>
      <c r="AU510" t="str">
        <f t="shared" si="55"/>
        <v>--</v>
      </c>
    </row>
    <row r="511" spans="1:47" x14ac:dyDescent="0.25">
      <c r="A511" t="str">
        <f t="shared" si="50"/>
        <v>C27-2</v>
      </c>
      <c r="B511" t="str">
        <f t="shared" si="51"/>
        <v>GND</v>
      </c>
      <c r="C511" t="str">
        <f t="shared" si="52"/>
        <v>C27-GND</v>
      </c>
      <c r="D511" t="str">
        <f t="shared" si="53"/>
        <v>C27-2</v>
      </c>
      <c r="E511" t="s">
        <v>470</v>
      </c>
      <c r="F511">
        <v>2</v>
      </c>
      <c r="G511" t="s">
        <v>324</v>
      </c>
      <c r="N511" s="97"/>
      <c r="AT511" t="str">
        <f t="shared" si="54"/>
        <v>GND</v>
      </c>
      <c r="AU511" t="str">
        <f t="shared" si="55"/>
        <v>--</v>
      </c>
    </row>
    <row r="512" spans="1:47" x14ac:dyDescent="0.25">
      <c r="A512" t="str">
        <f t="shared" si="50"/>
        <v>C28-1</v>
      </c>
      <c r="B512" t="str">
        <f t="shared" si="51"/>
        <v>3.3V</v>
      </c>
      <c r="C512" t="str">
        <f t="shared" si="52"/>
        <v>C28-3.3V</v>
      </c>
      <c r="D512" t="str">
        <f t="shared" si="53"/>
        <v>C28-1</v>
      </c>
      <c r="E512" t="s">
        <v>471</v>
      </c>
      <c r="F512">
        <v>1</v>
      </c>
      <c r="G512" t="s">
        <v>291</v>
      </c>
      <c r="N512" s="97"/>
      <c r="AT512" t="str">
        <f t="shared" si="54"/>
        <v>3.3V</v>
      </c>
      <c r="AU512" t="str">
        <f t="shared" si="55"/>
        <v>--</v>
      </c>
    </row>
    <row r="513" spans="1:47" x14ac:dyDescent="0.25">
      <c r="A513" t="str">
        <f t="shared" si="50"/>
        <v>C28-2</v>
      </c>
      <c r="B513" t="str">
        <f t="shared" si="51"/>
        <v>GND</v>
      </c>
      <c r="C513" t="str">
        <f t="shared" si="52"/>
        <v>C28-GND</v>
      </c>
      <c r="D513" t="str">
        <f t="shared" si="53"/>
        <v>C28-2</v>
      </c>
      <c r="E513" t="s">
        <v>471</v>
      </c>
      <c r="F513">
        <v>2</v>
      </c>
      <c r="G513" t="s">
        <v>324</v>
      </c>
      <c r="N513" s="97"/>
      <c r="AT513" t="str">
        <f t="shared" si="54"/>
        <v>GND</v>
      </c>
      <c r="AU513" t="str">
        <f t="shared" si="55"/>
        <v>--</v>
      </c>
    </row>
    <row r="514" spans="1:47" x14ac:dyDescent="0.25">
      <c r="A514" t="str">
        <f t="shared" si="50"/>
        <v>C29-1</v>
      </c>
      <c r="B514" t="str">
        <f t="shared" si="51"/>
        <v>3.3V</v>
      </c>
      <c r="C514" t="str">
        <f t="shared" si="52"/>
        <v>C29-3.3V</v>
      </c>
      <c r="D514" t="str">
        <f t="shared" si="53"/>
        <v>C29-1</v>
      </c>
      <c r="E514" t="s">
        <v>472</v>
      </c>
      <c r="F514">
        <v>1</v>
      </c>
      <c r="G514" t="s">
        <v>291</v>
      </c>
      <c r="N514" s="97"/>
      <c r="AT514" t="str">
        <f t="shared" si="54"/>
        <v>3.3V</v>
      </c>
      <c r="AU514" t="str">
        <f t="shared" si="55"/>
        <v>--</v>
      </c>
    </row>
    <row r="515" spans="1:47" x14ac:dyDescent="0.25">
      <c r="A515" t="str">
        <f t="shared" si="50"/>
        <v>C29-2</v>
      </c>
      <c r="B515" t="str">
        <f t="shared" si="51"/>
        <v>GND</v>
      </c>
      <c r="C515" t="str">
        <f t="shared" si="52"/>
        <v>C29-GND</v>
      </c>
      <c r="D515" t="str">
        <f t="shared" si="53"/>
        <v>C29-2</v>
      </c>
      <c r="E515" t="s">
        <v>472</v>
      </c>
      <c r="F515">
        <v>2</v>
      </c>
      <c r="G515" t="s">
        <v>324</v>
      </c>
      <c r="N515" s="97"/>
      <c r="AT515" t="str">
        <f t="shared" si="54"/>
        <v>GND</v>
      </c>
      <c r="AU515" t="str">
        <f t="shared" si="55"/>
        <v>--</v>
      </c>
    </row>
    <row r="516" spans="1:47" x14ac:dyDescent="0.25">
      <c r="A516" t="str">
        <f t="shared" si="50"/>
        <v>C30-1</v>
      </c>
      <c r="B516" t="str">
        <f t="shared" si="51"/>
        <v>3.3V</v>
      </c>
      <c r="C516" t="str">
        <f t="shared" si="52"/>
        <v>C30-3.3V</v>
      </c>
      <c r="D516" t="str">
        <f t="shared" si="53"/>
        <v>C30-1</v>
      </c>
      <c r="E516" t="s">
        <v>473</v>
      </c>
      <c r="F516">
        <v>1</v>
      </c>
      <c r="G516" t="s">
        <v>291</v>
      </c>
      <c r="N516" s="97"/>
      <c r="AT516" t="str">
        <f t="shared" si="54"/>
        <v>3.3V</v>
      </c>
      <c r="AU516" t="str">
        <f t="shared" si="55"/>
        <v>--</v>
      </c>
    </row>
    <row r="517" spans="1:47" x14ac:dyDescent="0.25">
      <c r="A517" t="str">
        <f t="shared" si="50"/>
        <v>C30-2</v>
      </c>
      <c r="B517" t="str">
        <f t="shared" si="51"/>
        <v>GND</v>
      </c>
      <c r="C517" t="str">
        <f t="shared" si="52"/>
        <v>C30-GND</v>
      </c>
      <c r="D517" t="str">
        <f t="shared" si="53"/>
        <v>C30-2</v>
      </c>
      <c r="E517" t="s">
        <v>473</v>
      </c>
      <c r="F517">
        <v>2</v>
      </c>
      <c r="G517" t="s">
        <v>324</v>
      </c>
      <c r="N517" s="97"/>
      <c r="AT517" t="str">
        <f t="shared" si="54"/>
        <v>GND</v>
      </c>
      <c r="AU517" t="str">
        <f t="shared" si="55"/>
        <v>--</v>
      </c>
    </row>
    <row r="518" spans="1:47" x14ac:dyDescent="0.25">
      <c r="A518" t="str">
        <f t="shared" ref="A518:A581" si="56">$E518&amp;"-"&amp;$F518</f>
        <v>C31-1</v>
      </c>
      <c r="B518" t="str">
        <f t="shared" ref="B518:B581" si="57">IF(OR(E518=$A$2,E518=$B$2,E518=$C$2,E518=$D$2),"--",G518)</f>
        <v>NetC31_1</v>
      </c>
      <c r="C518" t="str">
        <f t="shared" ref="C518:C581" si="58">$E518&amp;"-"&amp;$G518</f>
        <v>C31-NetC31_1</v>
      </c>
      <c r="D518" t="str">
        <f t="shared" ref="D518:D581" si="59">A518</f>
        <v>C31-1</v>
      </c>
      <c r="E518" t="s">
        <v>474</v>
      </c>
      <c r="F518">
        <v>1</v>
      </c>
      <c r="G518" t="s">
        <v>980</v>
      </c>
      <c r="N518" s="97"/>
      <c r="AT518" t="str">
        <f t="shared" ref="AT518:AT581" si="60">IF(IF(COUNTIF($AO$6:$AQ$150,B518)&gt;0,"---","--")="---",VLOOKUP(B518,$AO$6:$AQ$150,3,0),B518)</f>
        <v>NetC31_1</v>
      </c>
      <c r="AU518" t="str">
        <f t="shared" ref="AU518:AU581" si="61">IF(IF(COUNTIF($AO$6:$AQ$150,B518)&gt;0,"---","--")="---",VLOOKUP(B518,$AO$6:$AQ$150,2,0),"--")</f>
        <v>--</v>
      </c>
    </row>
    <row r="519" spans="1:47" x14ac:dyDescent="0.25">
      <c r="A519" t="str">
        <f t="shared" si="56"/>
        <v>C31-2</v>
      </c>
      <c r="B519" t="str">
        <f t="shared" si="57"/>
        <v>NetC31_2</v>
      </c>
      <c r="C519" t="str">
        <f t="shared" si="58"/>
        <v>C31-NetC31_2</v>
      </c>
      <c r="D519" t="str">
        <f t="shared" si="59"/>
        <v>C31-2</v>
      </c>
      <c r="E519" t="s">
        <v>474</v>
      </c>
      <c r="F519">
        <v>2</v>
      </c>
      <c r="G519" t="s">
        <v>981</v>
      </c>
      <c r="N519" s="97"/>
      <c r="AT519" t="str">
        <f t="shared" si="60"/>
        <v>NetC31_2</v>
      </c>
      <c r="AU519" t="str">
        <f t="shared" si="61"/>
        <v>--</v>
      </c>
    </row>
    <row r="520" spans="1:47" x14ac:dyDescent="0.25">
      <c r="A520" t="str">
        <f t="shared" si="56"/>
        <v>C32-1</v>
      </c>
      <c r="B520" t="str">
        <f t="shared" si="57"/>
        <v>3.3V</v>
      </c>
      <c r="C520" t="str">
        <f t="shared" si="58"/>
        <v>C32-3.3V</v>
      </c>
      <c r="D520" t="str">
        <f t="shared" si="59"/>
        <v>C32-1</v>
      </c>
      <c r="E520" t="s">
        <v>773</v>
      </c>
      <c r="F520">
        <v>1</v>
      </c>
      <c r="G520" t="s">
        <v>291</v>
      </c>
      <c r="N520" s="97"/>
      <c r="AT520" t="str">
        <f t="shared" si="60"/>
        <v>3.3V</v>
      </c>
      <c r="AU520" t="str">
        <f t="shared" si="61"/>
        <v>--</v>
      </c>
    </row>
    <row r="521" spans="1:47" x14ac:dyDescent="0.25">
      <c r="A521" t="str">
        <f t="shared" si="56"/>
        <v>C32-2</v>
      </c>
      <c r="B521" t="str">
        <f t="shared" si="57"/>
        <v>GND</v>
      </c>
      <c r="C521" t="str">
        <f t="shared" si="58"/>
        <v>C32-GND</v>
      </c>
      <c r="D521" t="str">
        <f t="shared" si="59"/>
        <v>C32-2</v>
      </c>
      <c r="E521" t="s">
        <v>773</v>
      </c>
      <c r="F521">
        <v>2</v>
      </c>
      <c r="G521" t="s">
        <v>324</v>
      </c>
      <c r="N521" s="97"/>
      <c r="AT521" t="str">
        <f t="shared" si="60"/>
        <v>GND</v>
      </c>
      <c r="AU521" t="str">
        <f t="shared" si="61"/>
        <v>--</v>
      </c>
    </row>
    <row r="522" spans="1:47" x14ac:dyDescent="0.25">
      <c r="A522" t="str">
        <f t="shared" si="56"/>
        <v>C33-1</v>
      </c>
      <c r="B522" t="str">
        <f t="shared" si="57"/>
        <v>3.3V</v>
      </c>
      <c r="C522" t="str">
        <f t="shared" si="58"/>
        <v>C33-3.3V</v>
      </c>
      <c r="D522" t="str">
        <f t="shared" si="59"/>
        <v>C33-1</v>
      </c>
      <c r="E522" t="s">
        <v>932</v>
      </c>
      <c r="F522">
        <v>1</v>
      </c>
      <c r="G522" t="s">
        <v>291</v>
      </c>
      <c r="N522" s="97"/>
      <c r="AT522" t="str">
        <f t="shared" si="60"/>
        <v>3.3V</v>
      </c>
      <c r="AU522" t="str">
        <f t="shared" si="61"/>
        <v>--</v>
      </c>
    </row>
    <row r="523" spans="1:47" x14ac:dyDescent="0.25">
      <c r="A523" t="str">
        <f t="shared" si="56"/>
        <v>C33-2</v>
      </c>
      <c r="B523" t="str">
        <f t="shared" si="57"/>
        <v>NetC33_2</v>
      </c>
      <c r="C523" t="str">
        <f t="shared" si="58"/>
        <v>C33-NetC33_2</v>
      </c>
      <c r="D523" t="str">
        <f t="shared" si="59"/>
        <v>C33-2</v>
      </c>
      <c r="E523" t="s">
        <v>932</v>
      </c>
      <c r="F523">
        <v>2</v>
      </c>
      <c r="G523" t="s">
        <v>848</v>
      </c>
      <c r="N523" s="97"/>
      <c r="AT523" t="str">
        <f t="shared" si="60"/>
        <v>NetC33_2</v>
      </c>
      <c r="AU523" t="str">
        <f t="shared" si="61"/>
        <v>--</v>
      </c>
    </row>
    <row r="524" spans="1:47" x14ac:dyDescent="0.25">
      <c r="A524" t="str">
        <f t="shared" si="56"/>
        <v>C34-1</v>
      </c>
      <c r="B524" t="str">
        <f t="shared" si="57"/>
        <v>3.3V</v>
      </c>
      <c r="C524" t="str">
        <f t="shared" si="58"/>
        <v>C34-3.3V</v>
      </c>
      <c r="D524" t="str">
        <f t="shared" si="59"/>
        <v>C34-1</v>
      </c>
      <c r="E524" t="s">
        <v>774</v>
      </c>
      <c r="F524">
        <v>1</v>
      </c>
      <c r="G524" t="s">
        <v>291</v>
      </c>
      <c r="N524" s="97"/>
      <c r="AT524" t="str">
        <f t="shared" si="60"/>
        <v>3.3V</v>
      </c>
      <c r="AU524" t="str">
        <f t="shared" si="61"/>
        <v>--</v>
      </c>
    </row>
    <row r="525" spans="1:47" x14ac:dyDescent="0.25">
      <c r="A525" t="str">
        <f t="shared" si="56"/>
        <v>C34-2</v>
      </c>
      <c r="B525" t="str">
        <f t="shared" si="57"/>
        <v>GND</v>
      </c>
      <c r="C525" t="str">
        <f t="shared" si="58"/>
        <v>C34-GND</v>
      </c>
      <c r="D525" t="str">
        <f t="shared" si="59"/>
        <v>C34-2</v>
      </c>
      <c r="E525" t="s">
        <v>774</v>
      </c>
      <c r="F525">
        <v>2</v>
      </c>
      <c r="G525" t="s">
        <v>324</v>
      </c>
      <c r="N525" s="97"/>
      <c r="AT525" t="str">
        <f t="shared" si="60"/>
        <v>GND</v>
      </c>
      <c r="AU525" t="str">
        <f t="shared" si="61"/>
        <v>--</v>
      </c>
    </row>
    <row r="526" spans="1:47" x14ac:dyDescent="0.25">
      <c r="A526" t="str">
        <f t="shared" si="56"/>
        <v>C35-1</v>
      </c>
      <c r="B526" t="str">
        <f t="shared" si="57"/>
        <v>3.3V</v>
      </c>
      <c r="C526" t="str">
        <f t="shared" si="58"/>
        <v>C35-3.3V</v>
      </c>
      <c r="D526" t="str">
        <f t="shared" si="59"/>
        <v>C35-1</v>
      </c>
      <c r="E526" t="s">
        <v>933</v>
      </c>
      <c r="F526">
        <v>1</v>
      </c>
      <c r="G526" t="s">
        <v>291</v>
      </c>
      <c r="N526" s="97"/>
      <c r="AT526" t="str">
        <f t="shared" si="60"/>
        <v>3.3V</v>
      </c>
      <c r="AU526" t="str">
        <f t="shared" si="61"/>
        <v>--</v>
      </c>
    </row>
    <row r="527" spans="1:47" x14ac:dyDescent="0.25">
      <c r="A527" t="str">
        <f t="shared" si="56"/>
        <v>C35-2</v>
      </c>
      <c r="B527" t="str">
        <f t="shared" si="57"/>
        <v>GND</v>
      </c>
      <c r="C527" t="str">
        <f t="shared" si="58"/>
        <v>C35-GND</v>
      </c>
      <c r="D527" t="str">
        <f t="shared" si="59"/>
        <v>C35-2</v>
      </c>
      <c r="E527" t="s">
        <v>933</v>
      </c>
      <c r="F527">
        <v>2</v>
      </c>
      <c r="G527" t="s">
        <v>324</v>
      </c>
      <c r="N527" s="97"/>
      <c r="AT527" t="str">
        <f t="shared" si="60"/>
        <v>GND</v>
      </c>
      <c r="AU527" t="str">
        <f t="shared" si="61"/>
        <v>--</v>
      </c>
    </row>
    <row r="528" spans="1:47" x14ac:dyDescent="0.25">
      <c r="A528" t="str">
        <f t="shared" si="56"/>
        <v>C36-1</v>
      </c>
      <c r="B528" t="str">
        <f t="shared" si="57"/>
        <v>NetC36_1</v>
      </c>
      <c r="C528" t="str">
        <f t="shared" si="58"/>
        <v>C36-NetC36_1</v>
      </c>
      <c r="D528" t="str">
        <f t="shared" si="59"/>
        <v>C36-1</v>
      </c>
      <c r="E528" t="s">
        <v>934</v>
      </c>
      <c r="F528">
        <v>1</v>
      </c>
      <c r="G528" t="s">
        <v>982</v>
      </c>
      <c r="N528" s="97"/>
      <c r="AT528" t="str">
        <f t="shared" si="60"/>
        <v>NetC36_1</v>
      </c>
      <c r="AU528" t="str">
        <f t="shared" si="61"/>
        <v>--</v>
      </c>
    </row>
    <row r="529" spans="1:47" x14ac:dyDescent="0.25">
      <c r="A529" t="str">
        <f t="shared" si="56"/>
        <v>C36-2</v>
      </c>
      <c r="B529" t="str">
        <f t="shared" si="57"/>
        <v>GND</v>
      </c>
      <c r="C529" t="str">
        <f t="shared" si="58"/>
        <v>C36-GND</v>
      </c>
      <c r="D529" t="str">
        <f t="shared" si="59"/>
        <v>C36-2</v>
      </c>
      <c r="E529" t="s">
        <v>934</v>
      </c>
      <c r="F529">
        <v>2</v>
      </c>
      <c r="G529" t="s">
        <v>324</v>
      </c>
      <c r="N529" s="97"/>
      <c r="AT529" t="str">
        <f t="shared" si="60"/>
        <v>GND</v>
      </c>
      <c r="AU529" t="str">
        <f t="shared" si="61"/>
        <v>--</v>
      </c>
    </row>
    <row r="530" spans="1:47" x14ac:dyDescent="0.25">
      <c r="A530" t="str">
        <f t="shared" si="56"/>
        <v>C37-1</v>
      </c>
      <c r="B530" t="str">
        <f t="shared" si="57"/>
        <v>3.3V</v>
      </c>
      <c r="C530" t="str">
        <f t="shared" si="58"/>
        <v>C37-3.3V</v>
      </c>
      <c r="D530" t="str">
        <f t="shared" si="59"/>
        <v>C37-1</v>
      </c>
      <c r="E530" t="s">
        <v>935</v>
      </c>
      <c r="F530">
        <v>1</v>
      </c>
      <c r="G530" t="s">
        <v>291</v>
      </c>
      <c r="N530" s="97"/>
      <c r="AT530" t="str">
        <f t="shared" si="60"/>
        <v>3.3V</v>
      </c>
      <c r="AU530" t="str">
        <f t="shared" si="61"/>
        <v>--</v>
      </c>
    </row>
    <row r="531" spans="1:47" x14ac:dyDescent="0.25">
      <c r="A531" t="str">
        <f t="shared" si="56"/>
        <v>C37-2</v>
      </c>
      <c r="B531" t="str">
        <f t="shared" si="57"/>
        <v>GND</v>
      </c>
      <c r="C531" t="str">
        <f t="shared" si="58"/>
        <v>C37-GND</v>
      </c>
      <c r="D531" t="str">
        <f t="shared" si="59"/>
        <v>C37-2</v>
      </c>
      <c r="E531" t="s">
        <v>935</v>
      </c>
      <c r="F531">
        <v>2</v>
      </c>
      <c r="G531" t="s">
        <v>324</v>
      </c>
      <c r="N531" s="97"/>
      <c r="AT531" t="str">
        <f t="shared" si="60"/>
        <v>GND</v>
      </c>
      <c r="AU531" t="str">
        <f t="shared" si="61"/>
        <v>--</v>
      </c>
    </row>
    <row r="532" spans="1:47" x14ac:dyDescent="0.25">
      <c r="A532" t="str">
        <f t="shared" si="56"/>
        <v>C38-1</v>
      </c>
      <c r="B532" t="str">
        <f t="shared" si="57"/>
        <v>NetC38_1</v>
      </c>
      <c r="C532" t="str">
        <f t="shared" si="58"/>
        <v>C38-NetC38_1</v>
      </c>
      <c r="D532" t="str">
        <f t="shared" si="59"/>
        <v>C38-1</v>
      </c>
      <c r="E532" t="s">
        <v>936</v>
      </c>
      <c r="F532">
        <v>1</v>
      </c>
      <c r="G532" t="s">
        <v>983</v>
      </c>
      <c r="N532" s="97"/>
      <c r="AT532" t="str">
        <f t="shared" si="60"/>
        <v>AREF</v>
      </c>
      <c r="AU532" t="str">
        <f t="shared" si="61"/>
        <v>R44</v>
      </c>
    </row>
    <row r="533" spans="1:47" x14ac:dyDescent="0.25">
      <c r="A533" t="str">
        <f t="shared" si="56"/>
        <v>C38-2</v>
      </c>
      <c r="B533" t="str">
        <f t="shared" si="57"/>
        <v>GND</v>
      </c>
      <c r="C533" t="str">
        <f t="shared" si="58"/>
        <v>C38-GND</v>
      </c>
      <c r="D533" t="str">
        <f t="shared" si="59"/>
        <v>C38-2</v>
      </c>
      <c r="E533" t="s">
        <v>936</v>
      </c>
      <c r="F533">
        <v>2</v>
      </c>
      <c r="G533" t="s">
        <v>324</v>
      </c>
      <c r="N533" s="97"/>
      <c r="AT533" t="str">
        <f t="shared" si="60"/>
        <v>GND</v>
      </c>
      <c r="AU533" t="str">
        <f t="shared" si="61"/>
        <v>--</v>
      </c>
    </row>
    <row r="534" spans="1:47" x14ac:dyDescent="0.25">
      <c r="A534" t="str">
        <f t="shared" si="56"/>
        <v>C39-1</v>
      </c>
      <c r="B534" t="str">
        <f t="shared" si="57"/>
        <v>3.3V</v>
      </c>
      <c r="C534" t="str">
        <f t="shared" si="58"/>
        <v>C39-3.3V</v>
      </c>
      <c r="D534" t="str">
        <f t="shared" si="59"/>
        <v>C39-1</v>
      </c>
      <c r="E534" t="s">
        <v>937</v>
      </c>
      <c r="F534">
        <v>1</v>
      </c>
      <c r="G534" t="s">
        <v>291</v>
      </c>
      <c r="N534" s="97"/>
      <c r="AT534" t="str">
        <f t="shared" si="60"/>
        <v>3.3V</v>
      </c>
      <c r="AU534" t="str">
        <f t="shared" si="61"/>
        <v>--</v>
      </c>
    </row>
    <row r="535" spans="1:47" x14ac:dyDescent="0.25">
      <c r="A535" t="str">
        <f t="shared" si="56"/>
        <v>C39-2</v>
      </c>
      <c r="B535" t="str">
        <f t="shared" si="57"/>
        <v>GND</v>
      </c>
      <c r="C535" t="str">
        <f t="shared" si="58"/>
        <v>C39-GND</v>
      </c>
      <c r="D535" t="str">
        <f t="shared" si="59"/>
        <v>C39-2</v>
      </c>
      <c r="E535" t="s">
        <v>937</v>
      </c>
      <c r="F535">
        <v>2</v>
      </c>
      <c r="G535" t="s">
        <v>324</v>
      </c>
      <c r="N535" s="97"/>
      <c r="AT535" t="str">
        <f t="shared" si="60"/>
        <v>GND</v>
      </c>
      <c r="AU535" t="str">
        <f t="shared" si="61"/>
        <v>--</v>
      </c>
    </row>
    <row r="536" spans="1:47" x14ac:dyDescent="0.25">
      <c r="A536" t="str">
        <f t="shared" si="56"/>
        <v>C40-1</v>
      </c>
      <c r="B536" t="str">
        <f t="shared" si="57"/>
        <v>3.3V</v>
      </c>
      <c r="C536" t="str">
        <f t="shared" si="58"/>
        <v>C40-3.3V</v>
      </c>
      <c r="D536" t="str">
        <f t="shared" si="59"/>
        <v>C40-1</v>
      </c>
      <c r="E536" t="s">
        <v>938</v>
      </c>
      <c r="F536">
        <v>1</v>
      </c>
      <c r="G536" t="s">
        <v>291</v>
      </c>
      <c r="N536" s="97"/>
      <c r="AT536" t="str">
        <f t="shared" si="60"/>
        <v>3.3V</v>
      </c>
      <c r="AU536" t="str">
        <f t="shared" si="61"/>
        <v>--</v>
      </c>
    </row>
    <row r="537" spans="1:47" x14ac:dyDescent="0.25">
      <c r="A537" t="str">
        <f t="shared" si="56"/>
        <v>C40-2</v>
      </c>
      <c r="B537" t="str">
        <f t="shared" si="57"/>
        <v>GND</v>
      </c>
      <c r="C537" t="str">
        <f t="shared" si="58"/>
        <v>C40-GND</v>
      </c>
      <c r="D537" t="str">
        <f t="shared" si="59"/>
        <v>C40-2</v>
      </c>
      <c r="E537" t="s">
        <v>938</v>
      </c>
      <c r="F537">
        <v>2</v>
      </c>
      <c r="G537" t="s">
        <v>324</v>
      </c>
      <c r="N537" s="97"/>
      <c r="AT537" t="str">
        <f t="shared" si="60"/>
        <v>GND</v>
      </c>
      <c r="AU537" t="str">
        <f t="shared" si="61"/>
        <v>--</v>
      </c>
    </row>
    <row r="538" spans="1:47" x14ac:dyDescent="0.25">
      <c r="A538" t="str">
        <f t="shared" si="56"/>
        <v>C41-1</v>
      </c>
      <c r="B538" t="str">
        <f t="shared" si="57"/>
        <v>3.3V</v>
      </c>
      <c r="C538" t="str">
        <f t="shared" si="58"/>
        <v>C41-3.3V</v>
      </c>
      <c r="D538" t="str">
        <f t="shared" si="59"/>
        <v>C41-1</v>
      </c>
      <c r="E538" t="s">
        <v>939</v>
      </c>
      <c r="F538">
        <v>1</v>
      </c>
      <c r="G538" t="s">
        <v>291</v>
      </c>
      <c r="N538" s="97"/>
      <c r="AT538" t="str">
        <f t="shared" si="60"/>
        <v>3.3V</v>
      </c>
      <c r="AU538" t="str">
        <f t="shared" si="61"/>
        <v>--</v>
      </c>
    </row>
    <row r="539" spans="1:47" x14ac:dyDescent="0.25">
      <c r="A539" t="str">
        <f t="shared" si="56"/>
        <v>C41-2</v>
      </c>
      <c r="B539" t="str">
        <f t="shared" si="57"/>
        <v>GND</v>
      </c>
      <c r="C539" t="str">
        <f t="shared" si="58"/>
        <v>C41-GND</v>
      </c>
      <c r="D539" t="str">
        <f t="shared" si="59"/>
        <v>C41-2</v>
      </c>
      <c r="E539" t="s">
        <v>939</v>
      </c>
      <c r="F539">
        <v>2</v>
      </c>
      <c r="G539" t="s">
        <v>324</v>
      </c>
      <c r="N539" s="97"/>
      <c r="AT539" t="str">
        <f t="shared" si="60"/>
        <v>GND</v>
      </c>
      <c r="AU539" t="str">
        <f t="shared" si="61"/>
        <v>--</v>
      </c>
    </row>
    <row r="540" spans="1:47" x14ac:dyDescent="0.25">
      <c r="A540" t="str">
        <f t="shared" si="56"/>
        <v>C42-1</v>
      </c>
      <c r="B540" t="str">
        <f t="shared" si="57"/>
        <v>1.8V</v>
      </c>
      <c r="C540" t="str">
        <f t="shared" si="58"/>
        <v>C42-1.8V</v>
      </c>
      <c r="D540" t="str">
        <f t="shared" si="59"/>
        <v>C42-1</v>
      </c>
      <c r="E540" t="s">
        <v>940</v>
      </c>
      <c r="F540">
        <v>1</v>
      </c>
      <c r="G540" t="s">
        <v>964</v>
      </c>
      <c r="N540" s="97"/>
      <c r="AT540" t="str">
        <f t="shared" si="60"/>
        <v>1.8V</v>
      </c>
      <c r="AU540" t="str">
        <f t="shared" si="61"/>
        <v>--</v>
      </c>
    </row>
    <row r="541" spans="1:47" x14ac:dyDescent="0.25">
      <c r="A541" t="str">
        <f t="shared" si="56"/>
        <v>C42-2</v>
      </c>
      <c r="B541" t="str">
        <f t="shared" si="57"/>
        <v>GND</v>
      </c>
      <c r="C541" t="str">
        <f t="shared" si="58"/>
        <v>C42-GND</v>
      </c>
      <c r="D541" t="str">
        <f t="shared" si="59"/>
        <v>C42-2</v>
      </c>
      <c r="E541" t="s">
        <v>940</v>
      </c>
      <c r="F541">
        <v>2</v>
      </c>
      <c r="G541" t="s">
        <v>324</v>
      </c>
      <c r="N541" s="97"/>
      <c r="AT541" t="str">
        <f t="shared" si="60"/>
        <v>GND</v>
      </c>
      <c r="AU541" t="str">
        <f t="shared" si="61"/>
        <v>--</v>
      </c>
    </row>
    <row r="542" spans="1:47" x14ac:dyDescent="0.25">
      <c r="A542" t="str">
        <f t="shared" si="56"/>
        <v>C43-1</v>
      </c>
      <c r="B542" t="str">
        <f t="shared" si="57"/>
        <v>GND</v>
      </c>
      <c r="C542" t="str">
        <f t="shared" si="58"/>
        <v>C43-GND</v>
      </c>
      <c r="D542" t="str">
        <f t="shared" si="59"/>
        <v>C43-1</v>
      </c>
      <c r="E542" t="s">
        <v>941</v>
      </c>
      <c r="F542">
        <v>1</v>
      </c>
      <c r="G542" t="s">
        <v>324</v>
      </c>
      <c r="N542" s="97"/>
      <c r="AT542" t="str">
        <f t="shared" si="60"/>
        <v>GND</v>
      </c>
      <c r="AU542" t="str">
        <f t="shared" si="61"/>
        <v>--</v>
      </c>
    </row>
    <row r="543" spans="1:47" x14ac:dyDescent="0.25">
      <c r="A543" t="str">
        <f t="shared" si="56"/>
        <v>C43-2</v>
      </c>
      <c r="B543" t="str">
        <f t="shared" si="57"/>
        <v>3.3V</v>
      </c>
      <c r="C543" t="str">
        <f t="shared" si="58"/>
        <v>C43-3.3V</v>
      </c>
      <c r="D543" t="str">
        <f t="shared" si="59"/>
        <v>C43-2</v>
      </c>
      <c r="E543" t="s">
        <v>941</v>
      </c>
      <c r="F543">
        <v>2</v>
      </c>
      <c r="G543" t="s">
        <v>291</v>
      </c>
      <c r="N543" s="97"/>
      <c r="AT543" t="str">
        <f t="shared" si="60"/>
        <v>3.3V</v>
      </c>
      <c r="AU543" t="str">
        <f t="shared" si="61"/>
        <v>--</v>
      </c>
    </row>
    <row r="544" spans="1:47" x14ac:dyDescent="0.25">
      <c r="A544" t="str">
        <f t="shared" si="56"/>
        <v>C44-1</v>
      </c>
      <c r="B544" t="str">
        <f t="shared" si="57"/>
        <v>1.8V</v>
      </c>
      <c r="C544" t="str">
        <f t="shared" si="58"/>
        <v>C44-1.8V</v>
      </c>
      <c r="D544" t="str">
        <f t="shared" si="59"/>
        <v>C44-1</v>
      </c>
      <c r="E544" t="s">
        <v>942</v>
      </c>
      <c r="F544">
        <v>1</v>
      </c>
      <c r="G544" t="s">
        <v>964</v>
      </c>
      <c r="N544" s="97"/>
      <c r="AT544" t="str">
        <f t="shared" si="60"/>
        <v>1.8V</v>
      </c>
      <c r="AU544" t="str">
        <f t="shared" si="61"/>
        <v>--</v>
      </c>
    </row>
    <row r="545" spans="1:47" x14ac:dyDescent="0.25">
      <c r="A545" t="str">
        <f t="shared" si="56"/>
        <v>C44-2</v>
      </c>
      <c r="B545" t="str">
        <f t="shared" si="57"/>
        <v>GND</v>
      </c>
      <c r="C545" t="str">
        <f t="shared" si="58"/>
        <v>C44-GND</v>
      </c>
      <c r="D545" t="str">
        <f t="shared" si="59"/>
        <v>C44-2</v>
      </c>
      <c r="E545" t="s">
        <v>942</v>
      </c>
      <c r="F545">
        <v>2</v>
      </c>
      <c r="G545" t="s">
        <v>324</v>
      </c>
      <c r="N545" s="97"/>
      <c r="AT545" t="str">
        <f t="shared" si="60"/>
        <v>GND</v>
      </c>
      <c r="AU545" t="str">
        <f t="shared" si="61"/>
        <v>--</v>
      </c>
    </row>
    <row r="546" spans="1:47" x14ac:dyDescent="0.25">
      <c r="A546" t="str">
        <f t="shared" si="56"/>
        <v>C45-1</v>
      </c>
      <c r="B546" t="str">
        <f t="shared" si="57"/>
        <v>NetC45_1</v>
      </c>
      <c r="C546" t="str">
        <f t="shared" si="58"/>
        <v>C45-NetC45_1</v>
      </c>
      <c r="D546" t="str">
        <f t="shared" si="59"/>
        <v>C45-1</v>
      </c>
      <c r="E546" t="s">
        <v>943</v>
      </c>
      <c r="F546">
        <v>1</v>
      </c>
      <c r="G546" t="s">
        <v>984</v>
      </c>
      <c r="N546" s="97"/>
      <c r="AT546" t="str">
        <f t="shared" si="60"/>
        <v>NetC45_1</v>
      </c>
      <c r="AU546" t="str">
        <f t="shared" si="61"/>
        <v>--</v>
      </c>
    </row>
    <row r="547" spans="1:47" x14ac:dyDescent="0.25">
      <c r="A547" t="str">
        <f t="shared" si="56"/>
        <v>C45-2</v>
      </c>
      <c r="B547" t="str">
        <f t="shared" si="57"/>
        <v>GND</v>
      </c>
      <c r="C547" t="str">
        <f t="shared" si="58"/>
        <v>C45-GND</v>
      </c>
      <c r="D547" t="str">
        <f t="shared" si="59"/>
        <v>C45-2</v>
      </c>
      <c r="E547" t="s">
        <v>943</v>
      </c>
      <c r="F547">
        <v>2</v>
      </c>
      <c r="G547" t="s">
        <v>324</v>
      </c>
      <c r="N547" s="97"/>
      <c r="AT547" t="str">
        <f t="shared" si="60"/>
        <v>GND</v>
      </c>
      <c r="AU547" t="str">
        <f t="shared" si="61"/>
        <v>--</v>
      </c>
    </row>
    <row r="548" spans="1:47" x14ac:dyDescent="0.25">
      <c r="A548" t="str">
        <f t="shared" si="56"/>
        <v>C46-1</v>
      </c>
      <c r="B548" t="str">
        <f t="shared" si="57"/>
        <v>GND</v>
      </c>
      <c r="C548" t="str">
        <f t="shared" si="58"/>
        <v>C46-GND</v>
      </c>
      <c r="D548" t="str">
        <f t="shared" si="59"/>
        <v>C46-1</v>
      </c>
      <c r="E548" t="s">
        <v>944</v>
      </c>
      <c r="F548">
        <v>1</v>
      </c>
      <c r="G548" t="s">
        <v>324</v>
      </c>
      <c r="N548" s="97"/>
      <c r="AT548" t="str">
        <f t="shared" si="60"/>
        <v>GND</v>
      </c>
      <c r="AU548" t="str">
        <f t="shared" si="61"/>
        <v>--</v>
      </c>
    </row>
    <row r="549" spans="1:47" x14ac:dyDescent="0.25">
      <c r="A549" t="str">
        <f t="shared" si="56"/>
        <v>C46-2</v>
      </c>
      <c r="B549" t="str">
        <f t="shared" si="57"/>
        <v>3.3V</v>
      </c>
      <c r="C549" t="str">
        <f t="shared" si="58"/>
        <v>C46-3.3V</v>
      </c>
      <c r="D549" t="str">
        <f t="shared" si="59"/>
        <v>C46-2</v>
      </c>
      <c r="E549" t="s">
        <v>944</v>
      </c>
      <c r="F549">
        <v>2</v>
      </c>
      <c r="G549" t="s">
        <v>291</v>
      </c>
      <c r="N549" s="97"/>
      <c r="AT549" t="str">
        <f t="shared" si="60"/>
        <v>3.3V</v>
      </c>
      <c r="AU549" t="str">
        <f t="shared" si="61"/>
        <v>--</v>
      </c>
    </row>
    <row r="550" spans="1:47" x14ac:dyDescent="0.25">
      <c r="A550" t="str">
        <f t="shared" si="56"/>
        <v>C47-1</v>
      </c>
      <c r="B550" t="str">
        <f t="shared" si="57"/>
        <v>3.3V</v>
      </c>
      <c r="C550" t="str">
        <f t="shared" si="58"/>
        <v>C47-3.3V</v>
      </c>
      <c r="D550" t="str">
        <f t="shared" si="59"/>
        <v>C47-1</v>
      </c>
      <c r="E550" t="s">
        <v>775</v>
      </c>
      <c r="F550">
        <v>1</v>
      </c>
      <c r="G550" t="s">
        <v>291</v>
      </c>
      <c r="N550" s="97"/>
      <c r="AT550" t="str">
        <f t="shared" si="60"/>
        <v>3.3V</v>
      </c>
      <c r="AU550" t="str">
        <f t="shared" si="61"/>
        <v>--</v>
      </c>
    </row>
    <row r="551" spans="1:47" x14ac:dyDescent="0.25">
      <c r="A551" t="str">
        <f t="shared" si="56"/>
        <v>C47-2</v>
      </c>
      <c r="B551" t="str">
        <f t="shared" si="57"/>
        <v>GND</v>
      </c>
      <c r="C551" t="str">
        <f t="shared" si="58"/>
        <v>C47-GND</v>
      </c>
      <c r="D551" t="str">
        <f t="shared" si="59"/>
        <v>C47-2</v>
      </c>
      <c r="E551" t="s">
        <v>775</v>
      </c>
      <c r="F551">
        <v>2</v>
      </c>
      <c r="G551" t="s">
        <v>324</v>
      </c>
      <c r="N551" s="97"/>
      <c r="AT551" t="str">
        <f t="shared" si="60"/>
        <v>GND</v>
      </c>
      <c r="AU551" t="str">
        <f t="shared" si="61"/>
        <v>--</v>
      </c>
    </row>
    <row r="552" spans="1:47" x14ac:dyDescent="0.25">
      <c r="A552" t="str">
        <f t="shared" si="56"/>
        <v>C48-1</v>
      </c>
      <c r="B552" t="str">
        <f t="shared" si="57"/>
        <v>5V</v>
      </c>
      <c r="C552" t="str">
        <f t="shared" si="58"/>
        <v>C48-5V</v>
      </c>
      <c r="D552" t="str">
        <f t="shared" si="59"/>
        <v>C48-1</v>
      </c>
      <c r="E552" t="s">
        <v>945</v>
      </c>
      <c r="F552">
        <v>1</v>
      </c>
      <c r="G552" t="s">
        <v>293</v>
      </c>
      <c r="N552" s="97"/>
      <c r="AT552" t="str">
        <f t="shared" si="60"/>
        <v>5V</v>
      </c>
      <c r="AU552" t="str">
        <f t="shared" si="61"/>
        <v>--</v>
      </c>
    </row>
    <row r="553" spans="1:47" x14ac:dyDescent="0.25">
      <c r="A553" t="str">
        <f t="shared" si="56"/>
        <v>C48-2</v>
      </c>
      <c r="B553" t="str">
        <f t="shared" si="57"/>
        <v>GND</v>
      </c>
      <c r="C553" t="str">
        <f t="shared" si="58"/>
        <v>C48-GND</v>
      </c>
      <c r="D553" t="str">
        <f t="shared" si="59"/>
        <v>C48-2</v>
      </c>
      <c r="E553" t="s">
        <v>945</v>
      </c>
      <c r="F553">
        <v>2</v>
      </c>
      <c r="G553" t="s">
        <v>324</v>
      </c>
      <c r="N553" s="97"/>
      <c r="AT553" t="str">
        <f t="shared" si="60"/>
        <v>GND</v>
      </c>
      <c r="AU553" t="str">
        <f t="shared" si="61"/>
        <v>--</v>
      </c>
    </row>
    <row r="554" spans="1:47" x14ac:dyDescent="0.25">
      <c r="A554" t="str">
        <f t="shared" si="56"/>
        <v>C50-1</v>
      </c>
      <c r="B554" t="str">
        <f t="shared" si="57"/>
        <v>1.8V</v>
      </c>
      <c r="C554" t="str">
        <f t="shared" si="58"/>
        <v>C50-1.8V</v>
      </c>
      <c r="D554" t="str">
        <f t="shared" si="59"/>
        <v>C50-1</v>
      </c>
      <c r="E554" t="s">
        <v>947</v>
      </c>
      <c r="F554">
        <v>1</v>
      </c>
      <c r="G554" t="s">
        <v>964</v>
      </c>
      <c r="N554" s="97"/>
      <c r="AT554" t="str">
        <f t="shared" si="60"/>
        <v>1.8V</v>
      </c>
      <c r="AU554" t="str">
        <f t="shared" si="61"/>
        <v>--</v>
      </c>
    </row>
    <row r="555" spans="1:47" x14ac:dyDescent="0.25">
      <c r="A555" t="str">
        <f t="shared" si="56"/>
        <v>C50-2</v>
      </c>
      <c r="B555" t="str">
        <f t="shared" si="57"/>
        <v>GND</v>
      </c>
      <c r="C555" t="str">
        <f t="shared" si="58"/>
        <v>C50-GND</v>
      </c>
      <c r="D555" t="str">
        <f t="shared" si="59"/>
        <v>C50-2</v>
      </c>
      <c r="E555" t="s">
        <v>947</v>
      </c>
      <c r="F555">
        <v>2</v>
      </c>
      <c r="G555" t="s">
        <v>324</v>
      </c>
      <c r="N555" s="97"/>
      <c r="AT555" t="str">
        <f t="shared" si="60"/>
        <v>GND</v>
      </c>
      <c r="AU555" t="str">
        <f t="shared" si="61"/>
        <v>--</v>
      </c>
    </row>
    <row r="556" spans="1:47" x14ac:dyDescent="0.25">
      <c r="A556" t="str">
        <f t="shared" si="56"/>
        <v>C101-1</v>
      </c>
      <c r="B556" t="str">
        <f t="shared" si="57"/>
        <v>3.3V</v>
      </c>
      <c r="C556" t="str">
        <f t="shared" si="58"/>
        <v>C101-3.3V</v>
      </c>
      <c r="D556" t="str">
        <f t="shared" si="59"/>
        <v>C101-1</v>
      </c>
      <c r="E556" t="s">
        <v>475</v>
      </c>
      <c r="F556">
        <v>1</v>
      </c>
      <c r="G556" t="s">
        <v>291</v>
      </c>
      <c r="N556" s="97"/>
      <c r="AT556" t="str">
        <f t="shared" si="60"/>
        <v>3.3V</v>
      </c>
      <c r="AU556" t="str">
        <f t="shared" si="61"/>
        <v>--</v>
      </c>
    </row>
    <row r="557" spans="1:47" x14ac:dyDescent="0.25">
      <c r="A557" t="str">
        <f t="shared" si="56"/>
        <v>C101-2</v>
      </c>
      <c r="B557" t="str">
        <f t="shared" si="57"/>
        <v>GND</v>
      </c>
      <c r="C557" t="str">
        <f t="shared" si="58"/>
        <v>C101-GND</v>
      </c>
      <c r="D557" t="str">
        <f t="shared" si="59"/>
        <v>C101-2</v>
      </c>
      <c r="E557" t="s">
        <v>475</v>
      </c>
      <c r="F557">
        <v>2</v>
      </c>
      <c r="G557" t="s">
        <v>324</v>
      </c>
      <c r="N557" s="97"/>
      <c r="AT557" t="str">
        <f t="shared" si="60"/>
        <v>GND</v>
      </c>
      <c r="AU557" t="str">
        <f t="shared" si="61"/>
        <v>--</v>
      </c>
    </row>
    <row r="558" spans="1:47" x14ac:dyDescent="0.25">
      <c r="A558" t="str">
        <f t="shared" si="56"/>
        <v>D1-A</v>
      </c>
      <c r="B558" t="str">
        <f t="shared" si="57"/>
        <v>NetD1_A</v>
      </c>
      <c r="C558" t="str">
        <f t="shared" si="58"/>
        <v>D1-NetD1_A</v>
      </c>
      <c r="D558" t="str">
        <f t="shared" si="59"/>
        <v>D1-A</v>
      </c>
      <c r="E558" t="s">
        <v>300</v>
      </c>
      <c r="F558" t="s">
        <v>476</v>
      </c>
      <c r="G558" t="s">
        <v>373</v>
      </c>
      <c r="N558" s="97"/>
      <c r="AT558" t="str">
        <f t="shared" si="60"/>
        <v>NetD1_A</v>
      </c>
      <c r="AU558" t="str">
        <f t="shared" si="61"/>
        <v>--</v>
      </c>
    </row>
    <row r="559" spans="1:47" x14ac:dyDescent="0.25">
      <c r="A559" t="str">
        <f t="shared" si="56"/>
        <v>D1-K</v>
      </c>
      <c r="B559" t="str">
        <f t="shared" si="57"/>
        <v>GND</v>
      </c>
      <c r="C559" t="str">
        <f t="shared" si="58"/>
        <v>D1-GND</v>
      </c>
      <c r="D559" t="str">
        <f t="shared" si="59"/>
        <v>D1-K</v>
      </c>
      <c r="E559" t="s">
        <v>300</v>
      </c>
      <c r="F559" t="s">
        <v>477</v>
      </c>
      <c r="G559" t="s">
        <v>324</v>
      </c>
      <c r="N559" s="97"/>
      <c r="AT559" t="str">
        <f t="shared" si="60"/>
        <v>GND</v>
      </c>
      <c r="AU559" t="str">
        <f t="shared" si="61"/>
        <v>--</v>
      </c>
    </row>
    <row r="560" spans="1:47" x14ac:dyDescent="0.25">
      <c r="A560" t="str">
        <f t="shared" si="56"/>
        <v>D2-A</v>
      </c>
      <c r="B560" t="str">
        <f t="shared" si="57"/>
        <v>NetD2_A</v>
      </c>
      <c r="C560" t="str">
        <f t="shared" si="58"/>
        <v>D2-NetD2_A</v>
      </c>
      <c r="D560" t="str">
        <f t="shared" si="59"/>
        <v>D2-A</v>
      </c>
      <c r="E560" t="s">
        <v>301</v>
      </c>
      <c r="F560" t="s">
        <v>476</v>
      </c>
      <c r="G560" t="s">
        <v>374</v>
      </c>
      <c r="N560" s="97"/>
      <c r="AT560" t="str">
        <f t="shared" si="60"/>
        <v>LED1</v>
      </c>
      <c r="AU560" t="str">
        <f t="shared" si="61"/>
        <v>R9</v>
      </c>
    </row>
    <row r="561" spans="1:47" x14ac:dyDescent="0.25">
      <c r="A561" t="str">
        <f t="shared" si="56"/>
        <v>D2-K</v>
      </c>
      <c r="B561" t="str">
        <f t="shared" si="57"/>
        <v>GND</v>
      </c>
      <c r="C561" t="str">
        <f t="shared" si="58"/>
        <v>D2-GND</v>
      </c>
      <c r="D561" t="str">
        <f t="shared" si="59"/>
        <v>D2-K</v>
      </c>
      <c r="E561" t="s">
        <v>301</v>
      </c>
      <c r="F561" t="s">
        <v>477</v>
      </c>
      <c r="G561" t="s">
        <v>324</v>
      </c>
      <c r="N561" s="97"/>
      <c r="AT561" t="str">
        <f t="shared" si="60"/>
        <v>GND</v>
      </c>
      <c r="AU561" t="str">
        <f t="shared" si="61"/>
        <v>--</v>
      </c>
    </row>
    <row r="562" spans="1:47" x14ac:dyDescent="0.25">
      <c r="A562" t="str">
        <f t="shared" si="56"/>
        <v>D3-A</v>
      </c>
      <c r="B562" t="str">
        <f t="shared" si="57"/>
        <v>NetD3_A</v>
      </c>
      <c r="C562" t="str">
        <f t="shared" si="58"/>
        <v>D3-NetD3_A</v>
      </c>
      <c r="D562" t="str">
        <f t="shared" si="59"/>
        <v>D3-A</v>
      </c>
      <c r="E562" t="s">
        <v>302</v>
      </c>
      <c r="F562" t="s">
        <v>476</v>
      </c>
      <c r="G562" t="s">
        <v>375</v>
      </c>
      <c r="N562" s="97"/>
      <c r="AT562" t="str">
        <f t="shared" si="60"/>
        <v>LED2</v>
      </c>
      <c r="AU562" t="str">
        <f t="shared" si="61"/>
        <v>R10</v>
      </c>
    </row>
    <row r="563" spans="1:47" x14ac:dyDescent="0.25">
      <c r="A563" t="str">
        <f t="shared" si="56"/>
        <v>D3-K</v>
      </c>
      <c r="B563" t="str">
        <f t="shared" si="57"/>
        <v>GND</v>
      </c>
      <c r="C563" t="str">
        <f t="shared" si="58"/>
        <v>D3-GND</v>
      </c>
      <c r="D563" t="str">
        <f t="shared" si="59"/>
        <v>D3-K</v>
      </c>
      <c r="E563" t="s">
        <v>302</v>
      </c>
      <c r="F563" t="s">
        <v>477</v>
      </c>
      <c r="G563" t="s">
        <v>324</v>
      </c>
      <c r="N563" s="97"/>
      <c r="AT563" t="str">
        <f t="shared" si="60"/>
        <v>GND</v>
      </c>
      <c r="AU563" t="str">
        <f t="shared" si="61"/>
        <v>--</v>
      </c>
    </row>
    <row r="564" spans="1:47" x14ac:dyDescent="0.25">
      <c r="A564" t="str">
        <f t="shared" si="56"/>
        <v>D4-A</v>
      </c>
      <c r="B564" t="str">
        <f t="shared" si="57"/>
        <v>NetD4_A</v>
      </c>
      <c r="C564" t="str">
        <f t="shared" si="58"/>
        <v>D4-NetD4_A</v>
      </c>
      <c r="D564" t="str">
        <f t="shared" si="59"/>
        <v>D4-A</v>
      </c>
      <c r="E564" t="s">
        <v>304</v>
      </c>
      <c r="F564" t="s">
        <v>476</v>
      </c>
      <c r="G564" t="s">
        <v>376</v>
      </c>
      <c r="N564" s="97"/>
      <c r="AT564" t="str">
        <f t="shared" si="60"/>
        <v>LED3</v>
      </c>
      <c r="AU564" t="str">
        <f t="shared" si="61"/>
        <v>R11</v>
      </c>
    </row>
    <row r="565" spans="1:47" x14ac:dyDescent="0.25">
      <c r="A565" t="str">
        <f t="shared" si="56"/>
        <v>D4-K</v>
      </c>
      <c r="B565" t="str">
        <f t="shared" si="57"/>
        <v>GND</v>
      </c>
      <c r="C565" t="str">
        <f t="shared" si="58"/>
        <v>D4-GND</v>
      </c>
      <c r="D565" t="str">
        <f t="shared" si="59"/>
        <v>D4-K</v>
      </c>
      <c r="E565" t="s">
        <v>304</v>
      </c>
      <c r="F565" t="s">
        <v>477</v>
      </c>
      <c r="G565" t="s">
        <v>324</v>
      </c>
      <c r="N565" s="97"/>
      <c r="AT565" t="str">
        <f t="shared" si="60"/>
        <v>GND</v>
      </c>
      <c r="AU565" t="str">
        <f t="shared" si="61"/>
        <v>--</v>
      </c>
    </row>
    <row r="566" spans="1:47" x14ac:dyDescent="0.25">
      <c r="A566" t="str">
        <f t="shared" si="56"/>
        <v>D5-A</v>
      </c>
      <c r="B566" t="str">
        <f t="shared" si="57"/>
        <v>NetD5_A</v>
      </c>
      <c r="C566" t="str">
        <f t="shared" si="58"/>
        <v>D5-NetD5_A</v>
      </c>
      <c r="D566" t="str">
        <f t="shared" si="59"/>
        <v>D5-A</v>
      </c>
      <c r="E566" t="s">
        <v>306</v>
      </c>
      <c r="F566" t="s">
        <v>476</v>
      </c>
      <c r="G566" t="s">
        <v>377</v>
      </c>
      <c r="N566" s="97"/>
      <c r="AT566" t="str">
        <f t="shared" si="60"/>
        <v>LED4</v>
      </c>
      <c r="AU566" t="str">
        <f t="shared" si="61"/>
        <v>R12</v>
      </c>
    </row>
    <row r="567" spans="1:47" x14ac:dyDescent="0.25">
      <c r="A567" t="str">
        <f t="shared" si="56"/>
        <v>D5-K</v>
      </c>
      <c r="B567" t="str">
        <f t="shared" si="57"/>
        <v>GND</v>
      </c>
      <c r="C567" t="str">
        <f t="shared" si="58"/>
        <v>D5-GND</v>
      </c>
      <c r="D567" t="str">
        <f t="shared" si="59"/>
        <v>D5-K</v>
      </c>
      <c r="E567" t="s">
        <v>306</v>
      </c>
      <c r="F567" t="s">
        <v>477</v>
      </c>
      <c r="G567" t="s">
        <v>324</v>
      </c>
      <c r="N567" s="97"/>
      <c r="AT567" t="str">
        <f t="shared" si="60"/>
        <v>GND</v>
      </c>
      <c r="AU567" t="str">
        <f t="shared" si="61"/>
        <v>--</v>
      </c>
    </row>
    <row r="568" spans="1:47" x14ac:dyDescent="0.25">
      <c r="A568" t="str">
        <f t="shared" si="56"/>
        <v>D6-A</v>
      </c>
      <c r="B568" t="str">
        <f t="shared" si="57"/>
        <v>NetD6_A</v>
      </c>
      <c r="C568" t="str">
        <f t="shared" si="58"/>
        <v>D6-NetD6_A</v>
      </c>
      <c r="D568" t="str">
        <f t="shared" si="59"/>
        <v>D6-A</v>
      </c>
      <c r="E568" t="s">
        <v>308</v>
      </c>
      <c r="F568" t="s">
        <v>476</v>
      </c>
      <c r="G568" t="s">
        <v>378</v>
      </c>
      <c r="N568" s="97"/>
      <c r="AT568" t="str">
        <f t="shared" si="60"/>
        <v>LED5</v>
      </c>
      <c r="AU568" t="str">
        <f t="shared" si="61"/>
        <v>R13</v>
      </c>
    </row>
    <row r="569" spans="1:47" x14ac:dyDescent="0.25">
      <c r="A569" t="str">
        <f t="shared" si="56"/>
        <v>D6-K</v>
      </c>
      <c r="B569" t="str">
        <f t="shared" si="57"/>
        <v>GND</v>
      </c>
      <c r="C569" t="str">
        <f t="shared" si="58"/>
        <v>D6-GND</v>
      </c>
      <c r="D569" t="str">
        <f t="shared" si="59"/>
        <v>D6-K</v>
      </c>
      <c r="E569" t="s">
        <v>308</v>
      </c>
      <c r="F569" t="s">
        <v>477</v>
      </c>
      <c r="G569" t="s">
        <v>324</v>
      </c>
      <c r="N569" s="97"/>
      <c r="AT569" t="str">
        <f t="shared" si="60"/>
        <v>GND</v>
      </c>
      <c r="AU569" t="str">
        <f t="shared" si="61"/>
        <v>--</v>
      </c>
    </row>
    <row r="570" spans="1:47" x14ac:dyDescent="0.25">
      <c r="A570" t="str">
        <f t="shared" si="56"/>
        <v>D7-A</v>
      </c>
      <c r="B570" t="str">
        <f t="shared" si="57"/>
        <v>NetD7_A</v>
      </c>
      <c r="C570" t="str">
        <f t="shared" si="58"/>
        <v>D7-NetD7_A</v>
      </c>
      <c r="D570" t="str">
        <f t="shared" si="59"/>
        <v>D7-A</v>
      </c>
      <c r="E570" t="s">
        <v>310</v>
      </c>
      <c r="F570" t="s">
        <v>476</v>
      </c>
      <c r="G570" t="s">
        <v>379</v>
      </c>
      <c r="N570" s="97"/>
      <c r="AT570" t="str">
        <f t="shared" si="60"/>
        <v>LED6</v>
      </c>
      <c r="AU570" t="str">
        <f t="shared" si="61"/>
        <v>R14</v>
      </c>
    </row>
    <row r="571" spans="1:47" x14ac:dyDescent="0.25">
      <c r="A571" t="str">
        <f t="shared" si="56"/>
        <v>D7-K</v>
      </c>
      <c r="B571" t="str">
        <f t="shared" si="57"/>
        <v>GND</v>
      </c>
      <c r="C571" t="str">
        <f t="shared" si="58"/>
        <v>D7-GND</v>
      </c>
      <c r="D571" t="str">
        <f t="shared" si="59"/>
        <v>D7-K</v>
      </c>
      <c r="E571" t="s">
        <v>310</v>
      </c>
      <c r="F571" t="s">
        <v>477</v>
      </c>
      <c r="G571" t="s">
        <v>324</v>
      </c>
      <c r="N571" s="97"/>
      <c r="AT571" t="str">
        <f t="shared" si="60"/>
        <v>GND</v>
      </c>
      <c r="AU571" t="str">
        <f t="shared" si="61"/>
        <v>--</v>
      </c>
    </row>
    <row r="572" spans="1:47" x14ac:dyDescent="0.25">
      <c r="A572" t="str">
        <f t="shared" si="56"/>
        <v>D8-A</v>
      </c>
      <c r="B572" t="str">
        <f t="shared" si="57"/>
        <v>NetD8_A</v>
      </c>
      <c r="C572" t="str">
        <f t="shared" si="58"/>
        <v>D8-NetD8_A</v>
      </c>
      <c r="D572" t="str">
        <f t="shared" si="59"/>
        <v>D8-A</v>
      </c>
      <c r="E572" t="s">
        <v>312</v>
      </c>
      <c r="F572" t="s">
        <v>476</v>
      </c>
      <c r="G572" t="s">
        <v>380</v>
      </c>
      <c r="N572" s="97"/>
      <c r="AT572" t="str">
        <f t="shared" si="60"/>
        <v>LED7</v>
      </c>
      <c r="AU572" t="str">
        <f t="shared" si="61"/>
        <v>R15</v>
      </c>
    </row>
    <row r="573" spans="1:47" x14ac:dyDescent="0.25">
      <c r="A573" t="str">
        <f t="shared" si="56"/>
        <v>D8-K</v>
      </c>
      <c r="B573" t="str">
        <f t="shared" si="57"/>
        <v>GND</v>
      </c>
      <c r="C573" t="str">
        <f t="shared" si="58"/>
        <v>D8-GND</v>
      </c>
      <c r="D573" t="str">
        <f t="shared" si="59"/>
        <v>D8-K</v>
      </c>
      <c r="E573" t="s">
        <v>312</v>
      </c>
      <c r="F573" t="s">
        <v>477</v>
      </c>
      <c r="G573" t="s">
        <v>324</v>
      </c>
      <c r="N573" s="97"/>
      <c r="AT573" t="str">
        <f t="shared" si="60"/>
        <v>GND</v>
      </c>
      <c r="AU573" t="str">
        <f t="shared" si="61"/>
        <v>--</v>
      </c>
    </row>
    <row r="574" spans="1:47" x14ac:dyDescent="0.25">
      <c r="A574" t="str">
        <f t="shared" si="56"/>
        <v>D9-A</v>
      </c>
      <c r="B574" t="str">
        <f t="shared" si="57"/>
        <v>NetD9_A</v>
      </c>
      <c r="C574" t="str">
        <f t="shared" si="58"/>
        <v>D9-NetD9_A</v>
      </c>
      <c r="D574" t="str">
        <f t="shared" si="59"/>
        <v>D9-A</v>
      </c>
      <c r="E574" t="s">
        <v>314</v>
      </c>
      <c r="F574" t="s">
        <v>476</v>
      </c>
      <c r="G574" t="s">
        <v>381</v>
      </c>
      <c r="N574" s="97"/>
      <c r="AT574" t="str">
        <f t="shared" si="60"/>
        <v>LED8</v>
      </c>
      <c r="AU574" t="str">
        <f t="shared" si="61"/>
        <v>R16</v>
      </c>
    </row>
    <row r="575" spans="1:47" x14ac:dyDescent="0.25">
      <c r="A575" t="str">
        <f t="shared" si="56"/>
        <v>D9-K</v>
      </c>
      <c r="B575" t="str">
        <f t="shared" si="57"/>
        <v>GND</v>
      </c>
      <c r="C575" t="str">
        <f t="shared" si="58"/>
        <v>D9-GND</v>
      </c>
      <c r="D575" t="str">
        <f t="shared" si="59"/>
        <v>D9-K</v>
      </c>
      <c r="E575" t="s">
        <v>314</v>
      </c>
      <c r="F575" t="s">
        <v>477</v>
      </c>
      <c r="G575" t="s">
        <v>324</v>
      </c>
      <c r="N575" s="97"/>
      <c r="AT575" t="str">
        <f t="shared" si="60"/>
        <v>GND</v>
      </c>
      <c r="AU575" t="str">
        <f t="shared" si="61"/>
        <v>--</v>
      </c>
    </row>
    <row r="576" spans="1:47" x14ac:dyDescent="0.25">
      <c r="A576" t="str">
        <f t="shared" si="56"/>
        <v>D10-A</v>
      </c>
      <c r="B576" t="str">
        <f t="shared" si="57"/>
        <v>NetD10_A</v>
      </c>
      <c r="C576" t="str">
        <f t="shared" si="58"/>
        <v>D10-NetD10_A</v>
      </c>
      <c r="D576" t="str">
        <f t="shared" si="59"/>
        <v>D10-A</v>
      </c>
      <c r="E576" t="s">
        <v>316</v>
      </c>
      <c r="F576" t="s">
        <v>476</v>
      </c>
      <c r="G576" t="s">
        <v>372</v>
      </c>
      <c r="N576" s="97"/>
      <c r="AT576" t="str">
        <f t="shared" si="60"/>
        <v>NetD10_A</v>
      </c>
      <c r="AU576" t="str">
        <f t="shared" si="61"/>
        <v>--</v>
      </c>
    </row>
    <row r="577" spans="1:47" x14ac:dyDescent="0.25">
      <c r="A577" t="str">
        <f t="shared" si="56"/>
        <v>D10-K</v>
      </c>
      <c r="B577" t="str">
        <f t="shared" si="57"/>
        <v>CONF_DONE</v>
      </c>
      <c r="C577" t="str">
        <f t="shared" si="58"/>
        <v>D10-CONF_DONE</v>
      </c>
      <c r="D577" t="str">
        <f t="shared" si="59"/>
        <v>D10-K</v>
      </c>
      <c r="E577" t="s">
        <v>316</v>
      </c>
      <c r="F577" t="s">
        <v>477</v>
      </c>
      <c r="G577" t="s">
        <v>319</v>
      </c>
      <c r="N577" s="97"/>
      <c r="AT577" t="str">
        <f t="shared" si="60"/>
        <v>CONF_DONE</v>
      </c>
      <c r="AU577" t="str">
        <f t="shared" si="61"/>
        <v>--</v>
      </c>
    </row>
    <row r="578" spans="1:47" x14ac:dyDescent="0.25">
      <c r="A578" t="str">
        <f t="shared" si="56"/>
        <v>H1-1</v>
      </c>
      <c r="B578" t="str">
        <f t="shared" si="57"/>
        <v>NetH1_1</v>
      </c>
      <c r="C578" t="str">
        <f t="shared" si="58"/>
        <v>H1-NetH1_1</v>
      </c>
      <c r="D578" t="str">
        <f t="shared" si="59"/>
        <v>H1-1</v>
      </c>
      <c r="E578" t="s">
        <v>478</v>
      </c>
      <c r="F578">
        <v>1</v>
      </c>
      <c r="G578" t="s">
        <v>479</v>
      </c>
      <c r="N578" s="97"/>
      <c r="AT578" t="str">
        <f t="shared" si="60"/>
        <v>NetH1_1</v>
      </c>
      <c r="AU578" t="str">
        <f t="shared" si="61"/>
        <v>--</v>
      </c>
    </row>
    <row r="579" spans="1:47" x14ac:dyDescent="0.25">
      <c r="A579" t="str">
        <f t="shared" si="56"/>
        <v>H2-1</v>
      </c>
      <c r="B579" t="str">
        <f t="shared" si="57"/>
        <v>NetH2_1</v>
      </c>
      <c r="C579" t="str">
        <f t="shared" si="58"/>
        <v>H2-NetH2_1</v>
      </c>
      <c r="D579" t="str">
        <f t="shared" si="59"/>
        <v>H2-1</v>
      </c>
      <c r="E579" t="s">
        <v>480</v>
      </c>
      <c r="F579">
        <v>1</v>
      </c>
      <c r="G579" t="s">
        <v>481</v>
      </c>
      <c r="N579" s="97"/>
      <c r="AT579" t="str">
        <f t="shared" si="60"/>
        <v>NetH2_1</v>
      </c>
      <c r="AU579" t="str">
        <f t="shared" si="61"/>
        <v>--</v>
      </c>
    </row>
    <row r="580" spans="1:47" x14ac:dyDescent="0.25">
      <c r="A580" t="str">
        <f t="shared" si="56"/>
        <v>H3-1</v>
      </c>
      <c r="B580" t="str">
        <f t="shared" si="57"/>
        <v>NetH3_1</v>
      </c>
      <c r="C580" t="str">
        <f t="shared" si="58"/>
        <v>H3-NetH3_1</v>
      </c>
      <c r="D580" t="str">
        <f t="shared" si="59"/>
        <v>H3-1</v>
      </c>
      <c r="E580" t="s">
        <v>482</v>
      </c>
      <c r="F580">
        <v>1</v>
      </c>
      <c r="G580" t="s">
        <v>483</v>
      </c>
      <c r="N580" s="97"/>
      <c r="AT580" t="str">
        <f t="shared" si="60"/>
        <v>NetH3_1</v>
      </c>
      <c r="AU580" t="str">
        <f t="shared" si="61"/>
        <v>--</v>
      </c>
    </row>
    <row r="581" spans="1:47" x14ac:dyDescent="0.25">
      <c r="A581" t="str">
        <f t="shared" si="56"/>
        <v>H4-1</v>
      </c>
      <c r="B581" t="str">
        <f t="shared" si="57"/>
        <v>NetH4_1</v>
      </c>
      <c r="C581" t="str">
        <f t="shared" si="58"/>
        <v>H4-NetH4_1</v>
      </c>
      <c r="D581" t="str">
        <f t="shared" si="59"/>
        <v>H4-1</v>
      </c>
      <c r="E581" t="s">
        <v>484</v>
      </c>
      <c r="F581">
        <v>1</v>
      </c>
      <c r="G581" t="s">
        <v>485</v>
      </c>
      <c r="N581" s="97"/>
      <c r="AT581" t="str">
        <f t="shared" si="60"/>
        <v>NetH4_1</v>
      </c>
      <c r="AU581" t="str">
        <f t="shared" si="61"/>
        <v>--</v>
      </c>
    </row>
    <row r="582" spans="1:47" x14ac:dyDescent="0.25">
      <c r="A582" t="str">
        <f t="shared" ref="A582:A645" si="62">$E582&amp;"-"&amp;$F582</f>
        <v>L1-1</v>
      </c>
      <c r="B582" t="str">
        <f t="shared" ref="B582:B645" si="63">IF(OR(E582=$A$2,E582=$B$2,E582=$C$2,E582=$D$2),"--",G582)</f>
        <v>NetC1_1</v>
      </c>
      <c r="C582" t="str">
        <f t="shared" ref="C582:C645" si="64">$E582&amp;"-"&amp;$G582</f>
        <v>L1-NetC1_1</v>
      </c>
      <c r="D582" t="str">
        <f t="shared" ref="D582:D645" si="65">A582</f>
        <v>L1-1</v>
      </c>
      <c r="E582" t="s">
        <v>486</v>
      </c>
      <c r="F582">
        <v>1</v>
      </c>
      <c r="G582" t="s">
        <v>370</v>
      </c>
      <c r="N582" s="97"/>
      <c r="AT582" t="str">
        <f t="shared" ref="AT582:AT645" si="66">IF(IF(COUNTIF($AO$6:$AQ$150,B582)&gt;0,"---","--")="---",VLOOKUP(B582,$AO$6:$AQ$150,3,0),B582)</f>
        <v>NetC1_1</v>
      </c>
      <c r="AU582" t="str">
        <f t="shared" ref="AU582:AU645" si="67">IF(IF(COUNTIF($AO$6:$AQ$150,B582)&gt;0,"---","--")="---",VLOOKUP(B582,$AO$6:$AQ$150,2,0),"--")</f>
        <v>--</v>
      </c>
    </row>
    <row r="583" spans="1:47" x14ac:dyDescent="0.25">
      <c r="A583" t="str">
        <f t="shared" si="62"/>
        <v>L1-2</v>
      </c>
      <c r="B583" t="str">
        <f t="shared" si="63"/>
        <v>3.3V</v>
      </c>
      <c r="C583" t="str">
        <f t="shared" si="64"/>
        <v>L1-3.3V</v>
      </c>
      <c r="D583" t="str">
        <f t="shared" si="65"/>
        <v>L1-2</v>
      </c>
      <c r="E583" t="s">
        <v>486</v>
      </c>
      <c r="F583">
        <v>2</v>
      </c>
      <c r="G583" t="s">
        <v>291</v>
      </c>
      <c r="N583" s="97"/>
      <c r="AT583" t="str">
        <f t="shared" si="66"/>
        <v>3.3V</v>
      </c>
      <c r="AU583" t="str">
        <f t="shared" si="67"/>
        <v>--</v>
      </c>
    </row>
    <row r="584" spans="1:47" x14ac:dyDescent="0.25">
      <c r="A584" t="str">
        <f t="shared" si="62"/>
        <v>L2-1</v>
      </c>
      <c r="B584" t="str">
        <f t="shared" si="63"/>
        <v>NetC19_1</v>
      </c>
      <c r="C584" t="str">
        <f t="shared" si="64"/>
        <v>L2-NetC19_1</v>
      </c>
      <c r="D584" t="str">
        <f t="shared" si="65"/>
        <v>L2-1</v>
      </c>
      <c r="E584" t="s">
        <v>487</v>
      </c>
      <c r="F584">
        <v>1</v>
      </c>
      <c r="G584" t="s">
        <v>369</v>
      </c>
      <c r="N584" s="97"/>
      <c r="AT584" t="str">
        <f t="shared" si="66"/>
        <v>NetC19_1</v>
      </c>
      <c r="AU584" t="str">
        <f t="shared" si="67"/>
        <v>--</v>
      </c>
    </row>
    <row r="585" spans="1:47" x14ac:dyDescent="0.25">
      <c r="A585" t="str">
        <f t="shared" si="62"/>
        <v>L2-2</v>
      </c>
      <c r="B585" t="str">
        <f t="shared" si="63"/>
        <v>3.3V</v>
      </c>
      <c r="C585" t="str">
        <f t="shared" si="64"/>
        <v>L2-3.3V</v>
      </c>
      <c r="D585" t="str">
        <f t="shared" si="65"/>
        <v>L2-2</v>
      </c>
      <c r="E585" t="s">
        <v>487</v>
      </c>
      <c r="F585">
        <v>2</v>
      </c>
      <c r="G585" t="s">
        <v>291</v>
      </c>
      <c r="N585" s="97"/>
      <c r="AT585" t="str">
        <f t="shared" si="66"/>
        <v>3.3V</v>
      </c>
      <c r="AU585" t="str">
        <f t="shared" si="67"/>
        <v>--</v>
      </c>
    </row>
    <row r="586" spans="1:47" x14ac:dyDescent="0.25">
      <c r="A586" t="str">
        <f t="shared" si="62"/>
        <v>L3-1</v>
      </c>
      <c r="B586" t="str">
        <f t="shared" si="63"/>
        <v>NetC31_2</v>
      </c>
      <c r="C586" t="str">
        <f t="shared" si="64"/>
        <v>L3-NetC31_2</v>
      </c>
      <c r="D586" t="str">
        <f t="shared" si="65"/>
        <v>L3-1</v>
      </c>
      <c r="E586" t="s">
        <v>701</v>
      </c>
      <c r="F586">
        <v>1</v>
      </c>
      <c r="G586" t="s">
        <v>981</v>
      </c>
      <c r="N586" s="97"/>
      <c r="AT586" t="str">
        <f t="shared" si="66"/>
        <v>NetC31_2</v>
      </c>
      <c r="AU586" t="str">
        <f t="shared" si="67"/>
        <v>--</v>
      </c>
    </row>
    <row r="587" spans="1:47" x14ac:dyDescent="0.25">
      <c r="A587" t="str">
        <f t="shared" si="62"/>
        <v>L3-2</v>
      </c>
      <c r="B587" t="str">
        <f t="shared" si="63"/>
        <v>3.3V</v>
      </c>
      <c r="C587" t="str">
        <f t="shared" si="64"/>
        <v>L3-3.3V</v>
      </c>
      <c r="D587" t="str">
        <f t="shared" si="65"/>
        <v>L3-2</v>
      </c>
      <c r="E587" t="s">
        <v>701</v>
      </c>
      <c r="F587">
        <v>2</v>
      </c>
      <c r="G587" t="s">
        <v>291</v>
      </c>
      <c r="N587" s="97"/>
      <c r="AT587" t="str">
        <f t="shared" si="66"/>
        <v>3.3V</v>
      </c>
      <c r="AU587" t="str">
        <f t="shared" si="67"/>
        <v>--</v>
      </c>
    </row>
    <row r="588" spans="1:47" x14ac:dyDescent="0.25">
      <c r="A588" t="str">
        <f t="shared" si="62"/>
        <v>R1-1</v>
      </c>
      <c r="B588" t="str">
        <f t="shared" si="63"/>
        <v>GND</v>
      </c>
      <c r="C588" t="str">
        <f t="shared" si="64"/>
        <v>R1-GND</v>
      </c>
      <c r="D588" t="str">
        <f t="shared" si="65"/>
        <v>R1-1</v>
      </c>
      <c r="E588" t="s">
        <v>488</v>
      </c>
      <c r="F588">
        <v>1</v>
      </c>
      <c r="G588" t="s">
        <v>324</v>
      </c>
      <c r="N588" s="97"/>
      <c r="AT588" t="str">
        <f t="shared" si="66"/>
        <v>GND</v>
      </c>
      <c r="AU588" t="str">
        <f t="shared" si="67"/>
        <v>--</v>
      </c>
    </row>
    <row r="589" spans="1:47" x14ac:dyDescent="0.25">
      <c r="A589" t="str">
        <f t="shared" si="62"/>
        <v>R1-2</v>
      </c>
      <c r="B589" t="str">
        <f t="shared" si="63"/>
        <v>NetR1_2</v>
      </c>
      <c r="C589" t="str">
        <f t="shared" si="64"/>
        <v>R1-NetR1_2</v>
      </c>
      <c r="D589" t="str">
        <f t="shared" si="65"/>
        <v>R1-2</v>
      </c>
      <c r="E589" t="s">
        <v>488</v>
      </c>
      <c r="F589">
        <v>2</v>
      </c>
      <c r="G589" t="s">
        <v>385</v>
      </c>
      <c r="N589" s="97"/>
      <c r="AT589" t="str">
        <f t="shared" si="66"/>
        <v>NetR1_2</v>
      </c>
      <c r="AU589" t="str">
        <f t="shared" si="67"/>
        <v>--</v>
      </c>
    </row>
    <row r="590" spans="1:47" x14ac:dyDescent="0.25">
      <c r="A590" t="str">
        <f t="shared" si="62"/>
        <v>R2-1</v>
      </c>
      <c r="B590" t="str">
        <f t="shared" si="63"/>
        <v>3.3V</v>
      </c>
      <c r="C590" t="str">
        <f t="shared" si="64"/>
        <v>R2-3.3V</v>
      </c>
      <c r="D590" t="str">
        <f t="shared" si="65"/>
        <v>R2-1</v>
      </c>
      <c r="E590" t="s">
        <v>489</v>
      </c>
      <c r="F590">
        <v>1</v>
      </c>
      <c r="G590" t="s">
        <v>291</v>
      </c>
      <c r="N590" s="97"/>
      <c r="AT590" t="str">
        <f t="shared" si="66"/>
        <v>3.3V</v>
      </c>
      <c r="AU590" t="str">
        <f t="shared" si="67"/>
        <v>--</v>
      </c>
    </row>
    <row r="591" spans="1:47" x14ac:dyDescent="0.25">
      <c r="A591" t="str">
        <f t="shared" si="62"/>
        <v>R2-2</v>
      </c>
      <c r="B591" t="str">
        <f t="shared" si="63"/>
        <v>NetR2_2</v>
      </c>
      <c r="C591" t="str">
        <f t="shared" si="64"/>
        <v>R2-NetR2_2</v>
      </c>
      <c r="D591" t="str">
        <f t="shared" si="65"/>
        <v>R2-2</v>
      </c>
      <c r="E591" t="s">
        <v>489</v>
      </c>
      <c r="F591">
        <v>2</v>
      </c>
      <c r="G591" t="s">
        <v>390</v>
      </c>
      <c r="N591" s="97"/>
      <c r="AT591" t="str">
        <f t="shared" si="66"/>
        <v>NetR2_2</v>
      </c>
      <c r="AU591" t="str">
        <f t="shared" si="67"/>
        <v>--</v>
      </c>
    </row>
    <row r="592" spans="1:47" x14ac:dyDescent="0.25">
      <c r="A592" t="str">
        <f t="shared" si="62"/>
        <v>R3-1</v>
      </c>
      <c r="B592" t="str">
        <f t="shared" si="63"/>
        <v>DEVCLRn</v>
      </c>
      <c r="C592" t="str">
        <f t="shared" si="64"/>
        <v>R3-DEVCLRn</v>
      </c>
      <c r="D592" t="str">
        <f t="shared" si="65"/>
        <v>R3-1</v>
      </c>
      <c r="E592" t="s">
        <v>490</v>
      </c>
      <c r="F592">
        <v>1</v>
      </c>
      <c r="G592" t="s">
        <v>625</v>
      </c>
      <c r="N592" s="97"/>
      <c r="AT592" t="str">
        <f t="shared" si="66"/>
        <v>DEVCLRn</v>
      </c>
      <c r="AU592" t="str">
        <f t="shared" si="67"/>
        <v>--</v>
      </c>
    </row>
    <row r="593" spans="1:47" x14ac:dyDescent="0.25">
      <c r="A593" t="str">
        <f t="shared" si="62"/>
        <v>R3-2</v>
      </c>
      <c r="B593" t="str">
        <f t="shared" si="63"/>
        <v>3.3V</v>
      </c>
      <c r="C593" t="str">
        <f t="shared" si="64"/>
        <v>R3-3.3V</v>
      </c>
      <c r="D593" t="str">
        <f t="shared" si="65"/>
        <v>R3-2</v>
      </c>
      <c r="E593" t="s">
        <v>490</v>
      </c>
      <c r="F593">
        <v>2</v>
      </c>
      <c r="G593" t="s">
        <v>291</v>
      </c>
      <c r="N593" s="97"/>
      <c r="AT593" t="str">
        <f t="shared" si="66"/>
        <v>3.3V</v>
      </c>
      <c r="AU593" t="str">
        <f t="shared" si="67"/>
        <v>--</v>
      </c>
    </row>
    <row r="594" spans="1:47" x14ac:dyDescent="0.25">
      <c r="A594" t="str">
        <f t="shared" si="62"/>
        <v>R4-1</v>
      </c>
      <c r="B594" t="str">
        <f t="shared" si="63"/>
        <v>NetR4_1</v>
      </c>
      <c r="C594" t="str">
        <f t="shared" si="64"/>
        <v>R4-NetR4_1</v>
      </c>
      <c r="D594" t="str">
        <f t="shared" si="65"/>
        <v>R4-1</v>
      </c>
      <c r="E594" t="s">
        <v>491</v>
      </c>
      <c r="F594">
        <v>1</v>
      </c>
      <c r="G594" t="s">
        <v>392</v>
      </c>
      <c r="N594" s="97"/>
      <c r="AT594" t="str">
        <f t="shared" si="66"/>
        <v>EEDATA</v>
      </c>
      <c r="AU594" t="str">
        <f t="shared" si="67"/>
        <v>R7</v>
      </c>
    </row>
    <row r="595" spans="1:47" x14ac:dyDescent="0.25">
      <c r="A595" t="str">
        <f t="shared" si="62"/>
        <v>R4-2</v>
      </c>
      <c r="B595" t="str">
        <f t="shared" si="63"/>
        <v>3.3V</v>
      </c>
      <c r="C595" t="str">
        <f t="shared" si="64"/>
        <v>R4-3.3V</v>
      </c>
      <c r="D595" t="str">
        <f t="shared" si="65"/>
        <v>R4-2</v>
      </c>
      <c r="E595" t="s">
        <v>491</v>
      </c>
      <c r="F595">
        <v>2</v>
      </c>
      <c r="G595" t="s">
        <v>291</v>
      </c>
      <c r="N595" s="97"/>
      <c r="AT595" t="str">
        <f t="shared" si="66"/>
        <v>3.3V</v>
      </c>
      <c r="AU595" t="str">
        <f t="shared" si="67"/>
        <v>--</v>
      </c>
    </row>
    <row r="596" spans="1:47" x14ac:dyDescent="0.25">
      <c r="A596" t="str">
        <f t="shared" si="62"/>
        <v>R5-1</v>
      </c>
      <c r="B596" t="str">
        <f t="shared" si="63"/>
        <v>nSTATUS</v>
      </c>
      <c r="C596" t="str">
        <f t="shared" si="64"/>
        <v>R5-nSTATUS</v>
      </c>
      <c r="D596" t="str">
        <f t="shared" si="65"/>
        <v>R5-1</v>
      </c>
      <c r="E596" t="s">
        <v>492</v>
      </c>
      <c r="F596">
        <v>1</v>
      </c>
      <c r="G596" t="s">
        <v>795</v>
      </c>
      <c r="N596" s="97"/>
      <c r="AT596" t="str">
        <f t="shared" si="66"/>
        <v>nSTATUS</v>
      </c>
      <c r="AU596" t="str">
        <f t="shared" si="67"/>
        <v>--</v>
      </c>
    </row>
    <row r="597" spans="1:47" x14ac:dyDescent="0.25">
      <c r="A597" t="str">
        <f t="shared" si="62"/>
        <v>R5-2</v>
      </c>
      <c r="B597" t="str">
        <f t="shared" si="63"/>
        <v>3.3V</v>
      </c>
      <c r="C597" t="str">
        <f t="shared" si="64"/>
        <v>R5-3.3V</v>
      </c>
      <c r="D597" t="str">
        <f t="shared" si="65"/>
        <v>R5-2</v>
      </c>
      <c r="E597" t="s">
        <v>492</v>
      </c>
      <c r="F597">
        <v>2</v>
      </c>
      <c r="G597" t="s">
        <v>291</v>
      </c>
      <c r="N597" s="97"/>
      <c r="AT597" t="str">
        <f t="shared" si="66"/>
        <v>3.3V</v>
      </c>
      <c r="AU597" t="str">
        <f t="shared" si="67"/>
        <v>--</v>
      </c>
    </row>
    <row r="598" spans="1:47" x14ac:dyDescent="0.25">
      <c r="A598" t="str">
        <f t="shared" si="62"/>
        <v>R6-1</v>
      </c>
      <c r="B598" t="str">
        <f t="shared" si="63"/>
        <v>NetR6_1</v>
      </c>
      <c r="C598" t="str">
        <f t="shared" si="64"/>
        <v>R6-NetR6_1</v>
      </c>
      <c r="D598" t="str">
        <f t="shared" si="65"/>
        <v>R6-1</v>
      </c>
      <c r="E598" t="s">
        <v>493</v>
      </c>
      <c r="F598">
        <v>1</v>
      </c>
      <c r="G598" t="s">
        <v>989</v>
      </c>
      <c r="N598" s="97"/>
      <c r="AT598" t="str">
        <f t="shared" si="66"/>
        <v>NetR6_1</v>
      </c>
      <c r="AU598" t="str">
        <f t="shared" si="67"/>
        <v>--</v>
      </c>
    </row>
    <row r="599" spans="1:47" x14ac:dyDescent="0.25">
      <c r="A599" t="str">
        <f t="shared" si="62"/>
        <v>R6-2</v>
      </c>
      <c r="B599" t="str">
        <f t="shared" si="63"/>
        <v>1.8V</v>
      </c>
      <c r="C599" t="str">
        <f t="shared" si="64"/>
        <v>R6-1.8V</v>
      </c>
      <c r="D599" t="str">
        <f t="shared" si="65"/>
        <v>R6-2</v>
      </c>
      <c r="E599" t="s">
        <v>493</v>
      </c>
      <c r="F599">
        <v>2</v>
      </c>
      <c r="G599" t="s">
        <v>964</v>
      </c>
      <c r="N599" s="97"/>
      <c r="AT599" t="str">
        <f t="shared" si="66"/>
        <v>1.8V</v>
      </c>
      <c r="AU599" t="str">
        <f t="shared" si="67"/>
        <v>--</v>
      </c>
    </row>
    <row r="600" spans="1:47" x14ac:dyDescent="0.25">
      <c r="A600" t="str">
        <f t="shared" si="62"/>
        <v>R7-1</v>
      </c>
      <c r="B600" t="str">
        <f t="shared" si="63"/>
        <v>EEDATA</v>
      </c>
      <c r="C600" t="str">
        <f t="shared" si="64"/>
        <v>R7-EEDATA</v>
      </c>
      <c r="D600" t="str">
        <f t="shared" si="65"/>
        <v>R7-1</v>
      </c>
      <c r="E600" t="s">
        <v>494</v>
      </c>
      <c r="F600">
        <v>1</v>
      </c>
      <c r="G600" t="s">
        <v>343</v>
      </c>
      <c r="N600" s="97"/>
      <c r="AT600" t="str">
        <f t="shared" si="66"/>
        <v>NetR4_1</v>
      </c>
      <c r="AU600" t="str">
        <f t="shared" si="67"/>
        <v>R7</v>
      </c>
    </row>
    <row r="601" spans="1:47" x14ac:dyDescent="0.25">
      <c r="A601" t="str">
        <f t="shared" si="62"/>
        <v>R7-2</v>
      </c>
      <c r="B601" t="str">
        <f t="shared" si="63"/>
        <v>NetR4_1</v>
      </c>
      <c r="C601" t="str">
        <f t="shared" si="64"/>
        <v>R7-NetR4_1</v>
      </c>
      <c r="D601" t="str">
        <f t="shared" si="65"/>
        <v>R7-2</v>
      </c>
      <c r="E601" t="s">
        <v>494</v>
      </c>
      <c r="F601">
        <v>2</v>
      </c>
      <c r="G601" t="s">
        <v>392</v>
      </c>
      <c r="N601" s="97"/>
      <c r="AT601" t="str">
        <f t="shared" si="66"/>
        <v>EEDATA</v>
      </c>
      <c r="AU601" t="str">
        <f t="shared" si="67"/>
        <v>R7</v>
      </c>
    </row>
    <row r="602" spans="1:47" x14ac:dyDescent="0.25">
      <c r="A602" t="str">
        <f t="shared" si="62"/>
        <v>R8-1</v>
      </c>
      <c r="B602" t="str">
        <f t="shared" si="63"/>
        <v>NetD10_A</v>
      </c>
      <c r="C602" t="str">
        <f t="shared" si="64"/>
        <v>R8-NetD10_A</v>
      </c>
      <c r="D602" t="str">
        <f t="shared" si="65"/>
        <v>R8-1</v>
      </c>
      <c r="E602" t="s">
        <v>495</v>
      </c>
      <c r="F602">
        <v>1</v>
      </c>
      <c r="G602" t="s">
        <v>372</v>
      </c>
      <c r="N602" s="97"/>
      <c r="AT602" t="str">
        <f t="shared" si="66"/>
        <v>NetD10_A</v>
      </c>
      <c r="AU602" t="str">
        <f t="shared" si="67"/>
        <v>--</v>
      </c>
    </row>
    <row r="603" spans="1:47" x14ac:dyDescent="0.25">
      <c r="A603" t="str">
        <f t="shared" si="62"/>
        <v>R8-2</v>
      </c>
      <c r="B603" t="str">
        <f t="shared" si="63"/>
        <v>3.3V</v>
      </c>
      <c r="C603" t="str">
        <f t="shared" si="64"/>
        <v>R8-3.3V</v>
      </c>
      <c r="D603" t="str">
        <f t="shared" si="65"/>
        <v>R8-2</v>
      </c>
      <c r="E603" t="s">
        <v>495</v>
      </c>
      <c r="F603">
        <v>2</v>
      </c>
      <c r="G603" t="s">
        <v>291</v>
      </c>
      <c r="N603" s="97"/>
      <c r="AT603" t="str">
        <f t="shared" si="66"/>
        <v>3.3V</v>
      </c>
      <c r="AU603" t="str">
        <f t="shared" si="67"/>
        <v>--</v>
      </c>
    </row>
    <row r="604" spans="1:47" x14ac:dyDescent="0.25">
      <c r="A604" t="str">
        <f t="shared" si="62"/>
        <v>R9-1</v>
      </c>
      <c r="B604" t="str">
        <f t="shared" si="63"/>
        <v>LED1</v>
      </c>
      <c r="C604" t="str">
        <f t="shared" si="64"/>
        <v>R9-LED1</v>
      </c>
      <c r="D604" t="str">
        <f t="shared" si="65"/>
        <v>R9-1</v>
      </c>
      <c r="E604" t="s">
        <v>496</v>
      </c>
      <c r="F604">
        <v>1</v>
      </c>
      <c r="G604" t="s">
        <v>354</v>
      </c>
      <c r="N604" s="97"/>
      <c r="AT604" t="str">
        <f t="shared" si="66"/>
        <v>NetD2_A</v>
      </c>
      <c r="AU604" t="str">
        <f t="shared" si="67"/>
        <v>R9</v>
      </c>
    </row>
    <row r="605" spans="1:47" x14ac:dyDescent="0.25">
      <c r="A605" t="str">
        <f t="shared" si="62"/>
        <v>R9-2</v>
      </c>
      <c r="B605" t="str">
        <f t="shared" si="63"/>
        <v>NetD2_A</v>
      </c>
      <c r="C605" t="str">
        <f t="shared" si="64"/>
        <v>R9-NetD2_A</v>
      </c>
      <c r="D605" t="str">
        <f t="shared" si="65"/>
        <v>R9-2</v>
      </c>
      <c r="E605" t="s">
        <v>496</v>
      </c>
      <c r="F605">
        <v>2</v>
      </c>
      <c r="G605" t="s">
        <v>374</v>
      </c>
      <c r="N605" s="97"/>
      <c r="AT605" t="str">
        <f t="shared" si="66"/>
        <v>LED1</v>
      </c>
      <c r="AU605" t="str">
        <f t="shared" si="67"/>
        <v>R9</v>
      </c>
    </row>
    <row r="606" spans="1:47" x14ac:dyDescent="0.25">
      <c r="A606" t="str">
        <f t="shared" si="62"/>
        <v>R10-1</v>
      </c>
      <c r="B606" t="str">
        <f t="shared" si="63"/>
        <v>LED2</v>
      </c>
      <c r="C606" t="str">
        <f t="shared" si="64"/>
        <v>R10-LED2</v>
      </c>
      <c r="D606" t="str">
        <f t="shared" si="65"/>
        <v>R10-1</v>
      </c>
      <c r="E606" t="s">
        <v>497</v>
      </c>
      <c r="F606">
        <v>1</v>
      </c>
      <c r="G606" t="s">
        <v>356</v>
      </c>
      <c r="N606" s="97"/>
      <c r="AT606" t="str">
        <f t="shared" si="66"/>
        <v>NetD3_A</v>
      </c>
      <c r="AU606" t="str">
        <f t="shared" si="67"/>
        <v>R10</v>
      </c>
    </row>
    <row r="607" spans="1:47" x14ac:dyDescent="0.25">
      <c r="A607" t="str">
        <f t="shared" si="62"/>
        <v>R10-2</v>
      </c>
      <c r="B607" t="str">
        <f t="shared" si="63"/>
        <v>NetD3_A</v>
      </c>
      <c r="C607" t="str">
        <f t="shared" si="64"/>
        <v>R10-NetD3_A</v>
      </c>
      <c r="D607" t="str">
        <f t="shared" si="65"/>
        <v>R10-2</v>
      </c>
      <c r="E607" t="s">
        <v>497</v>
      </c>
      <c r="F607">
        <v>2</v>
      </c>
      <c r="G607" t="s">
        <v>375</v>
      </c>
      <c r="N607" s="97"/>
      <c r="AT607" t="str">
        <f t="shared" si="66"/>
        <v>LED2</v>
      </c>
      <c r="AU607" t="str">
        <f t="shared" si="67"/>
        <v>R10</v>
      </c>
    </row>
    <row r="608" spans="1:47" x14ac:dyDescent="0.25">
      <c r="A608" t="str">
        <f t="shared" si="62"/>
        <v>R11-1</v>
      </c>
      <c r="B608" t="str">
        <f t="shared" si="63"/>
        <v>LED3</v>
      </c>
      <c r="C608" t="str">
        <f t="shared" si="64"/>
        <v>R11-LED3</v>
      </c>
      <c r="D608" t="str">
        <f t="shared" si="65"/>
        <v>R11-1</v>
      </c>
      <c r="E608" t="s">
        <v>498</v>
      </c>
      <c r="F608">
        <v>1</v>
      </c>
      <c r="G608" t="s">
        <v>358</v>
      </c>
      <c r="N608" s="97"/>
      <c r="AT608" t="str">
        <f t="shared" si="66"/>
        <v>NetD4_A</v>
      </c>
      <c r="AU608" t="str">
        <f t="shared" si="67"/>
        <v>R11</v>
      </c>
    </row>
    <row r="609" spans="1:47" x14ac:dyDescent="0.25">
      <c r="A609" t="str">
        <f t="shared" si="62"/>
        <v>R11-2</v>
      </c>
      <c r="B609" t="str">
        <f t="shared" si="63"/>
        <v>NetD4_A</v>
      </c>
      <c r="C609" t="str">
        <f t="shared" si="64"/>
        <v>R11-NetD4_A</v>
      </c>
      <c r="D609" t="str">
        <f t="shared" si="65"/>
        <v>R11-2</v>
      </c>
      <c r="E609" t="s">
        <v>498</v>
      </c>
      <c r="F609">
        <v>2</v>
      </c>
      <c r="G609" t="s">
        <v>376</v>
      </c>
      <c r="N609" s="97"/>
      <c r="AT609" t="str">
        <f t="shared" si="66"/>
        <v>LED3</v>
      </c>
      <c r="AU609" t="str">
        <f t="shared" si="67"/>
        <v>R11</v>
      </c>
    </row>
    <row r="610" spans="1:47" x14ac:dyDescent="0.25">
      <c r="A610" t="str">
        <f t="shared" si="62"/>
        <v>R12-1</v>
      </c>
      <c r="B610" t="str">
        <f t="shared" si="63"/>
        <v>LED4</v>
      </c>
      <c r="C610" t="str">
        <f t="shared" si="64"/>
        <v>R12-LED4</v>
      </c>
      <c r="D610" t="str">
        <f t="shared" si="65"/>
        <v>R12-1</v>
      </c>
      <c r="E610" t="s">
        <v>499</v>
      </c>
      <c r="F610">
        <v>1</v>
      </c>
      <c r="G610" t="s">
        <v>360</v>
      </c>
      <c r="N610" s="97"/>
      <c r="AT610" t="str">
        <f t="shared" si="66"/>
        <v>NetD5_A</v>
      </c>
      <c r="AU610" t="str">
        <f t="shared" si="67"/>
        <v>R12</v>
      </c>
    </row>
    <row r="611" spans="1:47" x14ac:dyDescent="0.25">
      <c r="A611" t="str">
        <f t="shared" si="62"/>
        <v>R12-2</v>
      </c>
      <c r="B611" t="str">
        <f t="shared" si="63"/>
        <v>NetD5_A</v>
      </c>
      <c r="C611" t="str">
        <f t="shared" si="64"/>
        <v>R12-NetD5_A</v>
      </c>
      <c r="D611" t="str">
        <f t="shared" si="65"/>
        <v>R12-2</v>
      </c>
      <c r="E611" t="s">
        <v>499</v>
      </c>
      <c r="F611">
        <v>2</v>
      </c>
      <c r="G611" t="s">
        <v>377</v>
      </c>
      <c r="N611" s="97"/>
      <c r="AT611" t="str">
        <f t="shared" si="66"/>
        <v>LED4</v>
      </c>
      <c r="AU611" t="str">
        <f t="shared" si="67"/>
        <v>R12</v>
      </c>
    </row>
    <row r="612" spans="1:47" x14ac:dyDescent="0.25">
      <c r="A612" t="str">
        <f t="shared" si="62"/>
        <v>R13-1</v>
      </c>
      <c r="B612" t="str">
        <f t="shared" si="63"/>
        <v>LED5</v>
      </c>
      <c r="C612" t="str">
        <f t="shared" si="64"/>
        <v>R13-LED5</v>
      </c>
      <c r="D612" t="str">
        <f t="shared" si="65"/>
        <v>R13-1</v>
      </c>
      <c r="E612" t="s">
        <v>500</v>
      </c>
      <c r="F612">
        <v>1</v>
      </c>
      <c r="G612" t="s">
        <v>362</v>
      </c>
      <c r="N612" s="97"/>
      <c r="AT612" t="str">
        <f t="shared" si="66"/>
        <v>NetD6_A</v>
      </c>
      <c r="AU612" t="str">
        <f t="shared" si="67"/>
        <v>R13</v>
      </c>
    </row>
    <row r="613" spans="1:47" x14ac:dyDescent="0.25">
      <c r="A613" t="str">
        <f t="shared" si="62"/>
        <v>R13-2</v>
      </c>
      <c r="B613" t="str">
        <f t="shared" si="63"/>
        <v>NetD6_A</v>
      </c>
      <c r="C613" t="str">
        <f t="shared" si="64"/>
        <v>R13-NetD6_A</v>
      </c>
      <c r="D613" t="str">
        <f t="shared" si="65"/>
        <v>R13-2</v>
      </c>
      <c r="E613" t="s">
        <v>500</v>
      </c>
      <c r="F613">
        <v>2</v>
      </c>
      <c r="G613" t="s">
        <v>378</v>
      </c>
      <c r="N613" s="97"/>
      <c r="AT613" t="str">
        <f t="shared" si="66"/>
        <v>LED5</v>
      </c>
      <c r="AU613" t="str">
        <f t="shared" si="67"/>
        <v>R13</v>
      </c>
    </row>
    <row r="614" spans="1:47" x14ac:dyDescent="0.25">
      <c r="A614" t="str">
        <f t="shared" si="62"/>
        <v>R14-1</v>
      </c>
      <c r="B614" t="str">
        <f t="shared" si="63"/>
        <v>LED6</v>
      </c>
      <c r="C614" t="str">
        <f t="shared" si="64"/>
        <v>R14-LED6</v>
      </c>
      <c r="D614" t="str">
        <f t="shared" si="65"/>
        <v>R14-1</v>
      </c>
      <c r="E614" t="s">
        <v>501</v>
      </c>
      <c r="F614">
        <v>1</v>
      </c>
      <c r="G614" t="s">
        <v>364</v>
      </c>
      <c r="N614" s="97"/>
      <c r="AT614" t="str">
        <f t="shared" si="66"/>
        <v>NetD7_A</v>
      </c>
      <c r="AU614" t="str">
        <f t="shared" si="67"/>
        <v>R14</v>
      </c>
    </row>
    <row r="615" spans="1:47" x14ac:dyDescent="0.25">
      <c r="A615" t="str">
        <f t="shared" si="62"/>
        <v>R14-2</v>
      </c>
      <c r="B615" t="str">
        <f t="shared" si="63"/>
        <v>NetD7_A</v>
      </c>
      <c r="C615" t="str">
        <f t="shared" si="64"/>
        <v>R14-NetD7_A</v>
      </c>
      <c r="D615" t="str">
        <f t="shared" si="65"/>
        <v>R14-2</v>
      </c>
      <c r="E615" t="s">
        <v>501</v>
      </c>
      <c r="F615">
        <v>2</v>
      </c>
      <c r="G615" t="s">
        <v>379</v>
      </c>
      <c r="N615" s="97"/>
      <c r="AT615" t="str">
        <f t="shared" si="66"/>
        <v>LED6</v>
      </c>
      <c r="AU615" t="str">
        <f t="shared" si="67"/>
        <v>R14</v>
      </c>
    </row>
    <row r="616" spans="1:47" x14ac:dyDescent="0.25">
      <c r="A616" t="str">
        <f t="shared" si="62"/>
        <v>R15-1</v>
      </c>
      <c r="B616" t="str">
        <f t="shared" si="63"/>
        <v>LED7</v>
      </c>
      <c r="C616" t="str">
        <f t="shared" si="64"/>
        <v>R15-LED7</v>
      </c>
      <c r="D616" t="str">
        <f t="shared" si="65"/>
        <v>R15-1</v>
      </c>
      <c r="E616" t="s">
        <v>502</v>
      </c>
      <c r="F616">
        <v>1</v>
      </c>
      <c r="G616" t="s">
        <v>366</v>
      </c>
      <c r="N616" s="97"/>
      <c r="AT616" t="str">
        <f t="shared" si="66"/>
        <v>NetD8_A</v>
      </c>
      <c r="AU616" t="str">
        <f t="shared" si="67"/>
        <v>R15</v>
      </c>
    </row>
    <row r="617" spans="1:47" x14ac:dyDescent="0.25">
      <c r="A617" t="str">
        <f t="shared" si="62"/>
        <v>R15-2</v>
      </c>
      <c r="B617" t="str">
        <f t="shared" si="63"/>
        <v>NetD8_A</v>
      </c>
      <c r="C617" t="str">
        <f t="shared" si="64"/>
        <v>R15-NetD8_A</v>
      </c>
      <c r="D617" t="str">
        <f t="shared" si="65"/>
        <v>R15-2</v>
      </c>
      <c r="E617" t="s">
        <v>502</v>
      </c>
      <c r="F617">
        <v>2</v>
      </c>
      <c r="G617" t="s">
        <v>380</v>
      </c>
      <c r="N617" s="97"/>
      <c r="AT617" t="str">
        <f t="shared" si="66"/>
        <v>LED7</v>
      </c>
      <c r="AU617" t="str">
        <f t="shared" si="67"/>
        <v>R15</v>
      </c>
    </row>
    <row r="618" spans="1:47" x14ac:dyDescent="0.25">
      <c r="A618" t="str">
        <f t="shared" si="62"/>
        <v>R16-1</v>
      </c>
      <c r="B618" t="str">
        <f t="shared" si="63"/>
        <v>LED8</v>
      </c>
      <c r="C618" t="str">
        <f t="shared" si="64"/>
        <v>R16-LED8</v>
      </c>
      <c r="D618" t="str">
        <f t="shared" si="65"/>
        <v>R16-1</v>
      </c>
      <c r="E618" t="s">
        <v>503</v>
      </c>
      <c r="F618">
        <v>1</v>
      </c>
      <c r="G618" t="s">
        <v>368</v>
      </c>
      <c r="N618" s="97"/>
      <c r="AT618" t="str">
        <f t="shared" si="66"/>
        <v>NetD9_A</v>
      </c>
      <c r="AU618" t="str">
        <f t="shared" si="67"/>
        <v>R16</v>
      </c>
    </row>
    <row r="619" spans="1:47" x14ac:dyDescent="0.25">
      <c r="A619" t="str">
        <f t="shared" si="62"/>
        <v>R16-2</v>
      </c>
      <c r="B619" t="str">
        <f t="shared" si="63"/>
        <v>NetD9_A</v>
      </c>
      <c r="C619" t="str">
        <f t="shared" si="64"/>
        <v>R16-NetD9_A</v>
      </c>
      <c r="D619" t="str">
        <f t="shared" si="65"/>
        <v>R16-2</v>
      </c>
      <c r="E619" t="s">
        <v>503</v>
      </c>
      <c r="F619">
        <v>2</v>
      </c>
      <c r="G619" t="s">
        <v>381</v>
      </c>
      <c r="N619" s="97"/>
      <c r="AT619" t="str">
        <f t="shared" si="66"/>
        <v>LED8</v>
      </c>
      <c r="AU619" t="str">
        <f t="shared" si="67"/>
        <v>R16</v>
      </c>
    </row>
    <row r="620" spans="1:47" x14ac:dyDescent="0.25">
      <c r="A620" t="str">
        <f t="shared" si="62"/>
        <v>R17-1</v>
      </c>
      <c r="B620" t="str">
        <f t="shared" si="63"/>
        <v>NetR17_1</v>
      </c>
      <c r="C620" t="str">
        <f t="shared" si="64"/>
        <v>R17-NetR17_1</v>
      </c>
      <c r="D620" t="str">
        <f t="shared" si="65"/>
        <v>R17-1</v>
      </c>
      <c r="E620" t="s">
        <v>504</v>
      </c>
      <c r="F620">
        <v>1</v>
      </c>
      <c r="G620" t="s">
        <v>382</v>
      </c>
      <c r="N620" s="97"/>
      <c r="AT620" t="str">
        <f t="shared" si="66"/>
        <v>CLK12M</v>
      </c>
      <c r="AU620" t="str">
        <f t="shared" si="67"/>
        <v>R17</v>
      </c>
    </row>
    <row r="621" spans="1:47" x14ac:dyDescent="0.25">
      <c r="A621" t="str">
        <f t="shared" si="62"/>
        <v>R17-2</v>
      </c>
      <c r="B621" t="str">
        <f t="shared" si="63"/>
        <v>CLK12M</v>
      </c>
      <c r="C621" t="str">
        <f t="shared" si="64"/>
        <v>R17-CLK12M</v>
      </c>
      <c r="D621" t="str">
        <f t="shared" si="65"/>
        <v>R17-2</v>
      </c>
      <c r="E621" t="s">
        <v>504</v>
      </c>
      <c r="F621">
        <v>2</v>
      </c>
      <c r="G621" t="s">
        <v>315</v>
      </c>
      <c r="N621" s="97"/>
      <c r="AT621" t="str">
        <f t="shared" si="66"/>
        <v>NetR17_1</v>
      </c>
      <c r="AU621" t="str">
        <f t="shared" si="67"/>
        <v>R17</v>
      </c>
    </row>
    <row r="622" spans="1:47" x14ac:dyDescent="0.25">
      <c r="A622" t="str">
        <f t="shared" si="62"/>
        <v>R18-1</v>
      </c>
      <c r="B622" t="str">
        <f t="shared" si="63"/>
        <v>GND</v>
      </c>
      <c r="C622" t="str">
        <f t="shared" si="64"/>
        <v>R18-GND</v>
      </c>
      <c r="D622" t="str">
        <f t="shared" si="65"/>
        <v>R18-1</v>
      </c>
      <c r="E622" t="s">
        <v>505</v>
      </c>
      <c r="F622">
        <v>1</v>
      </c>
      <c r="G622" t="s">
        <v>324</v>
      </c>
      <c r="N622" s="97"/>
      <c r="AT622" t="str">
        <f t="shared" si="66"/>
        <v>GND</v>
      </c>
      <c r="AU622" t="str">
        <f t="shared" si="67"/>
        <v>--</v>
      </c>
    </row>
    <row r="623" spans="1:47" x14ac:dyDescent="0.25">
      <c r="A623" t="str">
        <f t="shared" si="62"/>
        <v>R18-2</v>
      </c>
      <c r="B623" t="str">
        <f t="shared" si="63"/>
        <v>NetR6_1</v>
      </c>
      <c r="C623" t="str">
        <f t="shared" si="64"/>
        <v>R18-NetR6_1</v>
      </c>
      <c r="D623" t="str">
        <f t="shared" si="65"/>
        <v>R18-2</v>
      </c>
      <c r="E623" t="s">
        <v>505</v>
      </c>
      <c r="F623">
        <v>2</v>
      </c>
      <c r="G623" t="s">
        <v>989</v>
      </c>
      <c r="N623" s="97"/>
      <c r="AT623" t="str">
        <f t="shared" si="66"/>
        <v>NetR6_1</v>
      </c>
      <c r="AU623" t="str">
        <f t="shared" si="67"/>
        <v>--</v>
      </c>
    </row>
    <row r="624" spans="1:47" x14ac:dyDescent="0.25">
      <c r="A624" t="str">
        <f t="shared" si="62"/>
        <v>R19-1</v>
      </c>
      <c r="B624" t="str">
        <f t="shared" si="63"/>
        <v>NetR17_1</v>
      </c>
      <c r="C624" t="str">
        <f t="shared" si="64"/>
        <v>R19-NetR17_1</v>
      </c>
      <c r="D624" t="str">
        <f t="shared" si="65"/>
        <v>R19-1</v>
      </c>
      <c r="E624" t="s">
        <v>506</v>
      </c>
      <c r="F624">
        <v>1</v>
      </c>
      <c r="G624" t="s">
        <v>382</v>
      </c>
      <c r="N624" s="97"/>
      <c r="AT624" t="str">
        <f t="shared" si="66"/>
        <v>CLK12M</v>
      </c>
      <c r="AU624" t="str">
        <f t="shared" si="67"/>
        <v>R17</v>
      </c>
    </row>
    <row r="625" spans="1:47" x14ac:dyDescent="0.25">
      <c r="A625" t="str">
        <f t="shared" si="62"/>
        <v>R19-2</v>
      </c>
      <c r="B625" t="str">
        <f t="shared" si="63"/>
        <v>NetR19_2</v>
      </c>
      <c r="C625" t="str">
        <f t="shared" si="64"/>
        <v>R19-NetR19_2</v>
      </c>
      <c r="D625" t="str">
        <f t="shared" si="65"/>
        <v>R19-2</v>
      </c>
      <c r="E625" t="s">
        <v>506</v>
      </c>
      <c r="F625">
        <v>2</v>
      </c>
      <c r="G625" t="s">
        <v>384</v>
      </c>
      <c r="N625" s="97"/>
      <c r="AT625" t="str">
        <f t="shared" si="66"/>
        <v>NetR17_1</v>
      </c>
      <c r="AU625" t="str">
        <f t="shared" si="67"/>
        <v>R19</v>
      </c>
    </row>
    <row r="626" spans="1:47" x14ac:dyDescent="0.25">
      <c r="A626" t="str">
        <f t="shared" si="62"/>
        <v>R20-1</v>
      </c>
      <c r="B626" t="str">
        <f t="shared" si="63"/>
        <v>3.3V</v>
      </c>
      <c r="C626" t="str">
        <f t="shared" si="64"/>
        <v>R20-3.3V</v>
      </c>
      <c r="D626" t="str">
        <f t="shared" si="65"/>
        <v>R20-1</v>
      </c>
      <c r="E626" t="s">
        <v>507</v>
      </c>
      <c r="F626">
        <v>1</v>
      </c>
      <c r="G626" t="s">
        <v>291</v>
      </c>
      <c r="N626" s="97"/>
      <c r="AT626" t="str">
        <f t="shared" si="66"/>
        <v>3.3V</v>
      </c>
      <c r="AU626" t="str">
        <f t="shared" si="67"/>
        <v>--</v>
      </c>
    </row>
    <row r="627" spans="1:47" x14ac:dyDescent="0.25">
      <c r="A627" t="str">
        <f t="shared" si="62"/>
        <v>R20-2</v>
      </c>
      <c r="B627" t="str">
        <f t="shared" si="63"/>
        <v>nCONFIG</v>
      </c>
      <c r="C627" t="str">
        <f t="shared" si="64"/>
        <v>R20-nCONFIG</v>
      </c>
      <c r="D627" t="str">
        <f t="shared" si="65"/>
        <v>R20-2</v>
      </c>
      <c r="E627" t="s">
        <v>507</v>
      </c>
      <c r="F627">
        <v>2</v>
      </c>
      <c r="G627" t="s">
        <v>640</v>
      </c>
      <c r="N627" s="97"/>
      <c r="AT627" t="str">
        <f t="shared" si="66"/>
        <v>RESET</v>
      </c>
      <c r="AU627" t="str">
        <f t="shared" si="67"/>
        <v>R26</v>
      </c>
    </row>
    <row r="628" spans="1:47" x14ac:dyDescent="0.25">
      <c r="A628" t="str">
        <f t="shared" si="62"/>
        <v>R21-1</v>
      </c>
      <c r="B628" t="str">
        <f t="shared" si="63"/>
        <v>JTAGEN</v>
      </c>
      <c r="C628" t="str">
        <f t="shared" si="64"/>
        <v>R21-JTAGEN</v>
      </c>
      <c r="D628" t="str">
        <f t="shared" si="65"/>
        <v>R21-1</v>
      </c>
      <c r="E628" t="s">
        <v>776</v>
      </c>
      <c r="F628">
        <v>1</v>
      </c>
      <c r="G628" t="s">
        <v>328</v>
      </c>
      <c r="N628" s="97"/>
      <c r="AT628" t="str">
        <f t="shared" si="66"/>
        <v>NetJ4_2</v>
      </c>
      <c r="AU628" t="str">
        <f t="shared" si="67"/>
        <v>R33</v>
      </c>
    </row>
    <row r="629" spans="1:47" x14ac:dyDescent="0.25">
      <c r="A629" t="str">
        <f t="shared" si="62"/>
        <v>R21-2</v>
      </c>
      <c r="B629" t="str">
        <f t="shared" si="63"/>
        <v>3.3V</v>
      </c>
      <c r="C629" t="str">
        <f t="shared" si="64"/>
        <v>R21-3.3V</v>
      </c>
      <c r="D629" t="str">
        <f t="shared" si="65"/>
        <v>R21-2</v>
      </c>
      <c r="E629" t="s">
        <v>776</v>
      </c>
      <c r="F629">
        <v>2</v>
      </c>
      <c r="G629" t="s">
        <v>291</v>
      </c>
      <c r="N629" s="97"/>
      <c r="AT629" t="str">
        <f t="shared" si="66"/>
        <v>3.3V</v>
      </c>
      <c r="AU629" t="str">
        <f t="shared" si="67"/>
        <v>--</v>
      </c>
    </row>
    <row r="630" spans="1:47" x14ac:dyDescent="0.25">
      <c r="A630" t="str">
        <f t="shared" si="62"/>
        <v>R22-1</v>
      </c>
      <c r="B630" t="str">
        <f t="shared" si="63"/>
        <v>CONF_DONE</v>
      </c>
      <c r="C630" t="str">
        <f t="shared" si="64"/>
        <v>R22-CONF_DONE</v>
      </c>
      <c r="D630" t="str">
        <f t="shared" si="65"/>
        <v>R22-1</v>
      </c>
      <c r="E630" t="s">
        <v>777</v>
      </c>
      <c r="F630">
        <v>1</v>
      </c>
      <c r="G630" t="s">
        <v>319</v>
      </c>
      <c r="N630" s="97"/>
      <c r="AT630" t="str">
        <f t="shared" si="66"/>
        <v>CONF_DONE</v>
      </c>
      <c r="AU630" t="str">
        <f t="shared" si="67"/>
        <v>--</v>
      </c>
    </row>
    <row r="631" spans="1:47" x14ac:dyDescent="0.25">
      <c r="A631" t="str">
        <f t="shared" si="62"/>
        <v>R22-2</v>
      </c>
      <c r="B631" t="str">
        <f t="shared" si="63"/>
        <v>3.3V</v>
      </c>
      <c r="C631" t="str">
        <f t="shared" si="64"/>
        <v>R22-3.3V</v>
      </c>
      <c r="D631" t="str">
        <f t="shared" si="65"/>
        <v>R22-2</v>
      </c>
      <c r="E631" t="s">
        <v>777</v>
      </c>
      <c r="F631">
        <v>2</v>
      </c>
      <c r="G631" t="s">
        <v>291</v>
      </c>
      <c r="N631" s="97"/>
      <c r="AT631" t="str">
        <f t="shared" si="66"/>
        <v>3.3V</v>
      </c>
      <c r="AU631" t="str">
        <f t="shared" si="67"/>
        <v>--</v>
      </c>
    </row>
    <row r="632" spans="1:47" x14ac:dyDescent="0.25">
      <c r="A632" t="str">
        <f t="shared" si="62"/>
        <v>R23-1</v>
      </c>
      <c r="B632" t="str">
        <f t="shared" si="63"/>
        <v>NetD1_A</v>
      </c>
      <c r="C632" t="str">
        <f t="shared" si="64"/>
        <v>R23-NetD1_A</v>
      </c>
      <c r="D632" t="str">
        <f t="shared" si="65"/>
        <v>R23-1</v>
      </c>
      <c r="E632" t="s">
        <v>508</v>
      </c>
      <c r="F632">
        <v>1</v>
      </c>
      <c r="G632" t="s">
        <v>373</v>
      </c>
      <c r="N632" s="97"/>
      <c r="AT632" t="str">
        <f t="shared" si="66"/>
        <v>NetD1_A</v>
      </c>
      <c r="AU632" t="str">
        <f t="shared" si="67"/>
        <v>--</v>
      </c>
    </row>
    <row r="633" spans="1:47" x14ac:dyDescent="0.25">
      <c r="A633" t="str">
        <f t="shared" si="62"/>
        <v>R23-2</v>
      </c>
      <c r="B633" t="str">
        <f t="shared" si="63"/>
        <v>3.3V</v>
      </c>
      <c r="C633" t="str">
        <f t="shared" si="64"/>
        <v>R23-3.3V</v>
      </c>
      <c r="D633" t="str">
        <f t="shared" si="65"/>
        <v>R23-2</v>
      </c>
      <c r="E633" t="s">
        <v>508</v>
      </c>
      <c r="F633">
        <v>2</v>
      </c>
      <c r="G633" t="s">
        <v>291</v>
      </c>
      <c r="N633" s="97"/>
      <c r="AT633" t="str">
        <f t="shared" si="66"/>
        <v>3.3V</v>
      </c>
      <c r="AU633" t="str">
        <f t="shared" si="67"/>
        <v>--</v>
      </c>
    </row>
    <row r="634" spans="1:47" x14ac:dyDescent="0.25">
      <c r="A634" t="str">
        <f t="shared" si="62"/>
        <v>R24-1</v>
      </c>
      <c r="B634" t="str">
        <f t="shared" si="63"/>
        <v>D12</v>
      </c>
      <c r="C634" t="str">
        <f t="shared" si="64"/>
        <v>R24-D12</v>
      </c>
      <c r="D634" t="str">
        <f t="shared" si="65"/>
        <v>R24-1</v>
      </c>
      <c r="E634" t="s">
        <v>509</v>
      </c>
      <c r="F634">
        <v>1</v>
      </c>
      <c r="G634" t="s">
        <v>320</v>
      </c>
      <c r="N634" s="97"/>
      <c r="AT634" t="str">
        <f t="shared" si="66"/>
        <v>D12</v>
      </c>
      <c r="AU634" t="str">
        <f t="shared" si="67"/>
        <v>--</v>
      </c>
    </row>
    <row r="635" spans="1:47" x14ac:dyDescent="0.25">
      <c r="A635" t="str">
        <f t="shared" si="62"/>
        <v>R24-2</v>
      </c>
      <c r="B635" t="str">
        <f t="shared" si="63"/>
        <v>D12_R</v>
      </c>
      <c r="C635" t="str">
        <f t="shared" si="64"/>
        <v>R24-D12_R</v>
      </c>
      <c r="D635" t="str">
        <f t="shared" si="65"/>
        <v>R24-2</v>
      </c>
      <c r="E635" t="s">
        <v>509</v>
      </c>
      <c r="F635">
        <v>2</v>
      </c>
      <c r="G635" t="s">
        <v>327</v>
      </c>
      <c r="N635" s="97"/>
      <c r="AT635" t="str">
        <f t="shared" si="66"/>
        <v>D12_R</v>
      </c>
      <c r="AU635" t="str">
        <f t="shared" si="67"/>
        <v>--</v>
      </c>
    </row>
    <row r="636" spans="1:47" x14ac:dyDescent="0.25">
      <c r="A636" t="str">
        <f t="shared" si="62"/>
        <v>R25-1</v>
      </c>
      <c r="B636" t="str">
        <f t="shared" si="63"/>
        <v>D11</v>
      </c>
      <c r="C636" t="str">
        <f t="shared" si="64"/>
        <v>R25-D11</v>
      </c>
      <c r="D636" t="str">
        <f t="shared" si="65"/>
        <v>R25-1</v>
      </c>
      <c r="E636" t="s">
        <v>510</v>
      </c>
      <c r="F636">
        <v>1</v>
      </c>
      <c r="G636" t="s">
        <v>318</v>
      </c>
      <c r="N636" s="97"/>
      <c r="AT636" t="str">
        <f t="shared" si="66"/>
        <v>D11</v>
      </c>
      <c r="AU636" t="str">
        <f t="shared" si="67"/>
        <v>--</v>
      </c>
    </row>
    <row r="637" spans="1:47" x14ac:dyDescent="0.25">
      <c r="A637" t="str">
        <f t="shared" si="62"/>
        <v>R25-2</v>
      </c>
      <c r="B637" t="str">
        <f t="shared" si="63"/>
        <v>D11_R</v>
      </c>
      <c r="C637" t="str">
        <f t="shared" si="64"/>
        <v>R25-D11_R</v>
      </c>
      <c r="D637" t="str">
        <f t="shared" si="65"/>
        <v>R25-2</v>
      </c>
      <c r="E637" t="s">
        <v>510</v>
      </c>
      <c r="F637">
        <v>2</v>
      </c>
      <c r="G637" t="s">
        <v>325</v>
      </c>
      <c r="N637" s="97"/>
      <c r="AT637" t="str">
        <f t="shared" si="66"/>
        <v>D11_R</v>
      </c>
      <c r="AU637" t="str">
        <f t="shared" si="67"/>
        <v>--</v>
      </c>
    </row>
    <row r="638" spans="1:47" x14ac:dyDescent="0.25">
      <c r="A638" t="str">
        <f t="shared" si="62"/>
        <v>R26-1</v>
      </c>
      <c r="B638" t="str">
        <f t="shared" si="63"/>
        <v>RESET</v>
      </c>
      <c r="C638" t="str">
        <f t="shared" si="64"/>
        <v>R26-RESET</v>
      </c>
      <c r="D638" t="str">
        <f t="shared" si="65"/>
        <v>R26-1</v>
      </c>
      <c r="E638" t="s">
        <v>778</v>
      </c>
      <c r="F638">
        <v>1</v>
      </c>
      <c r="G638" t="s">
        <v>323</v>
      </c>
      <c r="N638" s="97"/>
      <c r="AT638" t="str">
        <f t="shared" si="66"/>
        <v>nCONFIG</v>
      </c>
      <c r="AU638" t="str">
        <f t="shared" si="67"/>
        <v>R26</v>
      </c>
    </row>
    <row r="639" spans="1:47" x14ac:dyDescent="0.25">
      <c r="A639" t="str">
        <f t="shared" si="62"/>
        <v>R26-2</v>
      </c>
      <c r="B639" t="str">
        <f t="shared" si="63"/>
        <v>nCONFIG</v>
      </c>
      <c r="C639" t="str">
        <f t="shared" si="64"/>
        <v>R26-nCONFIG</v>
      </c>
      <c r="D639" t="str">
        <f t="shared" si="65"/>
        <v>R26-2</v>
      </c>
      <c r="E639" t="s">
        <v>778</v>
      </c>
      <c r="F639">
        <v>2</v>
      </c>
      <c r="G639" t="s">
        <v>640</v>
      </c>
      <c r="N639" s="97"/>
      <c r="AT639" t="str">
        <f t="shared" si="66"/>
        <v>RESET</v>
      </c>
      <c r="AU639" t="str">
        <f t="shared" si="67"/>
        <v>R26</v>
      </c>
    </row>
    <row r="640" spans="1:47" x14ac:dyDescent="0.25">
      <c r="A640" t="str">
        <f t="shared" si="62"/>
        <v>R27-1</v>
      </c>
      <c r="B640" t="str">
        <f t="shared" si="63"/>
        <v>NetR27_1</v>
      </c>
      <c r="C640" t="str">
        <f t="shared" si="64"/>
        <v>R27-NetR27_1</v>
      </c>
      <c r="D640" t="str">
        <f t="shared" si="65"/>
        <v>R27-1</v>
      </c>
      <c r="E640" t="s">
        <v>511</v>
      </c>
      <c r="F640">
        <v>1</v>
      </c>
      <c r="G640" t="s">
        <v>386</v>
      </c>
      <c r="N640" s="97"/>
      <c r="AT640" t="str">
        <f t="shared" si="66"/>
        <v>NetR27_1</v>
      </c>
      <c r="AU640" t="str">
        <f t="shared" si="67"/>
        <v>--</v>
      </c>
    </row>
    <row r="641" spans="1:47" x14ac:dyDescent="0.25">
      <c r="A641" t="str">
        <f t="shared" si="62"/>
        <v>R27-2</v>
      </c>
      <c r="B641" t="str">
        <f t="shared" si="63"/>
        <v>NetR27_2</v>
      </c>
      <c r="C641" t="str">
        <f t="shared" si="64"/>
        <v>R27-NetR27_2</v>
      </c>
      <c r="D641" t="str">
        <f t="shared" si="65"/>
        <v>R27-2</v>
      </c>
      <c r="E641" t="s">
        <v>511</v>
      </c>
      <c r="F641">
        <v>2</v>
      </c>
      <c r="G641" t="s">
        <v>387</v>
      </c>
      <c r="N641" s="97"/>
      <c r="AT641" t="str">
        <f t="shared" si="66"/>
        <v>NetR27_2</v>
      </c>
      <c r="AU641" t="str">
        <f t="shared" si="67"/>
        <v>--</v>
      </c>
    </row>
    <row r="642" spans="1:47" x14ac:dyDescent="0.25">
      <c r="A642" t="str">
        <f t="shared" si="62"/>
        <v>R28-1</v>
      </c>
      <c r="B642" t="str">
        <f t="shared" si="63"/>
        <v>USB_VBUS</v>
      </c>
      <c r="C642" t="str">
        <f t="shared" si="64"/>
        <v>R28-USB_VBUS</v>
      </c>
      <c r="D642" t="str">
        <f t="shared" si="65"/>
        <v>R28-1</v>
      </c>
      <c r="E642" t="s">
        <v>512</v>
      </c>
      <c r="F642">
        <v>1</v>
      </c>
      <c r="G642" t="s">
        <v>350</v>
      </c>
      <c r="N642" s="97"/>
      <c r="AT642" t="str">
        <f t="shared" si="66"/>
        <v>USB_VBUS</v>
      </c>
      <c r="AU642" t="str">
        <f t="shared" si="67"/>
        <v>--</v>
      </c>
    </row>
    <row r="643" spans="1:47" x14ac:dyDescent="0.25">
      <c r="A643" t="str">
        <f t="shared" si="62"/>
        <v>R28-2</v>
      </c>
      <c r="B643" t="str">
        <f t="shared" si="63"/>
        <v>NetR28_2</v>
      </c>
      <c r="C643" t="str">
        <f t="shared" si="64"/>
        <v>R28-NetR28_2</v>
      </c>
      <c r="D643" t="str">
        <f t="shared" si="65"/>
        <v>R28-2</v>
      </c>
      <c r="E643" t="s">
        <v>512</v>
      </c>
      <c r="F643">
        <v>2</v>
      </c>
      <c r="G643" t="s">
        <v>388</v>
      </c>
      <c r="N643" s="97"/>
      <c r="AT643" t="str">
        <f t="shared" si="66"/>
        <v>NetR28_2</v>
      </c>
      <c r="AU643" t="str">
        <f t="shared" si="67"/>
        <v>--</v>
      </c>
    </row>
    <row r="644" spans="1:47" x14ac:dyDescent="0.25">
      <c r="A644" t="str">
        <f t="shared" si="62"/>
        <v>R29-1</v>
      </c>
      <c r="B644" t="str">
        <f t="shared" si="63"/>
        <v>NetR29_1</v>
      </c>
      <c r="C644" t="str">
        <f t="shared" si="64"/>
        <v>R29-NetR29_1</v>
      </c>
      <c r="D644" t="str">
        <f t="shared" si="65"/>
        <v>R29-1</v>
      </c>
      <c r="E644" t="s">
        <v>513</v>
      </c>
      <c r="F644">
        <v>1</v>
      </c>
      <c r="G644" t="s">
        <v>389</v>
      </c>
      <c r="N644" s="97"/>
      <c r="AT644" t="str">
        <f t="shared" si="66"/>
        <v>NetR29_1</v>
      </c>
      <c r="AU644" t="str">
        <f t="shared" si="67"/>
        <v>--</v>
      </c>
    </row>
    <row r="645" spans="1:47" x14ac:dyDescent="0.25">
      <c r="A645" t="str">
        <f t="shared" si="62"/>
        <v>R29-2</v>
      </c>
      <c r="B645" t="str">
        <f t="shared" si="63"/>
        <v>NetR28_2</v>
      </c>
      <c r="C645" t="str">
        <f t="shared" si="64"/>
        <v>R29-NetR28_2</v>
      </c>
      <c r="D645" t="str">
        <f t="shared" si="65"/>
        <v>R29-2</v>
      </c>
      <c r="E645" t="s">
        <v>513</v>
      </c>
      <c r="F645">
        <v>2</v>
      </c>
      <c r="G645" t="s">
        <v>388</v>
      </c>
      <c r="N645" s="97"/>
      <c r="AT645" t="str">
        <f t="shared" si="66"/>
        <v>NetR28_2</v>
      </c>
      <c r="AU645" t="str">
        <f t="shared" si="67"/>
        <v>--</v>
      </c>
    </row>
    <row r="646" spans="1:47" x14ac:dyDescent="0.25">
      <c r="A646" t="str">
        <f t="shared" ref="A646:A709" si="68">$E646&amp;"-"&amp;$F646</f>
        <v>R30-1</v>
      </c>
      <c r="B646" t="str">
        <f t="shared" ref="B646:B709" si="69">IF(OR(E646=$A$2,E646=$B$2,E646=$C$2,E646=$D$2),"--",G646)</f>
        <v>NetR29_1</v>
      </c>
      <c r="C646" t="str">
        <f t="shared" ref="C646:C709" si="70">$E646&amp;"-"&amp;$G646</f>
        <v>R30-NetR29_1</v>
      </c>
      <c r="D646" t="str">
        <f t="shared" ref="D646:D709" si="71">A646</f>
        <v>R30-1</v>
      </c>
      <c r="E646" t="s">
        <v>514</v>
      </c>
      <c r="F646">
        <v>1</v>
      </c>
      <c r="G646" t="s">
        <v>389</v>
      </c>
      <c r="N646" s="97"/>
      <c r="AT646" t="str">
        <f t="shared" ref="AT646:AT709" si="72">IF(IF(COUNTIF($AO$6:$AQ$150,B646)&gt;0,"---","--")="---",VLOOKUP(B646,$AO$6:$AQ$150,3,0),B646)</f>
        <v>NetR29_1</v>
      </c>
      <c r="AU646" t="str">
        <f t="shared" ref="AU646:AU709" si="73">IF(IF(COUNTIF($AO$6:$AQ$150,B646)&gt;0,"---","--")="---",VLOOKUP(B646,$AO$6:$AQ$150,2,0),"--")</f>
        <v>--</v>
      </c>
    </row>
    <row r="647" spans="1:47" x14ac:dyDescent="0.25">
      <c r="A647" t="str">
        <f t="shared" si="68"/>
        <v>R30-2</v>
      </c>
      <c r="B647" t="str">
        <f t="shared" si="69"/>
        <v>NetR30_2</v>
      </c>
      <c r="C647" t="str">
        <f t="shared" si="70"/>
        <v>R30-NetR30_2</v>
      </c>
      <c r="D647" t="str">
        <f t="shared" si="71"/>
        <v>R30-2</v>
      </c>
      <c r="E647" t="s">
        <v>514</v>
      </c>
      <c r="F647">
        <v>2</v>
      </c>
      <c r="G647" t="s">
        <v>391</v>
      </c>
      <c r="N647" s="97"/>
      <c r="AT647" t="str">
        <f t="shared" si="72"/>
        <v>NetR30_2</v>
      </c>
      <c r="AU647" t="str">
        <f t="shared" si="73"/>
        <v>--</v>
      </c>
    </row>
    <row r="648" spans="1:47" x14ac:dyDescent="0.25">
      <c r="A648" t="str">
        <f t="shared" si="68"/>
        <v>R31-1</v>
      </c>
      <c r="B648" t="str">
        <f t="shared" si="69"/>
        <v>VIN</v>
      </c>
      <c r="C648" t="str">
        <f t="shared" si="70"/>
        <v>R31-VIN</v>
      </c>
      <c r="D648" t="str">
        <f t="shared" si="71"/>
        <v>R31-1</v>
      </c>
      <c r="E648" t="s">
        <v>515</v>
      </c>
      <c r="F648">
        <v>1</v>
      </c>
      <c r="G648" t="s">
        <v>326</v>
      </c>
      <c r="N648" s="97"/>
      <c r="AT648" t="str">
        <f t="shared" si="72"/>
        <v>VIN</v>
      </c>
      <c r="AU648" t="str">
        <f t="shared" si="73"/>
        <v>--</v>
      </c>
    </row>
    <row r="649" spans="1:47" x14ac:dyDescent="0.25">
      <c r="A649" t="str">
        <f t="shared" si="68"/>
        <v>R31-2</v>
      </c>
      <c r="B649" t="str">
        <f t="shared" si="69"/>
        <v>NetC7_2</v>
      </c>
      <c r="C649" t="str">
        <f t="shared" si="70"/>
        <v>R31-NetC7_2</v>
      </c>
      <c r="D649" t="str">
        <f t="shared" si="71"/>
        <v>R31-2</v>
      </c>
      <c r="E649" t="s">
        <v>515</v>
      </c>
      <c r="F649">
        <v>2</v>
      </c>
      <c r="G649" t="s">
        <v>371</v>
      </c>
      <c r="N649" s="97"/>
      <c r="AT649" t="str">
        <f t="shared" si="72"/>
        <v>NetC7_2</v>
      </c>
      <c r="AU649" t="str">
        <f t="shared" si="73"/>
        <v>--</v>
      </c>
    </row>
    <row r="650" spans="1:47" x14ac:dyDescent="0.25">
      <c r="A650" t="str">
        <f t="shared" si="68"/>
        <v>R32-1</v>
      </c>
      <c r="B650" t="str">
        <f t="shared" si="69"/>
        <v>NetC7_2</v>
      </c>
      <c r="C650" t="str">
        <f t="shared" si="70"/>
        <v>R32-NetC7_2</v>
      </c>
      <c r="D650" t="str">
        <f t="shared" si="71"/>
        <v>R32-1</v>
      </c>
      <c r="E650" t="s">
        <v>516</v>
      </c>
      <c r="F650">
        <v>1</v>
      </c>
      <c r="G650" t="s">
        <v>371</v>
      </c>
      <c r="N650" s="97"/>
      <c r="AT650" t="str">
        <f t="shared" si="72"/>
        <v>NetC7_2</v>
      </c>
      <c r="AU650" t="str">
        <f t="shared" si="73"/>
        <v>--</v>
      </c>
    </row>
    <row r="651" spans="1:47" x14ac:dyDescent="0.25">
      <c r="A651" t="str">
        <f t="shared" si="68"/>
        <v>R32-2</v>
      </c>
      <c r="B651" t="str">
        <f t="shared" si="69"/>
        <v>GND</v>
      </c>
      <c r="C651" t="str">
        <f t="shared" si="70"/>
        <v>R32-GND</v>
      </c>
      <c r="D651" t="str">
        <f t="shared" si="71"/>
        <v>R32-2</v>
      </c>
      <c r="E651" t="s">
        <v>516</v>
      </c>
      <c r="F651">
        <v>2</v>
      </c>
      <c r="G651" t="s">
        <v>324</v>
      </c>
      <c r="N651" s="97"/>
      <c r="AT651" t="str">
        <f t="shared" si="72"/>
        <v>GND</v>
      </c>
      <c r="AU651" t="str">
        <f t="shared" si="73"/>
        <v>--</v>
      </c>
    </row>
    <row r="652" spans="1:47" x14ac:dyDescent="0.25">
      <c r="A652" t="str">
        <f t="shared" si="68"/>
        <v>R33-1</v>
      </c>
      <c r="B652" t="str">
        <f t="shared" si="69"/>
        <v>JTAGEN</v>
      </c>
      <c r="C652" t="str">
        <f t="shared" si="70"/>
        <v>R33-JTAGEN</v>
      </c>
      <c r="D652" t="str">
        <f t="shared" si="71"/>
        <v>R33-1</v>
      </c>
      <c r="E652" t="s">
        <v>779</v>
      </c>
      <c r="F652">
        <v>1</v>
      </c>
      <c r="G652" t="s">
        <v>328</v>
      </c>
      <c r="N652" s="97"/>
      <c r="AT652" t="str">
        <f t="shared" si="72"/>
        <v>NetJ4_2</v>
      </c>
      <c r="AU652" t="str">
        <f t="shared" si="73"/>
        <v>R33</v>
      </c>
    </row>
    <row r="653" spans="1:47" x14ac:dyDescent="0.25">
      <c r="A653" t="str">
        <f t="shared" si="68"/>
        <v>R33-2</v>
      </c>
      <c r="B653" t="str">
        <f t="shared" si="69"/>
        <v>NetJ4_2</v>
      </c>
      <c r="C653" t="str">
        <f t="shared" si="70"/>
        <v>R33-NetJ4_2</v>
      </c>
      <c r="D653" t="str">
        <f t="shared" si="71"/>
        <v>R33-2</v>
      </c>
      <c r="E653" t="s">
        <v>779</v>
      </c>
      <c r="F653">
        <v>2</v>
      </c>
      <c r="G653" t="s">
        <v>783</v>
      </c>
      <c r="N653" s="97"/>
      <c r="AT653" t="str">
        <f t="shared" si="72"/>
        <v>JTAGEN</v>
      </c>
      <c r="AU653" t="str">
        <f t="shared" si="73"/>
        <v>R33</v>
      </c>
    </row>
    <row r="654" spans="1:47" x14ac:dyDescent="0.25">
      <c r="A654" t="str">
        <f t="shared" si="68"/>
        <v>R34-1</v>
      </c>
      <c r="B654" t="str">
        <f t="shared" si="69"/>
        <v>USER_BTN</v>
      </c>
      <c r="C654" t="str">
        <f t="shared" si="70"/>
        <v>R34-USER_BTN</v>
      </c>
      <c r="D654" t="str">
        <f t="shared" si="71"/>
        <v>R34-1</v>
      </c>
      <c r="E654" t="s">
        <v>780</v>
      </c>
      <c r="F654">
        <v>1</v>
      </c>
      <c r="G654" t="s">
        <v>394</v>
      </c>
      <c r="N654" s="97"/>
      <c r="AT654" t="str">
        <f t="shared" si="72"/>
        <v>USER_BTN</v>
      </c>
      <c r="AU654" t="str">
        <f t="shared" si="73"/>
        <v>--</v>
      </c>
    </row>
    <row r="655" spans="1:47" x14ac:dyDescent="0.25">
      <c r="A655" t="str">
        <f t="shared" si="68"/>
        <v>R34-2</v>
      </c>
      <c r="B655" t="str">
        <f t="shared" si="69"/>
        <v>3.3V</v>
      </c>
      <c r="C655" t="str">
        <f t="shared" si="70"/>
        <v>R34-3.3V</v>
      </c>
      <c r="D655" t="str">
        <f t="shared" si="71"/>
        <v>R34-2</v>
      </c>
      <c r="E655" t="s">
        <v>780</v>
      </c>
      <c r="F655">
        <v>2</v>
      </c>
      <c r="G655" t="s">
        <v>291</v>
      </c>
      <c r="N655" s="97"/>
      <c r="AT655" t="str">
        <f t="shared" si="72"/>
        <v>3.3V</v>
      </c>
      <c r="AU655" t="str">
        <f t="shared" si="73"/>
        <v>--</v>
      </c>
    </row>
    <row r="656" spans="1:47" x14ac:dyDescent="0.25">
      <c r="A656" t="str">
        <f t="shared" si="68"/>
        <v>R35-1</v>
      </c>
      <c r="B656" t="str">
        <f t="shared" si="69"/>
        <v>3.3V</v>
      </c>
      <c r="C656" t="str">
        <f t="shared" si="70"/>
        <v>R35-3.3V</v>
      </c>
      <c r="D656" t="str">
        <f t="shared" si="71"/>
        <v>R35-1</v>
      </c>
      <c r="E656" t="s">
        <v>796</v>
      </c>
      <c r="F656">
        <v>1</v>
      </c>
      <c r="G656" t="s">
        <v>291</v>
      </c>
      <c r="N656" s="97"/>
      <c r="AT656" t="str">
        <f t="shared" si="72"/>
        <v>3.3V</v>
      </c>
      <c r="AU656" t="str">
        <f t="shared" si="73"/>
        <v>--</v>
      </c>
    </row>
    <row r="657" spans="1:47" x14ac:dyDescent="0.25">
      <c r="A657" t="str">
        <f t="shared" si="68"/>
        <v>R35-2</v>
      </c>
      <c r="B657" t="str">
        <f t="shared" si="69"/>
        <v>NetC33_2</v>
      </c>
      <c r="C657" t="str">
        <f t="shared" si="70"/>
        <v>R35-NetC33_2</v>
      </c>
      <c r="D657" t="str">
        <f t="shared" si="71"/>
        <v>R35-2</v>
      </c>
      <c r="E657" t="s">
        <v>796</v>
      </c>
      <c r="F657">
        <v>2</v>
      </c>
      <c r="G657" t="s">
        <v>848</v>
      </c>
      <c r="N657" s="97"/>
      <c r="AT657" t="str">
        <f t="shared" si="72"/>
        <v>NetC33_2</v>
      </c>
      <c r="AU657" t="str">
        <f t="shared" si="73"/>
        <v>--</v>
      </c>
    </row>
    <row r="658" spans="1:47" x14ac:dyDescent="0.25">
      <c r="A658" t="str">
        <f t="shared" si="68"/>
        <v>R36-1</v>
      </c>
      <c r="B658" t="str">
        <f t="shared" si="69"/>
        <v>NetR36_1</v>
      </c>
      <c r="C658" t="str">
        <f t="shared" si="70"/>
        <v>R36-NetR36_1</v>
      </c>
      <c r="D658" t="str">
        <f t="shared" si="71"/>
        <v>R36-1</v>
      </c>
      <c r="E658" t="s">
        <v>953</v>
      </c>
      <c r="F658">
        <v>1</v>
      </c>
      <c r="G658" t="s">
        <v>986</v>
      </c>
      <c r="N658" s="97"/>
      <c r="AT658" t="str">
        <f t="shared" si="72"/>
        <v>NetR36_1</v>
      </c>
      <c r="AU658" t="str">
        <f t="shared" si="73"/>
        <v>--</v>
      </c>
    </row>
    <row r="659" spans="1:47" x14ac:dyDescent="0.25">
      <c r="A659" t="str">
        <f t="shared" si="68"/>
        <v>R36-2</v>
      </c>
      <c r="B659" t="str">
        <f t="shared" si="69"/>
        <v>GND</v>
      </c>
      <c r="C659" t="str">
        <f t="shared" si="70"/>
        <v>R36-GND</v>
      </c>
      <c r="D659" t="str">
        <f t="shared" si="71"/>
        <v>R36-2</v>
      </c>
      <c r="E659" t="s">
        <v>953</v>
      </c>
      <c r="F659">
        <v>2</v>
      </c>
      <c r="G659" t="s">
        <v>324</v>
      </c>
      <c r="N659" s="97"/>
      <c r="AT659" t="str">
        <f t="shared" si="72"/>
        <v>GND</v>
      </c>
      <c r="AU659" t="str">
        <f t="shared" si="73"/>
        <v>--</v>
      </c>
    </row>
    <row r="660" spans="1:47" x14ac:dyDescent="0.25">
      <c r="A660" t="str">
        <f t="shared" si="68"/>
        <v>R37-1</v>
      </c>
      <c r="B660" t="str">
        <f t="shared" si="69"/>
        <v>NetC33_2</v>
      </c>
      <c r="C660" t="str">
        <f t="shared" si="70"/>
        <v>R37-NetC33_2</v>
      </c>
      <c r="D660" t="str">
        <f t="shared" si="71"/>
        <v>R37-1</v>
      </c>
      <c r="E660" t="s">
        <v>797</v>
      </c>
      <c r="F660">
        <v>1</v>
      </c>
      <c r="G660" t="s">
        <v>848</v>
      </c>
      <c r="N660" s="97"/>
      <c r="AT660" t="str">
        <f t="shared" si="72"/>
        <v>NetC33_2</v>
      </c>
      <c r="AU660" t="str">
        <f t="shared" si="73"/>
        <v>--</v>
      </c>
    </row>
    <row r="661" spans="1:47" x14ac:dyDescent="0.25">
      <c r="A661" t="str">
        <f t="shared" si="68"/>
        <v>R37-2</v>
      </c>
      <c r="B661" t="str">
        <f t="shared" si="69"/>
        <v>GND</v>
      </c>
      <c r="C661" t="str">
        <f t="shared" si="70"/>
        <v>R37-GND</v>
      </c>
      <c r="D661" t="str">
        <f t="shared" si="71"/>
        <v>R37-2</v>
      </c>
      <c r="E661" t="s">
        <v>797</v>
      </c>
      <c r="F661">
        <v>2</v>
      </c>
      <c r="G661" t="s">
        <v>324</v>
      </c>
      <c r="N661" s="97"/>
      <c r="AT661" t="str">
        <f t="shared" si="72"/>
        <v>GND</v>
      </c>
      <c r="AU661" t="str">
        <f t="shared" si="73"/>
        <v>--</v>
      </c>
    </row>
    <row r="662" spans="1:47" x14ac:dyDescent="0.25">
      <c r="A662" t="str">
        <f t="shared" si="68"/>
        <v>R38-1</v>
      </c>
      <c r="B662" t="str">
        <f t="shared" si="69"/>
        <v>TEMP_CT</v>
      </c>
      <c r="C662" t="str">
        <f t="shared" si="70"/>
        <v>R38-TEMP_CT</v>
      </c>
      <c r="D662" t="str">
        <f t="shared" si="71"/>
        <v>R38-1</v>
      </c>
      <c r="E662" t="s">
        <v>954</v>
      </c>
      <c r="F662">
        <v>1</v>
      </c>
      <c r="G662" t="s">
        <v>999</v>
      </c>
      <c r="N662" s="97"/>
      <c r="AT662" t="str">
        <f t="shared" si="72"/>
        <v>TEMP_CT</v>
      </c>
      <c r="AU662" t="str">
        <f t="shared" si="73"/>
        <v>--</v>
      </c>
    </row>
    <row r="663" spans="1:47" x14ac:dyDescent="0.25">
      <c r="A663" t="str">
        <f t="shared" si="68"/>
        <v>R38-2</v>
      </c>
      <c r="B663" t="str">
        <f t="shared" si="69"/>
        <v>3.3V</v>
      </c>
      <c r="C663" t="str">
        <f t="shared" si="70"/>
        <v>R38-3.3V</v>
      </c>
      <c r="D663" t="str">
        <f t="shared" si="71"/>
        <v>R38-2</v>
      </c>
      <c r="E663" t="s">
        <v>954</v>
      </c>
      <c r="F663">
        <v>2</v>
      </c>
      <c r="G663" t="s">
        <v>291</v>
      </c>
      <c r="N663" s="97"/>
      <c r="AT663" t="str">
        <f t="shared" si="72"/>
        <v>3.3V</v>
      </c>
      <c r="AU663" t="str">
        <f t="shared" si="73"/>
        <v>--</v>
      </c>
    </row>
    <row r="664" spans="1:47" x14ac:dyDescent="0.25">
      <c r="A664" t="str">
        <f t="shared" si="68"/>
        <v>R39-1</v>
      </c>
      <c r="B664" t="str">
        <f t="shared" si="69"/>
        <v>TEMP_INT</v>
      </c>
      <c r="C664" t="str">
        <f t="shared" si="70"/>
        <v>R39-TEMP_INT</v>
      </c>
      <c r="D664" t="str">
        <f t="shared" si="71"/>
        <v>R39-1</v>
      </c>
      <c r="E664" t="s">
        <v>955</v>
      </c>
      <c r="F664">
        <v>1</v>
      </c>
      <c r="G664" t="s">
        <v>1000</v>
      </c>
      <c r="N664" s="97"/>
      <c r="AT664" t="str">
        <f t="shared" si="72"/>
        <v>TEMP_INT</v>
      </c>
      <c r="AU664" t="str">
        <f t="shared" si="73"/>
        <v>--</v>
      </c>
    </row>
    <row r="665" spans="1:47" x14ac:dyDescent="0.25">
      <c r="A665" t="str">
        <f t="shared" si="68"/>
        <v>R39-2</v>
      </c>
      <c r="B665" t="str">
        <f t="shared" si="69"/>
        <v>3.3V</v>
      </c>
      <c r="C665" t="str">
        <f t="shared" si="70"/>
        <v>R39-3.3V</v>
      </c>
      <c r="D665" t="str">
        <f t="shared" si="71"/>
        <v>R39-2</v>
      </c>
      <c r="E665" t="s">
        <v>955</v>
      </c>
      <c r="F665">
        <v>2</v>
      </c>
      <c r="G665" t="s">
        <v>291</v>
      </c>
      <c r="N665" s="97"/>
      <c r="AT665" t="str">
        <f t="shared" si="72"/>
        <v>3.3V</v>
      </c>
      <c r="AU665" t="str">
        <f t="shared" si="73"/>
        <v>--</v>
      </c>
    </row>
    <row r="666" spans="1:47" x14ac:dyDescent="0.25">
      <c r="A666" t="str">
        <f t="shared" si="68"/>
        <v>R40-1</v>
      </c>
      <c r="B666" t="str">
        <f t="shared" si="69"/>
        <v>GND</v>
      </c>
      <c r="C666" t="str">
        <f t="shared" si="70"/>
        <v>R40-GND</v>
      </c>
      <c r="D666" t="str">
        <f t="shared" si="71"/>
        <v>R40-1</v>
      </c>
      <c r="E666" t="s">
        <v>956</v>
      </c>
      <c r="F666">
        <v>1</v>
      </c>
      <c r="G666" t="s">
        <v>324</v>
      </c>
      <c r="N666" s="97"/>
      <c r="AT666" t="str">
        <f t="shared" si="72"/>
        <v>GND</v>
      </c>
      <c r="AU666" t="str">
        <f t="shared" si="73"/>
        <v>--</v>
      </c>
    </row>
    <row r="667" spans="1:47" x14ac:dyDescent="0.25">
      <c r="A667" t="str">
        <f t="shared" si="68"/>
        <v>R40-2</v>
      </c>
      <c r="B667" t="str">
        <f t="shared" si="69"/>
        <v>VIN</v>
      </c>
      <c r="C667" t="str">
        <f t="shared" si="70"/>
        <v>R40-VIN</v>
      </c>
      <c r="D667" t="str">
        <f t="shared" si="71"/>
        <v>R40-2</v>
      </c>
      <c r="E667" t="s">
        <v>956</v>
      </c>
      <c r="F667">
        <v>2</v>
      </c>
      <c r="G667" t="s">
        <v>326</v>
      </c>
      <c r="N667" s="97"/>
      <c r="AT667" t="str">
        <f t="shared" si="72"/>
        <v>VIN</v>
      </c>
      <c r="AU667" t="str">
        <f t="shared" si="73"/>
        <v>--</v>
      </c>
    </row>
    <row r="668" spans="1:47" x14ac:dyDescent="0.25">
      <c r="A668" t="str">
        <f t="shared" si="68"/>
        <v>R41-1</v>
      </c>
      <c r="B668" t="str">
        <f t="shared" si="69"/>
        <v>NetR41_1</v>
      </c>
      <c r="C668" t="str">
        <f t="shared" si="70"/>
        <v>R41-NetR41_1</v>
      </c>
      <c r="D668" t="str">
        <f t="shared" si="71"/>
        <v>R41-1</v>
      </c>
      <c r="E668" t="s">
        <v>957</v>
      </c>
      <c r="F668">
        <v>1</v>
      </c>
      <c r="G668" t="s">
        <v>987</v>
      </c>
      <c r="N668" s="97"/>
      <c r="AT668" t="str">
        <f t="shared" si="72"/>
        <v>NetR41_1</v>
      </c>
      <c r="AU668" t="str">
        <f t="shared" si="73"/>
        <v>--</v>
      </c>
    </row>
    <row r="669" spans="1:47" x14ac:dyDescent="0.25">
      <c r="A669" t="str">
        <f t="shared" si="68"/>
        <v>R41-2</v>
      </c>
      <c r="B669" t="str">
        <f t="shared" si="69"/>
        <v>3.3V</v>
      </c>
      <c r="C669" t="str">
        <f t="shared" si="70"/>
        <v>R41-3.3V</v>
      </c>
      <c r="D669" t="str">
        <f t="shared" si="71"/>
        <v>R41-2</v>
      </c>
      <c r="E669" t="s">
        <v>957</v>
      </c>
      <c r="F669">
        <v>2</v>
      </c>
      <c r="G669" t="s">
        <v>291</v>
      </c>
      <c r="N669" s="97"/>
      <c r="AT669" t="str">
        <f t="shared" si="72"/>
        <v>3.3V</v>
      </c>
      <c r="AU669" t="str">
        <f t="shared" si="73"/>
        <v>--</v>
      </c>
    </row>
    <row r="670" spans="1:47" x14ac:dyDescent="0.25">
      <c r="A670" t="str">
        <f t="shared" si="68"/>
        <v>R42-1</v>
      </c>
      <c r="B670" t="str">
        <f t="shared" si="69"/>
        <v>IOM_SDA</v>
      </c>
      <c r="C670" t="str">
        <f t="shared" si="70"/>
        <v>R42-IOM_SDA</v>
      </c>
      <c r="D670" t="str">
        <f t="shared" si="71"/>
        <v>R42-1</v>
      </c>
      <c r="E670" t="s">
        <v>958</v>
      </c>
      <c r="F670">
        <v>1</v>
      </c>
      <c r="G670" t="s">
        <v>973</v>
      </c>
      <c r="N670" s="97"/>
      <c r="AT670" t="str">
        <f t="shared" si="72"/>
        <v>IOM_SDA</v>
      </c>
      <c r="AU670" t="str">
        <f t="shared" si="73"/>
        <v>--</v>
      </c>
    </row>
    <row r="671" spans="1:47" x14ac:dyDescent="0.25">
      <c r="A671" t="str">
        <f t="shared" si="68"/>
        <v>R42-2</v>
      </c>
      <c r="B671" t="str">
        <f t="shared" si="69"/>
        <v>1.8V</v>
      </c>
      <c r="C671" t="str">
        <f t="shared" si="70"/>
        <v>R42-1.8V</v>
      </c>
      <c r="D671" t="str">
        <f t="shared" si="71"/>
        <v>R42-2</v>
      </c>
      <c r="E671" t="s">
        <v>958</v>
      </c>
      <c r="F671">
        <v>2</v>
      </c>
      <c r="G671" t="s">
        <v>964</v>
      </c>
      <c r="N671" s="97"/>
      <c r="AT671" t="str">
        <f t="shared" si="72"/>
        <v>1.8V</v>
      </c>
      <c r="AU671" t="str">
        <f t="shared" si="73"/>
        <v>--</v>
      </c>
    </row>
    <row r="672" spans="1:47" x14ac:dyDescent="0.25">
      <c r="A672" t="str">
        <f t="shared" si="68"/>
        <v>R43-1</v>
      </c>
      <c r="B672" t="str">
        <f t="shared" si="69"/>
        <v>IOM_SCL</v>
      </c>
      <c r="C672" t="str">
        <f t="shared" si="70"/>
        <v>R43-IOM_SCL</v>
      </c>
      <c r="D672" t="str">
        <f t="shared" si="71"/>
        <v>R43-1</v>
      </c>
      <c r="E672" t="s">
        <v>959</v>
      </c>
      <c r="F672">
        <v>1</v>
      </c>
      <c r="G672" t="s">
        <v>971</v>
      </c>
      <c r="N672" s="97"/>
      <c r="AT672" t="str">
        <f t="shared" si="72"/>
        <v>IOM_SCL</v>
      </c>
      <c r="AU672" t="str">
        <f t="shared" si="73"/>
        <v>--</v>
      </c>
    </row>
    <row r="673" spans="1:47" x14ac:dyDescent="0.25">
      <c r="A673" t="str">
        <f t="shared" si="68"/>
        <v>R43-2</v>
      </c>
      <c r="B673" t="str">
        <f t="shared" si="69"/>
        <v>1.8V</v>
      </c>
      <c r="C673" t="str">
        <f t="shared" si="70"/>
        <v>R43-1.8V</v>
      </c>
      <c r="D673" t="str">
        <f t="shared" si="71"/>
        <v>R43-2</v>
      </c>
      <c r="E673" t="s">
        <v>959</v>
      </c>
      <c r="F673">
        <v>2</v>
      </c>
      <c r="G673" t="s">
        <v>964</v>
      </c>
      <c r="N673" s="97"/>
      <c r="AT673" t="str">
        <f t="shared" si="72"/>
        <v>1.8V</v>
      </c>
      <c r="AU673" t="str">
        <f t="shared" si="73"/>
        <v>--</v>
      </c>
    </row>
    <row r="674" spans="1:47" x14ac:dyDescent="0.25">
      <c r="A674" t="str">
        <f t="shared" si="68"/>
        <v>R44-1</v>
      </c>
      <c r="B674" t="str">
        <f t="shared" si="69"/>
        <v>NetC38_1</v>
      </c>
      <c r="C674" t="str">
        <f t="shared" si="70"/>
        <v>R44-NetC38_1</v>
      </c>
      <c r="D674" t="str">
        <f t="shared" si="71"/>
        <v>R44-1</v>
      </c>
      <c r="E674" t="s">
        <v>960</v>
      </c>
      <c r="F674">
        <v>1</v>
      </c>
      <c r="G674" t="s">
        <v>983</v>
      </c>
      <c r="N674" s="97"/>
      <c r="AT674" t="str">
        <f t="shared" si="72"/>
        <v>AREF</v>
      </c>
      <c r="AU674" t="str">
        <f t="shared" si="73"/>
        <v>R44</v>
      </c>
    </row>
    <row r="675" spans="1:47" x14ac:dyDescent="0.25">
      <c r="A675" t="str">
        <f t="shared" si="68"/>
        <v>R44-2</v>
      </c>
      <c r="B675" t="str">
        <f t="shared" si="69"/>
        <v>AREF</v>
      </c>
      <c r="C675" t="str">
        <f t="shared" si="70"/>
        <v>R44-AREF</v>
      </c>
      <c r="D675" t="str">
        <f t="shared" si="71"/>
        <v>R44-2</v>
      </c>
      <c r="E675" t="s">
        <v>960</v>
      </c>
      <c r="F675">
        <v>2</v>
      </c>
      <c r="G675" t="s">
        <v>287</v>
      </c>
      <c r="N675" s="97"/>
      <c r="AT675" t="str">
        <f t="shared" si="72"/>
        <v>NetC38_1</v>
      </c>
      <c r="AU675" t="str">
        <f t="shared" si="73"/>
        <v>R44</v>
      </c>
    </row>
    <row r="676" spans="1:47" x14ac:dyDescent="0.25">
      <c r="A676" t="str">
        <f t="shared" si="68"/>
        <v>R45-1</v>
      </c>
      <c r="B676" t="str">
        <f t="shared" si="69"/>
        <v>NetR45_1</v>
      </c>
      <c r="C676" t="str">
        <f t="shared" si="70"/>
        <v>R45-NetR45_1</v>
      </c>
      <c r="D676" t="str">
        <f t="shared" si="71"/>
        <v>R45-1</v>
      </c>
      <c r="E676" t="s">
        <v>961</v>
      </c>
      <c r="F676">
        <v>1</v>
      </c>
      <c r="G676" t="s">
        <v>988</v>
      </c>
      <c r="N676" s="97"/>
      <c r="AT676" t="str">
        <f t="shared" si="72"/>
        <v>OSC_DIV</v>
      </c>
      <c r="AU676" t="str">
        <f t="shared" si="73"/>
        <v>R45</v>
      </c>
    </row>
    <row r="677" spans="1:47" x14ac:dyDescent="0.25">
      <c r="A677" t="str">
        <f t="shared" si="68"/>
        <v>R45-2</v>
      </c>
      <c r="B677" t="str">
        <f t="shared" si="69"/>
        <v>OSC_DIV</v>
      </c>
      <c r="C677" t="str">
        <f t="shared" si="70"/>
        <v>R45-OSC_DIV</v>
      </c>
      <c r="D677" t="str">
        <f t="shared" si="71"/>
        <v>R45-2</v>
      </c>
      <c r="E677" t="s">
        <v>961</v>
      </c>
      <c r="F677">
        <v>2</v>
      </c>
      <c r="G677" t="s">
        <v>972</v>
      </c>
      <c r="N677" s="97"/>
      <c r="AT677" t="str">
        <f t="shared" si="72"/>
        <v>NetR45_1</v>
      </c>
      <c r="AU677" t="str">
        <f t="shared" si="73"/>
        <v>R45</v>
      </c>
    </row>
    <row r="678" spans="1:47" x14ac:dyDescent="0.25">
      <c r="A678" t="str">
        <f t="shared" si="68"/>
        <v>S1-1</v>
      </c>
      <c r="B678" t="str">
        <f t="shared" si="69"/>
        <v>RESET</v>
      </c>
      <c r="C678" t="str">
        <f t="shared" si="70"/>
        <v>S1-RESET</v>
      </c>
      <c r="D678" t="str">
        <f t="shared" si="71"/>
        <v>S1-1</v>
      </c>
      <c r="E678" t="s">
        <v>355</v>
      </c>
      <c r="F678">
        <v>1</v>
      </c>
      <c r="G678" t="s">
        <v>323</v>
      </c>
      <c r="N678" s="97"/>
      <c r="AT678" t="str">
        <f t="shared" si="72"/>
        <v>nCONFIG</v>
      </c>
      <c r="AU678" t="str">
        <f t="shared" si="73"/>
        <v>R26</v>
      </c>
    </row>
    <row r="679" spans="1:47" x14ac:dyDescent="0.25">
      <c r="A679" t="str">
        <f t="shared" si="68"/>
        <v>S1-2</v>
      </c>
      <c r="B679" t="str">
        <f t="shared" si="69"/>
        <v>GND</v>
      </c>
      <c r="C679" t="str">
        <f t="shared" si="70"/>
        <v>S1-GND</v>
      </c>
      <c r="D679" t="str">
        <f t="shared" si="71"/>
        <v>S1-2</v>
      </c>
      <c r="E679" t="s">
        <v>355</v>
      </c>
      <c r="F679">
        <v>2</v>
      </c>
      <c r="G679" t="s">
        <v>324</v>
      </c>
      <c r="N679" s="97"/>
      <c r="AT679" t="str">
        <f t="shared" si="72"/>
        <v>GND</v>
      </c>
      <c r="AU679" t="str">
        <f t="shared" si="73"/>
        <v>--</v>
      </c>
    </row>
    <row r="680" spans="1:47" x14ac:dyDescent="0.25">
      <c r="A680" t="str">
        <f t="shared" si="68"/>
        <v>S1-3</v>
      </c>
      <c r="B680" t="str">
        <f t="shared" si="69"/>
        <v>GND</v>
      </c>
      <c r="C680" t="str">
        <f t="shared" si="70"/>
        <v>S1-GND</v>
      </c>
      <c r="D680" t="str">
        <f t="shared" si="71"/>
        <v>S1-3</v>
      </c>
      <c r="E680" t="s">
        <v>355</v>
      </c>
      <c r="F680">
        <v>3</v>
      </c>
      <c r="G680" t="s">
        <v>324</v>
      </c>
      <c r="N680" s="97"/>
      <c r="AT680" t="str">
        <f t="shared" si="72"/>
        <v>GND</v>
      </c>
      <c r="AU680" t="str">
        <f t="shared" si="73"/>
        <v>--</v>
      </c>
    </row>
    <row r="681" spans="1:47" x14ac:dyDescent="0.25">
      <c r="A681" t="str">
        <f t="shared" si="68"/>
        <v>S1-4</v>
      </c>
      <c r="B681" t="str">
        <f t="shared" si="69"/>
        <v>GND</v>
      </c>
      <c r="C681" t="str">
        <f t="shared" si="70"/>
        <v>S1-GND</v>
      </c>
      <c r="D681" t="str">
        <f t="shared" si="71"/>
        <v>S1-4</v>
      </c>
      <c r="E681" t="s">
        <v>355</v>
      </c>
      <c r="F681">
        <v>4</v>
      </c>
      <c r="G681" t="s">
        <v>324</v>
      </c>
      <c r="N681" s="97"/>
      <c r="AT681" t="str">
        <f t="shared" si="72"/>
        <v>GND</v>
      </c>
      <c r="AU681" t="str">
        <f t="shared" si="73"/>
        <v>--</v>
      </c>
    </row>
    <row r="682" spans="1:47" x14ac:dyDescent="0.25">
      <c r="A682" t="str">
        <f t="shared" si="68"/>
        <v>S1-5</v>
      </c>
      <c r="B682" t="str">
        <f t="shared" si="69"/>
        <v>RESET</v>
      </c>
      <c r="C682" t="str">
        <f t="shared" si="70"/>
        <v>S1-RESET</v>
      </c>
      <c r="D682" t="str">
        <f t="shared" si="71"/>
        <v>S1-5</v>
      </c>
      <c r="E682" t="s">
        <v>355</v>
      </c>
      <c r="F682">
        <v>5</v>
      </c>
      <c r="G682" t="s">
        <v>323</v>
      </c>
      <c r="N682" s="97"/>
      <c r="AT682" t="str">
        <f t="shared" si="72"/>
        <v>nCONFIG</v>
      </c>
      <c r="AU682" t="str">
        <f t="shared" si="73"/>
        <v>R26</v>
      </c>
    </row>
    <row r="683" spans="1:47" x14ac:dyDescent="0.25">
      <c r="A683" t="str">
        <f t="shared" si="68"/>
        <v>S2-1</v>
      </c>
      <c r="B683" t="str">
        <f t="shared" si="69"/>
        <v>USER_BTN</v>
      </c>
      <c r="C683" t="str">
        <f t="shared" si="70"/>
        <v>S2-USER_BTN</v>
      </c>
      <c r="D683" t="str">
        <f t="shared" si="71"/>
        <v>S2-1</v>
      </c>
      <c r="E683" t="s">
        <v>357</v>
      </c>
      <c r="F683">
        <v>1</v>
      </c>
      <c r="G683" t="s">
        <v>394</v>
      </c>
      <c r="N683" s="97"/>
      <c r="AT683" t="str">
        <f t="shared" si="72"/>
        <v>USER_BTN</v>
      </c>
      <c r="AU683" t="str">
        <f t="shared" si="73"/>
        <v>--</v>
      </c>
    </row>
    <row r="684" spans="1:47" x14ac:dyDescent="0.25">
      <c r="A684" t="str">
        <f t="shared" si="68"/>
        <v>S2-2</v>
      </c>
      <c r="B684" t="str">
        <f t="shared" si="69"/>
        <v>GND</v>
      </c>
      <c r="C684" t="str">
        <f t="shared" si="70"/>
        <v>S2-GND</v>
      </c>
      <c r="D684" t="str">
        <f t="shared" si="71"/>
        <v>S2-2</v>
      </c>
      <c r="E684" t="s">
        <v>357</v>
      </c>
      <c r="F684">
        <v>2</v>
      </c>
      <c r="G684" t="s">
        <v>324</v>
      </c>
      <c r="N684" s="97"/>
      <c r="AT684" t="str">
        <f t="shared" si="72"/>
        <v>GND</v>
      </c>
      <c r="AU684" t="str">
        <f t="shared" si="73"/>
        <v>--</v>
      </c>
    </row>
    <row r="685" spans="1:47" x14ac:dyDescent="0.25">
      <c r="A685" t="str">
        <f t="shared" si="68"/>
        <v>S2-3</v>
      </c>
      <c r="B685" t="str">
        <f t="shared" si="69"/>
        <v>GND</v>
      </c>
      <c r="C685" t="str">
        <f t="shared" si="70"/>
        <v>S2-GND</v>
      </c>
      <c r="D685" t="str">
        <f t="shared" si="71"/>
        <v>S2-3</v>
      </c>
      <c r="E685" t="s">
        <v>357</v>
      </c>
      <c r="F685">
        <v>3</v>
      </c>
      <c r="G685" t="s">
        <v>324</v>
      </c>
      <c r="N685" s="97"/>
      <c r="AT685" t="str">
        <f t="shared" si="72"/>
        <v>GND</v>
      </c>
      <c r="AU685" t="str">
        <f t="shared" si="73"/>
        <v>--</v>
      </c>
    </row>
    <row r="686" spans="1:47" x14ac:dyDescent="0.25">
      <c r="A686" t="str">
        <f t="shared" si="68"/>
        <v>S2-4</v>
      </c>
      <c r="B686" t="str">
        <f t="shared" si="69"/>
        <v>GND</v>
      </c>
      <c r="C686" t="str">
        <f t="shared" si="70"/>
        <v>S2-GND</v>
      </c>
      <c r="D686" t="str">
        <f t="shared" si="71"/>
        <v>S2-4</v>
      </c>
      <c r="E686" t="s">
        <v>357</v>
      </c>
      <c r="F686">
        <v>4</v>
      </c>
      <c r="G686" t="s">
        <v>324</v>
      </c>
      <c r="N686" s="97"/>
      <c r="AT686" t="str">
        <f t="shared" si="72"/>
        <v>GND</v>
      </c>
      <c r="AU686" t="str">
        <f t="shared" si="73"/>
        <v>--</v>
      </c>
    </row>
    <row r="687" spans="1:47" x14ac:dyDescent="0.25">
      <c r="A687" t="str">
        <f t="shared" si="68"/>
        <v>S2-5</v>
      </c>
      <c r="B687" t="str">
        <f t="shared" si="69"/>
        <v>USER_BTN</v>
      </c>
      <c r="C687" t="str">
        <f t="shared" si="70"/>
        <v>S2-USER_BTN</v>
      </c>
      <c r="D687" t="str">
        <f t="shared" si="71"/>
        <v>S2-5</v>
      </c>
      <c r="E687" t="s">
        <v>357</v>
      </c>
      <c r="F687">
        <v>5</v>
      </c>
      <c r="G687" t="s">
        <v>394</v>
      </c>
      <c r="N687" s="97"/>
      <c r="AT687" t="str">
        <f t="shared" si="72"/>
        <v>USER_BTN</v>
      </c>
      <c r="AU687" t="str">
        <f t="shared" si="73"/>
        <v>--</v>
      </c>
    </row>
    <row r="688" spans="1:47" x14ac:dyDescent="0.25">
      <c r="A688" t="str">
        <f t="shared" si="68"/>
        <v>T1-1</v>
      </c>
      <c r="B688" t="str">
        <f t="shared" si="69"/>
        <v>NetR27_2</v>
      </c>
      <c r="C688" t="str">
        <f t="shared" si="70"/>
        <v>T1-NetR27_2</v>
      </c>
      <c r="D688" t="str">
        <f t="shared" si="71"/>
        <v>T1-1</v>
      </c>
      <c r="E688" t="s">
        <v>517</v>
      </c>
      <c r="F688">
        <v>1</v>
      </c>
      <c r="G688" t="s">
        <v>387</v>
      </c>
      <c r="N688" s="97"/>
      <c r="AT688" t="str">
        <f t="shared" si="72"/>
        <v>NetR27_2</v>
      </c>
      <c r="AU688" t="str">
        <f t="shared" si="73"/>
        <v>--</v>
      </c>
    </row>
    <row r="689" spans="1:47" x14ac:dyDescent="0.25">
      <c r="A689" t="str">
        <f t="shared" si="68"/>
        <v>T1-2</v>
      </c>
      <c r="B689" t="str">
        <f t="shared" si="69"/>
        <v>NetR27_1</v>
      </c>
      <c r="C689" t="str">
        <f t="shared" si="70"/>
        <v>T1-NetR27_1</v>
      </c>
      <c r="D689" t="str">
        <f t="shared" si="71"/>
        <v>T1-2</v>
      </c>
      <c r="E689" t="s">
        <v>517</v>
      </c>
      <c r="F689">
        <v>2</v>
      </c>
      <c r="G689" t="s">
        <v>386</v>
      </c>
      <c r="N689" s="97"/>
      <c r="AT689" t="str">
        <f t="shared" si="72"/>
        <v>NetR27_1</v>
      </c>
      <c r="AU689" t="str">
        <f t="shared" si="73"/>
        <v>--</v>
      </c>
    </row>
    <row r="690" spans="1:47" x14ac:dyDescent="0.25">
      <c r="A690" t="str">
        <f t="shared" si="68"/>
        <v>T1-3</v>
      </c>
      <c r="B690" t="str">
        <f t="shared" si="69"/>
        <v>5V</v>
      </c>
      <c r="C690" t="str">
        <f t="shared" si="70"/>
        <v>T1-5V</v>
      </c>
      <c r="D690" t="str">
        <f t="shared" si="71"/>
        <v>T1-3</v>
      </c>
      <c r="E690" t="s">
        <v>517</v>
      </c>
      <c r="F690">
        <v>3</v>
      </c>
      <c r="G690" t="s">
        <v>293</v>
      </c>
      <c r="N690" s="97"/>
      <c r="AT690" t="str">
        <f t="shared" si="72"/>
        <v>5V</v>
      </c>
      <c r="AU690" t="str">
        <f t="shared" si="73"/>
        <v>--</v>
      </c>
    </row>
    <row r="691" spans="1:47" x14ac:dyDescent="0.25">
      <c r="A691" t="str">
        <f t="shared" si="68"/>
        <v>T1-4</v>
      </c>
      <c r="B691" t="str">
        <f t="shared" si="69"/>
        <v>NetR27_2</v>
      </c>
      <c r="C691" t="str">
        <f t="shared" si="70"/>
        <v>T1-NetR27_2</v>
      </c>
      <c r="D691" t="str">
        <f t="shared" si="71"/>
        <v>T1-4</v>
      </c>
      <c r="E691" t="s">
        <v>517</v>
      </c>
      <c r="F691">
        <v>4</v>
      </c>
      <c r="G691" t="s">
        <v>387</v>
      </c>
      <c r="N691" s="97"/>
      <c r="AT691" t="str">
        <f t="shared" si="72"/>
        <v>NetR27_2</v>
      </c>
      <c r="AU691" t="str">
        <f t="shared" si="73"/>
        <v>--</v>
      </c>
    </row>
    <row r="692" spans="1:47" x14ac:dyDescent="0.25">
      <c r="A692" t="str">
        <f t="shared" si="68"/>
        <v>T1-5</v>
      </c>
      <c r="B692" t="str">
        <f t="shared" si="69"/>
        <v>NetR27_1</v>
      </c>
      <c r="C692" t="str">
        <f t="shared" si="70"/>
        <v>T1-NetR27_1</v>
      </c>
      <c r="D692" t="str">
        <f t="shared" si="71"/>
        <v>T1-5</v>
      </c>
      <c r="E692" t="s">
        <v>517</v>
      </c>
      <c r="F692">
        <v>5</v>
      </c>
      <c r="G692" t="s">
        <v>386</v>
      </c>
      <c r="N692" s="97"/>
      <c r="AT692" t="str">
        <f t="shared" si="72"/>
        <v>NetR27_1</v>
      </c>
      <c r="AU692" t="str">
        <f t="shared" si="73"/>
        <v>--</v>
      </c>
    </row>
    <row r="693" spans="1:47" x14ac:dyDescent="0.25">
      <c r="A693" t="str">
        <f t="shared" si="68"/>
        <v>T1-6</v>
      </c>
      <c r="B693" t="str">
        <f t="shared" si="69"/>
        <v>USB_VBUS</v>
      </c>
      <c r="C693" t="str">
        <f t="shared" si="70"/>
        <v>T1-USB_VBUS</v>
      </c>
      <c r="D693" t="str">
        <f t="shared" si="71"/>
        <v>T1-6</v>
      </c>
      <c r="E693" t="s">
        <v>517</v>
      </c>
      <c r="F693">
        <v>6</v>
      </c>
      <c r="G693" t="s">
        <v>350</v>
      </c>
      <c r="N693" s="97"/>
      <c r="AT693" t="str">
        <f t="shared" si="72"/>
        <v>USB_VBUS</v>
      </c>
      <c r="AU693" t="str">
        <f t="shared" si="73"/>
        <v>--</v>
      </c>
    </row>
    <row r="694" spans="1:47" x14ac:dyDescent="0.25">
      <c r="A694" t="str">
        <f t="shared" si="68"/>
        <v>T1-7</v>
      </c>
      <c r="B694" t="str">
        <f t="shared" si="69"/>
        <v>USB_VBUS</v>
      </c>
      <c r="C694" t="str">
        <f t="shared" si="70"/>
        <v>T1-USB_VBUS</v>
      </c>
      <c r="D694" t="str">
        <f t="shared" si="71"/>
        <v>T1-7</v>
      </c>
      <c r="E694" t="s">
        <v>517</v>
      </c>
      <c r="F694">
        <v>7</v>
      </c>
      <c r="G694" t="s">
        <v>350</v>
      </c>
      <c r="N694" s="97"/>
      <c r="AT694" t="str">
        <f t="shared" si="72"/>
        <v>USB_VBUS</v>
      </c>
      <c r="AU694" t="str">
        <f t="shared" si="73"/>
        <v>--</v>
      </c>
    </row>
    <row r="695" spans="1:47" x14ac:dyDescent="0.25">
      <c r="A695" t="str">
        <f t="shared" si="68"/>
        <v>T1-8</v>
      </c>
      <c r="B695" t="str">
        <f t="shared" si="69"/>
        <v>5V</v>
      </c>
      <c r="C695" t="str">
        <f t="shared" si="70"/>
        <v>T1-5V</v>
      </c>
      <c r="D695" t="str">
        <f t="shared" si="71"/>
        <v>T1-8</v>
      </c>
      <c r="E695" t="s">
        <v>517</v>
      </c>
      <c r="F695">
        <v>8</v>
      </c>
      <c r="G695" t="s">
        <v>293</v>
      </c>
      <c r="N695" s="97"/>
      <c r="AT695" t="str">
        <f t="shared" si="72"/>
        <v>5V</v>
      </c>
      <c r="AU695" t="str">
        <f t="shared" si="73"/>
        <v>--</v>
      </c>
    </row>
    <row r="696" spans="1:47" x14ac:dyDescent="0.25">
      <c r="A696" t="str">
        <f t="shared" si="68"/>
        <v>T2-1</v>
      </c>
      <c r="B696" t="str">
        <f t="shared" si="69"/>
        <v>NetR30_2</v>
      </c>
      <c r="C696" t="str">
        <f t="shared" si="70"/>
        <v>T2-NetR30_2</v>
      </c>
      <c r="D696" t="str">
        <f t="shared" si="71"/>
        <v>T2-1</v>
      </c>
      <c r="E696" t="s">
        <v>518</v>
      </c>
      <c r="F696">
        <v>1</v>
      </c>
      <c r="G696" t="s">
        <v>391</v>
      </c>
      <c r="N696" s="97"/>
      <c r="AT696" t="str">
        <f t="shared" si="72"/>
        <v>NetR30_2</v>
      </c>
      <c r="AU696" t="str">
        <f t="shared" si="73"/>
        <v>--</v>
      </c>
    </row>
    <row r="697" spans="1:47" x14ac:dyDescent="0.25">
      <c r="A697" t="str">
        <f t="shared" si="68"/>
        <v>T2-2</v>
      </c>
      <c r="B697" t="str">
        <f t="shared" si="69"/>
        <v>NetR29_1</v>
      </c>
      <c r="C697" t="str">
        <f t="shared" si="70"/>
        <v>T2-NetR29_1</v>
      </c>
      <c r="D697" t="str">
        <f t="shared" si="71"/>
        <v>T2-2</v>
      </c>
      <c r="E697" t="s">
        <v>518</v>
      </c>
      <c r="F697">
        <v>2</v>
      </c>
      <c r="G697" t="s">
        <v>389</v>
      </c>
      <c r="N697" s="97"/>
      <c r="AT697" t="str">
        <f t="shared" si="72"/>
        <v>NetR29_1</v>
      </c>
      <c r="AU697" t="str">
        <f t="shared" si="73"/>
        <v>--</v>
      </c>
    </row>
    <row r="698" spans="1:47" x14ac:dyDescent="0.25">
      <c r="A698" t="str">
        <f t="shared" si="68"/>
        <v>T2-3</v>
      </c>
      <c r="B698" t="str">
        <f t="shared" si="69"/>
        <v>5V</v>
      </c>
      <c r="C698" t="str">
        <f t="shared" si="70"/>
        <v>T2-5V</v>
      </c>
      <c r="D698" t="str">
        <f t="shared" si="71"/>
        <v>T2-3</v>
      </c>
      <c r="E698" t="s">
        <v>518</v>
      </c>
      <c r="F698">
        <v>3</v>
      </c>
      <c r="G698" t="s">
        <v>293</v>
      </c>
      <c r="N698" s="97"/>
      <c r="AT698" t="str">
        <f t="shared" si="72"/>
        <v>5V</v>
      </c>
      <c r="AU698" t="str">
        <f t="shared" si="73"/>
        <v>--</v>
      </c>
    </row>
    <row r="699" spans="1:47" x14ac:dyDescent="0.25">
      <c r="A699" t="str">
        <f t="shared" si="68"/>
        <v>T2-4</v>
      </c>
      <c r="B699" t="str">
        <f t="shared" si="69"/>
        <v>NetR30_2</v>
      </c>
      <c r="C699" t="str">
        <f t="shared" si="70"/>
        <v>T2-NetR30_2</v>
      </c>
      <c r="D699" t="str">
        <f t="shared" si="71"/>
        <v>T2-4</v>
      </c>
      <c r="E699" t="s">
        <v>518</v>
      </c>
      <c r="F699">
        <v>4</v>
      </c>
      <c r="G699" t="s">
        <v>391</v>
      </c>
      <c r="N699" s="97"/>
      <c r="AT699" t="str">
        <f t="shared" si="72"/>
        <v>NetR30_2</v>
      </c>
      <c r="AU699" t="str">
        <f t="shared" si="73"/>
        <v>--</v>
      </c>
    </row>
    <row r="700" spans="1:47" x14ac:dyDescent="0.25">
      <c r="A700" t="str">
        <f t="shared" si="68"/>
        <v>T2-5</v>
      </c>
      <c r="B700" t="str">
        <f t="shared" si="69"/>
        <v>NetR29_1</v>
      </c>
      <c r="C700" t="str">
        <f t="shared" si="70"/>
        <v>T2-NetR29_1</v>
      </c>
      <c r="D700" t="str">
        <f t="shared" si="71"/>
        <v>T2-5</v>
      </c>
      <c r="E700" t="s">
        <v>518</v>
      </c>
      <c r="F700">
        <v>5</v>
      </c>
      <c r="G700" t="s">
        <v>389</v>
      </c>
      <c r="N700" s="97"/>
      <c r="AT700" t="str">
        <f t="shared" si="72"/>
        <v>NetR29_1</v>
      </c>
      <c r="AU700" t="str">
        <f t="shared" si="73"/>
        <v>--</v>
      </c>
    </row>
    <row r="701" spans="1:47" x14ac:dyDescent="0.25">
      <c r="A701" t="str">
        <f t="shared" si="68"/>
        <v>T2-6</v>
      </c>
      <c r="B701" t="str">
        <f t="shared" si="69"/>
        <v>VIN</v>
      </c>
      <c r="C701" t="str">
        <f t="shared" si="70"/>
        <v>T2-VIN</v>
      </c>
      <c r="D701" t="str">
        <f t="shared" si="71"/>
        <v>T2-6</v>
      </c>
      <c r="E701" t="s">
        <v>518</v>
      </c>
      <c r="F701">
        <v>6</v>
      </c>
      <c r="G701" t="s">
        <v>326</v>
      </c>
      <c r="N701" s="97"/>
      <c r="AT701" t="str">
        <f t="shared" si="72"/>
        <v>VIN</v>
      </c>
      <c r="AU701" t="str">
        <f t="shared" si="73"/>
        <v>--</v>
      </c>
    </row>
    <row r="702" spans="1:47" x14ac:dyDescent="0.25">
      <c r="A702" t="str">
        <f t="shared" si="68"/>
        <v>T2-7</v>
      </c>
      <c r="B702" t="str">
        <f t="shared" si="69"/>
        <v>VIN</v>
      </c>
      <c r="C702" t="str">
        <f t="shared" si="70"/>
        <v>T2-VIN</v>
      </c>
      <c r="D702" t="str">
        <f t="shared" si="71"/>
        <v>T2-7</v>
      </c>
      <c r="E702" t="s">
        <v>518</v>
      </c>
      <c r="F702">
        <v>7</v>
      </c>
      <c r="G702" t="s">
        <v>326</v>
      </c>
      <c r="N702" s="97"/>
      <c r="AT702" t="str">
        <f t="shared" si="72"/>
        <v>VIN</v>
      </c>
      <c r="AU702" t="str">
        <f t="shared" si="73"/>
        <v>--</v>
      </c>
    </row>
    <row r="703" spans="1:47" x14ac:dyDescent="0.25">
      <c r="A703" t="str">
        <f t="shared" si="68"/>
        <v>T2-8</v>
      </c>
      <c r="B703" t="str">
        <f t="shared" si="69"/>
        <v>5V</v>
      </c>
      <c r="C703" t="str">
        <f t="shared" si="70"/>
        <v>T2-5V</v>
      </c>
      <c r="D703" t="str">
        <f t="shared" si="71"/>
        <v>T2-8</v>
      </c>
      <c r="E703" t="s">
        <v>518</v>
      </c>
      <c r="F703">
        <v>8</v>
      </c>
      <c r="G703" t="s">
        <v>293</v>
      </c>
      <c r="N703" s="97"/>
      <c r="AT703" t="str">
        <f t="shared" si="72"/>
        <v>5V</v>
      </c>
      <c r="AU703" t="str">
        <f t="shared" si="73"/>
        <v>--</v>
      </c>
    </row>
    <row r="704" spans="1:47" x14ac:dyDescent="0.25">
      <c r="A704" t="str">
        <f t="shared" si="68"/>
        <v>T3-1</v>
      </c>
      <c r="B704" t="str">
        <f t="shared" si="69"/>
        <v>GND</v>
      </c>
      <c r="C704" t="str">
        <f t="shared" si="70"/>
        <v>T3-GND</v>
      </c>
      <c r="D704" t="str">
        <f t="shared" si="71"/>
        <v>T3-1</v>
      </c>
      <c r="E704" t="s">
        <v>519</v>
      </c>
      <c r="F704">
        <v>1</v>
      </c>
      <c r="G704" t="s">
        <v>324</v>
      </c>
      <c r="N704" s="97"/>
      <c r="AT704" t="str">
        <f t="shared" si="72"/>
        <v>GND</v>
      </c>
      <c r="AU704" t="str">
        <f t="shared" si="73"/>
        <v>--</v>
      </c>
    </row>
    <row r="705" spans="1:47" x14ac:dyDescent="0.25">
      <c r="A705" t="str">
        <f t="shared" si="68"/>
        <v>T3-2</v>
      </c>
      <c r="B705" t="str">
        <f t="shared" si="69"/>
        <v>NetR28_2</v>
      </c>
      <c r="C705" t="str">
        <f t="shared" si="70"/>
        <v>T3-NetR28_2</v>
      </c>
      <c r="D705" t="str">
        <f t="shared" si="71"/>
        <v>T3-2</v>
      </c>
      <c r="E705" t="s">
        <v>519</v>
      </c>
      <c r="F705">
        <v>2</v>
      </c>
      <c r="G705" t="s">
        <v>388</v>
      </c>
      <c r="N705" s="97"/>
      <c r="AT705" t="str">
        <f t="shared" si="72"/>
        <v>NetR28_2</v>
      </c>
      <c r="AU705" t="str">
        <f t="shared" si="73"/>
        <v>--</v>
      </c>
    </row>
    <row r="706" spans="1:47" x14ac:dyDescent="0.25">
      <c r="A706" t="str">
        <f t="shared" si="68"/>
        <v>T3-3</v>
      </c>
      <c r="B706" t="str">
        <f t="shared" si="69"/>
        <v>NetR29_1</v>
      </c>
      <c r="C706" t="str">
        <f t="shared" si="70"/>
        <v>T3-NetR29_1</v>
      </c>
      <c r="D706" t="str">
        <f t="shared" si="71"/>
        <v>T3-3</v>
      </c>
      <c r="E706" t="s">
        <v>519</v>
      </c>
      <c r="F706">
        <v>3</v>
      </c>
      <c r="G706" t="s">
        <v>389</v>
      </c>
      <c r="N706" s="97"/>
      <c r="AT706" t="str">
        <f t="shared" si="72"/>
        <v>NetR29_1</v>
      </c>
      <c r="AU706" t="str">
        <f t="shared" si="73"/>
        <v>--</v>
      </c>
    </row>
    <row r="707" spans="1:47" x14ac:dyDescent="0.25">
      <c r="A707" t="str">
        <f t="shared" si="68"/>
        <v>T3-4</v>
      </c>
      <c r="B707" t="str">
        <f t="shared" si="69"/>
        <v>GND</v>
      </c>
      <c r="C707" t="str">
        <f t="shared" si="70"/>
        <v>T3-GND</v>
      </c>
      <c r="D707" t="str">
        <f t="shared" si="71"/>
        <v>T3-4</v>
      </c>
      <c r="E707" t="s">
        <v>519</v>
      </c>
      <c r="F707">
        <v>4</v>
      </c>
      <c r="G707" t="s">
        <v>324</v>
      </c>
      <c r="N707" s="97"/>
      <c r="AT707" t="str">
        <f t="shared" si="72"/>
        <v>GND</v>
      </c>
      <c r="AU707" t="str">
        <f t="shared" si="73"/>
        <v>--</v>
      </c>
    </row>
    <row r="708" spans="1:47" x14ac:dyDescent="0.25">
      <c r="A708" t="str">
        <f t="shared" si="68"/>
        <v>T3-5</v>
      </c>
      <c r="B708" t="str">
        <f t="shared" si="69"/>
        <v>NetC7_2</v>
      </c>
      <c r="C708" t="str">
        <f t="shared" si="70"/>
        <v>T3-NetC7_2</v>
      </c>
      <c r="D708" t="str">
        <f t="shared" si="71"/>
        <v>T3-5</v>
      </c>
      <c r="E708" t="s">
        <v>519</v>
      </c>
      <c r="F708">
        <v>5</v>
      </c>
      <c r="G708" t="s">
        <v>371</v>
      </c>
      <c r="N708" s="97"/>
      <c r="AT708" t="str">
        <f t="shared" si="72"/>
        <v>NetC7_2</v>
      </c>
      <c r="AU708" t="str">
        <f t="shared" si="73"/>
        <v>--</v>
      </c>
    </row>
    <row r="709" spans="1:47" x14ac:dyDescent="0.25">
      <c r="A709" t="str">
        <f t="shared" si="68"/>
        <v>T3-6</v>
      </c>
      <c r="B709" t="str">
        <f t="shared" si="69"/>
        <v>NetR27_1</v>
      </c>
      <c r="C709" t="str">
        <f t="shared" si="70"/>
        <v>T3-NetR27_1</v>
      </c>
      <c r="D709" t="str">
        <f t="shared" si="71"/>
        <v>T3-6</v>
      </c>
      <c r="E709" t="s">
        <v>519</v>
      </c>
      <c r="F709">
        <v>6</v>
      </c>
      <c r="G709" t="s">
        <v>386</v>
      </c>
      <c r="N709" s="97"/>
      <c r="AT709" t="str">
        <f t="shared" si="72"/>
        <v>NetR27_1</v>
      </c>
      <c r="AU709" t="str">
        <f t="shared" si="73"/>
        <v>--</v>
      </c>
    </row>
    <row r="710" spans="1:47" x14ac:dyDescent="0.25">
      <c r="A710" t="str">
        <f t="shared" ref="A710" si="74">$E710&amp;"-"&amp;$F710</f>
        <v>TP1-1</v>
      </c>
      <c r="B710" t="str">
        <f t="shared" ref="B710" si="75">IF(OR(E710=$A$2,E710=$B$2,E710=$C$2,E710=$D$2),"--",G710)</f>
        <v>1.8V</v>
      </c>
      <c r="C710" t="str">
        <f t="shared" ref="C710" si="76">$E710&amp;"-"&amp;$G710</f>
        <v>TP1-1.8V</v>
      </c>
      <c r="D710" t="str">
        <f t="shared" ref="D710" si="77">A710</f>
        <v>TP1-1</v>
      </c>
      <c r="E710" t="s">
        <v>520</v>
      </c>
      <c r="F710">
        <v>1</v>
      </c>
      <c r="G710" t="s">
        <v>964</v>
      </c>
      <c r="N710" s="97"/>
      <c r="AT710" t="str">
        <f t="shared" ref="AT710" si="78">IF(IF(COUNTIF($AO$6:$AQ$150,B710)&gt;0,"---","--")="---",VLOOKUP(B710,$AO$6:$AQ$150,3,0),B710)</f>
        <v>1.8V</v>
      </c>
      <c r="AU710" t="str">
        <f t="shared" ref="AU710" si="79">IF(IF(COUNTIF($AO$6:$AQ$150,B710)&gt;0,"---","--")="---",VLOOKUP(B710,$AO$6:$AQ$150,2,0),"--")</f>
        <v>--</v>
      </c>
    </row>
    <row r="711" spans="1:47" x14ac:dyDescent="0.25">
      <c r="N711" s="97"/>
    </row>
    <row r="712" spans="1:47" x14ac:dyDescent="0.25">
      <c r="N712" s="97"/>
    </row>
    <row r="713" spans="1:47" x14ac:dyDescent="0.25">
      <c r="N713" s="97"/>
    </row>
    <row r="714" spans="1:47" x14ac:dyDescent="0.25">
      <c r="N714" s="97"/>
    </row>
    <row r="715" spans="1:47" x14ac:dyDescent="0.25">
      <c r="N715" s="97"/>
    </row>
    <row r="716" spans="1:47" x14ac:dyDescent="0.25">
      <c r="N716" s="97"/>
    </row>
    <row r="717" spans="1:47" x14ac:dyDescent="0.25">
      <c r="N717" s="97"/>
    </row>
    <row r="718" spans="1:47" x14ac:dyDescent="0.25">
      <c r="N718" s="97"/>
    </row>
    <row r="719" spans="1:47" x14ac:dyDescent="0.25">
      <c r="N719" s="97"/>
    </row>
    <row r="720" spans="1:47" x14ac:dyDescent="0.25">
      <c r="N720" s="97"/>
    </row>
    <row r="721" spans="14:14" x14ac:dyDescent="0.25">
      <c r="N721" s="97"/>
    </row>
    <row r="722" spans="14:14" x14ac:dyDescent="0.25">
      <c r="N722" s="97"/>
    </row>
    <row r="723" spans="14:14" x14ac:dyDescent="0.25">
      <c r="N723" s="97"/>
    </row>
    <row r="724" spans="14:14" x14ac:dyDescent="0.25">
      <c r="N724" s="97"/>
    </row>
    <row r="725" spans="14:14" x14ac:dyDescent="0.25">
      <c r="N725" s="97"/>
    </row>
    <row r="726" spans="14:14" x14ac:dyDescent="0.25">
      <c r="N726" s="97"/>
    </row>
    <row r="727" spans="14:14" x14ac:dyDescent="0.25">
      <c r="N727" s="97"/>
    </row>
    <row r="728" spans="14:14" x14ac:dyDescent="0.25">
      <c r="N728" s="97"/>
    </row>
    <row r="729" spans="14:14" x14ac:dyDescent="0.25">
      <c r="N729" s="97"/>
    </row>
    <row r="730" spans="14:14" x14ac:dyDescent="0.25">
      <c r="N730" s="97"/>
    </row>
    <row r="731" spans="14:14" x14ac:dyDescent="0.25">
      <c r="N731" s="97"/>
    </row>
    <row r="732" spans="14:14" x14ac:dyDescent="0.25">
      <c r="N732" s="97"/>
    </row>
    <row r="733" spans="14:14" x14ac:dyDescent="0.25">
      <c r="N733" s="97"/>
    </row>
    <row r="734" spans="14:14" x14ac:dyDescent="0.25">
      <c r="N734" s="97"/>
    </row>
    <row r="735" spans="14:14" x14ac:dyDescent="0.25">
      <c r="N735" s="97"/>
    </row>
    <row r="736" spans="14:14" x14ac:dyDescent="0.25">
      <c r="N736" s="97"/>
    </row>
    <row r="737" spans="14:14" x14ac:dyDescent="0.25">
      <c r="N737" s="97"/>
    </row>
    <row r="738" spans="14:14" x14ac:dyDescent="0.25">
      <c r="N738" s="97"/>
    </row>
    <row r="739" spans="14:14" x14ac:dyDescent="0.25">
      <c r="N739" s="97"/>
    </row>
    <row r="740" spans="14:14" x14ac:dyDescent="0.25">
      <c r="N740" s="97"/>
    </row>
    <row r="741" spans="14:14" x14ac:dyDescent="0.25">
      <c r="N741" s="97"/>
    </row>
    <row r="742" spans="14:14" x14ac:dyDescent="0.25">
      <c r="N742" s="97"/>
    </row>
    <row r="743" spans="14:14" x14ac:dyDescent="0.25">
      <c r="N743" s="97"/>
    </row>
    <row r="744" spans="14:14" x14ac:dyDescent="0.25">
      <c r="N744" s="97"/>
    </row>
    <row r="745" spans="14:14" x14ac:dyDescent="0.25">
      <c r="N745" s="97"/>
    </row>
    <row r="746" spans="14:14" x14ac:dyDescent="0.25">
      <c r="N746" s="97"/>
    </row>
    <row r="747" spans="14:14" x14ac:dyDescent="0.25">
      <c r="N747" s="97"/>
    </row>
    <row r="748" spans="14:14" x14ac:dyDescent="0.25">
      <c r="N748" s="97"/>
    </row>
    <row r="749" spans="14:14" x14ac:dyDescent="0.25">
      <c r="N749" s="97"/>
    </row>
    <row r="750" spans="14:14" x14ac:dyDescent="0.25">
      <c r="N750" s="97"/>
    </row>
    <row r="751" spans="14:14" x14ac:dyDescent="0.25">
      <c r="N751" s="97"/>
    </row>
    <row r="752" spans="14:14" x14ac:dyDescent="0.25">
      <c r="N752" s="97"/>
    </row>
    <row r="753" spans="14:14" x14ac:dyDescent="0.25">
      <c r="N753" s="97"/>
    </row>
    <row r="754" spans="14:14" x14ac:dyDescent="0.25">
      <c r="N754" s="97"/>
    </row>
    <row r="755" spans="14:14" x14ac:dyDescent="0.25">
      <c r="N755" s="97"/>
    </row>
    <row r="756" spans="14:14" x14ac:dyDescent="0.25">
      <c r="N756" s="97"/>
    </row>
    <row r="757" spans="14:14" x14ac:dyDescent="0.25">
      <c r="N757" s="97"/>
    </row>
    <row r="758" spans="14:14" x14ac:dyDescent="0.25">
      <c r="N758" s="97"/>
    </row>
    <row r="759" spans="14:14" x14ac:dyDescent="0.25">
      <c r="N759" s="97"/>
    </row>
    <row r="760" spans="14:14" x14ac:dyDescent="0.25">
      <c r="N760" s="97"/>
    </row>
    <row r="761" spans="14:14" x14ac:dyDescent="0.25">
      <c r="N761" s="97"/>
    </row>
    <row r="762" spans="14:14" x14ac:dyDescent="0.25">
      <c r="N762" s="97"/>
    </row>
    <row r="763" spans="14:14" x14ac:dyDescent="0.25">
      <c r="N763" s="97"/>
    </row>
    <row r="764" spans="14:14" x14ac:dyDescent="0.25">
      <c r="N764" s="97"/>
    </row>
    <row r="765" spans="14:14" x14ac:dyDescent="0.25">
      <c r="N765" s="97"/>
    </row>
    <row r="766" spans="14:14" x14ac:dyDescent="0.25">
      <c r="N766" s="97"/>
    </row>
    <row r="767" spans="14:14" x14ac:dyDescent="0.25">
      <c r="N767" s="97"/>
    </row>
    <row r="768" spans="14:14" x14ac:dyDescent="0.25">
      <c r="N768" s="97"/>
    </row>
    <row r="769" spans="14:14" x14ac:dyDescent="0.25">
      <c r="N769" s="97"/>
    </row>
    <row r="770" spans="14:14" x14ac:dyDescent="0.25">
      <c r="N770" s="97"/>
    </row>
    <row r="771" spans="14:14" x14ac:dyDescent="0.25">
      <c r="N771" s="97"/>
    </row>
    <row r="772" spans="14:14" x14ac:dyDescent="0.25">
      <c r="N772" s="97"/>
    </row>
    <row r="773" spans="14:14" x14ac:dyDescent="0.25">
      <c r="N773" s="97"/>
    </row>
    <row r="774" spans="14:14" x14ac:dyDescent="0.25">
      <c r="N774" s="97"/>
    </row>
    <row r="775" spans="14:14" x14ac:dyDescent="0.25">
      <c r="N775" s="97"/>
    </row>
    <row r="776" spans="14:14" x14ac:dyDescent="0.25">
      <c r="N776" s="97"/>
    </row>
    <row r="777" spans="14:14" x14ac:dyDescent="0.25">
      <c r="N777" s="97"/>
    </row>
    <row r="778" spans="14:14" x14ac:dyDescent="0.25">
      <c r="N778" s="97"/>
    </row>
    <row r="779" spans="14:14" x14ac:dyDescent="0.25">
      <c r="N779" s="97"/>
    </row>
    <row r="780" spans="14:14" x14ac:dyDescent="0.25">
      <c r="N780" s="97"/>
    </row>
    <row r="781" spans="14:14" x14ac:dyDescent="0.25">
      <c r="N781" s="97"/>
    </row>
    <row r="782" spans="14:14" x14ac:dyDescent="0.25">
      <c r="N782" s="97"/>
    </row>
    <row r="783" spans="14:14" x14ac:dyDescent="0.25">
      <c r="N783" s="97"/>
    </row>
    <row r="784" spans="14:14" x14ac:dyDescent="0.25">
      <c r="N784" s="97"/>
    </row>
    <row r="785" spans="14:14" x14ac:dyDescent="0.25">
      <c r="N785" s="97"/>
    </row>
    <row r="786" spans="14:14" x14ac:dyDescent="0.25">
      <c r="N786" s="97"/>
    </row>
    <row r="787" spans="14:14" x14ac:dyDescent="0.25">
      <c r="N787" s="97"/>
    </row>
    <row r="788" spans="14:14" x14ac:dyDescent="0.25">
      <c r="N788" s="97"/>
    </row>
    <row r="789" spans="14:14" x14ac:dyDescent="0.25">
      <c r="N789" s="97"/>
    </row>
    <row r="790" spans="14:14" x14ac:dyDescent="0.25">
      <c r="N790" s="97"/>
    </row>
    <row r="791" spans="14:14" x14ac:dyDescent="0.25">
      <c r="N791" s="97"/>
    </row>
    <row r="792" spans="14:14" x14ac:dyDescent="0.25">
      <c r="N792" s="97"/>
    </row>
    <row r="793" spans="14:14" x14ac:dyDescent="0.25">
      <c r="N793" s="97"/>
    </row>
    <row r="794" spans="14:14" x14ac:dyDescent="0.25">
      <c r="N794" s="97"/>
    </row>
    <row r="795" spans="14:14" x14ac:dyDescent="0.25">
      <c r="N795" s="97"/>
    </row>
    <row r="796" spans="14:14" x14ac:dyDescent="0.25">
      <c r="N796" s="97"/>
    </row>
    <row r="797" spans="14:14" x14ac:dyDescent="0.25">
      <c r="N797" s="97"/>
    </row>
    <row r="798" spans="14:14" x14ac:dyDescent="0.25">
      <c r="N798" s="97"/>
    </row>
    <row r="799" spans="14:14" x14ac:dyDescent="0.25">
      <c r="N799" s="97"/>
    </row>
    <row r="800" spans="14:14" x14ac:dyDescent="0.25">
      <c r="N800" s="97"/>
    </row>
    <row r="801" spans="14:14" x14ac:dyDescent="0.25">
      <c r="N801" s="97"/>
    </row>
    <row r="802" spans="14:14" x14ac:dyDescent="0.25">
      <c r="N802" s="97"/>
    </row>
    <row r="803" spans="14:14" x14ac:dyDescent="0.25">
      <c r="N803" s="97"/>
    </row>
    <row r="804" spans="14:14" x14ac:dyDescent="0.25">
      <c r="N804" s="97"/>
    </row>
    <row r="805" spans="14:14" x14ac:dyDescent="0.25">
      <c r="N805" s="97"/>
    </row>
    <row r="806" spans="14:14" x14ac:dyDescent="0.25">
      <c r="N806" s="97"/>
    </row>
    <row r="807" spans="14:14" x14ac:dyDescent="0.25">
      <c r="N807" s="97"/>
    </row>
    <row r="808" spans="14:14" x14ac:dyDescent="0.25">
      <c r="N808" s="97"/>
    </row>
    <row r="809" spans="14:14" x14ac:dyDescent="0.25">
      <c r="N809" s="97"/>
    </row>
    <row r="810" spans="14:14" x14ac:dyDescent="0.25">
      <c r="N810" s="97"/>
    </row>
    <row r="811" spans="14:14" x14ac:dyDescent="0.25">
      <c r="N811" s="97"/>
    </row>
    <row r="812" spans="14:14" x14ac:dyDescent="0.25">
      <c r="N812" s="97"/>
    </row>
    <row r="813" spans="14:14" x14ac:dyDescent="0.25">
      <c r="N813" s="97"/>
    </row>
    <row r="814" spans="14:14" x14ac:dyDescent="0.25">
      <c r="N814" s="97"/>
    </row>
    <row r="815" spans="14:14" x14ac:dyDescent="0.25">
      <c r="N815" s="97"/>
    </row>
    <row r="816" spans="14:14" x14ac:dyDescent="0.25">
      <c r="N816" s="97"/>
    </row>
    <row r="817" spans="14:14" x14ac:dyDescent="0.25">
      <c r="N817" s="97"/>
    </row>
    <row r="818" spans="14:14" x14ac:dyDescent="0.25">
      <c r="N818" s="97"/>
    </row>
    <row r="819" spans="14:14" x14ac:dyDescent="0.25">
      <c r="N819" s="97"/>
    </row>
    <row r="820" spans="14:14" x14ac:dyDescent="0.25">
      <c r="N820" s="97"/>
    </row>
    <row r="821" spans="14:14" x14ac:dyDescent="0.25">
      <c r="N821" s="97"/>
    </row>
    <row r="822" spans="14:14" x14ac:dyDescent="0.25">
      <c r="N822" s="97"/>
    </row>
    <row r="823" spans="14:14" x14ac:dyDescent="0.25">
      <c r="N823" s="97"/>
    </row>
    <row r="824" spans="14:14" x14ac:dyDescent="0.25">
      <c r="N824" s="97"/>
    </row>
    <row r="825" spans="14:14" x14ac:dyDescent="0.25">
      <c r="N825" s="97"/>
    </row>
    <row r="826" spans="14:14" x14ac:dyDescent="0.25">
      <c r="N826" s="97"/>
    </row>
    <row r="827" spans="14:14" x14ac:dyDescent="0.25">
      <c r="N827" s="97"/>
    </row>
    <row r="828" spans="14:14" x14ac:dyDescent="0.25">
      <c r="N828" s="97"/>
    </row>
    <row r="829" spans="14:14" x14ac:dyDescent="0.25">
      <c r="N829" s="97"/>
    </row>
    <row r="830" spans="14:14" x14ac:dyDescent="0.25">
      <c r="N830" s="97"/>
    </row>
    <row r="831" spans="14:14" x14ac:dyDescent="0.25">
      <c r="N831" s="97"/>
    </row>
    <row r="832" spans="14:14" x14ac:dyDescent="0.25">
      <c r="N832" s="97"/>
    </row>
    <row r="833" spans="14:14" x14ac:dyDescent="0.25">
      <c r="N833" s="97"/>
    </row>
    <row r="834" spans="14:14" x14ac:dyDescent="0.25">
      <c r="N834" s="97"/>
    </row>
    <row r="835" spans="14:14" x14ac:dyDescent="0.25">
      <c r="N835" s="97"/>
    </row>
    <row r="836" spans="14:14" x14ac:dyDescent="0.25">
      <c r="N836" s="97"/>
    </row>
    <row r="837" spans="14:14" x14ac:dyDescent="0.25">
      <c r="N837" s="97"/>
    </row>
    <row r="838" spans="14:14" x14ac:dyDescent="0.25">
      <c r="N838" s="97"/>
    </row>
    <row r="839" spans="14:14" x14ac:dyDescent="0.25">
      <c r="N839" s="97"/>
    </row>
    <row r="840" spans="14:14" x14ac:dyDescent="0.25">
      <c r="N840" s="97"/>
    </row>
    <row r="841" spans="14:14" x14ac:dyDescent="0.25">
      <c r="N841" s="97"/>
    </row>
    <row r="842" spans="14:14" x14ac:dyDescent="0.25">
      <c r="N842" s="97"/>
    </row>
    <row r="843" spans="14:14" x14ac:dyDescent="0.25">
      <c r="N843" s="97"/>
    </row>
    <row r="844" spans="14:14" x14ac:dyDescent="0.25">
      <c r="N844" s="97"/>
    </row>
    <row r="845" spans="14:14" x14ac:dyDescent="0.25">
      <c r="N845" s="97"/>
    </row>
    <row r="846" spans="14:14" x14ac:dyDescent="0.25">
      <c r="N846" s="97"/>
    </row>
    <row r="847" spans="14:14" x14ac:dyDescent="0.25">
      <c r="N847" s="97"/>
    </row>
    <row r="848" spans="14:14" x14ac:dyDescent="0.25">
      <c r="N848" s="97"/>
    </row>
    <row r="849" spans="14:14" x14ac:dyDescent="0.25">
      <c r="N849" s="97"/>
    </row>
    <row r="850" spans="14:14" x14ac:dyDescent="0.25">
      <c r="N850" s="97"/>
    </row>
    <row r="851" spans="14:14" x14ac:dyDescent="0.25">
      <c r="N851" s="97"/>
    </row>
    <row r="852" spans="14:14" x14ac:dyDescent="0.25">
      <c r="N852" s="97"/>
    </row>
    <row r="853" spans="14:14" x14ac:dyDescent="0.25">
      <c r="N853" s="97"/>
    </row>
    <row r="854" spans="14:14" x14ac:dyDescent="0.25">
      <c r="N854" s="97"/>
    </row>
    <row r="855" spans="14:14" x14ac:dyDescent="0.25">
      <c r="N855" s="97"/>
    </row>
    <row r="856" spans="14:14" x14ac:dyDescent="0.25">
      <c r="N856" s="97"/>
    </row>
    <row r="857" spans="14:14" x14ac:dyDescent="0.25">
      <c r="N857" s="97"/>
    </row>
    <row r="858" spans="14:14" x14ac:dyDescent="0.25">
      <c r="N858" s="97"/>
    </row>
    <row r="859" spans="14:14" x14ac:dyDescent="0.25">
      <c r="N859" s="97"/>
    </row>
    <row r="860" spans="14:14" x14ac:dyDescent="0.25">
      <c r="N860" s="97"/>
    </row>
    <row r="861" spans="14:14" x14ac:dyDescent="0.25">
      <c r="N861" s="97"/>
    </row>
    <row r="862" spans="14:14" x14ac:dyDescent="0.25">
      <c r="N862" s="97"/>
    </row>
    <row r="863" spans="14:14" x14ac:dyDescent="0.25">
      <c r="N863" s="97"/>
    </row>
    <row r="864" spans="14:14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  <row r="1089" spans="14:14" x14ac:dyDescent="0.25">
      <c r="N1089" s="97"/>
    </row>
    <row r="1090" spans="14:14" x14ac:dyDescent="0.25">
      <c r="N1090" s="97"/>
    </row>
    <row r="1091" spans="14:14" x14ac:dyDescent="0.25">
      <c r="N1091" s="97"/>
    </row>
    <row r="1092" spans="14:14" x14ac:dyDescent="0.25">
      <c r="N1092" s="97"/>
    </row>
    <row r="1093" spans="14:14" x14ac:dyDescent="0.25">
      <c r="N1093" s="97"/>
    </row>
    <row r="1094" spans="14:14" x14ac:dyDescent="0.25">
      <c r="N1094" s="97"/>
    </row>
    <row r="1095" spans="14:14" x14ac:dyDescent="0.25">
      <c r="N1095" s="97"/>
    </row>
    <row r="1096" spans="14:14" x14ac:dyDescent="0.25">
      <c r="N1096" s="97"/>
    </row>
    <row r="1097" spans="14:14" x14ac:dyDescent="0.25">
      <c r="N1097" s="97"/>
    </row>
    <row r="1098" spans="14:14" x14ac:dyDescent="0.25">
      <c r="N1098" s="97"/>
    </row>
    <row r="1099" spans="14:14" x14ac:dyDescent="0.25">
      <c r="N1099" s="97"/>
    </row>
    <row r="1100" spans="14:14" x14ac:dyDescent="0.25">
      <c r="N1100" s="97"/>
    </row>
    <row r="1101" spans="14:14" x14ac:dyDescent="0.25">
      <c r="N1101" s="97"/>
    </row>
    <row r="1102" spans="14:14" x14ac:dyDescent="0.25">
      <c r="N1102" s="97"/>
    </row>
    <row r="1103" spans="14:14" x14ac:dyDescent="0.25">
      <c r="N1103" s="97"/>
    </row>
    <row r="1104" spans="14:14" x14ac:dyDescent="0.25">
      <c r="N1104" s="97"/>
    </row>
    <row r="1105" spans="14:14" x14ac:dyDescent="0.25">
      <c r="N1105" s="97"/>
    </row>
    <row r="1106" spans="14:14" x14ac:dyDescent="0.25">
      <c r="N1106" s="97"/>
    </row>
    <row r="1107" spans="14:14" x14ac:dyDescent="0.25">
      <c r="N1107" s="97"/>
    </row>
    <row r="1108" spans="14:14" x14ac:dyDescent="0.25">
      <c r="N1108" s="97"/>
    </row>
    <row r="1109" spans="14:14" x14ac:dyDescent="0.25">
      <c r="N1109" s="97"/>
    </row>
    <row r="1110" spans="14:14" x14ac:dyDescent="0.25">
      <c r="N1110" s="97"/>
    </row>
    <row r="1111" spans="14:14" x14ac:dyDescent="0.25">
      <c r="N1111" s="97"/>
    </row>
    <row r="1112" spans="14:14" x14ac:dyDescent="0.25">
      <c r="N1112" s="97"/>
    </row>
    <row r="1113" spans="14:14" x14ac:dyDescent="0.25">
      <c r="N1113" s="97"/>
    </row>
    <row r="1114" spans="14:14" x14ac:dyDescent="0.25">
      <c r="N1114" s="97"/>
    </row>
    <row r="1115" spans="14:14" x14ac:dyDescent="0.25">
      <c r="N1115" s="97"/>
    </row>
    <row r="1116" spans="14:14" x14ac:dyDescent="0.25">
      <c r="N1116" s="97"/>
    </row>
    <row r="1117" spans="14:14" x14ac:dyDescent="0.25">
      <c r="N1117" s="97"/>
    </row>
    <row r="1118" spans="14:14" x14ac:dyDescent="0.25">
      <c r="N1118" s="97"/>
    </row>
    <row r="1119" spans="14:14" x14ac:dyDescent="0.25">
      <c r="N1119" s="97"/>
    </row>
    <row r="1120" spans="14:14" x14ac:dyDescent="0.25">
      <c r="N1120" s="97"/>
    </row>
    <row r="1121" spans="14:14" x14ac:dyDescent="0.25">
      <c r="N1121" s="97"/>
    </row>
    <row r="1122" spans="14:14" x14ac:dyDescent="0.25">
      <c r="N1122" s="97"/>
    </row>
    <row r="1123" spans="14:14" x14ac:dyDescent="0.25">
      <c r="N1123" s="97"/>
    </row>
    <row r="1124" spans="14:14" x14ac:dyDescent="0.25">
      <c r="N1124" s="97"/>
    </row>
    <row r="1125" spans="14:14" x14ac:dyDescent="0.25">
      <c r="N1125" s="97"/>
    </row>
    <row r="1126" spans="14:14" x14ac:dyDescent="0.25">
      <c r="N1126" s="97"/>
    </row>
    <row r="1127" spans="14:14" x14ac:dyDescent="0.25">
      <c r="N1127" s="97"/>
    </row>
    <row r="1128" spans="14:14" x14ac:dyDescent="0.25">
      <c r="N1128" s="97"/>
    </row>
    <row r="1129" spans="14:14" x14ac:dyDescent="0.25">
      <c r="N1129" s="97"/>
    </row>
    <row r="1130" spans="14:14" x14ac:dyDescent="0.25">
      <c r="N1130" s="97"/>
    </row>
    <row r="1131" spans="14:14" x14ac:dyDescent="0.25">
      <c r="N1131" s="97"/>
    </row>
    <row r="1132" spans="14:14" x14ac:dyDescent="0.25">
      <c r="N1132" s="97"/>
    </row>
    <row r="1133" spans="14:14" x14ac:dyDescent="0.25">
      <c r="N1133" s="97"/>
    </row>
    <row r="1134" spans="14:14" x14ac:dyDescent="0.25">
      <c r="N1134" s="97"/>
    </row>
    <row r="1135" spans="14:14" x14ac:dyDescent="0.25">
      <c r="N1135" s="97"/>
    </row>
    <row r="1136" spans="14:14" x14ac:dyDescent="0.25">
      <c r="N1136" s="97"/>
    </row>
    <row r="1137" spans="14:14" x14ac:dyDescent="0.25">
      <c r="N1137" s="97"/>
    </row>
    <row r="1138" spans="14:14" x14ac:dyDescent="0.25">
      <c r="N1138" s="97"/>
    </row>
    <row r="1139" spans="14:14" x14ac:dyDescent="0.25">
      <c r="N1139" s="97"/>
    </row>
    <row r="1140" spans="14:14" x14ac:dyDescent="0.25">
      <c r="N1140" s="97"/>
    </row>
    <row r="1141" spans="14:14" x14ac:dyDescent="0.25">
      <c r="N1141" s="97"/>
    </row>
    <row r="1142" spans="14:14" x14ac:dyDescent="0.25">
      <c r="N1142" s="97"/>
    </row>
    <row r="1143" spans="14:14" x14ac:dyDescent="0.25">
      <c r="N1143" s="97"/>
    </row>
    <row r="1144" spans="14:14" x14ac:dyDescent="0.25">
      <c r="N1144" s="97"/>
    </row>
    <row r="1145" spans="14:14" x14ac:dyDescent="0.25">
      <c r="N1145" s="97"/>
    </row>
    <row r="1146" spans="14:14" x14ac:dyDescent="0.25">
      <c r="N1146" s="97"/>
    </row>
    <row r="1147" spans="14:14" x14ac:dyDescent="0.25">
      <c r="N1147" s="97"/>
    </row>
    <row r="1148" spans="14:14" x14ac:dyDescent="0.25">
      <c r="N1148" s="97"/>
    </row>
    <row r="1149" spans="14:14" x14ac:dyDescent="0.25">
      <c r="N1149" s="97"/>
    </row>
    <row r="1150" spans="14:14" x14ac:dyDescent="0.25">
      <c r="N1150" s="97"/>
    </row>
    <row r="1151" spans="14:14" x14ac:dyDescent="0.25">
      <c r="N1151" s="97"/>
    </row>
    <row r="1152" spans="14:14" x14ac:dyDescent="0.25">
      <c r="N1152" s="97"/>
    </row>
    <row r="1153" spans="14:14" x14ac:dyDescent="0.25">
      <c r="N1153" s="97"/>
    </row>
    <row r="1154" spans="14:14" x14ac:dyDescent="0.25">
      <c r="N1154" s="97"/>
    </row>
    <row r="1155" spans="14:14" x14ac:dyDescent="0.25">
      <c r="N1155" s="97"/>
    </row>
    <row r="1156" spans="14:14" x14ac:dyDescent="0.25">
      <c r="N1156" s="97"/>
    </row>
    <row r="1157" spans="14:14" x14ac:dyDescent="0.25">
      <c r="N1157" s="97"/>
    </row>
    <row r="1158" spans="14:14" x14ac:dyDescent="0.25">
      <c r="N1158" s="97"/>
    </row>
    <row r="1159" spans="14:14" x14ac:dyDescent="0.25">
      <c r="N1159" s="97"/>
    </row>
    <row r="1160" spans="14:14" x14ac:dyDescent="0.25">
      <c r="N1160" s="97"/>
    </row>
    <row r="1161" spans="14:14" x14ac:dyDescent="0.25">
      <c r="N1161" s="97"/>
    </row>
    <row r="1162" spans="14:14" x14ac:dyDescent="0.25">
      <c r="N1162" s="97"/>
    </row>
    <row r="1163" spans="14:14" x14ac:dyDescent="0.25">
      <c r="N1163" s="97"/>
    </row>
    <row r="1164" spans="14:14" x14ac:dyDescent="0.25">
      <c r="N1164" s="97"/>
    </row>
    <row r="1165" spans="14:14" x14ac:dyDescent="0.25">
      <c r="N1165" s="97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D32AD-3B53-42F4-BDCC-206C77180AE1}">
  <sheetPr codeName="Tabelle124"/>
  <dimension ref="A1:AU1213"/>
  <sheetViews>
    <sheetView workbookViewId="0">
      <selection activeCell="AQ21" sqref="AQ21:AQ35"/>
    </sheetView>
  </sheetViews>
  <sheetFormatPr baseColWidth="10" defaultRowHeight="15" x14ac:dyDescent="0.25"/>
  <sheetData>
    <row r="1" spans="1:47" x14ac:dyDescent="0.25">
      <c r="F1" t="s">
        <v>566</v>
      </c>
    </row>
    <row r="2" spans="1:47" x14ac:dyDescent="0.25">
      <c r="F2" t="str">
        <f>VLOOKUP("TEI0010",FPGA_pin!$A1:$B100,2,0)</f>
        <v>U1</v>
      </c>
    </row>
    <row r="4" spans="1:47" x14ac:dyDescent="0.25">
      <c r="A4" t="s">
        <v>275</v>
      </c>
      <c r="B4" t="s">
        <v>285</v>
      </c>
      <c r="C4" t="s">
        <v>276</v>
      </c>
      <c r="D4" t="s">
        <v>277</v>
      </c>
      <c r="E4" t="s">
        <v>278</v>
      </c>
      <c r="F4" t="s">
        <v>286</v>
      </c>
      <c r="G4" t="s">
        <v>279</v>
      </c>
      <c r="H4" t="s">
        <v>280</v>
      </c>
      <c r="I4" t="s">
        <v>281</v>
      </c>
      <c r="L4" t="s">
        <v>282</v>
      </c>
      <c r="M4" t="s">
        <v>283</v>
      </c>
      <c r="N4" t="s">
        <v>284</v>
      </c>
    </row>
    <row r="5" spans="1:47" x14ac:dyDescent="0.25">
      <c r="A5" t="str">
        <f>$E5&amp;"-"&amp;$F5</f>
        <v>J1-1</v>
      </c>
      <c r="B5" t="str">
        <f>IF(OR(E5=$A$2,E5=$B$2,E5=$C$2,E5=$D$2),"--",G5)</f>
        <v>AREF</v>
      </c>
      <c r="C5" t="str">
        <f>$E5&amp;"-"&amp;$G5</f>
        <v>J1-AREF</v>
      </c>
      <c r="D5" t="str">
        <f>A5</f>
        <v>J1-1</v>
      </c>
      <c r="E5" t="s">
        <v>168</v>
      </c>
      <c r="F5">
        <v>1</v>
      </c>
      <c r="G5" t="s">
        <v>287</v>
      </c>
      <c r="L5" t="s">
        <v>964</v>
      </c>
      <c r="M5" t="s">
        <v>289</v>
      </c>
      <c r="N5" s="97">
        <v>68.052999999999997</v>
      </c>
      <c r="AA5" t="s">
        <v>9</v>
      </c>
      <c r="AB5" t="s">
        <v>563</v>
      </c>
      <c r="AC5" t="s">
        <v>122</v>
      </c>
      <c r="AD5" t="s">
        <v>564</v>
      </c>
      <c r="AE5" t="s">
        <v>565</v>
      </c>
      <c r="AF5" t="s">
        <v>18</v>
      </c>
      <c r="AG5" t="s">
        <v>567</v>
      </c>
      <c r="AH5" t="s">
        <v>568</v>
      </c>
      <c r="AI5" t="s">
        <v>87</v>
      </c>
      <c r="AJ5" t="s">
        <v>569</v>
      </c>
      <c r="AK5" t="s">
        <v>103</v>
      </c>
      <c r="AM5" t="s">
        <v>570</v>
      </c>
      <c r="AO5" t="s">
        <v>571</v>
      </c>
      <c r="AT5" t="str">
        <f>IF(IF(COUNTIF($AO$6:$AQ$150,B5)&gt;0,"---","--")="---",VLOOKUP(B5,$AO$6:$AQ$150,3,0),B5)</f>
        <v>NetC38_1</v>
      </c>
      <c r="AU5" t="str">
        <f>IF(IF(COUNTIF($AO$6:$AQ$150,B5)&gt;0,"---","--")="---",VLOOKUP(B5,$AO$6:$AQ$150,2,0),"--")</f>
        <v>R44</v>
      </c>
    </row>
    <row r="6" spans="1:47" x14ac:dyDescent="0.25">
      <c r="A6" t="str">
        <f t="shared" ref="A6:A69" si="0">$E6&amp;"-"&amp;$F6</f>
        <v>J1-2</v>
      </c>
      <c r="B6" t="str">
        <f t="shared" ref="B6:B69" si="1">IF(OR(E6=$A$2,E6=$B$2,E6=$C$2,E6=$D$2),"--",G6)</f>
        <v>AIN0</v>
      </c>
      <c r="C6" t="str">
        <f t="shared" ref="C6:C69" si="2">$E6&amp;"-"&amp;$G6</f>
        <v>J1-AIN0</v>
      </c>
      <c r="D6" t="str">
        <f t="shared" ref="D6:D69" si="3">A6</f>
        <v>J1-2</v>
      </c>
      <c r="E6" t="s">
        <v>168</v>
      </c>
      <c r="F6">
        <v>2</v>
      </c>
      <c r="G6" t="s">
        <v>290</v>
      </c>
      <c r="L6" t="s">
        <v>291</v>
      </c>
      <c r="M6" t="s">
        <v>289</v>
      </c>
      <c r="N6" s="97">
        <v>135.0926</v>
      </c>
      <c r="AB6" t="str">
        <f>B2B!D3</f>
        <v>J1</v>
      </c>
      <c r="AC6" t="str">
        <f>B2B!E3</f>
        <v>1</v>
      </c>
      <c r="AD6" t="str">
        <f>AB6&amp;"-"&amp;AC6</f>
        <v>J1-1</v>
      </c>
      <c r="AE6" t="str">
        <f>VLOOKUP(AD6,A:G,7,0)</f>
        <v>AREF</v>
      </c>
      <c r="AF6" t="str">
        <f>IF(
IF(
IFERROR(VLOOKUP(AE6,$AM$6:$AM$50,1,),1)=1,1,0),
IFERROR(VLOOKUP($F$2&amp;"-"&amp;AE6,C:G,4,0),
"--"),"---")</f>
        <v>--</v>
      </c>
      <c r="AG6">
        <f>IF(AF6&lt;&gt;"---",VLOOKUP(AE6,L:N,3,0),"---")</f>
        <v>7.1990999999999996</v>
      </c>
      <c r="AH6" t="str">
        <f>IF(IFERROR(IF(IF(AF6="--",INDEX(D:D,MATCH(AE6,INDEX(B:B,MATCH(AE6,B:B,)+1):B10520,)+MATCH(AE6,B:B,)))=D6,VLOOKUP(AE6,B:D,3,0),IF(AF6="--",INDEX(D:D,MATCH(AE6,INDEX(B:B,MATCH(AE6,B:B,)+1):B10520,)+MATCH(AE6,B:B,)),"---")),"---")=AD6,"---",IFERROR(IF(IF(AF6="--",INDEX(D:D,MATCH(AE6,INDEX(B:B,MATCH(AE6,B:B,)+1):B10520,)+MATCH(AE6,B:B,)))=AD6,VLOOKUP(AE6,B:D,3,0),IF(AF6="--",INDEX(D:D,MATCH(AE6,INDEX(B:B,MATCH(AE6,B:B,)+1):B10520,)+MATCH(AE6,B:B,)),"---")),"---"))</f>
        <v>R44-2</v>
      </c>
      <c r="AI6" t="str">
        <f>IFERROR(IF(IF(COUNTIF($AO$6:$AQ$150,AE6)&gt;0,"---","--")="---",VLOOKUP(AE6,$AO$6:$AQ$150,2,0),"--"),"---")</f>
        <v>R44</v>
      </c>
      <c r="AJ6" t="str">
        <f>IF(IF(COUNTIF($AO$6:$AQ$150,AE6)&gt;0,"---","--")="---",VLOOKUP(AE6,$AO$6:$AQ$150,3,0),AE6)</f>
        <v>NetC38_1</v>
      </c>
      <c r="AK6">
        <f>COUNTIF(B:B,AE6)</f>
        <v>2</v>
      </c>
      <c r="AL6" t="str">
        <f>IF(
IF(
IFERROR(VLOOKUP(AJ6,$AM$6:$AM$50,1,),1)=1,1,0),
IFERROR(VLOOKUP($F$2&amp;"-"&amp;AJ6,C:G,4,0),
"--"),"---")</f>
        <v>--</v>
      </c>
      <c r="AM6" t="s">
        <v>324</v>
      </c>
      <c r="AO6" t="s">
        <v>343</v>
      </c>
      <c r="AP6" t="s">
        <v>494</v>
      </c>
      <c r="AQ6" t="s">
        <v>392</v>
      </c>
      <c r="AR6" t="e">
        <v>#N/A</v>
      </c>
      <c r="AT6" t="str">
        <f t="shared" ref="AT6:AT69" si="4">IF(IF(COUNTIF($AO$6:$AQ$150,B6)&gt;0,"---","--")="---",VLOOKUP(B6,$AO$6:$AQ$150,3,0),B6)</f>
        <v>AIN0</v>
      </c>
      <c r="AU6" t="str">
        <f t="shared" ref="AU6:AU69" si="5">IF(IF(COUNTIF($AO$6:$AQ$150,B6)&gt;0,"---","--")="---",VLOOKUP(B6,$AO$6:$AQ$150,2,0),"--")</f>
        <v>--</v>
      </c>
    </row>
    <row r="7" spans="1:47" x14ac:dyDescent="0.25">
      <c r="A7" t="str">
        <f t="shared" si="0"/>
        <v>J1-3</v>
      </c>
      <c r="B7" t="str">
        <f t="shared" si="1"/>
        <v>AIN1</v>
      </c>
      <c r="C7" t="str">
        <f t="shared" si="2"/>
        <v>J1-AIN1</v>
      </c>
      <c r="D7" t="str">
        <f t="shared" si="3"/>
        <v>J1-3</v>
      </c>
      <c r="E7" t="s">
        <v>168</v>
      </c>
      <c r="F7">
        <v>3</v>
      </c>
      <c r="G7" t="s">
        <v>292</v>
      </c>
      <c r="L7" t="s">
        <v>293</v>
      </c>
      <c r="M7" t="s">
        <v>289</v>
      </c>
      <c r="N7" s="97">
        <v>95.573700000000002</v>
      </c>
      <c r="AB7" t="str">
        <f>B2B!D4</f>
        <v>J1</v>
      </c>
      <c r="AC7" t="str">
        <f>B2B!E4</f>
        <v>2</v>
      </c>
      <c r="AD7" t="str">
        <f t="shared" ref="AD7:AD61" si="6">AB7&amp;"-"&amp;AC7</f>
        <v>J1-2</v>
      </c>
      <c r="AE7" t="str">
        <f t="shared" ref="AE7:AE61" si="7">VLOOKUP(AD7,A:G,7,0)</f>
        <v>AIN0</v>
      </c>
      <c r="AF7" t="str">
        <f t="shared" ref="AF7:AF61" si="8">IF(
IF(
IFERROR(VLOOKUP(AE7,$AM$6:$AM$50,1,),1)=1,1,0),
IFERROR(VLOOKUP($F$2&amp;"-"&amp;AE7,C:G,4,0),
"--"),"---")</f>
        <v>--</v>
      </c>
      <c r="AG7">
        <f t="shared" ref="AG7:AG61" si="9">IF(AF7&lt;&gt;"---",VLOOKUP(AE7,L:N,3,0),"---")</f>
        <v>4.6703999999999999</v>
      </c>
      <c r="AH7" t="str">
        <f>IF(IFERROR(IF(IF(AF7="--",INDEX(D:D,MATCH(AE7,INDEX(B:B,MATCH(AE7,B:B,)+1):B10521,)+MATCH(AE7,B:B,)))=D7,VLOOKUP(AE7,B:D,3,0),IF(AF7="--",INDEX(D:D,MATCH(AE7,INDEX(B:B,MATCH(AE7,B:B,)+1):B10521,)+MATCH(AE7,B:B,)),"---")),"---")=AD7,"---",IFERROR(IF(IF(AF7="--",INDEX(D:D,MATCH(AE7,INDEX(B:B,MATCH(AE7,B:B,)+1):B10521,)+MATCH(AE7,B:B,)))=AD7,VLOOKUP(AE7,B:D,3,0),IF(AF7="--",INDEX(D:D,MATCH(AE7,INDEX(B:B,MATCH(AE7,B:B,)+1):B10521,)+MATCH(AE7,B:B,)),"---")),"---"))</f>
        <v>U12-2</v>
      </c>
      <c r="AI7" t="str">
        <f t="shared" ref="AI7:AI61" si="10">IFERROR(IF(IF(COUNTIF($AO$6:$AQ$150,AE7)&gt;0,"---","--")="---",VLOOKUP(AE7,$AO$6:$AQ$150,2,0),"--"),"---")</f>
        <v>--</v>
      </c>
      <c r="AJ7" t="str">
        <f t="shared" ref="AJ7:AJ61" si="11">IF(IF(COUNTIF($AO$6:$AQ$150,AE7)&gt;0,"---","--")="---",VLOOKUP(AE7,$AO$6:$AQ$150,3,0),AE7)</f>
        <v>AIN0</v>
      </c>
      <c r="AK7">
        <f t="shared" ref="AK7:AK61" si="12">COUNTIF(B:B,AE7)</f>
        <v>2</v>
      </c>
      <c r="AL7" t="str">
        <f t="shared" ref="AL7:AL61" si="13">IF(
IF(
IFERROR(VLOOKUP(AJ7,$AM$6:$AM$50,1,),1)=1,1,0),
IFERROR(VLOOKUP($F$2&amp;"-"&amp;AJ7,C:G,4,0),
"--"),"---")</f>
        <v>--</v>
      </c>
      <c r="AM7" t="s">
        <v>291</v>
      </c>
      <c r="AO7" t="s">
        <v>354</v>
      </c>
      <c r="AP7" t="s">
        <v>496</v>
      </c>
      <c r="AQ7" t="s">
        <v>374</v>
      </c>
      <c r="AR7" t="e">
        <v>#N/A</v>
      </c>
      <c r="AT7" t="str">
        <f t="shared" si="4"/>
        <v>AIN1</v>
      </c>
      <c r="AU7" t="str">
        <f t="shared" si="5"/>
        <v>--</v>
      </c>
    </row>
    <row r="8" spans="1:47" x14ac:dyDescent="0.25">
      <c r="A8" t="str">
        <f t="shared" si="0"/>
        <v>J1-4</v>
      </c>
      <c r="B8" t="str">
        <f t="shared" si="1"/>
        <v>AIN2</v>
      </c>
      <c r="C8" t="str">
        <f t="shared" si="2"/>
        <v>J1-AIN2</v>
      </c>
      <c r="D8" t="str">
        <f t="shared" si="3"/>
        <v>J1-4</v>
      </c>
      <c r="E8" t="s">
        <v>168</v>
      </c>
      <c r="F8">
        <v>4</v>
      </c>
      <c r="G8" t="s">
        <v>294</v>
      </c>
      <c r="L8" t="s">
        <v>572</v>
      </c>
      <c r="M8" t="s">
        <v>289</v>
      </c>
      <c r="N8" s="97">
        <v>7.4097</v>
      </c>
      <c r="AB8" t="str">
        <f>B2B!D5</f>
        <v>J1</v>
      </c>
      <c r="AC8" t="str">
        <f>B2B!E5</f>
        <v>3</v>
      </c>
      <c r="AD8" t="str">
        <f t="shared" si="6"/>
        <v>J1-3</v>
      </c>
      <c r="AE8" t="str">
        <f t="shared" si="7"/>
        <v>AIN1</v>
      </c>
      <c r="AF8" t="str">
        <f t="shared" si="8"/>
        <v>--</v>
      </c>
      <c r="AG8">
        <f t="shared" si="9"/>
        <v>4.6622000000000003</v>
      </c>
      <c r="AH8" t="str">
        <f>IF(IFERROR(IF(IF(AF8="--",INDEX(D:D,MATCH(AE8,INDEX(B:B,MATCH(AE8,B:B,)+1):B10522,)+MATCH(AE8,B:B,)))=D8,VLOOKUP(AE8,B:D,3,0),IF(AF8="--",INDEX(D:D,MATCH(AE8,INDEX(B:B,MATCH(AE8,B:B,)+1):B10522,)+MATCH(AE8,B:B,)),"---")),"---")=AD8,"---",IFERROR(IF(IF(AF8="--",INDEX(D:D,MATCH(AE8,INDEX(B:B,MATCH(AE8,B:B,)+1):B10522,)+MATCH(AE8,B:B,)))=AD8,VLOOKUP(AE8,B:D,3,0),IF(AF8="--",INDEX(D:D,MATCH(AE8,INDEX(B:B,MATCH(AE8,B:B,)+1):B10522,)+MATCH(AE8,B:B,)),"---")),"---"))</f>
        <v>U12-3</v>
      </c>
      <c r="AI8" t="str">
        <f t="shared" si="10"/>
        <v>--</v>
      </c>
      <c r="AJ8" t="str">
        <f t="shared" si="11"/>
        <v>AIN1</v>
      </c>
      <c r="AK8">
        <f t="shared" si="12"/>
        <v>2</v>
      </c>
      <c r="AL8" t="str">
        <f t="shared" si="13"/>
        <v>--</v>
      </c>
      <c r="AM8" t="s">
        <v>293</v>
      </c>
      <c r="AO8" t="s">
        <v>356</v>
      </c>
      <c r="AP8" t="s">
        <v>497</v>
      </c>
      <c r="AQ8" t="s">
        <v>375</v>
      </c>
      <c r="AR8" t="e">
        <v>#N/A</v>
      </c>
      <c r="AT8" t="str">
        <f t="shared" si="4"/>
        <v>AIN2</v>
      </c>
      <c r="AU8" t="str">
        <f t="shared" si="5"/>
        <v>--</v>
      </c>
    </row>
    <row r="9" spans="1:47" x14ac:dyDescent="0.25">
      <c r="A9" t="str">
        <f t="shared" si="0"/>
        <v>J1-5</v>
      </c>
      <c r="B9" t="str">
        <f t="shared" si="1"/>
        <v>AIN3</v>
      </c>
      <c r="C9" t="str">
        <f t="shared" si="2"/>
        <v>J1-AIN3</v>
      </c>
      <c r="D9" t="str">
        <f t="shared" si="3"/>
        <v>J1-5</v>
      </c>
      <c r="E9" t="s">
        <v>168</v>
      </c>
      <c r="F9">
        <v>5</v>
      </c>
      <c r="G9" t="s">
        <v>295</v>
      </c>
      <c r="L9" t="s">
        <v>573</v>
      </c>
      <c r="M9" t="s">
        <v>289</v>
      </c>
      <c r="N9" s="97">
        <v>5.9099000000000004</v>
      </c>
      <c r="AB9" t="str">
        <f>B2B!D6</f>
        <v>J1</v>
      </c>
      <c r="AC9" t="str">
        <f>B2B!E6</f>
        <v>4</v>
      </c>
      <c r="AD9" t="str">
        <f t="shared" si="6"/>
        <v>J1-4</v>
      </c>
      <c r="AE9" t="str">
        <f t="shared" si="7"/>
        <v>AIN2</v>
      </c>
      <c r="AF9" t="str">
        <f t="shared" si="8"/>
        <v>--</v>
      </c>
      <c r="AG9">
        <f t="shared" si="9"/>
        <v>6.6452</v>
      </c>
      <c r="AH9" t="str">
        <f>IF(IFERROR(IF(IF(AF9="--",INDEX(D:D,MATCH(AE9,INDEX(B:B,MATCH(AE9,B:B,)+1):B10523,)+MATCH(AE9,B:B,)))=D9,VLOOKUP(AE9,B:D,3,0),IF(AF9="--",INDEX(D:D,MATCH(AE9,INDEX(B:B,MATCH(AE9,B:B,)+1):B10523,)+MATCH(AE9,B:B,)),"---")),"---")=AD9,"---",IFERROR(IF(IF(AF9="--",INDEX(D:D,MATCH(AE9,INDEX(B:B,MATCH(AE9,B:B,)+1):B10523,)+MATCH(AE9,B:B,)))=AD9,VLOOKUP(AE9,B:D,3,0),IF(AF9="--",INDEX(D:D,MATCH(AE9,INDEX(B:B,MATCH(AE9,B:B,)+1):B10523,)+MATCH(AE9,B:B,)),"---")),"---"))</f>
        <v>U12-4</v>
      </c>
      <c r="AI9" t="str">
        <f t="shared" si="10"/>
        <v>--</v>
      </c>
      <c r="AJ9" t="str">
        <f t="shared" si="11"/>
        <v>AIN2</v>
      </c>
      <c r="AK9">
        <f t="shared" si="12"/>
        <v>2</v>
      </c>
      <c r="AL9" t="str">
        <f t="shared" si="13"/>
        <v>--</v>
      </c>
      <c r="AM9" t="s">
        <v>326</v>
      </c>
      <c r="AO9" t="s">
        <v>358</v>
      </c>
      <c r="AP9" t="s">
        <v>498</v>
      </c>
      <c r="AQ9" t="s">
        <v>376</v>
      </c>
      <c r="AR9" t="e">
        <v>#N/A</v>
      </c>
      <c r="AT9" t="str">
        <f t="shared" si="4"/>
        <v>AIN3</v>
      </c>
      <c r="AU9" t="str">
        <f t="shared" si="5"/>
        <v>--</v>
      </c>
    </row>
    <row r="10" spans="1:47" x14ac:dyDescent="0.25">
      <c r="A10" t="str">
        <f t="shared" si="0"/>
        <v>J1-6</v>
      </c>
      <c r="B10" t="str">
        <f t="shared" si="1"/>
        <v>AIN4</v>
      </c>
      <c r="C10" t="str">
        <f t="shared" si="2"/>
        <v>J1-AIN4</v>
      </c>
      <c r="D10" t="str">
        <f t="shared" si="3"/>
        <v>J1-6</v>
      </c>
      <c r="E10" t="s">
        <v>168</v>
      </c>
      <c r="F10">
        <v>6</v>
      </c>
      <c r="G10" t="s">
        <v>296</v>
      </c>
      <c r="L10" t="s">
        <v>574</v>
      </c>
      <c r="M10" t="s">
        <v>289</v>
      </c>
      <c r="N10" s="97">
        <v>4.4962</v>
      </c>
      <c r="AB10" t="str">
        <f>B2B!D7</f>
        <v>J1</v>
      </c>
      <c r="AC10" t="str">
        <f>B2B!E7</f>
        <v>5</v>
      </c>
      <c r="AD10" t="str">
        <f t="shared" si="6"/>
        <v>J1-5</v>
      </c>
      <c r="AE10" t="str">
        <f t="shared" si="7"/>
        <v>AIN3</v>
      </c>
      <c r="AF10" t="str">
        <f t="shared" si="8"/>
        <v>--</v>
      </c>
      <c r="AG10">
        <f t="shared" si="9"/>
        <v>7.7275</v>
      </c>
      <c r="AH10" t="str">
        <f>IF(IFERROR(IF(IF(AF10="--",INDEX(D:D,MATCH(AE10,INDEX(B:B,MATCH(AE10,B:B,)+1):B10524,)+MATCH(AE10,B:B,)))=D10,VLOOKUP(AE10,B:D,3,0),IF(AF10="--",INDEX(D:D,MATCH(AE10,INDEX(B:B,MATCH(AE10,B:B,)+1):B10524,)+MATCH(AE10,B:B,)),"---")),"---")=AD10,"---",IFERROR(IF(IF(AF10="--",INDEX(D:D,MATCH(AE10,INDEX(B:B,MATCH(AE10,B:B,)+1):B10524,)+MATCH(AE10,B:B,)))=AD10,VLOOKUP(AE10,B:D,3,0),IF(AF10="--",INDEX(D:D,MATCH(AE10,INDEX(B:B,MATCH(AE10,B:B,)+1):B10524,)+MATCH(AE10,B:B,)),"---")),"---"))</f>
        <v>U12-5</v>
      </c>
      <c r="AI10" t="str">
        <f t="shared" si="10"/>
        <v>--</v>
      </c>
      <c r="AJ10" t="str">
        <f t="shared" si="11"/>
        <v>AIN3</v>
      </c>
      <c r="AK10">
        <f t="shared" si="12"/>
        <v>2</v>
      </c>
      <c r="AL10" t="str">
        <f t="shared" si="13"/>
        <v>--</v>
      </c>
      <c r="AM10" t="s">
        <v>350</v>
      </c>
      <c r="AO10" t="s">
        <v>360</v>
      </c>
      <c r="AP10" t="s">
        <v>499</v>
      </c>
      <c r="AQ10" t="s">
        <v>377</v>
      </c>
      <c r="AR10" t="e">
        <v>#N/A</v>
      </c>
      <c r="AT10" t="str">
        <f t="shared" si="4"/>
        <v>AIN4</v>
      </c>
      <c r="AU10" t="str">
        <f t="shared" si="5"/>
        <v>--</v>
      </c>
    </row>
    <row r="11" spans="1:47" x14ac:dyDescent="0.25">
      <c r="A11" t="str">
        <f t="shared" si="0"/>
        <v>J1-7</v>
      </c>
      <c r="B11" t="str">
        <f t="shared" si="1"/>
        <v>AIN5</v>
      </c>
      <c r="C11" t="str">
        <f t="shared" si="2"/>
        <v>J1-AIN5</v>
      </c>
      <c r="D11" t="str">
        <f t="shared" si="3"/>
        <v>J1-7</v>
      </c>
      <c r="E11" t="s">
        <v>168</v>
      </c>
      <c r="F11">
        <v>7</v>
      </c>
      <c r="G11" t="s">
        <v>297</v>
      </c>
      <c r="L11" t="s">
        <v>575</v>
      </c>
      <c r="M11" t="s">
        <v>289</v>
      </c>
      <c r="N11" s="97">
        <v>6.9766000000000004</v>
      </c>
      <c r="AB11" t="str">
        <f>B2B!D8</f>
        <v>J1</v>
      </c>
      <c r="AC11" t="str">
        <f>B2B!E8</f>
        <v>6</v>
      </c>
      <c r="AD11" t="str">
        <f t="shared" si="6"/>
        <v>J1-6</v>
      </c>
      <c r="AE11" t="str">
        <f t="shared" si="7"/>
        <v>AIN4</v>
      </c>
      <c r="AF11" t="str">
        <f t="shared" si="8"/>
        <v>--</v>
      </c>
      <c r="AG11">
        <f t="shared" si="9"/>
        <v>11.7675</v>
      </c>
      <c r="AH11" t="str">
        <f>IF(IFERROR(IF(IF(AF11="--",INDEX(D:D,MATCH(AE11,INDEX(B:B,MATCH(AE11,B:B,)+1):B10525,)+MATCH(AE11,B:B,)))=D11,VLOOKUP(AE11,B:D,3,0),IF(AF11="--",INDEX(D:D,MATCH(AE11,INDEX(B:B,MATCH(AE11,B:B,)+1):B10525,)+MATCH(AE11,B:B,)),"---")),"---")=AD11,"---",IFERROR(IF(IF(AF11="--",INDEX(D:D,MATCH(AE11,INDEX(B:B,MATCH(AE11,B:B,)+1):B10525,)+MATCH(AE11,B:B,)))=AD11,VLOOKUP(AE11,B:D,3,0),IF(AF11="--",INDEX(D:D,MATCH(AE11,INDEX(B:B,MATCH(AE11,B:B,)+1):B10525,)+MATCH(AE11,B:B,)),"---")),"---"))</f>
        <v>U12-8</v>
      </c>
      <c r="AI11" t="str">
        <f t="shared" si="10"/>
        <v>--</v>
      </c>
      <c r="AJ11" t="str">
        <f t="shared" si="11"/>
        <v>AIN4</v>
      </c>
      <c r="AK11">
        <f t="shared" si="12"/>
        <v>2</v>
      </c>
      <c r="AL11" t="str">
        <f t="shared" si="13"/>
        <v>--</v>
      </c>
      <c r="AO11" t="s">
        <v>362</v>
      </c>
      <c r="AP11" t="s">
        <v>500</v>
      </c>
      <c r="AQ11" t="s">
        <v>378</v>
      </c>
      <c r="AR11" t="e">
        <v>#N/A</v>
      </c>
      <c r="AT11" t="str">
        <f t="shared" si="4"/>
        <v>AIN5</v>
      </c>
      <c r="AU11" t="str">
        <f t="shared" si="5"/>
        <v>--</v>
      </c>
    </row>
    <row r="12" spans="1:47" x14ac:dyDescent="0.25">
      <c r="A12" t="str">
        <f t="shared" si="0"/>
        <v>J1-8</v>
      </c>
      <c r="B12" t="str">
        <f t="shared" si="1"/>
        <v>AIN6</v>
      </c>
      <c r="C12" t="str">
        <f t="shared" si="2"/>
        <v>J1-AIN6</v>
      </c>
      <c r="D12" t="str">
        <f t="shared" si="3"/>
        <v>J1-8</v>
      </c>
      <c r="E12" t="s">
        <v>168</v>
      </c>
      <c r="F12">
        <v>8</v>
      </c>
      <c r="G12" t="s">
        <v>298</v>
      </c>
      <c r="L12" t="s">
        <v>576</v>
      </c>
      <c r="M12" t="s">
        <v>289</v>
      </c>
      <c r="N12" s="97">
        <v>8.2980999999999998</v>
      </c>
      <c r="AB12" t="str">
        <f>B2B!D9</f>
        <v>J1</v>
      </c>
      <c r="AC12" t="str">
        <f>B2B!E9</f>
        <v>7</v>
      </c>
      <c r="AD12" t="str">
        <f t="shared" si="6"/>
        <v>J1-7</v>
      </c>
      <c r="AE12" t="str">
        <f t="shared" si="7"/>
        <v>AIN5</v>
      </c>
      <c r="AF12" t="str">
        <f t="shared" si="8"/>
        <v>--</v>
      </c>
      <c r="AG12">
        <f t="shared" si="9"/>
        <v>15.2607</v>
      </c>
      <c r="AH12" t="str">
        <f>IF(IFERROR(IF(IF(AF12="--",INDEX(D:D,MATCH(AE12,INDEX(B:B,MATCH(AE12,B:B,)+1):B10526,)+MATCH(AE12,B:B,)))=D12,VLOOKUP(AE12,B:D,3,0),IF(AF12="--",INDEX(D:D,MATCH(AE12,INDEX(B:B,MATCH(AE12,B:B,)+1):B10526,)+MATCH(AE12,B:B,)),"---")),"---")=AD12,"---",IFERROR(IF(IF(AF12="--",INDEX(D:D,MATCH(AE12,INDEX(B:B,MATCH(AE12,B:B,)+1):B10526,)+MATCH(AE12,B:B,)))=AD12,VLOOKUP(AE12,B:D,3,0),IF(AF12="--",INDEX(D:D,MATCH(AE12,INDEX(B:B,MATCH(AE12,B:B,)+1):B10526,)+MATCH(AE12,B:B,)),"---")),"---"))</f>
        <v>U12-9</v>
      </c>
      <c r="AI12" t="str">
        <f t="shared" si="10"/>
        <v>--</v>
      </c>
      <c r="AJ12" t="str">
        <f t="shared" si="11"/>
        <v>AIN5</v>
      </c>
      <c r="AK12">
        <f t="shared" si="12"/>
        <v>2</v>
      </c>
      <c r="AL12" t="str">
        <f t="shared" si="13"/>
        <v>--</v>
      </c>
      <c r="AO12" t="s">
        <v>364</v>
      </c>
      <c r="AP12" t="s">
        <v>501</v>
      </c>
      <c r="AQ12" t="s">
        <v>379</v>
      </c>
      <c r="AR12" t="e">
        <v>#N/A</v>
      </c>
      <c r="AT12" t="str">
        <f t="shared" si="4"/>
        <v>AIN6</v>
      </c>
      <c r="AU12" t="str">
        <f t="shared" si="5"/>
        <v>--</v>
      </c>
    </row>
    <row r="13" spans="1:47" x14ac:dyDescent="0.25">
      <c r="A13" t="str">
        <f t="shared" si="0"/>
        <v>J1-9</v>
      </c>
      <c r="B13" t="str">
        <f t="shared" si="1"/>
        <v>D0</v>
      </c>
      <c r="C13" t="str">
        <f t="shared" si="2"/>
        <v>J1-D0</v>
      </c>
      <c r="D13" t="str">
        <f t="shared" si="3"/>
        <v>J1-9</v>
      </c>
      <c r="E13" t="s">
        <v>168</v>
      </c>
      <c r="F13">
        <v>9</v>
      </c>
      <c r="G13" t="s">
        <v>299</v>
      </c>
      <c r="L13" t="s">
        <v>577</v>
      </c>
      <c r="M13" t="s">
        <v>289</v>
      </c>
      <c r="N13" s="97">
        <v>7.7523</v>
      </c>
      <c r="AB13" t="str">
        <f>B2B!D10</f>
        <v>J1</v>
      </c>
      <c r="AC13" t="str">
        <f>B2B!E10</f>
        <v>8</v>
      </c>
      <c r="AD13" t="str">
        <f t="shared" si="6"/>
        <v>J1-8</v>
      </c>
      <c r="AE13" t="str">
        <f t="shared" si="7"/>
        <v>AIN6</v>
      </c>
      <c r="AF13" t="str">
        <f t="shared" si="8"/>
        <v>--</v>
      </c>
      <c r="AG13">
        <f t="shared" si="9"/>
        <v>19.172799999999999</v>
      </c>
      <c r="AH13" t="str">
        <f>IF(IFERROR(IF(IF(AF13="--",INDEX(D:D,MATCH(AE13,INDEX(B:B,MATCH(AE13,B:B,)+1):B10527,)+MATCH(AE13,B:B,)))=D13,VLOOKUP(AE13,B:D,3,0),IF(AF13="--",INDEX(D:D,MATCH(AE13,INDEX(B:B,MATCH(AE13,B:B,)+1):B10527,)+MATCH(AE13,B:B,)),"---")),"---")=AD13,"---",IFERROR(IF(IF(AF13="--",INDEX(D:D,MATCH(AE13,INDEX(B:B,MATCH(AE13,B:B,)+1):B10527,)+MATCH(AE13,B:B,)))=AD13,VLOOKUP(AE13,B:D,3,0),IF(AF13="--",INDEX(D:D,MATCH(AE13,INDEX(B:B,MATCH(AE13,B:B,)+1):B10527,)+MATCH(AE13,B:B,)),"---")),"---"))</f>
        <v>U12-10</v>
      </c>
      <c r="AI13" t="str">
        <f t="shared" si="10"/>
        <v>--</v>
      </c>
      <c r="AJ13" t="str">
        <f t="shared" si="11"/>
        <v>AIN6</v>
      </c>
      <c r="AK13">
        <f t="shared" si="12"/>
        <v>2</v>
      </c>
      <c r="AL13" t="str">
        <f t="shared" si="13"/>
        <v>--</v>
      </c>
      <c r="AO13" t="s">
        <v>366</v>
      </c>
      <c r="AP13" t="s">
        <v>502</v>
      </c>
      <c r="AQ13" t="s">
        <v>380</v>
      </c>
      <c r="AR13" t="e">
        <v>#N/A</v>
      </c>
      <c r="AT13" t="str">
        <f t="shared" si="4"/>
        <v>D0</v>
      </c>
      <c r="AU13" t="str">
        <f t="shared" si="5"/>
        <v>--</v>
      </c>
    </row>
    <row r="14" spans="1:47" x14ac:dyDescent="0.25">
      <c r="A14" t="str">
        <f t="shared" si="0"/>
        <v>J1-10</v>
      </c>
      <c r="B14" t="str">
        <f t="shared" si="1"/>
        <v>D1</v>
      </c>
      <c r="C14" t="str">
        <f t="shared" si="2"/>
        <v>J1-D1</v>
      </c>
      <c r="D14" t="str">
        <f t="shared" si="3"/>
        <v>J1-10</v>
      </c>
      <c r="E14" t="s">
        <v>168</v>
      </c>
      <c r="F14">
        <v>10</v>
      </c>
      <c r="G14" t="s">
        <v>300</v>
      </c>
      <c r="L14" t="s">
        <v>578</v>
      </c>
      <c r="M14" t="s">
        <v>289</v>
      </c>
      <c r="N14" s="97">
        <v>3.7248000000000001</v>
      </c>
      <c r="AB14" t="str">
        <f>B2B!D11</f>
        <v>J1</v>
      </c>
      <c r="AC14" t="str">
        <f>B2B!E11</f>
        <v>9</v>
      </c>
      <c r="AD14" t="str">
        <f t="shared" si="6"/>
        <v>J1-9</v>
      </c>
      <c r="AE14" t="str">
        <f t="shared" si="7"/>
        <v>D0</v>
      </c>
      <c r="AF14" t="str">
        <f t="shared" si="8"/>
        <v>H8</v>
      </c>
      <c r="AG14">
        <f t="shared" si="9"/>
        <v>14.0905</v>
      </c>
      <c r="AH14" t="str">
        <f>IF(IFERROR(IF(IF(AF14="--",INDEX(D:D,MATCH(AE14,INDEX(B:B,MATCH(AE14,B:B,)+1):B10528,)+MATCH(AE14,B:B,)))=D14,VLOOKUP(AE14,B:D,3,0),IF(AF14="--",INDEX(D:D,MATCH(AE14,INDEX(B:B,MATCH(AE14,B:B,)+1):B10528,)+MATCH(AE14,B:B,)),"---")),"---")=AD14,"---",IFERROR(IF(IF(AF14="--",INDEX(D:D,MATCH(AE14,INDEX(B:B,MATCH(AE14,B:B,)+1):B10528,)+MATCH(AE14,B:B,)))=AD14,VLOOKUP(AE14,B:D,3,0),IF(AF14="--",INDEX(D:D,MATCH(AE14,INDEX(B:B,MATCH(AE14,B:B,)+1):B10528,)+MATCH(AE14,B:B,)),"---")),"---"))</f>
        <v>---</v>
      </c>
      <c r="AI14" t="str">
        <f t="shared" si="10"/>
        <v>--</v>
      </c>
      <c r="AJ14" t="str">
        <f t="shared" si="11"/>
        <v>D0</v>
      </c>
      <c r="AK14">
        <f t="shared" si="12"/>
        <v>2</v>
      </c>
      <c r="AL14" t="str">
        <f t="shared" si="13"/>
        <v>H8</v>
      </c>
      <c r="AO14" t="s">
        <v>368</v>
      </c>
      <c r="AP14" t="s">
        <v>503</v>
      </c>
      <c r="AQ14" t="s">
        <v>381</v>
      </c>
      <c r="AR14" t="e">
        <v>#N/A</v>
      </c>
      <c r="AT14" t="str">
        <f t="shared" si="4"/>
        <v>D1</v>
      </c>
      <c r="AU14" t="str">
        <f t="shared" si="5"/>
        <v>--</v>
      </c>
    </row>
    <row r="15" spans="1:47" x14ac:dyDescent="0.25">
      <c r="A15" t="str">
        <f t="shared" si="0"/>
        <v>J1-11</v>
      </c>
      <c r="B15" t="str">
        <f t="shared" si="1"/>
        <v>D2</v>
      </c>
      <c r="C15" t="str">
        <f t="shared" si="2"/>
        <v>J1-D2</v>
      </c>
      <c r="D15" t="str">
        <f t="shared" si="3"/>
        <v>J1-11</v>
      </c>
      <c r="E15" t="s">
        <v>168</v>
      </c>
      <c r="F15">
        <v>11</v>
      </c>
      <c r="G15" t="s">
        <v>301</v>
      </c>
      <c r="L15" t="s">
        <v>579</v>
      </c>
      <c r="M15" t="s">
        <v>289</v>
      </c>
      <c r="N15" s="97">
        <v>8.93</v>
      </c>
      <c r="AB15" t="str">
        <f>B2B!D12</f>
        <v>J1</v>
      </c>
      <c r="AC15" t="str">
        <f>B2B!E12</f>
        <v>10</v>
      </c>
      <c r="AD15" t="str">
        <f t="shared" si="6"/>
        <v>J1-10</v>
      </c>
      <c r="AE15" t="str">
        <f t="shared" si="7"/>
        <v>D1</v>
      </c>
      <c r="AF15" t="str">
        <f t="shared" si="8"/>
        <v>K10</v>
      </c>
      <c r="AG15">
        <f t="shared" si="9"/>
        <v>17.183299999999999</v>
      </c>
      <c r="AH15" t="str">
        <f>IF(IFERROR(IF(IF(AF15="--",INDEX(D:D,MATCH(AE15,INDEX(B:B,MATCH(AE15,B:B,)+1):B10529,)+MATCH(AE15,B:B,)))=D15,VLOOKUP(AE15,B:D,3,0),IF(AF15="--",INDEX(D:D,MATCH(AE15,INDEX(B:B,MATCH(AE15,B:B,)+1):B10529,)+MATCH(AE15,B:B,)),"---")),"---")=AD15,"---",IFERROR(IF(IF(AF15="--",INDEX(D:D,MATCH(AE15,INDEX(B:B,MATCH(AE15,B:B,)+1):B10529,)+MATCH(AE15,B:B,)))=AD15,VLOOKUP(AE15,B:D,3,0),IF(AF15="--",INDEX(D:D,MATCH(AE15,INDEX(B:B,MATCH(AE15,B:B,)+1):B10529,)+MATCH(AE15,B:B,)),"---")),"---"))</f>
        <v>---</v>
      </c>
      <c r="AI15" t="str">
        <f t="shared" si="10"/>
        <v>--</v>
      </c>
      <c r="AJ15" t="str">
        <f t="shared" si="11"/>
        <v>D1</v>
      </c>
      <c r="AK15">
        <f t="shared" si="12"/>
        <v>2</v>
      </c>
      <c r="AL15" t="str">
        <f t="shared" si="13"/>
        <v>K10</v>
      </c>
      <c r="AO15" t="s">
        <v>382</v>
      </c>
      <c r="AP15" t="s">
        <v>504</v>
      </c>
      <c r="AQ15" t="s">
        <v>315</v>
      </c>
      <c r="AR15" t="e">
        <v>#N/A</v>
      </c>
      <c r="AT15" t="str">
        <f t="shared" si="4"/>
        <v>D2</v>
      </c>
      <c r="AU15" t="str">
        <f t="shared" si="5"/>
        <v>--</v>
      </c>
    </row>
    <row r="16" spans="1:47" x14ac:dyDescent="0.25">
      <c r="A16" t="str">
        <f t="shared" si="0"/>
        <v>J1-12</v>
      </c>
      <c r="B16" t="str">
        <f t="shared" si="1"/>
        <v>D3</v>
      </c>
      <c r="C16" t="str">
        <f t="shared" si="2"/>
        <v>J1-D3</v>
      </c>
      <c r="D16" t="str">
        <f t="shared" si="3"/>
        <v>J1-12</v>
      </c>
      <c r="E16" t="s">
        <v>168</v>
      </c>
      <c r="F16">
        <v>12</v>
      </c>
      <c r="G16" t="s">
        <v>302</v>
      </c>
      <c r="L16" t="s">
        <v>580</v>
      </c>
      <c r="M16" t="s">
        <v>289</v>
      </c>
      <c r="N16" s="97">
        <v>3.7187000000000001</v>
      </c>
      <c r="AB16" t="str">
        <f>B2B!D13</f>
        <v>J1</v>
      </c>
      <c r="AC16" t="str">
        <f>B2B!E13</f>
        <v>11</v>
      </c>
      <c r="AD16" t="str">
        <f t="shared" si="6"/>
        <v>J1-11</v>
      </c>
      <c r="AE16" t="str">
        <f t="shared" si="7"/>
        <v>D2</v>
      </c>
      <c r="AF16" t="str">
        <f t="shared" si="8"/>
        <v>H5</v>
      </c>
      <c r="AG16">
        <f t="shared" si="9"/>
        <v>15.8292</v>
      </c>
      <c r="AH16" t="str">
        <f>IF(IFERROR(IF(IF(AF16="--",INDEX(D:D,MATCH(AE16,INDEX(B:B,MATCH(AE16,B:B,)+1):B10530,)+MATCH(AE16,B:B,)))=D16,VLOOKUP(AE16,B:D,3,0),IF(AF16="--",INDEX(D:D,MATCH(AE16,INDEX(B:B,MATCH(AE16,B:B,)+1):B10530,)+MATCH(AE16,B:B,)),"---")),"---")=AD16,"---",IFERROR(IF(IF(AF16="--",INDEX(D:D,MATCH(AE16,INDEX(B:B,MATCH(AE16,B:B,)+1):B10530,)+MATCH(AE16,B:B,)))=AD16,VLOOKUP(AE16,B:D,3,0),IF(AF16="--",INDEX(D:D,MATCH(AE16,INDEX(B:B,MATCH(AE16,B:B,)+1):B10530,)+MATCH(AE16,B:B,)),"---")),"---"))</f>
        <v>---</v>
      </c>
      <c r="AI16" t="str">
        <f t="shared" si="10"/>
        <v>--</v>
      </c>
      <c r="AJ16" t="str">
        <f t="shared" si="11"/>
        <v>D2</v>
      </c>
      <c r="AK16">
        <f t="shared" si="12"/>
        <v>2</v>
      </c>
      <c r="AL16" t="str">
        <f t="shared" si="13"/>
        <v>H5</v>
      </c>
      <c r="AO16" t="s">
        <v>382</v>
      </c>
      <c r="AP16" t="s">
        <v>506</v>
      </c>
      <c r="AQ16" t="s">
        <v>384</v>
      </c>
      <c r="AR16" t="e">
        <v>#N/A</v>
      </c>
      <c r="AT16" t="str">
        <f t="shared" si="4"/>
        <v>D3</v>
      </c>
      <c r="AU16" t="str">
        <f t="shared" si="5"/>
        <v>--</v>
      </c>
    </row>
    <row r="17" spans="1:47" x14ac:dyDescent="0.25">
      <c r="A17" t="str">
        <f t="shared" si="0"/>
        <v>J1-13</v>
      </c>
      <c r="B17" t="str">
        <f t="shared" si="1"/>
        <v>D4</v>
      </c>
      <c r="C17" t="str">
        <f t="shared" si="2"/>
        <v>J1-D4</v>
      </c>
      <c r="D17" t="str">
        <f t="shared" si="3"/>
        <v>J1-13</v>
      </c>
      <c r="E17" t="s">
        <v>168</v>
      </c>
      <c r="F17">
        <v>13</v>
      </c>
      <c r="G17" t="s">
        <v>304</v>
      </c>
      <c r="L17" t="s">
        <v>581</v>
      </c>
      <c r="M17" t="s">
        <v>289</v>
      </c>
      <c r="N17" s="97">
        <v>4.5506000000000002</v>
      </c>
      <c r="AB17" t="str">
        <f>B2B!D14</f>
        <v>J1</v>
      </c>
      <c r="AC17" t="str">
        <f>B2B!E14</f>
        <v>12</v>
      </c>
      <c r="AD17" t="str">
        <f t="shared" si="6"/>
        <v>J1-12</v>
      </c>
      <c r="AE17" t="str">
        <f t="shared" si="7"/>
        <v>D3</v>
      </c>
      <c r="AF17" t="str">
        <f t="shared" si="8"/>
        <v>H4</v>
      </c>
      <c r="AG17">
        <f t="shared" si="9"/>
        <v>27.6069</v>
      </c>
      <c r="AH17" t="str">
        <f>IF(IFERROR(IF(IF(AF17="--",INDEX(D:D,MATCH(AE17,INDEX(B:B,MATCH(AE17,B:B,)+1):B10531,)+MATCH(AE17,B:B,)))=D17,VLOOKUP(AE17,B:D,3,0),IF(AF17="--",INDEX(D:D,MATCH(AE17,INDEX(B:B,MATCH(AE17,B:B,)+1):B10531,)+MATCH(AE17,B:B,)),"---")),"---")=AD17,"---",IFERROR(IF(IF(AF17="--",INDEX(D:D,MATCH(AE17,INDEX(B:B,MATCH(AE17,B:B,)+1):B10531,)+MATCH(AE17,B:B,)))=AD17,VLOOKUP(AE17,B:D,3,0),IF(AF17="--",INDEX(D:D,MATCH(AE17,INDEX(B:B,MATCH(AE17,B:B,)+1):B10531,)+MATCH(AE17,B:B,)),"---")),"---"))</f>
        <v>---</v>
      </c>
      <c r="AI17" t="str">
        <f t="shared" si="10"/>
        <v>--</v>
      </c>
      <c r="AJ17" t="str">
        <f t="shared" si="11"/>
        <v>D3</v>
      </c>
      <c r="AK17">
        <f t="shared" si="12"/>
        <v>2</v>
      </c>
      <c r="AL17" t="str">
        <f t="shared" si="13"/>
        <v>H4</v>
      </c>
      <c r="AO17" t="s">
        <v>323</v>
      </c>
      <c r="AP17" t="s">
        <v>778</v>
      </c>
      <c r="AQ17" t="s">
        <v>640</v>
      </c>
      <c r="AR17" t="e">
        <v>#N/A</v>
      </c>
      <c r="AT17" t="str">
        <f t="shared" si="4"/>
        <v>D4</v>
      </c>
      <c r="AU17" t="str">
        <f t="shared" si="5"/>
        <v>--</v>
      </c>
    </row>
    <row r="18" spans="1:47" x14ac:dyDescent="0.25">
      <c r="A18" t="str">
        <f t="shared" si="0"/>
        <v>J1-14</v>
      </c>
      <c r="B18" t="str">
        <f t="shared" si="1"/>
        <v>D5</v>
      </c>
      <c r="C18" t="str">
        <f t="shared" si="2"/>
        <v>J1-D5</v>
      </c>
      <c r="D18" t="str">
        <f t="shared" si="3"/>
        <v>J1-14</v>
      </c>
      <c r="E18" t="s">
        <v>168</v>
      </c>
      <c r="F18">
        <v>14</v>
      </c>
      <c r="G18" t="s">
        <v>306</v>
      </c>
      <c r="L18" t="s">
        <v>582</v>
      </c>
      <c r="M18" t="s">
        <v>289</v>
      </c>
      <c r="N18" s="97">
        <v>4.8560999999999996</v>
      </c>
      <c r="AB18" t="str">
        <f>B2B!D15</f>
        <v>J1</v>
      </c>
      <c r="AC18" t="str">
        <f>B2B!E15</f>
        <v>13</v>
      </c>
      <c r="AD18" t="str">
        <f t="shared" si="6"/>
        <v>J1-13</v>
      </c>
      <c r="AE18" t="str">
        <f t="shared" si="7"/>
        <v>D4</v>
      </c>
      <c r="AF18" t="str">
        <f t="shared" si="8"/>
        <v>J1</v>
      </c>
      <c r="AG18">
        <f t="shared" si="9"/>
        <v>25.714400000000001</v>
      </c>
      <c r="AH18" t="str">
        <f>IF(IFERROR(IF(IF(AF18="--",INDEX(D:D,MATCH(AE18,INDEX(B:B,MATCH(AE18,B:B,)+1):B10532,)+MATCH(AE18,B:B,)))=D18,VLOOKUP(AE18,B:D,3,0),IF(AF18="--",INDEX(D:D,MATCH(AE18,INDEX(B:B,MATCH(AE18,B:B,)+1):B10532,)+MATCH(AE18,B:B,)),"---")),"---")=AD18,"---",IFERROR(IF(IF(AF18="--",INDEX(D:D,MATCH(AE18,INDEX(B:B,MATCH(AE18,B:B,)+1):B10532,)+MATCH(AE18,B:B,)))=AD18,VLOOKUP(AE18,B:D,3,0),IF(AF18="--",INDEX(D:D,MATCH(AE18,INDEX(B:B,MATCH(AE18,B:B,)+1):B10532,)+MATCH(AE18,B:B,)),"---")),"---"))</f>
        <v>---</v>
      </c>
      <c r="AI18" t="str">
        <f t="shared" si="10"/>
        <v>--</v>
      </c>
      <c r="AJ18" t="str">
        <f t="shared" si="11"/>
        <v>D4</v>
      </c>
      <c r="AK18">
        <f t="shared" si="12"/>
        <v>2</v>
      </c>
      <c r="AL18" t="str">
        <f t="shared" si="13"/>
        <v>J1</v>
      </c>
      <c r="AO18" t="s">
        <v>328</v>
      </c>
      <c r="AP18" t="s">
        <v>779</v>
      </c>
      <c r="AQ18" t="s">
        <v>783</v>
      </c>
      <c r="AR18" t="e">
        <v>#N/A</v>
      </c>
      <c r="AT18" t="str">
        <f t="shared" si="4"/>
        <v>D5</v>
      </c>
      <c r="AU18" t="str">
        <f t="shared" si="5"/>
        <v>--</v>
      </c>
    </row>
    <row r="19" spans="1:47" x14ac:dyDescent="0.25">
      <c r="A19" t="str">
        <f t="shared" si="0"/>
        <v>J2-1</v>
      </c>
      <c r="B19" t="str">
        <f t="shared" si="1"/>
        <v>D6</v>
      </c>
      <c r="C19" t="str">
        <f t="shared" si="2"/>
        <v>J2-D6</v>
      </c>
      <c r="D19" t="str">
        <f t="shared" si="3"/>
        <v>J2-1</v>
      </c>
      <c r="E19" t="s">
        <v>184</v>
      </c>
      <c r="F19">
        <v>1</v>
      </c>
      <c r="G19" t="s">
        <v>308</v>
      </c>
      <c r="L19" t="s">
        <v>583</v>
      </c>
      <c r="M19" t="s">
        <v>289</v>
      </c>
      <c r="N19" s="97">
        <v>6.4370000000000003</v>
      </c>
      <c r="AB19" t="str">
        <f>B2B!D16</f>
        <v>J1</v>
      </c>
      <c r="AC19" t="str">
        <f>B2B!E16</f>
        <v>14</v>
      </c>
      <c r="AD19" t="str">
        <f t="shared" si="6"/>
        <v>J1-14</v>
      </c>
      <c r="AE19" t="str">
        <f t="shared" si="7"/>
        <v>D5</v>
      </c>
      <c r="AF19" t="str">
        <f t="shared" si="8"/>
        <v>J2</v>
      </c>
      <c r="AG19">
        <f t="shared" si="9"/>
        <v>28.819600000000001</v>
      </c>
      <c r="AH19" t="str">
        <f>IF(IFERROR(IF(IF(AF19="--",INDEX(D:D,MATCH(AE19,INDEX(B:B,MATCH(AE19,B:B,)+1):B10533,)+MATCH(AE19,B:B,)))=D19,VLOOKUP(AE19,B:D,3,0),IF(AF19="--",INDEX(D:D,MATCH(AE19,INDEX(B:B,MATCH(AE19,B:B,)+1):B10533,)+MATCH(AE19,B:B,)),"---")),"---")=AD19,"---",IFERROR(IF(IF(AF19="--",INDEX(D:D,MATCH(AE19,INDEX(B:B,MATCH(AE19,B:B,)+1):B10533,)+MATCH(AE19,B:B,)))=AD19,VLOOKUP(AE19,B:D,3,0),IF(AF19="--",INDEX(D:D,MATCH(AE19,INDEX(B:B,MATCH(AE19,B:B,)+1):B10533,)+MATCH(AE19,B:B,)),"---")),"---"))</f>
        <v>---</v>
      </c>
      <c r="AI19" t="str">
        <f t="shared" si="10"/>
        <v>--</v>
      </c>
      <c r="AJ19" t="str">
        <f t="shared" si="11"/>
        <v>D5</v>
      </c>
      <c r="AK19">
        <f t="shared" si="12"/>
        <v>2</v>
      </c>
      <c r="AL19" t="str">
        <f t="shared" si="13"/>
        <v>J2</v>
      </c>
      <c r="AO19" t="s">
        <v>983</v>
      </c>
      <c r="AP19" t="s">
        <v>960</v>
      </c>
      <c r="AQ19" t="s">
        <v>287</v>
      </c>
      <c r="AR19" t="e">
        <v>#N/A</v>
      </c>
      <c r="AT19" t="str">
        <f t="shared" si="4"/>
        <v>D6</v>
      </c>
      <c r="AU19" t="str">
        <f t="shared" si="5"/>
        <v>--</v>
      </c>
    </row>
    <row r="20" spans="1:47" x14ac:dyDescent="0.25">
      <c r="A20" t="str">
        <f t="shared" si="0"/>
        <v>J2-2</v>
      </c>
      <c r="B20" t="str">
        <f t="shared" si="1"/>
        <v>D7</v>
      </c>
      <c r="C20" t="str">
        <f t="shared" si="2"/>
        <v>J2-D7</v>
      </c>
      <c r="D20" t="str">
        <f t="shared" si="3"/>
        <v>J2-2</v>
      </c>
      <c r="E20" t="s">
        <v>184</v>
      </c>
      <c r="F20">
        <v>2</v>
      </c>
      <c r="G20" t="s">
        <v>310</v>
      </c>
      <c r="L20" t="s">
        <v>584</v>
      </c>
      <c r="M20" t="s">
        <v>289</v>
      </c>
      <c r="N20" s="97">
        <v>5.1353</v>
      </c>
      <c r="AB20" t="str">
        <f>B2B!D17</f>
        <v>J1</v>
      </c>
      <c r="AC20" t="str">
        <f>B2B!E17</f>
        <v>15</v>
      </c>
      <c r="AD20" t="str">
        <f t="shared" si="6"/>
        <v>J1-15</v>
      </c>
      <c r="AE20" t="e">
        <f t="shared" si="7"/>
        <v>#N/A</v>
      </c>
      <c r="AF20" t="str">
        <f t="shared" si="8"/>
        <v>--</v>
      </c>
      <c r="AG20" t="e">
        <f t="shared" si="9"/>
        <v>#N/A</v>
      </c>
      <c r="AH20" t="str">
        <f>IF(IFERROR(IF(IF(AF20="--",INDEX(D:D,MATCH(AE20,INDEX(B:B,MATCH(AE20,B:B,)+1):B10534,)+MATCH(AE20,B:B,)))=D20,VLOOKUP(AE20,B:D,3,0),IF(AF20="--",INDEX(D:D,MATCH(AE20,INDEX(B:B,MATCH(AE20,B:B,)+1):B10534,)+MATCH(AE20,B:B,)),"---")),"---")=AD20,"---",IFERROR(IF(IF(AF20="--",INDEX(D:D,MATCH(AE20,INDEX(B:B,MATCH(AE20,B:B,)+1):B10534,)+MATCH(AE20,B:B,)))=AD20,VLOOKUP(AE20,B:D,3,0),IF(AF20="--",INDEX(D:D,MATCH(AE20,INDEX(B:B,MATCH(AE20,B:B,)+1):B10534,)+MATCH(AE20,B:B,)),"---")),"---"))</f>
        <v>---</v>
      </c>
      <c r="AI20" t="str">
        <f t="shared" si="10"/>
        <v>--</v>
      </c>
      <c r="AJ20" t="e">
        <f t="shared" si="11"/>
        <v>#N/A</v>
      </c>
      <c r="AK20">
        <f t="shared" si="12"/>
        <v>0</v>
      </c>
      <c r="AL20" t="str">
        <f t="shared" si="13"/>
        <v>--</v>
      </c>
      <c r="AO20" t="s">
        <v>988</v>
      </c>
      <c r="AP20" t="s">
        <v>961</v>
      </c>
      <c r="AQ20" t="s">
        <v>972</v>
      </c>
      <c r="AR20" t="e">
        <v>#N/A</v>
      </c>
      <c r="AT20" t="str">
        <f t="shared" si="4"/>
        <v>D7</v>
      </c>
      <c r="AU20" t="str">
        <f t="shared" si="5"/>
        <v>--</v>
      </c>
    </row>
    <row r="21" spans="1:47" x14ac:dyDescent="0.25">
      <c r="A21" t="str">
        <f t="shared" si="0"/>
        <v>J2-3</v>
      </c>
      <c r="B21" t="str">
        <f t="shared" si="1"/>
        <v>D8</v>
      </c>
      <c r="C21" t="str">
        <f t="shared" si="2"/>
        <v>J2-D8</v>
      </c>
      <c r="D21" t="str">
        <f t="shared" si="3"/>
        <v>J2-3</v>
      </c>
      <c r="E21" t="s">
        <v>184</v>
      </c>
      <c r="F21">
        <v>3</v>
      </c>
      <c r="G21" t="s">
        <v>312</v>
      </c>
      <c r="L21" t="s">
        <v>585</v>
      </c>
      <c r="M21" t="s">
        <v>289</v>
      </c>
      <c r="N21" s="97">
        <v>6.0576999999999996</v>
      </c>
      <c r="AB21" t="str">
        <f>B2B!D18</f>
        <v>J2</v>
      </c>
      <c r="AC21" t="str">
        <f>B2B!E18</f>
        <v>1</v>
      </c>
      <c r="AD21" t="str">
        <f t="shared" si="6"/>
        <v>J2-1</v>
      </c>
      <c r="AE21" t="str">
        <f t="shared" si="7"/>
        <v>D6</v>
      </c>
      <c r="AF21" t="str">
        <f t="shared" si="8"/>
        <v>L12</v>
      </c>
      <c r="AG21">
        <f t="shared" si="9"/>
        <v>21.038</v>
      </c>
      <c r="AH21" t="str">
        <f>IF(IFERROR(IF(IF(AF21="--",INDEX(D:D,MATCH(AE21,INDEX(B:B,MATCH(AE21,B:B,)+1):B10535,)+MATCH(AE21,B:B,)))=D21,VLOOKUP(AE21,B:D,3,0),IF(AF21="--",INDEX(D:D,MATCH(AE21,INDEX(B:B,MATCH(AE21,B:B,)+1):B10535,)+MATCH(AE21,B:B,)),"---")),"---")=AD21,"---",IFERROR(IF(IF(AF21="--",INDEX(D:D,MATCH(AE21,INDEX(B:B,MATCH(AE21,B:B,)+1):B10535,)+MATCH(AE21,B:B,)))=AD21,VLOOKUP(AE21,B:D,3,0),IF(AF21="--",INDEX(D:D,MATCH(AE21,INDEX(B:B,MATCH(AE21,B:B,)+1):B10535,)+MATCH(AE21,B:B,)),"---")),"---"))</f>
        <v>---</v>
      </c>
      <c r="AI21" t="str">
        <f t="shared" si="10"/>
        <v>--</v>
      </c>
      <c r="AJ21" t="str">
        <f t="shared" si="11"/>
        <v>D6</v>
      </c>
      <c r="AK21">
        <f t="shared" si="12"/>
        <v>2</v>
      </c>
      <c r="AL21" t="str">
        <f t="shared" si="13"/>
        <v>L12</v>
      </c>
      <c r="AO21" t="s">
        <v>392</v>
      </c>
      <c r="AP21" t="s">
        <v>494</v>
      </c>
      <c r="AQ21" t="s">
        <v>343</v>
      </c>
      <c r="AT21" t="str">
        <f t="shared" si="4"/>
        <v>D8</v>
      </c>
      <c r="AU21" t="str">
        <f t="shared" si="5"/>
        <v>--</v>
      </c>
    </row>
    <row r="22" spans="1:47" x14ac:dyDescent="0.25">
      <c r="A22" t="str">
        <f t="shared" si="0"/>
        <v>J2-4</v>
      </c>
      <c r="B22" t="str">
        <f t="shared" si="1"/>
        <v>D9</v>
      </c>
      <c r="C22" t="str">
        <f t="shared" si="2"/>
        <v>J2-D9</v>
      </c>
      <c r="D22" t="str">
        <f t="shared" si="3"/>
        <v>J2-4</v>
      </c>
      <c r="E22" t="s">
        <v>184</v>
      </c>
      <c r="F22">
        <v>4</v>
      </c>
      <c r="G22" t="s">
        <v>314</v>
      </c>
      <c r="L22" t="s">
        <v>965</v>
      </c>
      <c r="M22" t="s">
        <v>289</v>
      </c>
      <c r="N22" s="97">
        <v>16.2287</v>
      </c>
      <c r="AB22" t="str">
        <f>B2B!D19</f>
        <v>J2</v>
      </c>
      <c r="AC22" t="str">
        <f>B2B!E19</f>
        <v>2</v>
      </c>
      <c r="AD22" t="str">
        <f t="shared" si="6"/>
        <v>J2-2</v>
      </c>
      <c r="AE22" t="str">
        <f t="shared" si="7"/>
        <v>D7</v>
      </c>
      <c r="AF22" t="str">
        <f t="shared" si="8"/>
        <v>J12</v>
      </c>
      <c r="AG22">
        <f t="shared" si="9"/>
        <v>19.492100000000001</v>
      </c>
      <c r="AH22" t="str">
        <f>IF(IFERROR(IF(IF(AF22="--",INDEX(D:D,MATCH(AE22,INDEX(B:B,MATCH(AE22,B:B,)+1):B10536,)+MATCH(AE22,B:B,)))=D22,VLOOKUP(AE22,B:D,3,0),IF(AF22="--",INDEX(D:D,MATCH(AE22,INDEX(B:B,MATCH(AE22,B:B,)+1):B10536,)+MATCH(AE22,B:B,)),"---")),"---")=AD22,"---",IFERROR(IF(IF(AF22="--",INDEX(D:D,MATCH(AE22,INDEX(B:B,MATCH(AE22,B:B,)+1):B10536,)+MATCH(AE22,B:B,)))=AD22,VLOOKUP(AE22,B:D,3,0),IF(AF22="--",INDEX(D:D,MATCH(AE22,INDEX(B:B,MATCH(AE22,B:B,)+1):B10536,)+MATCH(AE22,B:B,)),"---")),"---"))</f>
        <v>---</v>
      </c>
      <c r="AI22" t="str">
        <f t="shared" si="10"/>
        <v>--</v>
      </c>
      <c r="AJ22" t="str">
        <f t="shared" si="11"/>
        <v>D7</v>
      </c>
      <c r="AK22">
        <f t="shared" si="12"/>
        <v>2</v>
      </c>
      <c r="AL22" t="str">
        <f t="shared" si="13"/>
        <v>J12</v>
      </c>
      <c r="AO22" t="s">
        <v>374</v>
      </c>
      <c r="AP22" t="s">
        <v>496</v>
      </c>
      <c r="AQ22" t="s">
        <v>354</v>
      </c>
      <c r="AT22" t="str">
        <f t="shared" si="4"/>
        <v>D9</v>
      </c>
      <c r="AU22" t="str">
        <f t="shared" si="5"/>
        <v>--</v>
      </c>
    </row>
    <row r="23" spans="1:47" x14ac:dyDescent="0.25">
      <c r="A23" t="str">
        <f t="shared" si="0"/>
        <v>J2-5</v>
      </c>
      <c r="B23" t="str">
        <f t="shared" si="1"/>
        <v>D10</v>
      </c>
      <c r="C23" t="str">
        <f t="shared" si="2"/>
        <v>J2-D10</v>
      </c>
      <c r="D23" t="str">
        <f t="shared" si="3"/>
        <v>J2-5</v>
      </c>
      <c r="E23" t="s">
        <v>184</v>
      </c>
      <c r="F23">
        <v>5</v>
      </c>
      <c r="G23" t="s">
        <v>316</v>
      </c>
      <c r="L23" t="s">
        <v>966</v>
      </c>
      <c r="M23" t="s">
        <v>289</v>
      </c>
      <c r="N23" s="97">
        <v>19.1952</v>
      </c>
      <c r="AB23" t="str">
        <f>B2B!D20</f>
        <v>J2</v>
      </c>
      <c r="AC23" t="str">
        <f>B2B!E20</f>
        <v>3</v>
      </c>
      <c r="AD23" t="str">
        <f t="shared" si="6"/>
        <v>J2-3</v>
      </c>
      <c r="AE23" t="str">
        <f t="shared" si="7"/>
        <v>D8</v>
      </c>
      <c r="AF23" t="str">
        <f t="shared" si="8"/>
        <v>J13</v>
      </c>
      <c r="AG23">
        <f t="shared" si="9"/>
        <v>16.366700000000002</v>
      </c>
      <c r="AH23" t="str">
        <f>IF(IFERROR(IF(IF(AF23="--",INDEX(D:D,MATCH(AE23,INDEX(B:B,MATCH(AE23,B:B,)+1):B10537,)+MATCH(AE23,B:B,)))=D23,VLOOKUP(AE23,B:D,3,0),IF(AF23="--",INDEX(D:D,MATCH(AE23,INDEX(B:B,MATCH(AE23,B:B,)+1):B10537,)+MATCH(AE23,B:B,)),"---")),"---")=AD23,"---",IFERROR(IF(IF(AF23="--",INDEX(D:D,MATCH(AE23,INDEX(B:B,MATCH(AE23,B:B,)+1):B10537,)+MATCH(AE23,B:B,)))=AD23,VLOOKUP(AE23,B:D,3,0),IF(AF23="--",INDEX(D:D,MATCH(AE23,INDEX(B:B,MATCH(AE23,B:B,)+1):B10537,)+MATCH(AE23,B:B,)),"---")),"---"))</f>
        <v>---</v>
      </c>
      <c r="AI23" t="str">
        <f t="shared" si="10"/>
        <v>--</v>
      </c>
      <c r="AJ23" t="str">
        <f t="shared" si="11"/>
        <v>D8</v>
      </c>
      <c r="AK23">
        <f t="shared" si="12"/>
        <v>2</v>
      </c>
      <c r="AL23" t="str">
        <f t="shared" si="13"/>
        <v>J13</v>
      </c>
      <c r="AO23" t="s">
        <v>375</v>
      </c>
      <c r="AP23" t="s">
        <v>497</v>
      </c>
      <c r="AQ23" t="s">
        <v>356</v>
      </c>
      <c r="AT23" t="str">
        <f t="shared" si="4"/>
        <v>D10</v>
      </c>
      <c r="AU23" t="str">
        <f t="shared" si="5"/>
        <v>--</v>
      </c>
    </row>
    <row r="24" spans="1:47" x14ac:dyDescent="0.25">
      <c r="A24" t="str">
        <f t="shared" si="0"/>
        <v>J2-6</v>
      </c>
      <c r="B24" t="str">
        <f t="shared" si="1"/>
        <v>D11</v>
      </c>
      <c r="C24" t="str">
        <f t="shared" si="2"/>
        <v>J2-D11</v>
      </c>
      <c r="D24" t="str">
        <f t="shared" si="3"/>
        <v>J2-6</v>
      </c>
      <c r="E24" t="s">
        <v>184</v>
      </c>
      <c r="F24">
        <v>6</v>
      </c>
      <c r="G24" t="s">
        <v>318</v>
      </c>
      <c r="L24" t="s">
        <v>290</v>
      </c>
      <c r="M24" t="s">
        <v>289</v>
      </c>
      <c r="N24" s="97">
        <v>4.6703999999999999</v>
      </c>
      <c r="AB24" t="str">
        <f>B2B!D21</f>
        <v>J2</v>
      </c>
      <c r="AC24" t="str">
        <f>B2B!E21</f>
        <v>4</v>
      </c>
      <c r="AD24" t="str">
        <f t="shared" si="6"/>
        <v>J2-4</v>
      </c>
      <c r="AE24" t="str">
        <f t="shared" si="7"/>
        <v>D9</v>
      </c>
      <c r="AF24" t="str">
        <f t="shared" si="8"/>
        <v>K11</v>
      </c>
      <c r="AG24">
        <f t="shared" si="9"/>
        <v>14.9695</v>
      </c>
      <c r="AH24" t="str">
        <f>IF(IFERROR(IF(IF(AF24="--",INDEX(D:D,MATCH(AE24,INDEX(B:B,MATCH(AE24,B:B,)+1):B10538,)+MATCH(AE24,B:B,)))=D24,VLOOKUP(AE24,B:D,3,0),IF(AF24="--",INDEX(D:D,MATCH(AE24,INDEX(B:B,MATCH(AE24,B:B,)+1):B10538,)+MATCH(AE24,B:B,)),"---")),"---")=AD24,"---",IFERROR(IF(IF(AF24="--",INDEX(D:D,MATCH(AE24,INDEX(B:B,MATCH(AE24,B:B,)+1):B10538,)+MATCH(AE24,B:B,)))=AD24,VLOOKUP(AE24,B:D,3,0),IF(AF24="--",INDEX(D:D,MATCH(AE24,INDEX(B:B,MATCH(AE24,B:B,)+1):B10538,)+MATCH(AE24,B:B,)),"---")),"---"))</f>
        <v>---</v>
      </c>
      <c r="AI24" t="str">
        <f t="shared" si="10"/>
        <v>--</v>
      </c>
      <c r="AJ24" t="str">
        <f t="shared" si="11"/>
        <v>D9</v>
      </c>
      <c r="AK24">
        <f t="shared" si="12"/>
        <v>2</v>
      </c>
      <c r="AL24" t="str">
        <f t="shared" si="13"/>
        <v>K11</v>
      </c>
      <c r="AO24" t="s">
        <v>376</v>
      </c>
      <c r="AP24" t="s">
        <v>498</v>
      </c>
      <c r="AQ24" t="s">
        <v>358</v>
      </c>
      <c r="AT24" t="str">
        <f t="shared" si="4"/>
        <v>D11</v>
      </c>
      <c r="AU24" t="str">
        <f t="shared" si="5"/>
        <v>--</v>
      </c>
    </row>
    <row r="25" spans="1:47" x14ac:dyDescent="0.25">
      <c r="A25" t="str">
        <f t="shared" si="0"/>
        <v>J2-7</v>
      </c>
      <c r="B25" t="str">
        <f t="shared" si="1"/>
        <v>D12</v>
      </c>
      <c r="C25" t="str">
        <f t="shared" si="2"/>
        <v>J2-D12</v>
      </c>
      <c r="D25" t="str">
        <f t="shared" si="3"/>
        <v>J2-7</v>
      </c>
      <c r="E25" t="s">
        <v>184</v>
      </c>
      <c r="F25">
        <v>7</v>
      </c>
      <c r="G25" t="s">
        <v>320</v>
      </c>
      <c r="L25" t="s">
        <v>292</v>
      </c>
      <c r="M25" t="s">
        <v>289</v>
      </c>
      <c r="N25" s="97">
        <v>4.6622000000000003</v>
      </c>
      <c r="AB25" t="str">
        <f>B2B!D22</f>
        <v>J2</v>
      </c>
      <c r="AC25" t="str">
        <f>B2B!E22</f>
        <v>5</v>
      </c>
      <c r="AD25" t="str">
        <f t="shared" si="6"/>
        <v>J2-5</v>
      </c>
      <c r="AE25" t="str">
        <f t="shared" si="7"/>
        <v>D10</v>
      </c>
      <c r="AF25" t="str">
        <f t="shared" si="8"/>
        <v>K12</v>
      </c>
      <c r="AG25">
        <f t="shared" si="9"/>
        <v>12.0221</v>
      </c>
      <c r="AH25" t="str">
        <f>IF(IFERROR(IF(IF(AF25="--",INDEX(D:D,MATCH(AE25,INDEX(B:B,MATCH(AE25,B:B,)+1):B10539,)+MATCH(AE25,B:B,)))=D25,VLOOKUP(AE25,B:D,3,0),IF(AF25="--",INDEX(D:D,MATCH(AE25,INDEX(B:B,MATCH(AE25,B:B,)+1):B10539,)+MATCH(AE25,B:B,)),"---")),"---")=AD25,"---",IFERROR(IF(IF(AF25="--",INDEX(D:D,MATCH(AE25,INDEX(B:B,MATCH(AE25,B:B,)+1):B10539,)+MATCH(AE25,B:B,)))=AD25,VLOOKUP(AE25,B:D,3,0),IF(AF25="--",INDEX(D:D,MATCH(AE25,INDEX(B:B,MATCH(AE25,B:B,)+1):B10539,)+MATCH(AE25,B:B,)),"---")),"---"))</f>
        <v>---</v>
      </c>
      <c r="AI25" t="str">
        <f t="shared" si="10"/>
        <v>--</v>
      </c>
      <c r="AJ25" t="str">
        <f t="shared" si="11"/>
        <v>D10</v>
      </c>
      <c r="AK25">
        <f t="shared" si="12"/>
        <v>2</v>
      </c>
      <c r="AL25" t="str">
        <f t="shared" si="13"/>
        <v>K12</v>
      </c>
      <c r="AO25" t="s">
        <v>377</v>
      </c>
      <c r="AP25" t="s">
        <v>499</v>
      </c>
      <c r="AQ25" t="s">
        <v>360</v>
      </c>
      <c r="AT25" t="str">
        <f t="shared" si="4"/>
        <v>D12</v>
      </c>
      <c r="AU25" t="str">
        <f t="shared" si="5"/>
        <v>--</v>
      </c>
    </row>
    <row r="26" spans="1:47" x14ac:dyDescent="0.25">
      <c r="A26" t="str">
        <f t="shared" si="0"/>
        <v>J2-8</v>
      </c>
      <c r="B26" t="str">
        <f t="shared" si="1"/>
        <v>D13</v>
      </c>
      <c r="C26" t="str">
        <f t="shared" si="2"/>
        <v>J2-D13</v>
      </c>
      <c r="D26" t="str">
        <f t="shared" si="3"/>
        <v>J2-8</v>
      </c>
      <c r="E26" t="s">
        <v>184</v>
      </c>
      <c r="F26">
        <v>8</v>
      </c>
      <c r="G26" t="s">
        <v>321</v>
      </c>
      <c r="L26" t="s">
        <v>294</v>
      </c>
      <c r="M26" t="s">
        <v>289</v>
      </c>
      <c r="N26" s="97">
        <v>6.6452</v>
      </c>
      <c r="AB26" t="str">
        <f>B2B!D23</f>
        <v>J2</v>
      </c>
      <c r="AC26" t="str">
        <f>B2B!E23</f>
        <v>6</v>
      </c>
      <c r="AD26" t="str">
        <f t="shared" si="6"/>
        <v>J2-6</v>
      </c>
      <c r="AE26" t="str">
        <f t="shared" si="7"/>
        <v>D11</v>
      </c>
      <c r="AF26" t="str">
        <f t="shared" si="8"/>
        <v>J10</v>
      </c>
      <c r="AG26">
        <f t="shared" si="9"/>
        <v>12.0502</v>
      </c>
      <c r="AH26" t="str">
        <f>IF(IFERROR(IF(IF(AF26="--",INDEX(D:D,MATCH(AE26,INDEX(B:B,MATCH(AE26,B:B,)+1):B10540,)+MATCH(AE26,B:B,)))=D26,VLOOKUP(AE26,B:D,3,0),IF(AF26="--",INDEX(D:D,MATCH(AE26,INDEX(B:B,MATCH(AE26,B:B,)+1):B10540,)+MATCH(AE26,B:B,)),"---")),"---")=AD26,"---",IFERROR(IF(IF(AF26="--",INDEX(D:D,MATCH(AE26,INDEX(B:B,MATCH(AE26,B:B,)+1):B10540,)+MATCH(AE26,B:B,)))=AD26,VLOOKUP(AE26,B:D,3,0),IF(AF26="--",INDEX(D:D,MATCH(AE26,INDEX(B:B,MATCH(AE26,B:B,)+1):B10540,)+MATCH(AE26,B:B,)),"---")),"---"))</f>
        <v>---</v>
      </c>
      <c r="AI26" t="str">
        <f t="shared" si="10"/>
        <v>--</v>
      </c>
      <c r="AJ26" t="str">
        <f t="shared" si="11"/>
        <v>D11</v>
      </c>
      <c r="AK26">
        <f t="shared" si="12"/>
        <v>3</v>
      </c>
      <c r="AL26" t="str">
        <f t="shared" si="13"/>
        <v>J10</v>
      </c>
      <c r="AO26" t="s">
        <v>378</v>
      </c>
      <c r="AP26" t="s">
        <v>500</v>
      </c>
      <c r="AQ26" t="s">
        <v>362</v>
      </c>
      <c r="AT26" t="str">
        <f t="shared" si="4"/>
        <v>D13</v>
      </c>
      <c r="AU26" t="str">
        <f t="shared" si="5"/>
        <v>--</v>
      </c>
    </row>
    <row r="27" spans="1:47" x14ac:dyDescent="0.25">
      <c r="A27" t="str">
        <f t="shared" si="0"/>
        <v>J2-9</v>
      </c>
      <c r="B27" t="str">
        <f t="shared" si="1"/>
        <v>D14</v>
      </c>
      <c r="C27" t="str">
        <f t="shared" si="2"/>
        <v>J2-D14</v>
      </c>
      <c r="D27" t="str">
        <f t="shared" si="3"/>
        <v>J2-9</v>
      </c>
      <c r="E27" t="s">
        <v>184</v>
      </c>
      <c r="F27">
        <v>9</v>
      </c>
      <c r="G27" t="s">
        <v>322</v>
      </c>
      <c r="L27" t="s">
        <v>295</v>
      </c>
      <c r="M27" t="s">
        <v>289</v>
      </c>
      <c r="N27" s="97">
        <v>7.7275</v>
      </c>
      <c r="AB27" t="str">
        <f>B2B!D24</f>
        <v>J2</v>
      </c>
      <c r="AC27" t="str">
        <f>B2B!E24</f>
        <v>7</v>
      </c>
      <c r="AD27" t="str">
        <f t="shared" si="6"/>
        <v>J2-7</v>
      </c>
      <c r="AE27" t="str">
        <f t="shared" si="7"/>
        <v>D12</v>
      </c>
      <c r="AF27" t="str">
        <f t="shared" si="8"/>
        <v>H10</v>
      </c>
      <c r="AG27">
        <f t="shared" si="9"/>
        <v>13.571</v>
      </c>
      <c r="AH27" t="str">
        <f>IF(IFERROR(IF(IF(AF27="--",INDEX(D:D,MATCH(AE27,INDEX(B:B,MATCH(AE27,B:B,)+1):B10541,)+MATCH(AE27,B:B,)))=D27,VLOOKUP(AE27,B:D,3,0),IF(AF27="--",INDEX(D:D,MATCH(AE27,INDEX(B:B,MATCH(AE27,B:B,)+1):B10541,)+MATCH(AE27,B:B,)),"---")),"---")=AD27,"---",IFERROR(IF(IF(AF27="--",INDEX(D:D,MATCH(AE27,INDEX(B:B,MATCH(AE27,B:B,)+1):B10541,)+MATCH(AE27,B:B,)))=AD27,VLOOKUP(AE27,B:D,3,0),IF(AF27="--",INDEX(D:D,MATCH(AE27,INDEX(B:B,MATCH(AE27,B:B,)+1):B10541,)+MATCH(AE27,B:B,)),"---")),"---"))</f>
        <v>---</v>
      </c>
      <c r="AI27" t="str">
        <f t="shared" si="10"/>
        <v>--</v>
      </c>
      <c r="AJ27" t="str">
        <f t="shared" si="11"/>
        <v>D12</v>
      </c>
      <c r="AK27">
        <f t="shared" si="12"/>
        <v>3</v>
      </c>
      <c r="AL27" t="str">
        <f t="shared" si="13"/>
        <v>H10</v>
      </c>
      <c r="AO27" t="s">
        <v>379</v>
      </c>
      <c r="AP27" t="s">
        <v>501</v>
      </c>
      <c r="AQ27" t="s">
        <v>364</v>
      </c>
      <c r="AT27" t="str">
        <f t="shared" si="4"/>
        <v>D14</v>
      </c>
      <c r="AU27" t="str">
        <f t="shared" si="5"/>
        <v>--</v>
      </c>
    </row>
    <row r="28" spans="1:47" x14ac:dyDescent="0.25">
      <c r="A28" t="str">
        <f t="shared" si="0"/>
        <v>J2-10</v>
      </c>
      <c r="B28" t="str">
        <f t="shared" si="1"/>
        <v>RESET</v>
      </c>
      <c r="C28" t="str">
        <f t="shared" si="2"/>
        <v>J2-RESET</v>
      </c>
      <c r="D28" t="str">
        <f t="shared" si="3"/>
        <v>J2-10</v>
      </c>
      <c r="E28" t="s">
        <v>184</v>
      </c>
      <c r="F28">
        <v>10</v>
      </c>
      <c r="G28" t="s">
        <v>323</v>
      </c>
      <c r="L28" t="s">
        <v>296</v>
      </c>
      <c r="M28" t="s">
        <v>289</v>
      </c>
      <c r="N28" s="97">
        <v>11.7675</v>
      </c>
      <c r="AB28" t="str">
        <f>B2B!D25</f>
        <v>J2</v>
      </c>
      <c r="AC28" t="str">
        <f>B2B!E25</f>
        <v>8</v>
      </c>
      <c r="AD28" t="str">
        <f t="shared" si="6"/>
        <v>J2-8</v>
      </c>
      <c r="AE28" t="str">
        <f t="shared" si="7"/>
        <v>D13</v>
      </c>
      <c r="AF28" t="str">
        <f t="shared" si="8"/>
        <v>H13</v>
      </c>
      <c r="AG28">
        <f t="shared" si="9"/>
        <v>8.0795999999999992</v>
      </c>
      <c r="AH28" t="str">
        <f>IF(IFERROR(IF(IF(AF28="--",INDEX(D:D,MATCH(AE28,INDEX(B:B,MATCH(AE28,B:B,)+1):B10542,)+MATCH(AE28,B:B,)))=D28,VLOOKUP(AE28,B:D,3,0),IF(AF28="--",INDEX(D:D,MATCH(AE28,INDEX(B:B,MATCH(AE28,B:B,)+1):B10542,)+MATCH(AE28,B:B,)),"---")),"---")=AD28,"---",IFERROR(IF(IF(AF28="--",INDEX(D:D,MATCH(AE28,INDEX(B:B,MATCH(AE28,B:B,)+1):B10542,)+MATCH(AE28,B:B,)))=AD28,VLOOKUP(AE28,B:D,3,0),IF(AF28="--",INDEX(D:D,MATCH(AE28,INDEX(B:B,MATCH(AE28,B:B,)+1):B10542,)+MATCH(AE28,B:B,)),"---")),"---"))</f>
        <v>---</v>
      </c>
      <c r="AI28" t="str">
        <f t="shared" si="10"/>
        <v>--</v>
      </c>
      <c r="AJ28" t="str">
        <f t="shared" si="11"/>
        <v>D13</v>
      </c>
      <c r="AK28">
        <f t="shared" si="12"/>
        <v>2</v>
      </c>
      <c r="AL28" t="str">
        <f t="shared" si="13"/>
        <v>H13</v>
      </c>
      <c r="AO28" t="s">
        <v>380</v>
      </c>
      <c r="AP28" t="s">
        <v>502</v>
      </c>
      <c r="AQ28" t="s">
        <v>366</v>
      </c>
      <c r="AT28" t="str">
        <f t="shared" si="4"/>
        <v>nCONFIG</v>
      </c>
      <c r="AU28" t="str">
        <f t="shared" si="5"/>
        <v>R26</v>
      </c>
    </row>
    <row r="29" spans="1:47" x14ac:dyDescent="0.25">
      <c r="A29" t="str">
        <f t="shared" si="0"/>
        <v>J2-11</v>
      </c>
      <c r="B29" t="str">
        <f t="shared" si="1"/>
        <v>GND</v>
      </c>
      <c r="C29" t="str">
        <f t="shared" si="2"/>
        <v>J2-GND</v>
      </c>
      <c r="D29" t="str">
        <f t="shared" si="3"/>
        <v>J2-11</v>
      </c>
      <c r="E29" t="s">
        <v>184</v>
      </c>
      <c r="F29">
        <v>11</v>
      </c>
      <c r="G29" t="s">
        <v>324</v>
      </c>
      <c r="L29" t="s">
        <v>297</v>
      </c>
      <c r="M29" t="s">
        <v>289</v>
      </c>
      <c r="N29" s="97">
        <v>15.2607</v>
      </c>
      <c r="AB29" t="str">
        <f>B2B!D26</f>
        <v>J2</v>
      </c>
      <c r="AC29" t="str">
        <f>B2B!E26</f>
        <v>9</v>
      </c>
      <c r="AD29" t="str">
        <f t="shared" si="6"/>
        <v>J2-9</v>
      </c>
      <c r="AE29" t="str">
        <f t="shared" si="7"/>
        <v>D14</v>
      </c>
      <c r="AF29" t="str">
        <f t="shared" si="8"/>
        <v>G12</v>
      </c>
      <c r="AG29">
        <f t="shared" si="9"/>
        <v>9.2888999999999999</v>
      </c>
      <c r="AH29" t="str">
        <f>IF(IFERROR(IF(IF(AF29="--",INDEX(D:D,MATCH(AE29,INDEX(B:B,MATCH(AE29,B:B,)+1):B10543,)+MATCH(AE29,B:B,)))=D29,VLOOKUP(AE29,B:D,3,0),IF(AF29="--",INDEX(D:D,MATCH(AE29,INDEX(B:B,MATCH(AE29,B:B,)+1):B10543,)+MATCH(AE29,B:B,)),"---")),"---")=AD29,"---",IFERROR(IF(IF(AF29="--",INDEX(D:D,MATCH(AE29,INDEX(B:B,MATCH(AE29,B:B,)+1):B10543,)+MATCH(AE29,B:B,)))=AD29,VLOOKUP(AE29,B:D,3,0),IF(AF29="--",INDEX(D:D,MATCH(AE29,INDEX(B:B,MATCH(AE29,B:B,)+1):B10543,)+MATCH(AE29,B:B,)),"---")),"---"))</f>
        <v>---</v>
      </c>
      <c r="AI29" t="str">
        <f t="shared" si="10"/>
        <v>--</v>
      </c>
      <c r="AJ29" t="str">
        <f t="shared" si="11"/>
        <v>D14</v>
      </c>
      <c r="AK29">
        <f t="shared" si="12"/>
        <v>2</v>
      </c>
      <c r="AL29" t="str">
        <f t="shared" si="13"/>
        <v>G12</v>
      </c>
      <c r="AO29" t="s">
        <v>381</v>
      </c>
      <c r="AP29" t="s">
        <v>503</v>
      </c>
      <c r="AQ29" t="s">
        <v>368</v>
      </c>
      <c r="AT29" t="str">
        <f t="shared" si="4"/>
        <v>GND</v>
      </c>
      <c r="AU29" t="str">
        <f t="shared" si="5"/>
        <v>--</v>
      </c>
    </row>
    <row r="30" spans="1:47" x14ac:dyDescent="0.25">
      <c r="A30" t="str">
        <f t="shared" si="0"/>
        <v>J2-12</v>
      </c>
      <c r="B30" t="str">
        <f t="shared" si="1"/>
        <v>3.3V</v>
      </c>
      <c r="C30" t="str">
        <f t="shared" si="2"/>
        <v>J2-3.3V</v>
      </c>
      <c r="D30" t="str">
        <f t="shared" si="3"/>
        <v>J2-12</v>
      </c>
      <c r="E30" t="s">
        <v>184</v>
      </c>
      <c r="F30">
        <v>12</v>
      </c>
      <c r="G30" t="s">
        <v>291</v>
      </c>
      <c r="L30" t="s">
        <v>298</v>
      </c>
      <c r="M30" t="s">
        <v>289</v>
      </c>
      <c r="N30" s="97">
        <v>19.172799999999999</v>
      </c>
      <c r="AB30" t="str">
        <f>B2B!D27</f>
        <v>J2</v>
      </c>
      <c r="AC30" t="str">
        <f>B2B!E27</f>
        <v>10</v>
      </c>
      <c r="AD30" t="str">
        <f t="shared" si="6"/>
        <v>J2-10</v>
      </c>
      <c r="AE30" t="str">
        <f t="shared" si="7"/>
        <v>RESET</v>
      </c>
      <c r="AF30" t="str">
        <f t="shared" si="8"/>
        <v>--</v>
      </c>
      <c r="AG30">
        <f t="shared" si="9"/>
        <v>66.989900000000006</v>
      </c>
      <c r="AH30" t="str">
        <f>IF(IFERROR(IF(IF(AF30="--",INDEX(D:D,MATCH(AE30,INDEX(B:B,MATCH(AE30,B:B,)+1):B10544,)+MATCH(AE30,B:B,)))=D30,VLOOKUP(AE30,B:D,3,0),IF(AF30="--",INDEX(D:D,MATCH(AE30,INDEX(B:B,MATCH(AE30,B:B,)+1):B10544,)+MATCH(AE30,B:B,)),"---")),"---")=AD30,"---",IFERROR(IF(IF(AF30="--",INDEX(D:D,MATCH(AE30,INDEX(B:B,MATCH(AE30,B:B,)+1):B10544,)+MATCH(AE30,B:B,)))=AD30,VLOOKUP(AE30,B:D,3,0),IF(AF30="--",INDEX(D:D,MATCH(AE30,INDEX(B:B,MATCH(AE30,B:B,)+1):B10544,)+MATCH(AE30,B:B,)),"---")),"---"))</f>
        <v>R26-1</v>
      </c>
      <c r="AI30" t="str">
        <f t="shared" si="10"/>
        <v>R26</v>
      </c>
      <c r="AJ30" t="str">
        <f t="shared" si="11"/>
        <v>nCONFIG</v>
      </c>
      <c r="AK30">
        <f t="shared" si="12"/>
        <v>4</v>
      </c>
      <c r="AL30" t="str">
        <f t="shared" si="13"/>
        <v>E7</v>
      </c>
      <c r="AO30" t="s">
        <v>315</v>
      </c>
      <c r="AP30" t="s">
        <v>504</v>
      </c>
      <c r="AQ30" t="s">
        <v>382</v>
      </c>
      <c r="AT30" t="str">
        <f t="shared" si="4"/>
        <v>3.3V</v>
      </c>
      <c r="AU30" t="str">
        <f t="shared" si="5"/>
        <v>--</v>
      </c>
    </row>
    <row r="31" spans="1:47" x14ac:dyDescent="0.25">
      <c r="A31" t="str">
        <f t="shared" si="0"/>
        <v>J2-13</v>
      </c>
      <c r="B31" t="str">
        <f t="shared" si="1"/>
        <v>VIN</v>
      </c>
      <c r="C31" t="str">
        <f t="shared" si="2"/>
        <v>J2-VIN</v>
      </c>
      <c r="D31" t="str">
        <f t="shared" si="3"/>
        <v>J2-13</v>
      </c>
      <c r="E31" t="s">
        <v>184</v>
      </c>
      <c r="F31">
        <v>13</v>
      </c>
      <c r="G31" t="s">
        <v>326</v>
      </c>
      <c r="L31" t="s">
        <v>788</v>
      </c>
      <c r="M31" t="s">
        <v>289</v>
      </c>
      <c r="N31" s="97">
        <v>8.5597999999999992</v>
      </c>
      <c r="AB31" t="str">
        <f>B2B!D28</f>
        <v>J2</v>
      </c>
      <c r="AC31" t="str">
        <f>B2B!E28</f>
        <v>11</v>
      </c>
      <c r="AD31" t="str">
        <f t="shared" si="6"/>
        <v>J2-11</v>
      </c>
      <c r="AE31" t="str">
        <f t="shared" si="7"/>
        <v>GND</v>
      </c>
      <c r="AF31" t="str">
        <f t="shared" si="8"/>
        <v>---</v>
      </c>
      <c r="AG31" t="str">
        <f t="shared" si="9"/>
        <v>---</v>
      </c>
      <c r="AH31" t="str">
        <f>IF(IFERROR(IF(IF(AF31="--",INDEX(D:D,MATCH(AE31,INDEX(B:B,MATCH(AE31,B:B,)+1):B10545,)+MATCH(AE31,B:B,)))=D31,VLOOKUP(AE31,B:D,3,0),IF(AF31="--",INDEX(D:D,MATCH(AE31,INDEX(B:B,MATCH(AE31,B:B,)+1):B10545,)+MATCH(AE31,B:B,)),"---")),"---")=AD31,"---",IFERROR(IF(IF(AF31="--",INDEX(D:D,MATCH(AE31,INDEX(B:B,MATCH(AE31,B:B,)+1):B10545,)+MATCH(AE31,B:B,)))=AD31,VLOOKUP(AE31,B:D,3,0),IF(AF31="--",INDEX(D:D,MATCH(AE31,INDEX(B:B,MATCH(AE31,B:B,)+1):B10545,)+MATCH(AE31,B:B,)),"---")),"---"))</f>
        <v>---</v>
      </c>
      <c r="AI31" t="str">
        <f t="shared" si="10"/>
        <v>--</v>
      </c>
      <c r="AJ31" t="str">
        <f t="shared" si="11"/>
        <v>GND</v>
      </c>
      <c r="AK31">
        <f t="shared" si="12"/>
        <v>128</v>
      </c>
      <c r="AL31" t="str">
        <f t="shared" si="13"/>
        <v>---</v>
      </c>
      <c r="AO31" t="s">
        <v>384</v>
      </c>
      <c r="AP31" t="s">
        <v>506</v>
      </c>
      <c r="AQ31" t="s">
        <v>382</v>
      </c>
      <c r="AT31" t="str">
        <f t="shared" si="4"/>
        <v>VIN</v>
      </c>
      <c r="AU31" t="str">
        <f t="shared" si="5"/>
        <v>--</v>
      </c>
    </row>
    <row r="32" spans="1:47" x14ac:dyDescent="0.25">
      <c r="A32" t="str">
        <f t="shared" si="0"/>
        <v>J2-14</v>
      </c>
      <c r="B32" t="str">
        <f t="shared" si="1"/>
        <v>5V</v>
      </c>
      <c r="C32" t="str">
        <f t="shared" si="2"/>
        <v>J2-5V</v>
      </c>
      <c r="D32" t="str">
        <f t="shared" si="3"/>
        <v>J2-14</v>
      </c>
      <c r="E32" t="s">
        <v>184</v>
      </c>
      <c r="F32">
        <v>14</v>
      </c>
      <c r="G32" t="s">
        <v>293</v>
      </c>
      <c r="L32" t="s">
        <v>287</v>
      </c>
      <c r="M32" t="s">
        <v>289</v>
      </c>
      <c r="N32" s="97">
        <v>7.1990999999999996</v>
      </c>
      <c r="AB32" t="str">
        <f>B2B!D29</f>
        <v>J2</v>
      </c>
      <c r="AC32" t="str">
        <f>B2B!E29</f>
        <v>12</v>
      </c>
      <c r="AD32" t="str">
        <f t="shared" si="6"/>
        <v>J2-12</v>
      </c>
      <c r="AE32" t="str">
        <f t="shared" si="7"/>
        <v>3.3V</v>
      </c>
      <c r="AF32" t="str">
        <f t="shared" si="8"/>
        <v>---</v>
      </c>
      <c r="AG32" t="str">
        <f t="shared" si="9"/>
        <v>---</v>
      </c>
      <c r="AH32" t="str">
        <f>IF(IFERROR(IF(IF(AF32="--",INDEX(D:D,MATCH(AE32,INDEX(B:B,MATCH(AE32,B:B,)+1):B10546,)+MATCH(AE32,B:B,)))=D32,VLOOKUP(AE32,B:D,3,0),IF(AF32="--",INDEX(D:D,MATCH(AE32,INDEX(B:B,MATCH(AE32,B:B,)+1):B10546,)+MATCH(AE32,B:B,)),"---")),"---")=AD32,"---",IFERROR(IF(IF(AF32="--",INDEX(D:D,MATCH(AE32,INDEX(B:B,MATCH(AE32,B:B,)+1):B10546,)+MATCH(AE32,B:B,)))=AD32,VLOOKUP(AE32,B:D,3,0),IF(AF32="--",INDEX(D:D,MATCH(AE32,INDEX(B:B,MATCH(AE32,B:B,)+1):B10546,)+MATCH(AE32,B:B,)),"---")),"---"))</f>
        <v>---</v>
      </c>
      <c r="AI32" t="str">
        <f t="shared" si="10"/>
        <v>--</v>
      </c>
      <c r="AJ32" t="str">
        <f t="shared" si="11"/>
        <v>3.3V</v>
      </c>
      <c r="AK32">
        <f t="shared" si="12"/>
        <v>92</v>
      </c>
      <c r="AL32" t="str">
        <f t="shared" si="13"/>
        <v>---</v>
      </c>
      <c r="AO32" t="s">
        <v>640</v>
      </c>
      <c r="AP32" t="s">
        <v>778</v>
      </c>
      <c r="AQ32" t="s">
        <v>323</v>
      </c>
      <c r="AT32" t="str">
        <f t="shared" si="4"/>
        <v>5V</v>
      </c>
      <c r="AU32" t="str">
        <f t="shared" si="5"/>
        <v>--</v>
      </c>
    </row>
    <row r="33" spans="1:47" x14ac:dyDescent="0.25">
      <c r="A33" t="str">
        <f t="shared" si="0"/>
        <v>J3-1</v>
      </c>
      <c r="B33" t="str">
        <f t="shared" si="1"/>
        <v>AIN7</v>
      </c>
      <c r="C33" t="str">
        <f t="shared" si="2"/>
        <v>J3-AIN7</v>
      </c>
      <c r="D33" t="str">
        <f t="shared" si="3"/>
        <v>J3-1</v>
      </c>
      <c r="E33" t="s">
        <v>185</v>
      </c>
      <c r="F33">
        <v>1</v>
      </c>
      <c r="G33" t="s">
        <v>788</v>
      </c>
      <c r="L33" t="s">
        <v>586</v>
      </c>
      <c r="M33" t="s">
        <v>289</v>
      </c>
      <c r="N33" s="97">
        <v>6.2933000000000003</v>
      </c>
      <c r="AB33" t="str">
        <f>B2B!D30</f>
        <v>J2</v>
      </c>
      <c r="AC33" t="str">
        <f>B2B!E30</f>
        <v>13</v>
      </c>
      <c r="AD33" t="str">
        <f t="shared" si="6"/>
        <v>J2-13</v>
      </c>
      <c r="AE33" t="str">
        <f t="shared" si="7"/>
        <v>VIN</v>
      </c>
      <c r="AF33" t="str">
        <f t="shared" si="8"/>
        <v>---</v>
      </c>
      <c r="AG33" t="str">
        <f t="shared" si="9"/>
        <v>---</v>
      </c>
      <c r="AH33" t="str">
        <f>IF(IFERROR(IF(IF(AF33="--",INDEX(D:D,MATCH(AE33,INDEX(B:B,MATCH(AE33,B:B,)+1):B10547,)+MATCH(AE33,B:B,)))=D33,VLOOKUP(AE33,B:D,3,0),IF(AF33="--",INDEX(D:D,MATCH(AE33,INDEX(B:B,MATCH(AE33,B:B,)+1):B10547,)+MATCH(AE33,B:B,)),"---")),"---")=AD33,"---",IFERROR(IF(IF(AF33="--",INDEX(D:D,MATCH(AE33,INDEX(B:B,MATCH(AE33,B:B,)+1):B10547,)+MATCH(AE33,B:B,)))=AD33,VLOOKUP(AE33,B:D,3,0),IF(AF33="--",INDEX(D:D,MATCH(AE33,INDEX(B:B,MATCH(AE33,B:B,)+1):B10547,)+MATCH(AE33,B:B,)),"---")),"---"))</f>
        <v>---</v>
      </c>
      <c r="AI33" t="str">
        <f t="shared" si="10"/>
        <v>--</v>
      </c>
      <c r="AJ33" t="str">
        <f t="shared" si="11"/>
        <v>VIN</v>
      </c>
      <c r="AK33">
        <f t="shared" si="12"/>
        <v>5</v>
      </c>
      <c r="AL33" t="str">
        <f t="shared" si="13"/>
        <v>---</v>
      </c>
      <c r="AO33" t="s">
        <v>783</v>
      </c>
      <c r="AP33" t="s">
        <v>779</v>
      </c>
      <c r="AQ33" t="s">
        <v>328</v>
      </c>
      <c r="AT33" t="str">
        <f t="shared" si="4"/>
        <v>AIN7</v>
      </c>
      <c r="AU33" t="str">
        <f t="shared" si="5"/>
        <v>--</v>
      </c>
    </row>
    <row r="34" spans="1:47" x14ac:dyDescent="0.25">
      <c r="A34" t="str">
        <f t="shared" si="0"/>
        <v>J3-2</v>
      </c>
      <c r="B34" t="str">
        <f t="shared" si="1"/>
        <v>GND</v>
      </c>
      <c r="C34" t="str">
        <f t="shared" si="2"/>
        <v>J3-GND</v>
      </c>
      <c r="D34" t="str">
        <f t="shared" si="3"/>
        <v>J3-2</v>
      </c>
      <c r="E34" t="s">
        <v>185</v>
      </c>
      <c r="F34">
        <v>2</v>
      </c>
      <c r="G34" t="s">
        <v>324</v>
      </c>
      <c r="L34" t="s">
        <v>587</v>
      </c>
      <c r="M34" t="s">
        <v>289</v>
      </c>
      <c r="N34" s="97">
        <v>9.5503999999999998</v>
      </c>
      <c r="AB34" t="str">
        <f>B2B!D31</f>
        <v>J2</v>
      </c>
      <c r="AC34" t="str">
        <f>B2B!E31</f>
        <v>14</v>
      </c>
      <c r="AD34" t="str">
        <f t="shared" si="6"/>
        <v>J2-14</v>
      </c>
      <c r="AE34" t="str">
        <f t="shared" si="7"/>
        <v>5V</v>
      </c>
      <c r="AF34" t="str">
        <f t="shared" si="8"/>
        <v>---</v>
      </c>
      <c r="AG34" t="str">
        <f t="shared" si="9"/>
        <v>---</v>
      </c>
      <c r="AH34" t="str">
        <f>IF(IFERROR(IF(IF(AF34="--",INDEX(D:D,MATCH(AE34,INDEX(B:B,MATCH(AE34,B:B,)+1):B10548,)+MATCH(AE34,B:B,)))=D34,VLOOKUP(AE34,B:D,3,0),IF(AF34="--",INDEX(D:D,MATCH(AE34,INDEX(B:B,MATCH(AE34,B:B,)+1):B10548,)+MATCH(AE34,B:B,)),"---")),"---")=AD34,"---",IFERROR(IF(IF(AF34="--",INDEX(D:D,MATCH(AE34,INDEX(B:B,MATCH(AE34,B:B,)+1):B10548,)+MATCH(AE34,B:B,)))=AD34,VLOOKUP(AE34,B:D,3,0),IF(AF34="--",INDEX(D:D,MATCH(AE34,INDEX(B:B,MATCH(AE34,B:B,)+1):B10548,)+MATCH(AE34,B:B,)),"---")),"---"))</f>
        <v>---</v>
      </c>
      <c r="AI34" t="str">
        <f t="shared" si="10"/>
        <v>--</v>
      </c>
      <c r="AJ34" t="str">
        <f t="shared" si="11"/>
        <v>5V</v>
      </c>
      <c r="AK34">
        <f t="shared" si="12"/>
        <v>11</v>
      </c>
      <c r="AL34" t="str">
        <f t="shared" si="13"/>
        <v>---</v>
      </c>
      <c r="AO34" t="s">
        <v>287</v>
      </c>
      <c r="AP34" t="s">
        <v>960</v>
      </c>
      <c r="AQ34" t="s">
        <v>983</v>
      </c>
      <c r="AT34" t="str">
        <f t="shared" si="4"/>
        <v>GND</v>
      </c>
      <c r="AU34" t="str">
        <f t="shared" si="5"/>
        <v>--</v>
      </c>
    </row>
    <row r="35" spans="1:47" x14ac:dyDescent="0.25">
      <c r="A35" t="str">
        <f t="shared" si="0"/>
        <v>J3-3</v>
      </c>
      <c r="B35" t="str">
        <f t="shared" si="1"/>
        <v>X_FPGA</v>
      </c>
      <c r="C35" t="str">
        <f t="shared" si="2"/>
        <v>J3-X_FPGA</v>
      </c>
      <c r="D35" t="str">
        <f t="shared" si="3"/>
        <v>J3-3</v>
      </c>
      <c r="E35" t="s">
        <v>185</v>
      </c>
      <c r="F35">
        <v>3</v>
      </c>
      <c r="G35" t="s">
        <v>967</v>
      </c>
      <c r="L35" t="s">
        <v>303</v>
      </c>
      <c r="M35" t="s">
        <v>289</v>
      </c>
      <c r="N35" s="97">
        <v>15.912699999999999</v>
      </c>
      <c r="AB35" t="str">
        <f>B2B!D32</f>
        <v>J2</v>
      </c>
      <c r="AC35" t="str">
        <f>B2B!E32</f>
        <v>15</v>
      </c>
      <c r="AD35" t="str">
        <f t="shared" si="6"/>
        <v>J2-15</v>
      </c>
      <c r="AE35" t="e">
        <f t="shared" si="7"/>
        <v>#N/A</v>
      </c>
      <c r="AF35" t="str">
        <f t="shared" si="8"/>
        <v>--</v>
      </c>
      <c r="AG35" t="e">
        <f t="shared" si="9"/>
        <v>#N/A</v>
      </c>
      <c r="AH35" t="str">
        <f>IF(IFERROR(IF(IF(AF35="--",INDEX(D:D,MATCH(AE35,INDEX(B:B,MATCH(AE35,B:B,)+1):B10549,)+MATCH(AE35,B:B,)))=D35,VLOOKUP(AE35,B:D,3,0),IF(AF35="--",INDEX(D:D,MATCH(AE35,INDEX(B:B,MATCH(AE35,B:B,)+1):B10549,)+MATCH(AE35,B:B,)),"---")),"---")=AD35,"---",IFERROR(IF(IF(AF35="--",INDEX(D:D,MATCH(AE35,INDEX(B:B,MATCH(AE35,B:B,)+1):B10549,)+MATCH(AE35,B:B,)))=AD35,VLOOKUP(AE35,B:D,3,0),IF(AF35="--",INDEX(D:D,MATCH(AE35,INDEX(B:B,MATCH(AE35,B:B,)+1):B10549,)+MATCH(AE35,B:B,)),"---")),"---"))</f>
        <v>---</v>
      </c>
      <c r="AI35" t="str">
        <f t="shared" si="10"/>
        <v>--</v>
      </c>
      <c r="AJ35" t="e">
        <f t="shared" si="11"/>
        <v>#N/A</v>
      </c>
      <c r="AK35">
        <f t="shared" si="12"/>
        <v>0</v>
      </c>
      <c r="AL35" t="str">
        <f t="shared" si="13"/>
        <v>--</v>
      </c>
      <c r="AO35" t="s">
        <v>972</v>
      </c>
      <c r="AP35" t="s">
        <v>961</v>
      </c>
      <c r="AQ35" t="s">
        <v>988</v>
      </c>
      <c r="AT35" t="str">
        <f t="shared" si="4"/>
        <v>X_FPGA</v>
      </c>
      <c r="AU35" t="str">
        <f t="shared" si="5"/>
        <v>--</v>
      </c>
    </row>
    <row r="36" spans="1:47" x14ac:dyDescent="0.25">
      <c r="A36" t="str">
        <f t="shared" si="0"/>
        <v>J4-1</v>
      </c>
      <c r="B36" t="str">
        <f t="shared" si="1"/>
        <v>GND</v>
      </c>
      <c r="C36" t="str">
        <f t="shared" si="2"/>
        <v>J4-GND</v>
      </c>
      <c r="D36" t="str">
        <f t="shared" si="3"/>
        <v>J4-1</v>
      </c>
      <c r="E36" t="s">
        <v>186</v>
      </c>
      <c r="F36">
        <v>1</v>
      </c>
      <c r="G36" t="s">
        <v>324</v>
      </c>
      <c r="L36" t="s">
        <v>305</v>
      </c>
      <c r="M36" t="s">
        <v>289</v>
      </c>
      <c r="N36" s="97">
        <v>16.919799999999999</v>
      </c>
      <c r="AB36" t="str">
        <f>B2B!D33</f>
        <v>J3</v>
      </c>
      <c r="AC36" t="str">
        <f>B2B!E33</f>
        <v>1</v>
      </c>
      <c r="AD36" t="str">
        <f t="shared" si="6"/>
        <v>J3-1</v>
      </c>
      <c r="AE36" t="str">
        <f t="shared" si="7"/>
        <v>AIN7</v>
      </c>
      <c r="AF36" t="str">
        <f t="shared" si="8"/>
        <v>--</v>
      </c>
      <c r="AG36">
        <f t="shared" si="9"/>
        <v>8.5597999999999992</v>
      </c>
      <c r="AH36" t="str">
        <f>IF(IFERROR(IF(IF(AF36="--",INDEX(D:D,MATCH(AE36,INDEX(B:B,MATCH(AE36,B:B,)+1):B10550,)+MATCH(AE36,B:B,)))=D36,VLOOKUP(AE36,B:D,3,0),IF(AF36="--",INDEX(D:D,MATCH(AE36,INDEX(B:B,MATCH(AE36,B:B,)+1):B10550,)+MATCH(AE36,B:B,)),"---")),"---")=AD36,"---",IFERROR(IF(IF(AF36="--",INDEX(D:D,MATCH(AE36,INDEX(B:B,MATCH(AE36,B:B,)+1):B10550,)+MATCH(AE36,B:B,)))=AD36,VLOOKUP(AE36,B:D,3,0),IF(AF36="--",INDEX(D:D,MATCH(AE36,INDEX(B:B,MATCH(AE36,B:B,)+1):B10550,)+MATCH(AE36,B:B,)),"---")),"---"))</f>
        <v>U12-11</v>
      </c>
      <c r="AI36" t="str">
        <f t="shared" si="10"/>
        <v>--</v>
      </c>
      <c r="AJ36" t="str">
        <f t="shared" si="11"/>
        <v>AIN7</v>
      </c>
      <c r="AK36">
        <f t="shared" si="12"/>
        <v>2</v>
      </c>
      <c r="AL36" t="str">
        <f t="shared" si="13"/>
        <v>--</v>
      </c>
      <c r="AT36" t="str">
        <f t="shared" si="4"/>
        <v>GND</v>
      </c>
      <c r="AU36" t="str">
        <f t="shared" si="5"/>
        <v>--</v>
      </c>
    </row>
    <row r="37" spans="1:47" x14ac:dyDescent="0.25">
      <c r="A37" t="str">
        <f t="shared" si="0"/>
        <v>J4-2</v>
      </c>
      <c r="B37" t="str">
        <f t="shared" si="1"/>
        <v>NetJ4_2</v>
      </c>
      <c r="C37" t="str">
        <f t="shared" si="2"/>
        <v>J4-NetJ4_2</v>
      </c>
      <c r="D37" t="str">
        <f t="shared" si="3"/>
        <v>J4-2</v>
      </c>
      <c r="E37" t="s">
        <v>186</v>
      </c>
      <c r="F37">
        <v>2</v>
      </c>
      <c r="G37" t="s">
        <v>783</v>
      </c>
      <c r="L37" t="s">
        <v>307</v>
      </c>
      <c r="M37" t="s">
        <v>289</v>
      </c>
      <c r="N37" s="97">
        <v>16.795500000000001</v>
      </c>
      <c r="AB37" t="str">
        <f>B2B!D34</f>
        <v>J3</v>
      </c>
      <c r="AC37" t="str">
        <f>B2B!E34</f>
        <v>2</v>
      </c>
      <c r="AD37" t="str">
        <f t="shared" si="6"/>
        <v>J3-2</v>
      </c>
      <c r="AE37" t="str">
        <f t="shared" si="7"/>
        <v>GND</v>
      </c>
      <c r="AF37" t="str">
        <f t="shared" si="8"/>
        <v>---</v>
      </c>
      <c r="AG37" t="str">
        <f t="shared" si="9"/>
        <v>---</v>
      </c>
      <c r="AH37" t="str">
        <f>IF(IFERROR(IF(IF(AF37="--",INDEX(D:D,MATCH(AE37,INDEX(B:B,MATCH(AE37,B:B,)+1):B10551,)+MATCH(AE37,B:B,)))=D37,VLOOKUP(AE37,B:D,3,0),IF(AF37="--",INDEX(D:D,MATCH(AE37,INDEX(B:B,MATCH(AE37,B:B,)+1):B10551,)+MATCH(AE37,B:B,)),"---")),"---")=AD37,"---",IFERROR(IF(IF(AF37="--",INDEX(D:D,MATCH(AE37,INDEX(B:B,MATCH(AE37,B:B,)+1):B10551,)+MATCH(AE37,B:B,)))=AD37,VLOOKUP(AE37,B:D,3,0),IF(AF37="--",INDEX(D:D,MATCH(AE37,INDEX(B:B,MATCH(AE37,B:B,)+1):B10551,)+MATCH(AE37,B:B,)),"---")),"---"))</f>
        <v>---</v>
      </c>
      <c r="AI37" t="str">
        <f t="shared" si="10"/>
        <v>--</v>
      </c>
      <c r="AJ37" t="str">
        <f t="shared" si="11"/>
        <v>GND</v>
      </c>
      <c r="AK37">
        <f t="shared" si="12"/>
        <v>128</v>
      </c>
      <c r="AL37" t="str">
        <f t="shared" si="13"/>
        <v>---</v>
      </c>
      <c r="AT37" t="str">
        <f t="shared" si="4"/>
        <v>JTAGEN</v>
      </c>
      <c r="AU37" t="str">
        <f t="shared" si="5"/>
        <v>R33</v>
      </c>
    </row>
    <row r="38" spans="1:47" x14ac:dyDescent="0.25">
      <c r="A38" t="str">
        <f t="shared" si="0"/>
        <v>J4-3</v>
      </c>
      <c r="B38" t="str">
        <f t="shared" si="1"/>
        <v>TCK</v>
      </c>
      <c r="C38" t="str">
        <f t="shared" si="2"/>
        <v>J4-TCK</v>
      </c>
      <c r="D38" t="str">
        <f t="shared" si="3"/>
        <v>J4-3</v>
      </c>
      <c r="E38" t="s">
        <v>186</v>
      </c>
      <c r="F38">
        <v>3</v>
      </c>
      <c r="G38" t="s">
        <v>329</v>
      </c>
      <c r="L38" t="s">
        <v>309</v>
      </c>
      <c r="M38" t="s">
        <v>289</v>
      </c>
      <c r="N38" s="97">
        <v>15.8712</v>
      </c>
      <c r="AB38" t="str">
        <f>B2B!D35</f>
        <v>J3</v>
      </c>
      <c r="AC38" t="str">
        <f>B2B!E35</f>
        <v>3</v>
      </c>
      <c r="AD38" t="str">
        <f t="shared" si="6"/>
        <v>J3-3</v>
      </c>
      <c r="AE38" t="str">
        <f t="shared" si="7"/>
        <v>X_FPGA</v>
      </c>
      <c r="AF38" t="str">
        <f t="shared" si="8"/>
        <v>H3</v>
      </c>
      <c r="AG38">
        <f t="shared" si="9"/>
        <v>11.5372</v>
      </c>
      <c r="AH38" t="str">
        <f>IF(IFERROR(IF(IF(AF38="--",INDEX(D:D,MATCH(AE38,INDEX(B:B,MATCH(AE38,B:B,)+1):B10552,)+MATCH(AE38,B:B,)))=D38,VLOOKUP(AE38,B:D,3,0),IF(AF38="--",INDEX(D:D,MATCH(AE38,INDEX(B:B,MATCH(AE38,B:B,)+1):B10552,)+MATCH(AE38,B:B,)),"---")),"---")=AD38,"---",IFERROR(IF(IF(AF38="--",INDEX(D:D,MATCH(AE38,INDEX(B:B,MATCH(AE38,B:B,)+1):B10552,)+MATCH(AE38,B:B,)))=AD38,VLOOKUP(AE38,B:D,3,0),IF(AF38="--",INDEX(D:D,MATCH(AE38,INDEX(B:B,MATCH(AE38,B:B,)+1):B10552,)+MATCH(AE38,B:B,)),"---")),"---"))</f>
        <v>---</v>
      </c>
      <c r="AI38" t="str">
        <f t="shared" si="10"/>
        <v>--</v>
      </c>
      <c r="AJ38" t="str">
        <f t="shared" si="11"/>
        <v>X_FPGA</v>
      </c>
      <c r="AK38">
        <f t="shared" si="12"/>
        <v>2</v>
      </c>
      <c r="AL38" t="str">
        <f t="shared" si="13"/>
        <v>H3</v>
      </c>
      <c r="AT38" t="str">
        <f t="shared" si="4"/>
        <v>TCK</v>
      </c>
      <c r="AU38" t="str">
        <f t="shared" si="5"/>
        <v>--</v>
      </c>
    </row>
    <row r="39" spans="1:47" x14ac:dyDescent="0.25">
      <c r="A39" t="str">
        <f t="shared" si="0"/>
        <v>J4-4</v>
      </c>
      <c r="B39" t="str">
        <f t="shared" si="1"/>
        <v>TDO</v>
      </c>
      <c r="C39" t="str">
        <f t="shared" si="2"/>
        <v>J4-TDO</v>
      </c>
      <c r="D39" t="str">
        <f t="shared" si="3"/>
        <v>J4-4</v>
      </c>
      <c r="E39" t="s">
        <v>186</v>
      </c>
      <c r="F39">
        <v>4</v>
      </c>
      <c r="G39" t="s">
        <v>330</v>
      </c>
      <c r="L39" t="s">
        <v>311</v>
      </c>
      <c r="M39" t="s">
        <v>289</v>
      </c>
      <c r="N39" s="97">
        <v>17.4025</v>
      </c>
      <c r="AB39" t="str">
        <f>B2B!D36</f>
        <v>J4</v>
      </c>
      <c r="AC39" t="str">
        <f>B2B!E36</f>
        <v>1</v>
      </c>
      <c r="AD39" t="str">
        <f t="shared" si="6"/>
        <v>J4-1</v>
      </c>
      <c r="AE39" t="str">
        <f t="shared" si="7"/>
        <v>GND</v>
      </c>
      <c r="AF39" t="str">
        <f t="shared" si="8"/>
        <v>---</v>
      </c>
      <c r="AG39" t="str">
        <f t="shared" si="9"/>
        <v>---</v>
      </c>
      <c r="AH39" t="str">
        <f>IF(IFERROR(IF(IF(AF39="--",INDEX(D:D,MATCH(AE39,INDEX(B:B,MATCH(AE39,B:B,)+1):B10553,)+MATCH(AE39,B:B,)))=D39,VLOOKUP(AE39,B:D,3,0),IF(AF39="--",INDEX(D:D,MATCH(AE39,INDEX(B:B,MATCH(AE39,B:B,)+1):B10553,)+MATCH(AE39,B:B,)),"---")),"---")=AD39,"---",IFERROR(IF(IF(AF39="--",INDEX(D:D,MATCH(AE39,INDEX(B:B,MATCH(AE39,B:B,)+1):B10553,)+MATCH(AE39,B:B,)))=AD39,VLOOKUP(AE39,B:D,3,0),IF(AF39="--",INDEX(D:D,MATCH(AE39,INDEX(B:B,MATCH(AE39,B:B,)+1):B10553,)+MATCH(AE39,B:B,)),"---")),"---"))</f>
        <v>---</v>
      </c>
      <c r="AI39" t="str">
        <f t="shared" si="10"/>
        <v>--</v>
      </c>
      <c r="AJ39" t="str">
        <f t="shared" si="11"/>
        <v>GND</v>
      </c>
      <c r="AK39">
        <f t="shared" si="12"/>
        <v>128</v>
      </c>
      <c r="AL39" t="str">
        <f t="shared" si="13"/>
        <v>---</v>
      </c>
      <c r="AT39" t="str">
        <f t="shared" si="4"/>
        <v>TDO</v>
      </c>
      <c r="AU39" t="str">
        <f t="shared" si="5"/>
        <v>--</v>
      </c>
    </row>
    <row r="40" spans="1:47" x14ac:dyDescent="0.25">
      <c r="A40" t="str">
        <f t="shared" si="0"/>
        <v>J4-5</v>
      </c>
      <c r="B40" t="str">
        <f t="shared" si="1"/>
        <v>TDI</v>
      </c>
      <c r="C40" t="str">
        <f t="shared" si="2"/>
        <v>J4-TDI</v>
      </c>
      <c r="D40" t="str">
        <f t="shared" si="3"/>
        <v>J4-5</v>
      </c>
      <c r="E40" t="s">
        <v>186</v>
      </c>
      <c r="F40">
        <v>5</v>
      </c>
      <c r="G40" t="s">
        <v>331</v>
      </c>
      <c r="L40" t="s">
        <v>313</v>
      </c>
      <c r="M40" t="s">
        <v>289</v>
      </c>
      <c r="N40" s="97">
        <v>16.467300000000002</v>
      </c>
      <c r="AB40" t="str">
        <f>B2B!D37</f>
        <v>J4</v>
      </c>
      <c r="AC40" t="str">
        <f>B2B!E37</f>
        <v>2</v>
      </c>
      <c r="AD40" t="str">
        <f t="shared" si="6"/>
        <v>J4-2</v>
      </c>
      <c r="AE40" t="str">
        <f t="shared" si="7"/>
        <v>NetJ4_2</v>
      </c>
      <c r="AF40" t="str">
        <f t="shared" si="8"/>
        <v>--</v>
      </c>
      <c r="AG40">
        <f t="shared" si="9"/>
        <v>2.2765</v>
      </c>
      <c r="AH40" t="str">
        <f>IF(IFERROR(IF(IF(AF40="--",INDEX(D:D,MATCH(AE40,INDEX(B:B,MATCH(AE40,B:B,)+1):B10554,)+MATCH(AE40,B:B,)))=D40,VLOOKUP(AE40,B:D,3,0),IF(AF40="--",INDEX(D:D,MATCH(AE40,INDEX(B:B,MATCH(AE40,B:B,)+1):B10554,)+MATCH(AE40,B:B,)),"---")),"---")=AD40,"---",IFERROR(IF(IF(AF40="--",INDEX(D:D,MATCH(AE40,INDEX(B:B,MATCH(AE40,B:B,)+1):B10554,)+MATCH(AE40,B:B,)))=AD40,VLOOKUP(AE40,B:D,3,0),IF(AF40="--",INDEX(D:D,MATCH(AE40,INDEX(B:B,MATCH(AE40,B:B,)+1):B10554,)+MATCH(AE40,B:B,)),"---")),"---"))</f>
        <v>R33-2</v>
      </c>
      <c r="AI40" t="str">
        <f t="shared" si="10"/>
        <v>R33</v>
      </c>
      <c r="AJ40" t="str">
        <f t="shared" si="11"/>
        <v>JTAGEN</v>
      </c>
      <c r="AK40">
        <f t="shared" si="12"/>
        <v>2</v>
      </c>
      <c r="AL40" t="str">
        <f t="shared" si="13"/>
        <v>E5</v>
      </c>
      <c r="AT40" t="str">
        <f t="shared" si="4"/>
        <v>TDI</v>
      </c>
      <c r="AU40" t="str">
        <f t="shared" si="5"/>
        <v>--</v>
      </c>
    </row>
    <row r="41" spans="1:47" x14ac:dyDescent="0.25">
      <c r="A41" t="str">
        <f t="shared" si="0"/>
        <v>J4-6</v>
      </c>
      <c r="B41" t="str">
        <f t="shared" si="1"/>
        <v>TMS</v>
      </c>
      <c r="C41" t="str">
        <f t="shared" si="2"/>
        <v>J4-TMS</v>
      </c>
      <c r="D41" t="str">
        <f t="shared" si="3"/>
        <v>J4-6</v>
      </c>
      <c r="E41" t="s">
        <v>186</v>
      </c>
      <c r="F41">
        <v>6</v>
      </c>
      <c r="G41" t="s">
        <v>332</v>
      </c>
      <c r="L41" t="s">
        <v>589</v>
      </c>
      <c r="M41" t="s">
        <v>289</v>
      </c>
      <c r="N41" s="97">
        <v>6.984</v>
      </c>
      <c r="AB41" t="str">
        <f>B2B!D38</f>
        <v>J4</v>
      </c>
      <c r="AC41" t="str">
        <f>B2B!E38</f>
        <v>3</v>
      </c>
      <c r="AD41" t="str">
        <f t="shared" si="6"/>
        <v>J4-3</v>
      </c>
      <c r="AE41" t="str">
        <f t="shared" si="7"/>
        <v>TCK</v>
      </c>
      <c r="AF41" t="str">
        <f t="shared" si="8"/>
        <v>G2</v>
      </c>
      <c r="AG41">
        <f t="shared" si="9"/>
        <v>47.769300000000001</v>
      </c>
      <c r="AH41" t="str">
        <f>IF(IFERROR(IF(IF(AF41="--",INDEX(D:D,MATCH(AE41,INDEX(B:B,MATCH(AE41,B:B,)+1):B10555,)+MATCH(AE41,B:B,)))=D41,VLOOKUP(AE41,B:D,3,0),IF(AF41="--",INDEX(D:D,MATCH(AE41,INDEX(B:B,MATCH(AE41,B:B,)+1):B10555,)+MATCH(AE41,B:B,)),"---")),"---")=AD41,"---",IFERROR(IF(IF(AF41="--",INDEX(D:D,MATCH(AE41,INDEX(B:B,MATCH(AE41,B:B,)+1):B10555,)+MATCH(AE41,B:B,)))=AD41,VLOOKUP(AE41,B:D,3,0),IF(AF41="--",INDEX(D:D,MATCH(AE41,INDEX(B:B,MATCH(AE41,B:B,)+1):B10555,)+MATCH(AE41,B:B,)),"---")),"---"))</f>
        <v>---</v>
      </c>
      <c r="AI41" t="str">
        <f t="shared" si="10"/>
        <v>--</v>
      </c>
      <c r="AJ41" t="str">
        <f t="shared" si="11"/>
        <v>TCK</v>
      </c>
      <c r="AK41">
        <f t="shared" si="12"/>
        <v>3</v>
      </c>
      <c r="AL41" t="str">
        <f t="shared" si="13"/>
        <v>G2</v>
      </c>
      <c r="AT41" t="str">
        <f t="shared" si="4"/>
        <v>TMS</v>
      </c>
      <c r="AU41" t="str">
        <f t="shared" si="5"/>
        <v>--</v>
      </c>
    </row>
    <row r="42" spans="1:47" x14ac:dyDescent="0.25">
      <c r="A42" t="str">
        <f t="shared" si="0"/>
        <v>J6-1</v>
      </c>
      <c r="B42" t="str">
        <f t="shared" si="1"/>
        <v>PIO_01</v>
      </c>
      <c r="C42" t="str">
        <f t="shared" si="2"/>
        <v>J6-PIO_01</v>
      </c>
      <c r="D42" t="str">
        <f t="shared" si="3"/>
        <v>J6-1</v>
      </c>
      <c r="E42" t="s">
        <v>187</v>
      </c>
      <c r="F42">
        <v>1</v>
      </c>
      <c r="G42" t="s">
        <v>333</v>
      </c>
      <c r="L42" t="s">
        <v>590</v>
      </c>
      <c r="M42" t="s">
        <v>289</v>
      </c>
      <c r="N42" s="97">
        <v>8.1015999999999995</v>
      </c>
      <c r="AB42" t="str">
        <f>B2B!D39</f>
        <v>J4</v>
      </c>
      <c r="AC42" t="str">
        <f>B2B!E39</f>
        <v>4</v>
      </c>
      <c r="AD42" t="str">
        <f t="shared" si="6"/>
        <v>J4-4</v>
      </c>
      <c r="AE42" t="str">
        <f t="shared" si="7"/>
        <v>TDO</v>
      </c>
      <c r="AF42" t="str">
        <f t="shared" si="8"/>
        <v>F6</v>
      </c>
      <c r="AG42">
        <f t="shared" si="9"/>
        <v>44.66</v>
      </c>
      <c r="AH42" t="str">
        <f>IF(IFERROR(IF(IF(AF42="--",INDEX(D:D,MATCH(AE42,INDEX(B:B,MATCH(AE42,B:B,)+1):B10556,)+MATCH(AE42,B:B,)))=D42,VLOOKUP(AE42,B:D,3,0),IF(AF42="--",INDEX(D:D,MATCH(AE42,INDEX(B:B,MATCH(AE42,B:B,)+1):B10556,)+MATCH(AE42,B:B,)),"---")),"---")=AD42,"---",IFERROR(IF(IF(AF42="--",INDEX(D:D,MATCH(AE42,INDEX(B:B,MATCH(AE42,B:B,)+1):B10556,)+MATCH(AE42,B:B,)))=AD42,VLOOKUP(AE42,B:D,3,0),IF(AF42="--",INDEX(D:D,MATCH(AE42,INDEX(B:B,MATCH(AE42,B:B,)+1):B10556,)+MATCH(AE42,B:B,)),"---")),"---"))</f>
        <v>---</v>
      </c>
      <c r="AI42" t="str">
        <f t="shared" si="10"/>
        <v>--</v>
      </c>
      <c r="AJ42" t="str">
        <f t="shared" si="11"/>
        <v>TDO</v>
      </c>
      <c r="AK42">
        <f t="shared" si="12"/>
        <v>3</v>
      </c>
      <c r="AL42" t="str">
        <f t="shared" si="13"/>
        <v>F6</v>
      </c>
      <c r="AT42" t="str">
        <f t="shared" si="4"/>
        <v>PIO_01</v>
      </c>
      <c r="AU42" t="str">
        <f t="shared" si="5"/>
        <v>--</v>
      </c>
    </row>
    <row r="43" spans="1:47" x14ac:dyDescent="0.25">
      <c r="A43" t="str">
        <f t="shared" si="0"/>
        <v>J6-2</v>
      </c>
      <c r="B43" t="str">
        <f t="shared" si="1"/>
        <v>PIO_02</v>
      </c>
      <c r="C43" t="str">
        <f t="shared" si="2"/>
        <v>J6-PIO_02</v>
      </c>
      <c r="D43" t="str">
        <f t="shared" si="3"/>
        <v>J6-2</v>
      </c>
      <c r="E43" t="s">
        <v>187</v>
      </c>
      <c r="F43">
        <v>2</v>
      </c>
      <c r="G43" t="s">
        <v>334</v>
      </c>
      <c r="L43" t="s">
        <v>591</v>
      </c>
      <c r="M43" t="s">
        <v>289</v>
      </c>
      <c r="N43" s="97">
        <v>8.1595999999999993</v>
      </c>
      <c r="AB43" t="str">
        <f>B2B!D40</f>
        <v>J4</v>
      </c>
      <c r="AC43" t="str">
        <f>B2B!E40</f>
        <v>5</v>
      </c>
      <c r="AD43" t="str">
        <f t="shared" si="6"/>
        <v>J4-5</v>
      </c>
      <c r="AE43" t="str">
        <f t="shared" si="7"/>
        <v>TDI</v>
      </c>
      <c r="AF43" t="str">
        <f t="shared" si="8"/>
        <v>F5</v>
      </c>
      <c r="AG43">
        <f t="shared" si="9"/>
        <v>48.071899999999999</v>
      </c>
      <c r="AH43" t="str">
        <f>IF(IFERROR(IF(IF(AF43="--",INDEX(D:D,MATCH(AE43,INDEX(B:B,MATCH(AE43,B:B,)+1):B10557,)+MATCH(AE43,B:B,)))=D43,VLOOKUP(AE43,B:D,3,0),IF(AF43="--",INDEX(D:D,MATCH(AE43,INDEX(B:B,MATCH(AE43,B:B,)+1):B10557,)+MATCH(AE43,B:B,)),"---")),"---")=AD43,"---",IFERROR(IF(IF(AF43="--",INDEX(D:D,MATCH(AE43,INDEX(B:B,MATCH(AE43,B:B,)+1):B10557,)+MATCH(AE43,B:B,)))=AD43,VLOOKUP(AE43,B:D,3,0),IF(AF43="--",INDEX(D:D,MATCH(AE43,INDEX(B:B,MATCH(AE43,B:B,)+1):B10557,)+MATCH(AE43,B:B,)),"---")),"---"))</f>
        <v>---</v>
      </c>
      <c r="AI43" t="str">
        <f t="shared" si="10"/>
        <v>--</v>
      </c>
      <c r="AJ43" t="str">
        <f t="shared" si="11"/>
        <v>TDI</v>
      </c>
      <c r="AK43">
        <f t="shared" si="12"/>
        <v>3</v>
      </c>
      <c r="AL43" t="str">
        <f t="shared" si="13"/>
        <v>F5</v>
      </c>
      <c r="AT43" t="str">
        <f t="shared" si="4"/>
        <v>PIO_02</v>
      </c>
      <c r="AU43" t="str">
        <f t="shared" si="5"/>
        <v>--</v>
      </c>
    </row>
    <row r="44" spans="1:47" x14ac:dyDescent="0.25">
      <c r="A44" t="str">
        <f t="shared" si="0"/>
        <v>J6-3</v>
      </c>
      <c r="B44" t="str">
        <f t="shared" si="1"/>
        <v>PIO_03</v>
      </c>
      <c r="C44" t="str">
        <f t="shared" si="2"/>
        <v>J6-PIO_03</v>
      </c>
      <c r="D44" t="str">
        <f t="shared" si="3"/>
        <v>J6-3</v>
      </c>
      <c r="E44" t="s">
        <v>187</v>
      </c>
      <c r="F44">
        <v>3</v>
      </c>
      <c r="G44" t="s">
        <v>335</v>
      </c>
      <c r="L44" t="s">
        <v>315</v>
      </c>
      <c r="M44" t="s">
        <v>289</v>
      </c>
      <c r="N44" s="97">
        <v>21.6159</v>
      </c>
      <c r="AB44" t="str">
        <f>B2B!D41</f>
        <v>J4</v>
      </c>
      <c r="AC44" t="str">
        <f>B2B!E41</f>
        <v>6</v>
      </c>
      <c r="AD44" t="str">
        <f t="shared" si="6"/>
        <v>J4-6</v>
      </c>
      <c r="AE44" t="str">
        <f t="shared" si="7"/>
        <v>TMS</v>
      </c>
      <c r="AF44" t="str">
        <f t="shared" si="8"/>
        <v>G1</v>
      </c>
      <c r="AG44">
        <f t="shared" si="9"/>
        <v>50.130600000000001</v>
      </c>
      <c r="AH44" t="str">
        <f>IF(IFERROR(IF(IF(AF44="--",INDEX(D:D,MATCH(AE44,INDEX(B:B,MATCH(AE44,B:B,)+1):B10558,)+MATCH(AE44,B:B,)))=D44,VLOOKUP(AE44,B:D,3,0),IF(AF44="--",INDEX(D:D,MATCH(AE44,INDEX(B:B,MATCH(AE44,B:B,)+1):B10558,)+MATCH(AE44,B:B,)),"---")),"---")=AD44,"---",IFERROR(IF(IF(AF44="--",INDEX(D:D,MATCH(AE44,INDEX(B:B,MATCH(AE44,B:B,)+1):B10558,)+MATCH(AE44,B:B,)))=AD44,VLOOKUP(AE44,B:D,3,0),IF(AF44="--",INDEX(D:D,MATCH(AE44,INDEX(B:B,MATCH(AE44,B:B,)+1):B10558,)+MATCH(AE44,B:B,)),"---")),"---"))</f>
        <v>---</v>
      </c>
      <c r="AI44" t="str">
        <f t="shared" si="10"/>
        <v>--</v>
      </c>
      <c r="AJ44" t="str">
        <f t="shared" si="11"/>
        <v>TMS</v>
      </c>
      <c r="AK44">
        <f t="shared" si="12"/>
        <v>3</v>
      </c>
      <c r="AL44" t="str">
        <f t="shared" si="13"/>
        <v>G1</v>
      </c>
      <c r="AT44" t="str">
        <f t="shared" si="4"/>
        <v>PIO_03</v>
      </c>
      <c r="AU44" t="str">
        <f t="shared" si="5"/>
        <v>--</v>
      </c>
    </row>
    <row r="45" spans="1:47" x14ac:dyDescent="0.25">
      <c r="A45" t="str">
        <f t="shared" si="0"/>
        <v>J6-4</v>
      </c>
      <c r="B45" t="str">
        <f t="shared" si="1"/>
        <v>PIO_04</v>
      </c>
      <c r="C45" t="str">
        <f t="shared" si="2"/>
        <v>J6-PIO_04</v>
      </c>
      <c r="D45" t="str">
        <f t="shared" si="3"/>
        <v>J6-4</v>
      </c>
      <c r="E45" t="s">
        <v>187</v>
      </c>
      <c r="F45">
        <v>4</v>
      </c>
      <c r="G45" t="s">
        <v>336</v>
      </c>
      <c r="L45" t="s">
        <v>319</v>
      </c>
      <c r="M45" t="s">
        <v>289</v>
      </c>
      <c r="N45" s="97">
        <v>39.335799999999999</v>
      </c>
      <c r="AB45" t="str">
        <f>B2B!D42</f>
        <v>J6</v>
      </c>
      <c r="AC45" t="str">
        <f>B2B!E42</f>
        <v>1</v>
      </c>
      <c r="AD45" t="str">
        <f t="shared" si="6"/>
        <v>J6-1</v>
      </c>
      <c r="AE45" t="str">
        <f t="shared" si="7"/>
        <v>PIO_01</v>
      </c>
      <c r="AF45" t="str">
        <f t="shared" si="8"/>
        <v>M3</v>
      </c>
      <c r="AG45">
        <f t="shared" si="9"/>
        <v>29.680900000000001</v>
      </c>
      <c r="AH45" t="str">
        <f>IF(IFERROR(IF(IF(AF45="--",INDEX(D:D,MATCH(AE45,INDEX(B:B,MATCH(AE45,B:B,)+1):B10559,)+MATCH(AE45,B:B,)))=D45,VLOOKUP(AE45,B:D,3,0),IF(AF45="--",INDEX(D:D,MATCH(AE45,INDEX(B:B,MATCH(AE45,B:B,)+1):B10559,)+MATCH(AE45,B:B,)),"---")),"---")=AD45,"---",IFERROR(IF(IF(AF45="--",INDEX(D:D,MATCH(AE45,INDEX(B:B,MATCH(AE45,B:B,)+1):B10559,)+MATCH(AE45,B:B,)))=AD45,VLOOKUP(AE45,B:D,3,0),IF(AF45="--",INDEX(D:D,MATCH(AE45,INDEX(B:B,MATCH(AE45,B:B,)+1):B10559,)+MATCH(AE45,B:B,)),"---")),"---"))</f>
        <v>---</v>
      </c>
      <c r="AI45" t="str">
        <f t="shared" si="10"/>
        <v>--</v>
      </c>
      <c r="AJ45" t="str">
        <f t="shared" si="11"/>
        <v>PIO_01</v>
      </c>
      <c r="AK45">
        <f t="shared" si="12"/>
        <v>2</v>
      </c>
      <c r="AL45" t="str">
        <f t="shared" si="13"/>
        <v>M3</v>
      </c>
      <c r="AT45" t="str">
        <f t="shared" si="4"/>
        <v>PIO_04</v>
      </c>
      <c r="AU45" t="str">
        <f t="shared" si="5"/>
        <v>--</v>
      </c>
    </row>
    <row r="46" spans="1:47" x14ac:dyDescent="0.25">
      <c r="A46" t="str">
        <f t="shared" si="0"/>
        <v>J6-5</v>
      </c>
      <c r="B46" t="str">
        <f t="shared" si="1"/>
        <v>GND</v>
      </c>
      <c r="C46" t="str">
        <f t="shared" si="2"/>
        <v>J6-GND</v>
      </c>
      <c r="D46" t="str">
        <f t="shared" si="3"/>
        <v>J6-5</v>
      </c>
      <c r="E46" t="s">
        <v>187</v>
      </c>
      <c r="F46">
        <v>5</v>
      </c>
      <c r="G46" t="s">
        <v>324</v>
      </c>
      <c r="L46" t="s">
        <v>592</v>
      </c>
      <c r="M46" t="s">
        <v>289</v>
      </c>
      <c r="N46" s="97">
        <v>6.1317000000000004</v>
      </c>
      <c r="AB46" t="str">
        <f>B2B!D43</f>
        <v>J6</v>
      </c>
      <c r="AC46" t="str">
        <f>B2B!E43</f>
        <v>2</v>
      </c>
      <c r="AD46" t="str">
        <f t="shared" si="6"/>
        <v>J6-2</v>
      </c>
      <c r="AE46" t="str">
        <f t="shared" si="7"/>
        <v>PIO_02</v>
      </c>
      <c r="AF46" t="str">
        <f t="shared" si="8"/>
        <v>L3</v>
      </c>
      <c r="AG46">
        <f t="shared" si="9"/>
        <v>28.613700000000001</v>
      </c>
      <c r="AH46" t="str">
        <f>IF(IFERROR(IF(IF(AF46="--",INDEX(D:D,MATCH(AE46,INDEX(B:B,MATCH(AE46,B:B,)+1):B10560,)+MATCH(AE46,B:B,)))=D46,VLOOKUP(AE46,B:D,3,0),IF(AF46="--",INDEX(D:D,MATCH(AE46,INDEX(B:B,MATCH(AE46,B:B,)+1):B10560,)+MATCH(AE46,B:B,)),"---")),"---")=AD46,"---",IFERROR(IF(IF(AF46="--",INDEX(D:D,MATCH(AE46,INDEX(B:B,MATCH(AE46,B:B,)+1):B10560,)+MATCH(AE46,B:B,)))=AD46,VLOOKUP(AE46,B:D,3,0),IF(AF46="--",INDEX(D:D,MATCH(AE46,INDEX(B:B,MATCH(AE46,B:B,)+1):B10560,)+MATCH(AE46,B:B,)),"---")),"---"))</f>
        <v>---</v>
      </c>
      <c r="AI46" t="str">
        <f t="shared" si="10"/>
        <v>--</v>
      </c>
      <c r="AJ46" t="str">
        <f t="shared" si="11"/>
        <v>PIO_02</v>
      </c>
      <c r="AK46">
        <f t="shared" si="12"/>
        <v>2</v>
      </c>
      <c r="AL46" t="str">
        <f t="shared" si="13"/>
        <v>L3</v>
      </c>
      <c r="AT46" t="str">
        <f t="shared" si="4"/>
        <v>GND</v>
      </c>
      <c r="AU46" t="str">
        <f t="shared" si="5"/>
        <v>--</v>
      </c>
    </row>
    <row r="47" spans="1:47" x14ac:dyDescent="0.25">
      <c r="A47" t="str">
        <f t="shared" si="0"/>
        <v>J6-6</v>
      </c>
      <c r="B47" t="str">
        <f t="shared" si="1"/>
        <v>3.3V</v>
      </c>
      <c r="C47" t="str">
        <f t="shared" si="2"/>
        <v>J6-3.3V</v>
      </c>
      <c r="D47" t="str">
        <f t="shared" si="3"/>
        <v>J6-6</v>
      </c>
      <c r="E47" t="s">
        <v>187</v>
      </c>
      <c r="F47">
        <v>6</v>
      </c>
      <c r="G47" t="s">
        <v>291</v>
      </c>
      <c r="L47" t="s">
        <v>299</v>
      </c>
      <c r="M47" t="s">
        <v>289</v>
      </c>
      <c r="N47" s="97">
        <v>14.0905</v>
      </c>
      <c r="AB47" t="str">
        <f>B2B!D44</f>
        <v>J6</v>
      </c>
      <c r="AC47" t="str">
        <f>B2B!E44</f>
        <v>3</v>
      </c>
      <c r="AD47" t="str">
        <f t="shared" si="6"/>
        <v>J6-3</v>
      </c>
      <c r="AE47" t="str">
        <f t="shared" si="7"/>
        <v>PIO_03</v>
      </c>
      <c r="AF47" t="str">
        <f t="shared" si="8"/>
        <v>M2</v>
      </c>
      <c r="AG47">
        <f t="shared" si="9"/>
        <v>25.438199999999998</v>
      </c>
      <c r="AH47" t="str">
        <f>IF(IFERROR(IF(IF(AF47="--",INDEX(D:D,MATCH(AE47,INDEX(B:B,MATCH(AE47,B:B,)+1):B10561,)+MATCH(AE47,B:B,)))=D47,VLOOKUP(AE47,B:D,3,0),IF(AF47="--",INDEX(D:D,MATCH(AE47,INDEX(B:B,MATCH(AE47,B:B,)+1):B10561,)+MATCH(AE47,B:B,)),"---")),"---")=AD47,"---",IFERROR(IF(IF(AF47="--",INDEX(D:D,MATCH(AE47,INDEX(B:B,MATCH(AE47,B:B,)+1):B10561,)+MATCH(AE47,B:B,)))=AD47,VLOOKUP(AE47,B:D,3,0),IF(AF47="--",INDEX(D:D,MATCH(AE47,INDEX(B:B,MATCH(AE47,B:B,)+1):B10561,)+MATCH(AE47,B:B,)),"---")),"---"))</f>
        <v>---</v>
      </c>
      <c r="AI47" t="str">
        <f t="shared" si="10"/>
        <v>--</v>
      </c>
      <c r="AJ47" t="str">
        <f t="shared" si="11"/>
        <v>PIO_03</v>
      </c>
      <c r="AK47">
        <f t="shared" si="12"/>
        <v>2</v>
      </c>
      <c r="AL47" t="str">
        <f t="shared" si="13"/>
        <v>M2</v>
      </c>
      <c r="AT47" t="str">
        <f t="shared" si="4"/>
        <v>3.3V</v>
      </c>
      <c r="AU47" t="str">
        <f t="shared" si="5"/>
        <v>--</v>
      </c>
    </row>
    <row r="48" spans="1:47" x14ac:dyDescent="0.25">
      <c r="A48" t="str">
        <f t="shared" si="0"/>
        <v>J6-7</v>
      </c>
      <c r="B48" t="str">
        <f t="shared" si="1"/>
        <v>PIO_05</v>
      </c>
      <c r="C48" t="str">
        <f t="shared" si="2"/>
        <v>J6-PIO_05</v>
      </c>
      <c r="D48" t="str">
        <f t="shared" si="3"/>
        <v>J6-7</v>
      </c>
      <c r="E48" t="s">
        <v>187</v>
      </c>
      <c r="F48">
        <v>7</v>
      </c>
      <c r="G48" t="s">
        <v>340</v>
      </c>
      <c r="L48" t="s">
        <v>300</v>
      </c>
      <c r="M48" t="s">
        <v>289</v>
      </c>
      <c r="N48" s="97">
        <v>17.183299999999999</v>
      </c>
      <c r="AB48" t="str">
        <f>B2B!D45</f>
        <v>J6</v>
      </c>
      <c r="AC48" t="str">
        <f>B2B!E45</f>
        <v>4</v>
      </c>
      <c r="AD48" t="str">
        <f t="shared" si="6"/>
        <v>J6-4</v>
      </c>
      <c r="AE48" t="str">
        <f t="shared" si="7"/>
        <v>PIO_04</v>
      </c>
      <c r="AF48" t="str">
        <f t="shared" si="8"/>
        <v>M1</v>
      </c>
      <c r="AG48">
        <f t="shared" si="9"/>
        <v>23.091999999999999</v>
      </c>
      <c r="AH48" t="str">
        <f>IF(IFERROR(IF(IF(AF48="--",INDEX(D:D,MATCH(AE48,INDEX(B:B,MATCH(AE48,B:B,)+1):B10562,)+MATCH(AE48,B:B,)))=D48,VLOOKUP(AE48,B:D,3,0),IF(AF48="--",INDEX(D:D,MATCH(AE48,INDEX(B:B,MATCH(AE48,B:B,)+1):B10562,)+MATCH(AE48,B:B,)),"---")),"---")=AD48,"---",IFERROR(IF(IF(AF48="--",INDEX(D:D,MATCH(AE48,INDEX(B:B,MATCH(AE48,B:B,)+1):B10562,)+MATCH(AE48,B:B,)))=AD48,VLOOKUP(AE48,B:D,3,0),IF(AF48="--",INDEX(D:D,MATCH(AE48,INDEX(B:B,MATCH(AE48,B:B,)+1):B10562,)+MATCH(AE48,B:B,)),"---")),"---"))</f>
        <v>---</v>
      </c>
      <c r="AI48" t="str">
        <f t="shared" si="10"/>
        <v>--</v>
      </c>
      <c r="AJ48" t="str">
        <f t="shared" si="11"/>
        <v>PIO_04</v>
      </c>
      <c r="AK48">
        <f t="shared" si="12"/>
        <v>2</v>
      </c>
      <c r="AL48" t="str">
        <f t="shared" si="13"/>
        <v>M1</v>
      </c>
      <c r="AT48" t="str">
        <f t="shared" si="4"/>
        <v>PIO_05</v>
      </c>
      <c r="AU48" t="str">
        <f t="shared" si="5"/>
        <v>--</v>
      </c>
    </row>
    <row r="49" spans="1:47" x14ac:dyDescent="0.25">
      <c r="A49" t="str">
        <f t="shared" si="0"/>
        <v>J6-8</v>
      </c>
      <c r="B49" t="str">
        <f t="shared" si="1"/>
        <v>PIO_06</v>
      </c>
      <c r="C49" t="str">
        <f t="shared" si="2"/>
        <v>J6-PIO_06</v>
      </c>
      <c r="D49" t="str">
        <f t="shared" si="3"/>
        <v>J6-8</v>
      </c>
      <c r="E49" t="s">
        <v>187</v>
      </c>
      <c r="F49">
        <v>8</v>
      </c>
      <c r="G49" t="s">
        <v>342</v>
      </c>
      <c r="L49" t="s">
        <v>316</v>
      </c>
      <c r="M49" t="s">
        <v>289</v>
      </c>
      <c r="N49" s="97">
        <v>12.0221</v>
      </c>
      <c r="AB49" t="str">
        <f>B2B!D46</f>
        <v>J6</v>
      </c>
      <c r="AC49" t="str">
        <f>B2B!E46</f>
        <v>5</v>
      </c>
      <c r="AD49" t="str">
        <f t="shared" si="6"/>
        <v>J6-5</v>
      </c>
      <c r="AE49" t="str">
        <f t="shared" si="7"/>
        <v>GND</v>
      </c>
      <c r="AF49" t="str">
        <f t="shared" si="8"/>
        <v>---</v>
      </c>
      <c r="AG49" t="str">
        <f t="shared" si="9"/>
        <v>---</v>
      </c>
      <c r="AH49" t="str">
        <f>IF(IFERROR(IF(IF(AF49="--",INDEX(D:D,MATCH(AE49,INDEX(B:B,MATCH(AE49,B:B,)+1):B10563,)+MATCH(AE49,B:B,)))=D49,VLOOKUP(AE49,B:D,3,0),IF(AF49="--",INDEX(D:D,MATCH(AE49,INDEX(B:B,MATCH(AE49,B:B,)+1):B10563,)+MATCH(AE49,B:B,)),"---")),"---")=AD49,"---",IFERROR(IF(IF(AF49="--",INDEX(D:D,MATCH(AE49,INDEX(B:B,MATCH(AE49,B:B,)+1):B10563,)+MATCH(AE49,B:B,)))=AD49,VLOOKUP(AE49,B:D,3,0),IF(AF49="--",INDEX(D:D,MATCH(AE49,INDEX(B:B,MATCH(AE49,B:B,)+1):B10563,)+MATCH(AE49,B:B,)),"---")),"---"))</f>
        <v>---</v>
      </c>
      <c r="AI49" t="str">
        <f t="shared" si="10"/>
        <v>--</v>
      </c>
      <c r="AJ49" t="str">
        <f t="shared" si="11"/>
        <v>GND</v>
      </c>
      <c r="AK49">
        <f t="shared" si="12"/>
        <v>128</v>
      </c>
      <c r="AL49" t="str">
        <f t="shared" si="13"/>
        <v>---</v>
      </c>
      <c r="AT49" t="str">
        <f t="shared" si="4"/>
        <v>PIO_06</v>
      </c>
      <c r="AU49" t="str">
        <f t="shared" si="5"/>
        <v>--</v>
      </c>
    </row>
    <row r="50" spans="1:47" x14ac:dyDescent="0.25">
      <c r="A50" t="str">
        <f t="shared" si="0"/>
        <v>J6-9</v>
      </c>
      <c r="B50" t="str">
        <f t="shared" si="1"/>
        <v>PIO_07</v>
      </c>
      <c r="C50" t="str">
        <f t="shared" si="2"/>
        <v>J6-PIO_07</v>
      </c>
      <c r="D50" t="str">
        <f t="shared" si="3"/>
        <v>J6-9</v>
      </c>
      <c r="E50" t="s">
        <v>187</v>
      </c>
      <c r="F50">
        <v>9</v>
      </c>
      <c r="G50" t="s">
        <v>344</v>
      </c>
      <c r="L50" t="s">
        <v>318</v>
      </c>
      <c r="M50" t="s">
        <v>289</v>
      </c>
      <c r="N50" s="97">
        <v>12.0502</v>
      </c>
      <c r="AB50" t="str">
        <f>B2B!D47</f>
        <v>J6</v>
      </c>
      <c r="AC50" t="str">
        <f>B2B!E47</f>
        <v>6</v>
      </c>
      <c r="AD50" t="str">
        <f t="shared" si="6"/>
        <v>J6-6</v>
      </c>
      <c r="AE50" t="str">
        <f t="shared" si="7"/>
        <v>3.3V</v>
      </c>
      <c r="AF50" t="str">
        <f t="shared" si="8"/>
        <v>---</v>
      </c>
      <c r="AG50" t="str">
        <f t="shared" si="9"/>
        <v>---</v>
      </c>
      <c r="AH50" t="str">
        <f>IF(IFERROR(IF(IF(AF50="--",INDEX(D:D,MATCH(AE50,INDEX(B:B,MATCH(AE50,B:B,)+1):B10564,)+MATCH(AE50,B:B,)))=D50,VLOOKUP(AE50,B:D,3,0),IF(AF50="--",INDEX(D:D,MATCH(AE50,INDEX(B:B,MATCH(AE50,B:B,)+1):B10564,)+MATCH(AE50,B:B,)),"---")),"---")=AD50,"---",IFERROR(IF(IF(AF50="--",INDEX(D:D,MATCH(AE50,INDEX(B:B,MATCH(AE50,B:B,)+1):B10564,)+MATCH(AE50,B:B,)))=AD50,VLOOKUP(AE50,B:D,3,0),IF(AF50="--",INDEX(D:D,MATCH(AE50,INDEX(B:B,MATCH(AE50,B:B,)+1):B10564,)+MATCH(AE50,B:B,)),"---")),"---"))</f>
        <v>---</v>
      </c>
      <c r="AI50" t="str">
        <f t="shared" si="10"/>
        <v>--</v>
      </c>
      <c r="AJ50" t="str">
        <f t="shared" si="11"/>
        <v>3.3V</v>
      </c>
      <c r="AK50">
        <f t="shared" si="12"/>
        <v>92</v>
      </c>
      <c r="AL50" t="str">
        <f t="shared" si="13"/>
        <v>---</v>
      </c>
      <c r="AT50" t="str">
        <f t="shared" si="4"/>
        <v>PIO_07</v>
      </c>
      <c r="AU50" t="str">
        <f t="shared" si="5"/>
        <v>--</v>
      </c>
    </row>
    <row r="51" spans="1:47" x14ac:dyDescent="0.25">
      <c r="A51" t="str">
        <f t="shared" si="0"/>
        <v>J6-10</v>
      </c>
      <c r="B51" t="str">
        <f t="shared" si="1"/>
        <v>PIO_08</v>
      </c>
      <c r="C51" t="str">
        <f t="shared" si="2"/>
        <v>J6-PIO_08</v>
      </c>
      <c r="D51" t="str">
        <f t="shared" si="3"/>
        <v>J6-10</v>
      </c>
      <c r="E51" t="s">
        <v>187</v>
      </c>
      <c r="F51">
        <v>10</v>
      </c>
      <c r="G51" t="s">
        <v>346</v>
      </c>
      <c r="L51" t="s">
        <v>325</v>
      </c>
      <c r="M51" t="s">
        <v>289</v>
      </c>
      <c r="N51" s="97">
        <v>10.3081</v>
      </c>
      <c r="AB51" t="str">
        <f>B2B!D48</f>
        <v>J6</v>
      </c>
      <c r="AC51" t="str">
        <f>B2B!E48</f>
        <v>7</v>
      </c>
      <c r="AD51" t="str">
        <f t="shared" si="6"/>
        <v>J6-7</v>
      </c>
      <c r="AE51" t="str">
        <f t="shared" si="7"/>
        <v>PIO_05</v>
      </c>
      <c r="AF51" t="str">
        <f t="shared" si="8"/>
        <v>N3</v>
      </c>
      <c r="AG51">
        <f t="shared" si="9"/>
        <v>31.361499999999999</v>
      </c>
      <c r="AH51" t="str">
        <f>IF(IFERROR(IF(IF(AF51="--",INDEX(D:D,MATCH(AE51,INDEX(B:B,MATCH(AE51,B:B,)+1):B10565,)+MATCH(AE51,B:B,)))=D51,VLOOKUP(AE51,B:D,3,0),IF(AF51="--",INDEX(D:D,MATCH(AE51,INDEX(B:B,MATCH(AE51,B:B,)+1):B10565,)+MATCH(AE51,B:B,)),"---")),"---")=AD51,"---",IFERROR(IF(IF(AF51="--",INDEX(D:D,MATCH(AE51,INDEX(B:B,MATCH(AE51,B:B,)+1):B10565,)+MATCH(AE51,B:B,)))=AD51,VLOOKUP(AE51,B:D,3,0),IF(AF51="--",INDEX(D:D,MATCH(AE51,INDEX(B:B,MATCH(AE51,B:B,)+1):B10565,)+MATCH(AE51,B:B,)),"---")),"---"))</f>
        <v>---</v>
      </c>
      <c r="AI51" t="str">
        <f t="shared" si="10"/>
        <v>--</v>
      </c>
      <c r="AJ51" t="str">
        <f t="shared" si="11"/>
        <v>PIO_05</v>
      </c>
      <c r="AK51">
        <f t="shared" si="12"/>
        <v>2</v>
      </c>
      <c r="AL51" t="str">
        <f t="shared" si="13"/>
        <v>N3</v>
      </c>
      <c r="AT51" t="str">
        <f t="shared" si="4"/>
        <v>PIO_08</v>
      </c>
      <c r="AU51" t="str">
        <f t="shared" si="5"/>
        <v>--</v>
      </c>
    </row>
    <row r="52" spans="1:47" x14ac:dyDescent="0.25">
      <c r="A52" t="str">
        <f t="shared" si="0"/>
        <v>J6-11</v>
      </c>
      <c r="B52" t="str">
        <f t="shared" si="1"/>
        <v>GND</v>
      </c>
      <c r="C52" t="str">
        <f t="shared" si="2"/>
        <v>J6-GND</v>
      </c>
      <c r="D52" t="str">
        <f t="shared" si="3"/>
        <v>J6-11</v>
      </c>
      <c r="E52" t="s">
        <v>187</v>
      </c>
      <c r="F52">
        <v>11</v>
      </c>
      <c r="G52" t="s">
        <v>324</v>
      </c>
      <c r="L52" t="s">
        <v>320</v>
      </c>
      <c r="M52" t="s">
        <v>289</v>
      </c>
      <c r="N52" s="97">
        <v>13.571</v>
      </c>
      <c r="AB52" t="str">
        <f>B2B!D49</f>
        <v>J6</v>
      </c>
      <c r="AC52" t="str">
        <f>B2B!E49</f>
        <v>8</v>
      </c>
      <c r="AD52" t="str">
        <f t="shared" si="6"/>
        <v>J6-8</v>
      </c>
      <c r="AE52" t="str">
        <f t="shared" si="7"/>
        <v>PIO_06</v>
      </c>
      <c r="AF52" t="str">
        <f t="shared" si="8"/>
        <v>N2</v>
      </c>
      <c r="AG52">
        <f t="shared" si="9"/>
        <v>29.297599999999999</v>
      </c>
      <c r="AH52" t="str">
        <f>IF(IFERROR(IF(IF(AF52="--",INDEX(D:D,MATCH(AE52,INDEX(B:B,MATCH(AE52,B:B,)+1):B10566,)+MATCH(AE52,B:B,)))=D52,VLOOKUP(AE52,B:D,3,0),IF(AF52="--",INDEX(D:D,MATCH(AE52,INDEX(B:B,MATCH(AE52,B:B,)+1):B10566,)+MATCH(AE52,B:B,)),"---")),"---")=AD52,"---",IFERROR(IF(IF(AF52="--",INDEX(D:D,MATCH(AE52,INDEX(B:B,MATCH(AE52,B:B,)+1):B10566,)+MATCH(AE52,B:B,)))=AD52,VLOOKUP(AE52,B:D,3,0),IF(AF52="--",INDEX(D:D,MATCH(AE52,INDEX(B:B,MATCH(AE52,B:B,)+1):B10566,)+MATCH(AE52,B:B,)),"---")),"---"))</f>
        <v>---</v>
      </c>
      <c r="AI52" t="str">
        <f t="shared" si="10"/>
        <v>--</v>
      </c>
      <c r="AJ52" t="str">
        <f t="shared" si="11"/>
        <v>PIO_06</v>
      </c>
      <c r="AK52">
        <f t="shared" si="12"/>
        <v>2</v>
      </c>
      <c r="AL52" t="str">
        <f t="shared" si="13"/>
        <v>N2</v>
      </c>
      <c r="AT52" t="str">
        <f t="shared" si="4"/>
        <v>GND</v>
      </c>
      <c r="AU52" t="str">
        <f t="shared" si="5"/>
        <v>--</v>
      </c>
    </row>
    <row r="53" spans="1:47" x14ac:dyDescent="0.25">
      <c r="A53" t="str">
        <f t="shared" si="0"/>
        <v>J6-12</v>
      </c>
      <c r="B53" t="str">
        <f t="shared" si="1"/>
        <v>3.3V</v>
      </c>
      <c r="C53" t="str">
        <f t="shared" si="2"/>
        <v>J6-3.3V</v>
      </c>
      <c r="D53" t="str">
        <f t="shared" si="3"/>
        <v>J6-12</v>
      </c>
      <c r="E53" t="s">
        <v>187</v>
      </c>
      <c r="F53">
        <v>12</v>
      </c>
      <c r="G53" t="s">
        <v>291</v>
      </c>
      <c r="L53" t="s">
        <v>327</v>
      </c>
      <c r="M53" t="s">
        <v>289</v>
      </c>
      <c r="N53" s="97">
        <v>2.3740999999999999</v>
      </c>
      <c r="AB53" t="str">
        <f>B2B!D50</f>
        <v>J6</v>
      </c>
      <c r="AC53" t="str">
        <f>B2B!E50</f>
        <v>9</v>
      </c>
      <c r="AD53" t="str">
        <f t="shared" si="6"/>
        <v>J6-9</v>
      </c>
      <c r="AE53" t="str">
        <f t="shared" si="7"/>
        <v>PIO_07</v>
      </c>
      <c r="AF53" t="str">
        <f t="shared" si="8"/>
        <v>K2</v>
      </c>
      <c r="AG53">
        <f t="shared" si="9"/>
        <v>29.880400000000002</v>
      </c>
      <c r="AH53" t="str">
        <f>IF(IFERROR(IF(IF(AF53="--",INDEX(D:D,MATCH(AE53,INDEX(B:B,MATCH(AE53,B:B,)+1):B10567,)+MATCH(AE53,B:B,)))=D53,VLOOKUP(AE53,B:D,3,0),IF(AF53="--",INDEX(D:D,MATCH(AE53,INDEX(B:B,MATCH(AE53,B:B,)+1):B10567,)+MATCH(AE53,B:B,)),"---")),"---")=AD53,"---",IFERROR(IF(IF(AF53="--",INDEX(D:D,MATCH(AE53,INDEX(B:B,MATCH(AE53,B:B,)+1):B10567,)+MATCH(AE53,B:B,)))=AD53,VLOOKUP(AE53,B:D,3,0),IF(AF53="--",INDEX(D:D,MATCH(AE53,INDEX(B:B,MATCH(AE53,B:B,)+1):B10567,)+MATCH(AE53,B:B,)),"---")),"---"))</f>
        <v>---</v>
      </c>
      <c r="AI53" t="str">
        <f t="shared" si="10"/>
        <v>--</v>
      </c>
      <c r="AJ53" t="str">
        <f t="shared" si="11"/>
        <v>PIO_07</v>
      </c>
      <c r="AK53">
        <f t="shared" si="12"/>
        <v>2</v>
      </c>
      <c r="AL53" t="str">
        <f t="shared" si="13"/>
        <v>K2</v>
      </c>
      <c r="AT53" t="str">
        <f t="shared" si="4"/>
        <v>3.3V</v>
      </c>
      <c r="AU53" t="str">
        <f t="shared" si="5"/>
        <v>--</v>
      </c>
    </row>
    <row r="54" spans="1:47" x14ac:dyDescent="0.25">
      <c r="A54" t="str">
        <f t="shared" si="0"/>
        <v>J9-1</v>
      </c>
      <c r="B54" t="str">
        <f t="shared" si="1"/>
        <v>USB_VBUS</v>
      </c>
      <c r="C54" t="str">
        <f t="shared" si="2"/>
        <v>J9-USB_VBUS</v>
      </c>
      <c r="D54" t="str">
        <f t="shared" si="3"/>
        <v>J9-1</v>
      </c>
      <c r="E54" t="s">
        <v>188</v>
      </c>
      <c r="F54">
        <v>1</v>
      </c>
      <c r="G54" t="s">
        <v>350</v>
      </c>
      <c r="L54" t="s">
        <v>321</v>
      </c>
      <c r="M54" t="s">
        <v>289</v>
      </c>
      <c r="N54" s="97">
        <v>8.0795999999999992</v>
      </c>
      <c r="AB54" t="str">
        <f>B2B!D51</f>
        <v>J6</v>
      </c>
      <c r="AC54" t="str">
        <f>B2B!E51</f>
        <v>10</v>
      </c>
      <c r="AD54" t="str">
        <f t="shared" si="6"/>
        <v>J6-10</v>
      </c>
      <c r="AE54" t="str">
        <f t="shared" si="7"/>
        <v>PIO_08</v>
      </c>
      <c r="AF54" t="str">
        <f t="shared" si="8"/>
        <v>K1</v>
      </c>
      <c r="AG54">
        <f t="shared" si="9"/>
        <v>27.136199999999999</v>
      </c>
      <c r="AH54" t="str">
        <f>IF(IFERROR(IF(IF(AF54="--",INDEX(D:D,MATCH(AE54,INDEX(B:B,MATCH(AE54,B:B,)+1):B10568,)+MATCH(AE54,B:B,)))=D54,VLOOKUP(AE54,B:D,3,0),IF(AF54="--",INDEX(D:D,MATCH(AE54,INDEX(B:B,MATCH(AE54,B:B,)+1):B10568,)+MATCH(AE54,B:B,)),"---")),"---")=AD54,"---",IFERROR(IF(IF(AF54="--",INDEX(D:D,MATCH(AE54,INDEX(B:B,MATCH(AE54,B:B,)+1):B10568,)+MATCH(AE54,B:B,)))=AD54,VLOOKUP(AE54,B:D,3,0),IF(AF54="--",INDEX(D:D,MATCH(AE54,INDEX(B:B,MATCH(AE54,B:B,)+1):B10568,)+MATCH(AE54,B:B,)),"---")),"---"))</f>
        <v>---</v>
      </c>
      <c r="AI54" t="str">
        <f t="shared" si="10"/>
        <v>--</v>
      </c>
      <c r="AJ54" t="str">
        <f t="shared" si="11"/>
        <v>PIO_08</v>
      </c>
      <c r="AK54">
        <f t="shared" si="12"/>
        <v>2</v>
      </c>
      <c r="AL54" t="str">
        <f t="shared" si="13"/>
        <v>K1</v>
      </c>
      <c r="AT54" t="str">
        <f t="shared" si="4"/>
        <v>USB_VBUS</v>
      </c>
      <c r="AU54" t="str">
        <f t="shared" si="5"/>
        <v>--</v>
      </c>
    </row>
    <row r="55" spans="1:47" x14ac:dyDescent="0.25">
      <c r="A55" t="str">
        <f t="shared" si="0"/>
        <v>J9-2</v>
      </c>
      <c r="B55" t="str">
        <f t="shared" si="1"/>
        <v>D_N</v>
      </c>
      <c r="C55" t="str">
        <f t="shared" si="2"/>
        <v>J9-D_N</v>
      </c>
      <c r="D55" t="str">
        <f t="shared" si="3"/>
        <v>J9-2</v>
      </c>
      <c r="E55" t="s">
        <v>188</v>
      </c>
      <c r="F55">
        <v>2</v>
      </c>
      <c r="G55" t="s">
        <v>337</v>
      </c>
      <c r="L55" t="s">
        <v>322</v>
      </c>
      <c r="M55" t="s">
        <v>289</v>
      </c>
      <c r="N55" s="97">
        <v>9.2888999999999999</v>
      </c>
      <c r="AB55" t="str">
        <f>B2B!D52</f>
        <v>J6</v>
      </c>
      <c r="AC55" t="str">
        <f>B2B!E52</f>
        <v>11</v>
      </c>
      <c r="AD55" t="str">
        <f t="shared" si="6"/>
        <v>J6-11</v>
      </c>
      <c r="AE55" t="str">
        <f t="shared" si="7"/>
        <v>GND</v>
      </c>
      <c r="AF55" t="str">
        <f t="shared" si="8"/>
        <v>---</v>
      </c>
      <c r="AG55" t="str">
        <f t="shared" si="9"/>
        <v>---</v>
      </c>
      <c r="AH55" t="str">
        <f>IF(IFERROR(IF(IF(AF55="--",INDEX(D:D,MATCH(AE55,INDEX(B:B,MATCH(AE55,B:B,)+1):B10569,)+MATCH(AE55,B:B,)))=D55,VLOOKUP(AE55,B:D,3,0),IF(AF55="--",INDEX(D:D,MATCH(AE55,INDEX(B:B,MATCH(AE55,B:B,)+1):B10569,)+MATCH(AE55,B:B,)),"---")),"---")=AD55,"---",IFERROR(IF(IF(AF55="--",INDEX(D:D,MATCH(AE55,INDEX(B:B,MATCH(AE55,B:B,)+1):B10569,)+MATCH(AE55,B:B,)))=AD55,VLOOKUP(AE55,B:D,3,0),IF(AF55="--",INDEX(D:D,MATCH(AE55,INDEX(B:B,MATCH(AE55,B:B,)+1):B10569,)+MATCH(AE55,B:B,)),"---")),"---"))</f>
        <v>---</v>
      </c>
      <c r="AI55" t="str">
        <f t="shared" si="10"/>
        <v>--</v>
      </c>
      <c r="AJ55" t="str">
        <f t="shared" si="11"/>
        <v>GND</v>
      </c>
      <c r="AK55">
        <f t="shared" si="12"/>
        <v>128</v>
      </c>
      <c r="AL55" t="str">
        <f t="shared" si="13"/>
        <v>---</v>
      </c>
      <c r="AT55" t="str">
        <f t="shared" si="4"/>
        <v>D_N</v>
      </c>
      <c r="AU55" t="str">
        <f t="shared" si="5"/>
        <v>--</v>
      </c>
    </row>
    <row r="56" spans="1:47" x14ac:dyDescent="0.25">
      <c r="A56" t="str">
        <f t="shared" si="0"/>
        <v>J9-3</v>
      </c>
      <c r="B56" t="str">
        <f t="shared" si="1"/>
        <v>D_P</v>
      </c>
      <c r="C56" t="str">
        <f t="shared" si="2"/>
        <v>J9-D_P</v>
      </c>
      <c r="D56" t="str">
        <f t="shared" si="3"/>
        <v>J9-3</v>
      </c>
      <c r="E56" t="s">
        <v>188</v>
      </c>
      <c r="F56">
        <v>3</v>
      </c>
      <c r="G56" t="s">
        <v>338</v>
      </c>
      <c r="L56" t="s">
        <v>301</v>
      </c>
      <c r="M56" t="s">
        <v>289</v>
      </c>
      <c r="N56" s="97">
        <v>15.8292</v>
      </c>
      <c r="AB56" t="str">
        <f>B2B!D53</f>
        <v>J6</v>
      </c>
      <c r="AC56" t="str">
        <f>B2B!E53</f>
        <v>12</v>
      </c>
      <c r="AD56" t="str">
        <f t="shared" si="6"/>
        <v>J6-12</v>
      </c>
      <c r="AE56" t="str">
        <f t="shared" si="7"/>
        <v>3.3V</v>
      </c>
      <c r="AF56" t="str">
        <f t="shared" si="8"/>
        <v>---</v>
      </c>
      <c r="AG56" t="str">
        <f t="shared" si="9"/>
        <v>---</v>
      </c>
      <c r="AH56" t="str">
        <f>IF(IFERROR(IF(IF(AF56="--",INDEX(D:D,MATCH(AE56,INDEX(B:B,MATCH(AE56,B:B,)+1):B10570,)+MATCH(AE56,B:B,)))=D56,VLOOKUP(AE56,B:D,3,0),IF(AF56="--",INDEX(D:D,MATCH(AE56,INDEX(B:B,MATCH(AE56,B:B,)+1):B10570,)+MATCH(AE56,B:B,)),"---")),"---")=AD56,"---",IFERROR(IF(IF(AF56="--",INDEX(D:D,MATCH(AE56,INDEX(B:B,MATCH(AE56,B:B,)+1):B10570,)+MATCH(AE56,B:B,)))=AD56,VLOOKUP(AE56,B:D,3,0),IF(AF56="--",INDEX(D:D,MATCH(AE56,INDEX(B:B,MATCH(AE56,B:B,)+1):B10570,)+MATCH(AE56,B:B,)),"---")),"---"))</f>
        <v>---</v>
      </c>
      <c r="AI56" t="str">
        <f t="shared" si="10"/>
        <v>--</v>
      </c>
      <c r="AJ56" t="str">
        <f t="shared" si="11"/>
        <v>3.3V</v>
      </c>
      <c r="AK56">
        <f t="shared" si="12"/>
        <v>92</v>
      </c>
      <c r="AL56" t="str">
        <f t="shared" si="13"/>
        <v>---</v>
      </c>
      <c r="AT56" t="str">
        <f t="shared" si="4"/>
        <v>D_P</v>
      </c>
      <c r="AU56" t="str">
        <f t="shared" si="5"/>
        <v>--</v>
      </c>
    </row>
    <row r="57" spans="1:47" x14ac:dyDescent="0.25">
      <c r="A57" t="str">
        <f t="shared" si="0"/>
        <v>J9-4</v>
      </c>
      <c r="B57" t="str">
        <f t="shared" si="1"/>
        <v>NetJ9_4</v>
      </c>
      <c r="C57" t="str">
        <f t="shared" si="2"/>
        <v>J9-NetJ9_4</v>
      </c>
      <c r="D57" t="str">
        <f t="shared" si="3"/>
        <v>J9-4</v>
      </c>
      <c r="E57" t="s">
        <v>188</v>
      </c>
      <c r="F57">
        <v>4</v>
      </c>
      <c r="G57" t="s">
        <v>353</v>
      </c>
      <c r="L57" t="s">
        <v>302</v>
      </c>
      <c r="M57" t="s">
        <v>289</v>
      </c>
      <c r="N57" s="97">
        <v>27.6069</v>
      </c>
      <c r="AB57" t="str">
        <f>B2B!D54</f>
        <v>J9</v>
      </c>
      <c r="AC57" t="str">
        <f>B2B!E54</f>
        <v>1</v>
      </c>
      <c r="AD57" t="str">
        <f t="shared" si="6"/>
        <v>J9-1</v>
      </c>
      <c r="AE57" t="str">
        <f t="shared" si="7"/>
        <v>USB_VBUS</v>
      </c>
      <c r="AF57" t="str">
        <f t="shared" si="8"/>
        <v>---</v>
      </c>
      <c r="AG57" t="str">
        <f t="shared" si="9"/>
        <v>---</v>
      </c>
      <c r="AH57" t="str">
        <f>IF(IFERROR(IF(IF(AF57="--",INDEX(D:D,MATCH(AE57,INDEX(B:B,MATCH(AE57,B:B,)+1):B10571,)+MATCH(AE57,B:B,)))=D57,VLOOKUP(AE57,B:D,3,0),IF(AF57="--",INDEX(D:D,MATCH(AE57,INDEX(B:B,MATCH(AE57,B:B,)+1):B10571,)+MATCH(AE57,B:B,)),"---")),"---")=AD57,"---",IFERROR(IF(IF(AF57="--",INDEX(D:D,MATCH(AE57,INDEX(B:B,MATCH(AE57,B:B,)+1):B10571,)+MATCH(AE57,B:B,)))=AD57,VLOOKUP(AE57,B:D,3,0),IF(AF57="--",INDEX(D:D,MATCH(AE57,INDEX(B:B,MATCH(AE57,B:B,)+1):B10571,)+MATCH(AE57,B:B,)),"---")),"---"))</f>
        <v>---</v>
      </c>
      <c r="AI57" t="str">
        <f t="shared" si="10"/>
        <v>--</v>
      </c>
      <c r="AJ57" t="str">
        <f t="shared" si="11"/>
        <v>USB_VBUS</v>
      </c>
      <c r="AK57">
        <f t="shared" si="12"/>
        <v>5</v>
      </c>
      <c r="AL57" t="str">
        <f t="shared" si="13"/>
        <v>---</v>
      </c>
      <c r="AT57" t="str">
        <f t="shared" si="4"/>
        <v>NetJ9_4</v>
      </c>
      <c r="AU57" t="str">
        <f t="shared" si="5"/>
        <v>--</v>
      </c>
    </row>
    <row r="58" spans="1:47" x14ac:dyDescent="0.25">
      <c r="A58" t="str">
        <f t="shared" si="0"/>
        <v>J9-5</v>
      </c>
      <c r="B58" t="str">
        <f t="shared" si="1"/>
        <v>GND</v>
      </c>
      <c r="C58" t="str">
        <f t="shared" si="2"/>
        <v>J9-GND</v>
      </c>
      <c r="D58" t="str">
        <f t="shared" si="3"/>
        <v>J9-5</v>
      </c>
      <c r="E58" t="s">
        <v>188</v>
      </c>
      <c r="F58">
        <v>5</v>
      </c>
      <c r="G58" t="s">
        <v>324</v>
      </c>
      <c r="L58" t="s">
        <v>304</v>
      </c>
      <c r="M58" t="s">
        <v>289</v>
      </c>
      <c r="N58" s="97">
        <v>25.714400000000001</v>
      </c>
      <c r="AB58" t="str">
        <f>B2B!D55</f>
        <v>J9</v>
      </c>
      <c r="AC58" t="str">
        <f>B2B!E55</f>
        <v>2</v>
      </c>
      <c r="AD58" t="str">
        <f t="shared" si="6"/>
        <v>J9-2</v>
      </c>
      <c r="AE58" t="str">
        <f t="shared" si="7"/>
        <v>D_N</v>
      </c>
      <c r="AF58" t="str">
        <f t="shared" si="8"/>
        <v>--</v>
      </c>
      <c r="AG58">
        <f t="shared" si="9"/>
        <v>4.7196999999999996</v>
      </c>
      <c r="AH58" t="str">
        <f>IF(IFERROR(IF(IF(AF58="--",INDEX(D:D,MATCH(AE58,INDEX(B:B,MATCH(AE58,B:B,)+1):B10572,)+MATCH(AE58,B:B,)))=D58,VLOOKUP(AE58,B:D,3,0),IF(AF58="--",INDEX(D:D,MATCH(AE58,INDEX(B:B,MATCH(AE58,B:B,)+1):B10572,)+MATCH(AE58,B:B,)),"---")),"---")=AD58,"---",IFERROR(IF(IF(AF58="--",INDEX(D:D,MATCH(AE58,INDEX(B:B,MATCH(AE58,B:B,)+1):B10572,)+MATCH(AE58,B:B,)))=AD58,VLOOKUP(AE58,B:D,3,0),IF(AF58="--",INDEX(D:D,MATCH(AE58,INDEX(B:B,MATCH(AE58,B:B,)+1):B10572,)+MATCH(AE58,B:B,)),"---")),"---"))</f>
        <v>U3-7</v>
      </c>
      <c r="AI58" t="str">
        <f t="shared" si="10"/>
        <v>--</v>
      </c>
      <c r="AJ58" t="str">
        <f t="shared" si="11"/>
        <v>D_N</v>
      </c>
      <c r="AK58">
        <f t="shared" si="12"/>
        <v>2</v>
      </c>
      <c r="AL58" t="str">
        <f t="shared" si="13"/>
        <v>--</v>
      </c>
      <c r="AT58" t="str">
        <f t="shared" si="4"/>
        <v>GND</v>
      </c>
      <c r="AU58" t="str">
        <f t="shared" si="5"/>
        <v>--</v>
      </c>
    </row>
    <row r="59" spans="1:47" x14ac:dyDescent="0.25">
      <c r="A59" t="str">
        <f t="shared" si="0"/>
        <v>J9-S1</v>
      </c>
      <c r="B59" t="str">
        <f t="shared" si="1"/>
        <v>GND</v>
      </c>
      <c r="C59" t="str">
        <f t="shared" si="2"/>
        <v>J9-GND</v>
      </c>
      <c r="D59" t="str">
        <f t="shared" si="3"/>
        <v>J9-S1</v>
      </c>
      <c r="E59" t="s">
        <v>188</v>
      </c>
      <c r="F59" t="s">
        <v>355</v>
      </c>
      <c r="G59" t="s">
        <v>324</v>
      </c>
      <c r="L59" t="s">
        <v>306</v>
      </c>
      <c r="M59" t="s">
        <v>289</v>
      </c>
      <c r="N59" s="97">
        <v>28.819600000000001</v>
      </c>
      <c r="AB59" t="str">
        <f>B2B!D56</f>
        <v>J9</v>
      </c>
      <c r="AC59" t="str">
        <f>B2B!E56</f>
        <v>3</v>
      </c>
      <c r="AD59" t="str">
        <f t="shared" si="6"/>
        <v>J9-3</v>
      </c>
      <c r="AE59" t="str">
        <f t="shared" si="7"/>
        <v>D_P</v>
      </c>
      <c r="AF59" t="str">
        <f t="shared" si="8"/>
        <v>--</v>
      </c>
      <c r="AG59">
        <f t="shared" si="9"/>
        <v>4.7344999999999997</v>
      </c>
      <c r="AH59" t="str">
        <f>IF(IFERROR(IF(IF(AF59="--",INDEX(D:D,MATCH(AE59,INDEX(B:B,MATCH(AE59,B:B,)+1):B10573,)+MATCH(AE59,B:B,)))=D59,VLOOKUP(AE59,B:D,3,0),IF(AF59="--",INDEX(D:D,MATCH(AE59,INDEX(B:B,MATCH(AE59,B:B,)+1):B10573,)+MATCH(AE59,B:B,)),"---")),"---")=AD59,"---",IFERROR(IF(IF(AF59="--",INDEX(D:D,MATCH(AE59,INDEX(B:B,MATCH(AE59,B:B,)+1):B10573,)+MATCH(AE59,B:B,)))=AD59,VLOOKUP(AE59,B:D,3,0),IF(AF59="--",INDEX(D:D,MATCH(AE59,INDEX(B:B,MATCH(AE59,B:B,)+1):B10573,)+MATCH(AE59,B:B,)),"---")),"---"))</f>
        <v>U3-8</v>
      </c>
      <c r="AI59" t="str">
        <f t="shared" si="10"/>
        <v>--</v>
      </c>
      <c r="AJ59" t="str">
        <f t="shared" si="11"/>
        <v>D_P</v>
      </c>
      <c r="AK59">
        <f t="shared" si="12"/>
        <v>2</v>
      </c>
      <c r="AL59" t="str">
        <f t="shared" si="13"/>
        <v>--</v>
      </c>
      <c r="AT59" t="str">
        <f t="shared" si="4"/>
        <v>GND</v>
      </c>
      <c r="AU59" t="str">
        <f t="shared" si="5"/>
        <v>--</v>
      </c>
    </row>
    <row r="60" spans="1:47" x14ac:dyDescent="0.25">
      <c r="A60" t="str">
        <f t="shared" si="0"/>
        <v>J9-S2</v>
      </c>
      <c r="B60" t="str">
        <f t="shared" si="1"/>
        <v>GND</v>
      </c>
      <c r="C60" t="str">
        <f t="shared" si="2"/>
        <v>J9-GND</v>
      </c>
      <c r="D60" t="str">
        <f t="shared" si="3"/>
        <v>J9-S2</v>
      </c>
      <c r="E60" t="s">
        <v>188</v>
      </c>
      <c r="F60" t="s">
        <v>357</v>
      </c>
      <c r="G60" t="s">
        <v>324</v>
      </c>
      <c r="L60" t="s">
        <v>308</v>
      </c>
      <c r="M60" t="s">
        <v>289</v>
      </c>
      <c r="N60" s="97">
        <v>21.038</v>
      </c>
      <c r="AB60" t="str">
        <f>B2B!D57</f>
        <v>J9</v>
      </c>
      <c r="AC60" t="str">
        <f>B2B!E57</f>
        <v>4</v>
      </c>
      <c r="AD60" t="str">
        <f t="shared" si="6"/>
        <v>J9-4</v>
      </c>
      <c r="AE60" t="str">
        <f t="shared" si="7"/>
        <v>NetJ9_4</v>
      </c>
      <c r="AF60" t="str">
        <f t="shared" si="8"/>
        <v>--</v>
      </c>
      <c r="AG60" t="e">
        <f t="shared" si="9"/>
        <v>#N/A</v>
      </c>
      <c r="AH60" t="str">
        <f>IF(IFERROR(IF(IF(AF60="--",INDEX(D:D,MATCH(AE60,INDEX(B:B,MATCH(AE60,B:B,)+1):B10574,)+MATCH(AE60,B:B,)))=D60,VLOOKUP(AE60,B:D,3,0),IF(AF60="--",INDEX(D:D,MATCH(AE60,INDEX(B:B,MATCH(AE60,B:B,)+1):B10574,)+MATCH(AE60,B:B,)),"---")),"---")=AD60,"---",IFERROR(IF(IF(AF60="--",INDEX(D:D,MATCH(AE60,INDEX(B:B,MATCH(AE60,B:B,)+1):B10574,)+MATCH(AE60,B:B,)))=AD60,VLOOKUP(AE60,B:D,3,0),IF(AF60="--",INDEX(D:D,MATCH(AE60,INDEX(B:B,MATCH(AE60,B:B,)+1):B10574,)+MATCH(AE60,B:B,)),"---")),"---"))</f>
        <v>---</v>
      </c>
      <c r="AI60" t="str">
        <f t="shared" si="10"/>
        <v>--</v>
      </c>
      <c r="AJ60" t="str">
        <f t="shared" si="11"/>
        <v>NetJ9_4</v>
      </c>
      <c r="AK60">
        <f t="shared" si="12"/>
        <v>1</v>
      </c>
      <c r="AL60" t="str">
        <f t="shared" si="13"/>
        <v>--</v>
      </c>
      <c r="AT60" t="str">
        <f t="shared" si="4"/>
        <v>GND</v>
      </c>
      <c r="AU60" t="str">
        <f t="shared" si="5"/>
        <v>--</v>
      </c>
    </row>
    <row r="61" spans="1:47" x14ac:dyDescent="0.25">
      <c r="A61" t="str">
        <f t="shared" si="0"/>
        <v>J9-S3</v>
      </c>
      <c r="B61" t="str">
        <f t="shared" si="1"/>
        <v>GND</v>
      </c>
      <c r="C61" t="str">
        <f t="shared" si="2"/>
        <v>J9-GND</v>
      </c>
      <c r="D61" t="str">
        <f t="shared" si="3"/>
        <v>J9-S3</v>
      </c>
      <c r="E61" t="s">
        <v>188</v>
      </c>
      <c r="F61" t="s">
        <v>359</v>
      </c>
      <c r="G61" t="s">
        <v>324</v>
      </c>
      <c r="L61" t="s">
        <v>310</v>
      </c>
      <c r="M61" t="s">
        <v>289</v>
      </c>
      <c r="N61" s="97">
        <v>19.492100000000001</v>
      </c>
      <c r="AB61" t="str">
        <f>B2B!D58</f>
        <v>J9</v>
      </c>
      <c r="AC61" t="str">
        <f>B2B!E58</f>
        <v>5</v>
      </c>
      <c r="AD61" t="str">
        <f t="shared" si="6"/>
        <v>J9-5</v>
      </c>
      <c r="AE61" t="str">
        <f t="shared" si="7"/>
        <v>GND</v>
      </c>
      <c r="AF61" t="str">
        <f t="shared" si="8"/>
        <v>---</v>
      </c>
      <c r="AG61" t="str">
        <f t="shared" si="9"/>
        <v>---</v>
      </c>
      <c r="AH61" t="str">
        <f>IF(IFERROR(IF(IF(AF61="--",INDEX(D:D,MATCH(AE61,INDEX(B:B,MATCH(AE61,B:B,)+1):B10575,)+MATCH(AE61,B:B,)))=D61,VLOOKUP(AE61,B:D,3,0),IF(AF61="--",INDEX(D:D,MATCH(AE61,INDEX(B:B,MATCH(AE61,B:B,)+1):B10575,)+MATCH(AE61,B:B,)),"---")),"---")=AD61,"---",IFERROR(IF(IF(AF61="--",INDEX(D:D,MATCH(AE61,INDEX(B:B,MATCH(AE61,B:B,)+1):B10575,)+MATCH(AE61,B:B,)))=AD61,VLOOKUP(AE61,B:D,3,0),IF(AF61="--",INDEX(D:D,MATCH(AE61,INDEX(B:B,MATCH(AE61,B:B,)+1):B10575,)+MATCH(AE61,B:B,)),"---")),"---"))</f>
        <v>---</v>
      </c>
      <c r="AI61" t="str">
        <f t="shared" si="10"/>
        <v>--</v>
      </c>
      <c r="AJ61" t="str">
        <f t="shared" si="11"/>
        <v>GND</v>
      </c>
      <c r="AK61">
        <f t="shared" si="12"/>
        <v>128</v>
      </c>
      <c r="AL61" t="str">
        <f t="shared" si="13"/>
        <v>---</v>
      </c>
      <c r="AT61" t="str">
        <f t="shared" si="4"/>
        <v>GND</v>
      </c>
      <c r="AU61" t="str">
        <f t="shared" si="5"/>
        <v>--</v>
      </c>
    </row>
    <row r="62" spans="1:47" x14ac:dyDescent="0.25">
      <c r="A62" t="str">
        <f t="shared" si="0"/>
        <v>J9-S4</v>
      </c>
      <c r="B62" t="str">
        <f t="shared" si="1"/>
        <v>GND</v>
      </c>
      <c r="C62" t="str">
        <f t="shared" si="2"/>
        <v>J9-GND</v>
      </c>
      <c r="D62" t="str">
        <f t="shared" si="3"/>
        <v>J9-S4</v>
      </c>
      <c r="E62" t="s">
        <v>188</v>
      </c>
      <c r="F62" t="s">
        <v>361</v>
      </c>
      <c r="G62" t="s">
        <v>324</v>
      </c>
      <c r="L62" t="s">
        <v>312</v>
      </c>
      <c r="M62" t="s">
        <v>289</v>
      </c>
      <c r="N62" s="97">
        <v>16.366700000000002</v>
      </c>
      <c r="AT62" t="str">
        <f t="shared" si="4"/>
        <v>GND</v>
      </c>
      <c r="AU62" t="str">
        <f t="shared" si="5"/>
        <v>--</v>
      </c>
    </row>
    <row r="63" spans="1:47" x14ac:dyDescent="0.25">
      <c r="A63" t="str">
        <f t="shared" si="0"/>
        <v>J9-S5</v>
      </c>
      <c r="B63" t="str">
        <f t="shared" si="1"/>
        <v>GND</v>
      </c>
      <c r="C63" t="str">
        <f t="shared" si="2"/>
        <v>J9-GND</v>
      </c>
      <c r="D63" t="str">
        <f t="shared" si="3"/>
        <v>J9-S5</v>
      </c>
      <c r="E63" t="s">
        <v>188</v>
      </c>
      <c r="F63" t="s">
        <v>363</v>
      </c>
      <c r="G63" t="s">
        <v>324</v>
      </c>
      <c r="L63" t="s">
        <v>314</v>
      </c>
      <c r="M63" t="s">
        <v>289</v>
      </c>
      <c r="N63" s="97">
        <v>14.9695</v>
      </c>
      <c r="AT63" t="str">
        <f t="shared" si="4"/>
        <v>GND</v>
      </c>
      <c r="AU63" t="str">
        <f t="shared" si="5"/>
        <v>--</v>
      </c>
    </row>
    <row r="64" spans="1:47" x14ac:dyDescent="0.25">
      <c r="A64" t="str">
        <f t="shared" si="0"/>
        <v>J9-S6</v>
      </c>
      <c r="B64" t="str">
        <f t="shared" si="1"/>
        <v>GND</v>
      </c>
      <c r="C64" t="str">
        <f t="shared" si="2"/>
        <v>J9-GND</v>
      </c>
      <c r="D64" t="str">
        <f t="shared" si="3"/>
        <v>J9-S6</v>
      </c>
      <c r="E64" t="s">
        <v>188</v>
      </c>
      <c r="F64" t="s">
        <v>365</v>
      </c>
      <c r="G64" t="s">
        <v>324</v>
      </c>
      <c r="L64" t="s">
        <v>593</v>
      </c>
      <c r="M64" t="s">
        <v>289</v>
      </c>
      <c r="N64" s="97">
        <v>12.604200000000001</v>
      </c>
      <c r="AT64" t="str">
        <f t="shared" si="4"/>
        <v>GND</v>
      </c>
      <c r="AU64" t="str">
        <f t="shared" si="5"/>
        <v>--</v>
      </c>
    </row>
    <row r="65" spans="1:47" x14ac:dyDescent="0.25">
      <c r="A65" t="str">
        <f t="shared" si="0"/>
        <v>U1-A12</v>
      </c>
      <c r="B65" t="str">
        <f t="shared" si="1"/>
        <v>DQ15</v>
      </c>
      <c r="C65" t="str">
        <f t="shared" si="2"/>
        <v>U1-DQ15</v>
      </c>
      <c r="D65" t="str">
        <f t="shared" si="3"/>
        <v>U1-A12</v>
      </c>
      <c r="E65" t="s">
        <v>367</v>
      </c>
      <c r="F65" t="s">
        <v>576</v>
      </c>
      <c r="G65" t="s">
        <v>605</v>
      </c>
      <c r="L65" t="s">
        <v>595</v>
      </c>
      <c r="M65" t="s">
        <v>289</v>
      </c>
      <c r="N65" s="97">
        <v>19.937200000000001</v>
      </c>
      <c r="AT65" t="str">
        <f t="shared" si="4"/>
        <v>DQ15</v>
      </c>
      <c r="AU65" t="str">
        <f t="shared" si="5"/>
        <v>--</v>
      </c>
    </row>
    <row r="66" spans="1:47" x14ac:dyDescent="0.25">
      <c r="A66" t="str">
        <f t="shared" si="0"/>
        <v>U1-B11</v>
      </c>
      <c r="B66" t="str">
        <f t="shared" si="1"/>
        <v>D11_R</v>
      </c>
      <c r="C66" t="str">
        <f t="shared" si="2"/>
        <v>U1-D11_R</v>
      </c>
      <c r="D66" t="str">
        <f t="shared" si="3"/>
        <v>U1-B11</v>
      </c>
      <c r="E66" t="s">
        <v>367</v>
      </c>
      <c r="F66" t="s">
        <v>627</v>
      </c>
      <c r="G66" t="s">
        <v>325</v>
      </c>
      <c r="L66" t="s">
        <v>597</v>
      </c>
      <c r="M66" t="s">
        <v>289</v>
      </c>
      <c r="N66" s="97">
        <v>18.072399999999998</v>
      </c>
      <c r="AT66" t="str">
        <f t="shared" si="4"/>
        <v>D11_R</v>
      </c>
      <c r="AU66" t="str">
        <f t="shared" si="5"/>
        <v>--</v>
      </c>
    </row>
    <row r="67" spans="1:47" x14ac:dyDescent="0.25">
      <c r="A67" t="str">
        <f t="shared" si="0"/>
        <v>U1-B12</v>
      </c>
      <c r="B67" t="str">
        <f t="shared" si="1"/>
        <v>DQ13</v>
      </c>
      <c r="C67" t="str">
        <f t="shared" si="2"/>
        <v>U1-DQ13</v>
      </c>
      <c r="D67" t="str">
        <f t="shared" si="3"/>
        <v>U1-B12</v>
      </c>
      <c r="E67" t="s">
        <v>367</v>
      </c>
      <c r="F67" t="s">
        <v>629</v>
      </c>
      <c r="G67" t="s">
        <v>603</v>
      </c>
      <c r="L67" t="s">
        <v>599</v>
      </c>
      <c r="M67" t="s">
        <v>289</v>
      </c>
      <c r="N67" s="97">
        <v>14.835900000000001</v>
      </c>
      <c r="AT67" t="str">
        <f t="shared" si="4"/>
        <v>DQ13</v>
      </c>
      <c r="AU67" t="str">
        <f t="shared" si="5"/>
        <v>--</v>
      </c>
    </row>
    <row r="68" spans="1:47" x14ac:dyDescent="0.25">
      <c r="A68" t="str">
        <f t="shared" si="0"/>
        <v>U1-B13</v>
      </c>
      <c r="B68" t="str">
        <f t="shared" si="1"/>
        <v>DQ14</v>
      </c>
      <c r="C68" t="str">
        <f t="shared" si="2"/>
        <v>U1-DQ14</v>
      </c>
      <c r="D68" t="str">
        <f t="shared" si="3"/>
        <v>U1-B13</v>
      </c>
      <c r="E68" t="s">
        <v>367</v>
      </c>
      <c r="F68" t="s">
        <v>630</v>
      </c>
      <c r="G68" t="s">
        <v>604</v>
      </c>
      <c r="L68" t="s">
        <v>600</v>
      </c>
      <c r="M68" t="s">
        <v>289</v>
      </c>
      <c r="N68" s="97">
        <v>17.850100000000001</v>
      </c>
      <c r="AT68" t="str">
        <f t="shared" si="4"/>
        <v>DQ14</v>
      </c>
      <c r="AU68" t="str">
        <f t="shared" si="5"/>
        <v>--</v>
      </c>
    </row>
    <row r="69" spans="1:47" x14ac:dyDescent="0.25">
      <c r="A69" t="str">
        <f t="shared" si="0"/>
        <v>U1-C11</v>
      </c>
      <c r="B69" t="str">
        <f t="shared" si="1"/>
        <v>NetU1_C11</v>
      </c>
      <c r="C69" t="str">
        <f t="shared" si="2"/>
        <v>U1-NetU1_C11</v>
      </c>
      <c r="D69" t="str">
        <f t="shared" si="3"/>
        <v>U1-C11</v>
      </c>
      <c r="E69" t="s">
        <v>367</v>
      </c>
      <c r="F69" t="s">
        <v>454</v>
      </c>
      <c r="G69" t="s">
        <v>632</v>
      </c>
      <c r="L69" t="s">
        <v>601</v>
      </c>
      <c r="M69" t="s">
        <v>289</v>
      </c>
      <c r="N69" s="97">
        <v>18.385300000000001</v>
      </c>
      <c r="AT69" t="str">
        <f t="shared" si="4"/>
        <v>NetU1_C11</v>
      </c>
      <c r="AU69" t="str">
        <f t="shared" si="5"/>
        <v>--</v>
      </c>
    </row>
    <row r="70" spans="1:47" x14ac:dyDescent="0.25">
      <c r="A70" t="str">
        <f t="shared" ref="A70:A133" si="14">$E70&amp;"-"&amp;$F70</f>
        <v>U1-C12</v>
      </c>
      <c r="B70" t="str">
        <f t="shared" ref="B70:B133" si="15">IF(OR(E70=$A$2,E70=$B$2,E70=$C$2,E70=$D$2),"--",G70)</f>
        <v>DQ12</v>
      </c>
      <c r="C70" t="str">
        <f t="shared" ref="C70:C133" si="16">$E70&amp;"-"&amp;$G70</f>
        <v>U1-DQ12</v>
      </c>
      <c r="D70" t="str">
        <f t="shared" ref="D70:D133" si="17">A70</f>
        <v>U1-C12</v>
      </c>
      <c r="E70" t="s">
        <v>367</v>
      </c>
      <c r="F70" t="s">
        <v>455</v>
      </c>
      <c r="G70" t="s">
        <v>601</v>
      </c>
      <c r="L70" t="s">
        <v>603</v>
      </c>
      <c r="M70" t="s">
        <v>289</v>
      </c>
      <c r="N70" s="97">
        <v>20.7425</v>
      </c>
      <c r="AT70" t="str">
        <f t="shared" ref="AT70:AT133" si="18">IF(IF(COUNTIF($AO$6:$AQ$150,B70)&gt;0,"---","--")="---",VLOOKUP(B70,$AO$6:$AQ$150,3,0),B70)</f>
        <v>DQ12</v>
      </c>
      <c r="AU70" t="str">
        <f t="shared" ref="AU70:AU133" si="19">IF(IF(COUNTIF($AO$6:$AQ$150,B70)&gt;0,"---","--")="---",VLOOKUP(B70,$AO$6:$AQ$150,2,0),"--")</f>
        <v>--</v>
      </c>
    </row>
    <row r="71" spans="1:47" x14ac:dyDescent="0.25">
      <c r="A71" t="str">
        <f t="shared" si="14"/>
        <v>U1-C13</v>
      </c>
      <c r="B71" t="str">
        <f t="shared" si="15"/>
        <v>NetU1_C13</v>
      </c>
      <c r="C71" t="str">
        <f t="shared" si="16"/>
        <v>U1-NetU1_C13</v>
      </c>
      <c r="D71" t="str">
        <f t="shared" si="17"/>
        <v>U1-C13</v>
      </c>
      <c r="E71" t="s">
        <v>367</v>
      </c>
      <c r="F71" t="s">
        <v>456</v>
      </c>
      <c r="G71" t="s">
        <v>633</v>
      </c>
      <c r="L71" t="s">
        <v>604</v>
      </c>
      <c r="M71" t="s">
        <v>289</v>
      </c>
      <c r="N71" s="97">
        <v>19.691199999999998</v>
      </c>
      <c r="AT71" t="str">
        <f t="shared" si="18"/>
        <v>NetU1_C13</v>
      </c>
      <c r="AU71" t="str">
        <f t="shared" si="19"/>
        <v>--</v>
      </c>
    </row>
    <row r="72" spans="1:47" x14ac:dyDescent="0.25">
      <c r="A72" t="str">
        <f t="shared" si="14"/>
        <v>U1-D9</v>
      </c>
      <c r="B72" t="str">
        <f t="shared" si="15"/>
        <v>DQ5</v>
      </c>
      <c r="C72" t="str">
        <f t="shared" si="16"/>
        <v>U1-DQ5</v>
      </c>
      <c r="D72" t="str">
        <f t="shared" si="17"/>
        <v>U1-D9</v>
      </c>
      <c r="E72" t="s">
        <v>367</v>
      </c>
      <c r="F72" t="s">
        <v>314</v>
      </c>
      <c r="G72" t="s">
        <v>609</v>
      </c>
      <c r="L72" t="s">
        <v>605</v>
      </c>
      <c r="M72" t="s">
        <v>289</v>
      </c>
      <c r="N72" s="97">
        <v>22.644100000000002</v>
      </c>
      <c r="AT72" t="str">
        <f t="shared" si="18"/>
        <v>DQ5</v>
      </c>
      <c r="AU72" t="str">
        <f t="shared" si="19"/>
        <v>--</v>
      </c>
    </row>
    <row r="73" spans="1:47" x14ac:dyDescent="0.25">
      <c r="A73" t="str">
        <f t="shared" si="14"/>
        <v>U1-D11</v>
      </c>
      <c r="B73" t="str">
        <f t="shared" si="15"/>
        <v>DQ0</v>
      </c>
      <c r="C73" t="str">
        <f t="shared" si="16"/>
        <v>U1-DQ0</v>
      </c>
      <c r="D73" t="str">
        <f t="shared" si="17"/>
        <v>U1-D11</v>
      </c>
      <c r="E73" t="s">
        <v>367</v>
      </c>
      <c r="F73" t="s">
        <v>318</v>
      </c>
      <c r="G73" t="s">
        <v>595</v>
      </c>
      <c r="L73" t="s">
        <v>606</v>
      </c>
      <c r="M73" t="s">
        <v>289</v>
      </c>
      <c r="N73" s="97">
        <v>19.421099999999999</v>
      </c>
      <c r="AT73" t="str">
        <f t="shared" si="18"/>
        <v>DQ0</v>
      </c>
      <c r="AU73" t="str">
        <f t="shared" si="19"/>
        <v>--</v>
      </c>
    </row>
    <row r="74" spans="1:47" x14ac:dyDescent="0.25">
      <c r="A74" t="str">
        <f t="shared" si="14"/>
        <v>U1-D12</v>
      </c>
      <c r="B74" t="str">
        <f t="shared" si="15"/>
        <v>DQ11</v>
      </c>
      <c r="C74" t="str">
        <f t="shared" si="16"/>
        <v>U1-DQ11</v>
      </c>
      <c r="D74" t="str">
        <f t="shared" si="17"/>
        <v>U1-D12</v>
      </c>
      <c r="E74" t="s">
        <v>367</v>
      </c>
      <c r="F74" t="s">
        <v>320</v>
      </c>
      <c r="G74" t="s">
        <v>600</v>
      </c>
      <c r="L74" t="s">
        <v>607</v>
      </c>
      <c r="M74" t="s">
        <v>289</v>
      </c>
      <c r="N74" s="97">
        <v>17.402999999999999</v>
      </c>
      <c r="AT74" t="str">
        <f t="shared" si="18"/>
        <v>DQ11</v>
      </c>
      <c r="AU74" t="str">
        <f t="shared" si="19"/>
        <v>--</v>
      </c>
    </row>
    <row r="75" spans="1:47" x14ac:dyDescent="0.25">
      <c r="A75" t="str">
        <f t="shared" si="14"/>
        <v>U1-D13</v>
      </c>
      <c r="B75" t="str">
        <f t="shared" si="15"/>
        <v>NetU1_D13</v>
      </c>
      <c r="C75" t="str">
        <f t="shared" si="16"/>
        <v>U1-NetU1_D13</v>
      </c>
      <c r="D75" t="str">
        <f t="shared" si="17"/>
        <v>U1-D13</v>
      </c>
      <c r="E75" t="s">
        <v>367</v>
      </c>
      <c r="F75" t="s">
        <v>321</v>
      </c>
      <c r="G75" t="s">
        <v>637</v>
      </c>
      <c r="L75" t="s">
        <v>608</v>
      </c>
      <c r="M75" t="s">
        <v>289</v>
      </c>
      <c r="N75" s="97">
        <v>18.0428</v>
      </c>
      <c r="AT75" t="str">
        <f t="shared" si="18"/>
        <v>NetU1_D13</v>
      </c>
      <c r="AU75" t="str">
        <f t="shared" si="19"/>
        <v>--</v>
      </c>
    </row>
    <row r="76" spans="1:47" x14ac:dyDescent="0.25">
      <c r="A76" t="str">
        <f t="shared" si="14"/>
        <v>U1-E9</v>
      </c>
      <c r="B76" t="str">
        <f t="shared" si="15"/>
        <v>DQM0</v>
      </c>
      <c r="C76" t="str">
        <f t="shared" si="16"/>
        <v>U1-DQM0</v>
      </c>
      <c r="D76" t="str">
        <f t="shared" si="17"/>
        <v>U1-E9</v>
      </c>
      <c r="E76" t="s">
        <v>367</v>
      </c>
      <c r="F76" t="s">
        <v>643</v>
      </c>
      <c r="G76" t="s">
        <v>619</v>
      </c>
      <c r="L76" t="s">
        <v>609</v>
      </c>
      <c r="M76" t="s">
        <v>289</v>
      </c>
      <c r="N76" s="97">
        <v>17.133700000000001</v>
      </c>
      <c r="AT76" t="str">
        <f t="shared" si="18"/>
        <v>DQM0</v>
      </c>
      <c r="AU76" t="str">
        <f t="shared" si="19"/>
        <v>--</v>
      </c>
    </row>
    <row r="77" spans="1:47" x14ac:dyDescent="0.25">
      <c r="A77" t="str">
        <f t="shared" si="14"/>
        <v>U1-E10</v>
      </c>
      <c r="B77" t="str">
        <f t="shared" si="15"/>
        <v>DQ4</v>
      </c>
      <c r="C77" t="str">
        <f t="shared" si="16"/>
        <v>U1-DQ4</v>
      </c>
      <c r="D77" t="str">
        <f t="shared" si="17"/>
        <v>U1-E10</v>
      </c>
      <c r="E77" t="s">
        <v>367</v>
      </c>
      <c r="F77" t="s">
        <v>644</v>
      </c>
      <c r="G77" t="s">
        <v>608</v>
      </c>
      <c r="L77" t="s">
        <v>610</v>
      </c>
      <c r="M77" t="s">
        <v>289</v>
      </c>
      <c r="N77" s="97">
        <v>15.4717</v>
      </c>
      <c r="AT77" t="str">
        <f t="shared" si="18"/>
        <v>DQ4</v>
      </c>
      <c r="AU77" t="str">
        <f t="shared" si="19"/>
        <v>--</v>
      </c>
    </row>
    <row r="78" spans="1:47" x14ac:dyDescent="0.25">
      <c r="A78" t="str">
        <f t="shared" si="14"/>
        <v>U1-E12</v>
      </c>
      <c r="B78" t="str">
        <f t="shared" si="15"/>
        <v>DQ9</v>
      </c>
      <c r="C78" t="str">
        <f t="shared" si="16"/>
        <v>U1-DQ9</v>
      </c>
      <c r="D78" t="str">
        <f t="shared" si="17"/>
        <v>U1-E12</v>
      </c>
      <c r="E78" t="s">
        <v>367</v>
      </c>
      <c r="F78" t="s">
        <v>645</v>
      </c>
      <c r="G78" t="s">
        <v>617</v>
      </c>
      <c r="L78" t="s">
        <v>613</v>
      </c>
      <c r="M78" t="s">
        <v>289</v>
      </c>
      <c r="N78" s="97">
        <v>14.8764</v>
      </c>
      <c r="AT78" t="str">
        <f t="shared" si="18"/>
        <v>DQ9</v>
      </c>
      <c r="AU78" t="str">
        <f t="shared" si="19"/>
        <v>--</v>
      </c>
    </row>
    <row r="79" spans="1:47" x14ac:dyDescent="0.25">
      <c r="A79" t="str">
        <f t="shared" si="14"/>
        <v>U1-E13</v>
      </c>
      <c r="B79" t="str">
        <f t="shared" si="15"/>
        <v>DQ10</v>
      </c>
      <c r="C79" t="str">
        <f t="shared" si="16"/>
        <v>U1-DQ10</v>
      </c>
      <c r="D79" t="str">
        <f t="shared" si="17"/>
        <v>U1-E13</v>
      </c>
      <c r="E79" t="s">
        <v>367</v>
      </c>
      <c r="F79" t="s">
        <v>646</v>
      </c>
      <c r="G79" t="s">
        <v>599</v>
      </c>
      <c r="L79" t="s">
        <v>615</v>
      </c>
      <c r="M79" t="s">
        <v>289</v>
      </c>
      <c r="N79" s="97">
        <v>13.0451</v>
      </c>
      <c r="AT79" t="str">
        <f t="shared" si="18"/>
        <v>DQ10</v>
      </c>
      <c r="AU79" t="str">
        <f t="shared" si="19"/>
        <v>--</v>
      </c>
    </row>
    <row r="80" spans="1:47" x14ac:dyDescent="0.25">
      <c r="A80" t="str">
        <f t="shared" si="14"/>
        <v>U1-F8</v>
      </c>
      <c r="B80" t="str">
        <f t="shared" si="15"/>
        <v>DQ7</v>
      </c>
      <c r="C80" t="str">
        <f t="shared" si="16"/>
        <v>U1-DQ7</v>
      </c>
      <c r="D80" t="str">
        <f t="shared" si="17"/>
        <v>U1-F8</v>
      </c>
      <c r="E80" t="s">
        <v>367</v>
      </c>
      <c r="F80" t="s">
        <v>647</v>
      </c>
      <c r="G80" t="s">
        <v>613</v>
      </c>
      <c r="L80" t="s">
        <v>617</v>
      </c>
      <c r="M80" t="s">
        <v>289</v>
      </c>
      <c r="N80" s="97">
        <v>15.9308</v>
      </c>
      <c r="AT80" t="str">
        <f t="shared" si="18"/>
        <v>DQ7</v>
      </c>
      <c r="AU80" t="str">
        <f t="shared" si="19"/>
        <v>--</v>
      </c>
    </row>
    <row r="81" spans="1:47" x14ac:dyDescent="0.25">
      <c r="A81" t="str">
        <f t="shared" si="14"/>
        <v>U1-F9</v>
      </c>
      <c r="B81" t="str">
        <f t="shared" si="15"/>
        <v>DQ3</v>
      </c>
      <c r="C81" t="str">
        <f t="shared" si="16"/>
        <v>U1-DQ3</v>
      </c>
      <c r="D81" t="str">
        <f t="shared" si="17"/>
        <v>U1-F9</v>
      </c>
      <c r="E81" t="s">
        <v>367</v>
      </c>
      <c r="F81" t="s">
        <v>648</v>
      </c>
      <c r="G81" t="s">
        <v>607</v>
      </c>
      <c r="L81" t="s">
        <v>619</v>
      </c>
      <c r="M81" t="s">
        <v>289</v>
      </c>
      <c r="N81" s="97">
        <v>15.211499999999999</v>
      </c>
      <c r="AT81" t="str">
        <f t="shared" si="18"/>
        <v>DQ3</v>
      </c>
      <c r="AU81" t="str">
        <f t="shared" si="19"/>
        <v>--</v>
      </c>
    </row>
    <row r="82" spans="1:47" x14ac:dyDescent="0.25">
      <c r="A82" t="str">
        <f t="shared" si="14"/>
        <v>U1-F10</v>
      </c>
      <c r="B82" t="str">
        <f t="shared" si="15"/>
        <v>DQ2</v>
      </c>
      <c r="C82" t="str">
        <f t="shared" si="16"/>
        <v>U1-DQ2</v>
      </c>
      <c r="D82" t="str">
        <f t="shared" si="17"/>
        <v>U1-F10</v>
      </c>
      <c r="E82" t="s">
        <v>367</v>
      </c>
      <c r="F82" t="s">
        <v>649</v>
      </c>
      <c r="G82" t="s">
        <v>606</v>
      </c>
      <c r="L82" t="s">
        <v>621</v>
      </c>
      <c r="M82" t="s">
        <v>289</v>
      </c>
      <c r="N82" s="97">
        <v>12.715400000000001</v>
      </c>
      <c r="AT82" t="str">
        <f t="shared" si="18"/>
        <v>DQ2</v>
      </c>
      <c r="AU82" t="str">
        <f t="shared" si="19"/>
        <v>--</v>
      </c>
    </row>
    <row r="83" spans="1:47" x14ac:dyDescent="0.25">
      <c r="A83" t="str">
        <f t="shared" si="14"/>
        <v>U1-F11</v>
      </c>
      <c r="B83" t="str">
        <f t="shared" si="15"/>
        <v>3.3V</v>
      </c>
      <c r="C83" t="str">
        <f t="shared" si="16"/>
        <v>U1-3.3V</v>
      </c>
      <c r="D83" t="str">
        <f t="shared" si="17"/>
        <v>U1-F11</v>
      </c>
      <c r="E83" t="s">
        <v>367</v>
      </c>
      <c r="F83" t="s">
        <v>650</v>
      </c>
      <c r="G83" t="s">
        <v>291</v>
      </c>
      <c r="L83" t="s">
        <v>337</v>
      </c>
      <c r="M83" t="s">
        <v>289</v>
      </c>
      <c r="N83" s="97">
        <v>4.7196999999999996</v>
      </c>
      <c r="AT83" t="str">
        <f t="shared" si="18"/>
        <v>3.3V</v>
      </c>
      <c r="AU83" t="str">
        <f t="shared" si="19"/>
        <v>--</v>
      </c>
    </row>
    <row r="84" spans="1:47" x14ac:dyDescent="0.25">
      <c r="A84" t="str">
        <f t="shared" si="14"/>
        <v>U1-F12</v>
      </c>
      <c r="B84" t="str">
        <f t="shared" si="15"/>
        <v>DQM1</v>
      </c>
      <c r="C84" t="str">
        <f t="shared" si="16"/>
        <v>U1-DQM1</v>
      </c>
      <c r="D84" t="str">
        <f t="shared" si="17"/>
        <v>U1-F12</v>
      </c>
      <c r="E84" t="s">
        <v>367</v>
      </c>
      <c r="F84" t="s">
        <v>651</v>
      </c>
      <c r="G84" t="s">
        <v>621</v>
      </c>
      <c r="L84" t="s">
        <v>338</v>
      </c>
      <c r="M84" t="s">
        <v>289</v>
      </c>
      <c r="N84" s="97">
        <v>4.7344999999999997</v>
      </c>
      <c r="AT84" t="str">
        <f t="shared" si="18"/>
        <v>DQM1</v>
      </c>
      <c r="AU84" t="str">
        <f t="shared" si="19"/>
        <v>--</v>
      </c>
    </row>
    <row r="85" spans="1:47" x14ac:dyDescent="0.25">
      <c r="A85" t="str">
        <f t="shared" si="14"/>
        <v>U1-F13</v>
      </c>
      <c r="B85" t="str">
        <f t="shared" si="15"/>
        <v>DQ8</v>
      </c>
      <c r="C85" t="str">
        <f t="shared" si="16"/>
        <v>U1-DQ8</v>
      </c>
      <c r="D85" t="str">
        <f t="shared" si="17"/>
        <v>U1-F13</v>
      </c>
      <c r="E85" t="s">
        <v>367</v>
      </c>
      <c r="F85" t="s">
        <v>652</v>
      </c>
      <c r="G85" t="s">
        <v>615</v>
      </c>
      <c r="L85" t="s">
        <v>339</v>
      </c>
      <c r="M85" t="s">
        <v>289</v>
      </c>
      <c r="N85" s="97">
        <v>2.9685999999999999</v>
      </c>
      <c r="AT85" t="str">
        <f t="shared" si="18"/>
        <v>DQ8</v>
      </c>
      <c r="AU85" t="str">
        <f t="shared" si="19"/>
        <v>--</v>
      </c>
    </row>
    <row r="86" spans="1:47" x14ac:dyDescent="0.25">
      <c r="A86" t="str">
        <f t="shared" si="14"/>
        <v>U1-G5</v>
      </c>
      <c r="B86" t="str">
        <f t="shared" si="15"/>
        <v>OSC_CLK</v>
      </c>
      <c r="C86" t="str">
        <f t="shared" si="16"/>
        <v>U1-OSC_CLK</v>
      </c>
      <c r="D86" t="str">
        <f t="shared" si="17"/>
        <v>U1-G5</v>
      </c>
      <c r="E86" t="s">
        <v>367</v>
      </c>
      <c r="F86" t="s">
        <v>653</v>
      </c>
      <c r="G86" t="s">
        <v>968</v>
      </c>
      <c r="L86" t="s">
        <v>341</v>
      </c>
      <c r="M86" t="s">
        <v>289</v>
      </c>
      <c r="N86" s="97">
        <v>2.6234000000000002</v>
      </c>
      <c r="AT86" t="str">
        <f t="shared" si="18"/>
        <v>OSC_CLK</v>
      </c>
      <c r="AU86" t="str">
        <f t="shared" si="19"/>
        <v>--</v>
      </c>
    </row>
    <row r="87" spans="1:47" x14ac:dyDescent="0.25">
      <c r="A87" t="str">
        <f t="shared" si="14"/>
        <v>U1-G9</v>
      </c>
      <c r="B87" t="str">
        <f t="shared" si="15"/>
        <v>DQ6</v>
      </c>
      <c r="C87" t="str">
        <f t="shared" si="16"/>
        <v>U1-DQ6</v>
      </c>
      <c r="D87" t="str">
        <f t="shared" si="17"/>
        <v>U1-G9</v>
      </c>
      <c r="E87" t="s">
        <v>367</v>
      </c>
      <c r="F87" t="s">
        <v>655</v>
      </c>
      <c r="G87" t="s">
        <v>610</v>
      </c>
      <c r="L87" t="s">
        <v>343</v>
      </c>
      <c r="M87" t="s">
        <v>289</v>
      </c>
      <c r="N87" s="97">
        <v>4.0073999999999996</v>
      </c>
      <c r="AT87" t="str">
        <f t="shared" si="18"/>
        <v>DQ6</v>
      </c>
      <c r="AU87" t="str">
        <f t="shared" si="19"/>
        <v>--</v>
      </c>
    </row>
    <row r="88" spans="1:47" x14ac:dyDescent="0.25">
      <c r="A88" t="str">
        <f t="shared" si="14"/>
        <v>U1-G10</v>
      </c>
      <c r="B88" t="str">
        <f t="shared" si="15"/>
        <v>DQ1</v>
      </c>
      <c r="C88" t="str">
        <f t="shared" si="16"/>
        <v>U1-DQ1</v>
      </c>
      <c r="D88" t="str">
        <f t="shared" si="17"/>
        <v>U1-G10</v>
      </c>
      <c r="E88" t="s">
        <v>367</v>
      </c>
      <c r="F88" t="s">
        <v>656</v>
      </c>
      <c r="G88" t="s">
        <v>597</v>
      </c>
      <c r="L88" t="s">
        <v>345</v>
      </c>
      <c r="M88" t="s">
        <v>289</v>
      </c>
      <c r="N88" s="97">
        <v>9.7843999999999998</v>
      </c>
      <c r="AT88" t="str">
        <f t="shared" si="18"/>
        <v>DQ1</v>
      </c>
      <c r="AU88" t="str">
        <f t="shared" si="19"/>
        <v>--</v>
      </c>
    </row>
    <row r="89" spans="1:47" x14ac:dyDescent="0.25">
      <c r="A89" t="str">
        <f t="shared" si="14"/>
        <v>U1-G11</v>
      </c>
      <c r="B89" t="str">
        <f t="shared" si="15"/>
        <v>3.3V</v>
      </c>
      <c r="C89" t="str">
        <f t="shared" si="16"/>
        <v>U1-3.3V</v>
      </c>
      <c r="D89" t="str">
        <f t="shared" si="17"/>
        <v>U1-G11</v>
      </c>
      <c r="E89" t="s">
        <v>367</v>
      </c>
      <c r="F89" t="s">
        <v>657</v>
      </c>
      <c r="G89" t="s">
        <v>291</v>
      </c>
      <c r="L89" t="s">
        <v>347</v>
      </c>
      <c r="M89" t="s">
        <v>289</v>
      </c>
      <c r="N89" s="97">
        <v>17.113399999999999</v>
      </c>
      <c r="AT89" t="str">
        <f t="shared" si="18"/>
        <v>3.3V</v>
      </c>
      <c r="AU89" t="str">
        <f t="shared" si="19"/>
        <v>--</v>
      </c>
    </row>
    <row r="90" spans="1:47" x14ac:dyDescent="0.25">
      <c r="A90" t="str">
        <f t="shared" si="14"/>
        <v>U1-G12</v>
      </c>
      <c r="B90" t="str">
        <f t="shared" si="15"/>
        <v>D14</v>
      </c>
      <c r="C90" t="str">
        <f t="shared" si="16"/>
        <v>U1-D14</v>
      </c>
      <c r="D90" t="str">
        <f t="shared" si="17"/>
        <v>U1-G12</v>
      </c>
      <c r="E90" t="s">
        <v>367</v>
      </c>
      <c r="F90" t="s">
        <v>658</v>
      </c>
      <c r="G90" t="s">
        <v>322</v>
      </c>
      <c r="L90" t="s">
        <v>598</v>
      </c>
      <c r="M90" t="s">
        <v>289</v>
      </c>
      <c r="N90" s="97">
        <v>10.453900000000001</v>
      </c>
      <c r="AT90" t="str">
        <f t="shared" si="18"/>
        <v>D14</v>
      </c>
      <c r="AU90" t="str">
        <f t="shared" si="19"/>
        <v>--</v>
      </c>
    </row>
    <row r="91" spans="1:47" x14ac:dyDescent="0.25">
      <c r="A91" t="str">
        <f t="shared" si="14"/>
        <v>U1-G13</v>
      </c>
      <c r="B91" t="str">
        <f t="shared" si="15"/>
        <v>D12_R</v>
      </c>
      <c r="C91" t="str">
        <f t="shared" si="16"/>
        <v>U1-D12_R</v>
      </c>
      <c r="D91" t="str">
        <f t="shared" si="17"/>
        <v>U1-G13</v>
      </c>
      <c r="E91" t="s">
        <v>367</v>
      </c>
      <c r="F91" t="s">
        <v>659</v>
      </c>
      <c r="G91" t="s">
        <v>327</v>
      </c>
      <c r="L91" t="s">
        <v>612</v>
      </c>
      <c r="M91" t="s">
        <v>289</v>
      </c>
      <c r="N91" s="97">
        <v>18.152000000000001</v>
      </c>
      <c r="AT91" t="str">
        <f t="shared" si="18"/>
        <v>D12_R</v>
      </c>
      <c r="AU91" t="str">
        <f t="shared" si="19"/>
        <v>--</v>
      </c>
    </row>
    <row r="92" spans="1:47" x14ac:dyDescent="0.25">
      <c r="A92" t="str">
        <f t="shared" si="14"/>
        <v>U1-H4</v>
      </c>
      <c r="B92" t="str">
        <f t="shared" si="15"/>
        <v>D3</v>
      </c>
      <c r="C92" t="str">
        <f t="shared" si="16"/>
        <v>U1-D3</v>
      </c>
      <c r="D92" t="str">
        <f t="shared" si="17"/>
        <v>U1-H4</v>
      </c>
      <c r="E92" t="s">
        <v>367</v>
      </c>
      <c r="F92" t="s">
        <v>484</v>
      </c>
      <c r="G92" t="s">
        <v>302</v>
      </c>
      <c r="L92" t="s">
        <v>324</v>
      </c>
      <c r="M92" t="s">
        <v>289</v>
      </c>
      <c r="N92" s="97">
        <v>203.34899999999999</v>
      </c>
      <c r="AT92" t="str">
        <f t="shared" si="18"/>
        <v>D3</v>
      </c>
      <c r="AU92" t="str">
        <f t="shared" si="19"/>
        <v>--</v>
      </c>
    </row>
    <row r="93" spans="1:47" x14ac:dyDescent="0.25">
      <c r="A93" t="str">
        <f t="shared" si="14"/>
        <v>U1-H5</v>
      </c>
      <c r="B93" t="str">
        <f t="shared" si="15"/>
        <v>D2</v>
      </c>
      <c r="C93" t="str">
        <f t="shared" si="16"/>
        <v>U1-D2</v>
      </c>
      <c r="D93" t="str">
        <f t="shared" si="17"/>
        <v>U1-H5</v>
      </c>
      <c r="E93" t="s">
        <v>367</v>
      </c>
      <c r="F93" t="s">
        <v>660</v>
      </c>
      <c r="G93" t="s">
        <v>301</v>
      </c>
      <c r="L93" t="s">
        <v>969</v>
      </c>
      <c r="M93" t="s">
        <v>289</v>
      </c>
      <c r="N93" s="97">
        <v>14.0748</v>
      </c>
      <c r="AT93" t="str">
        <f t="shared" si="18"/>
        <v>D2</v>
      </c>
      <c r="AU93" t="str">
        <f t="shared" si="19"/>
        <v>--</v>
      </c>
    </row>
    <row r="94" spans="1:47" x14ac:dyDescent="0.25">
      <c r="A94" t="str">
        <f t="shared" si="14"/>
        <v>U1-H6</v>
      </c>
      <c r="B94" t="str">
        <f t="shared" si="15"/>
        <v>CLK12M</v>
      </c>
      <c r="C94" t="str">
        <f t="shared" si="16"/>
        <v>U1-CLK12M</v>
      </c>
      <c r="D94" t="str">
        <f t="shared" si="17"/>
        <v>U1-H6</v>
      </c>
      <c r="E94" t="s">
        <v>367</v>
      </c>
      <c r="F94" t="s">
        <v>662</v>
      </c>
      <c r="G94" t="s">
        <v>315</v>
      </c>
      <c r="L94" t="s">
        <v>970</v>
      </c>
      <c r="M94" t="s">
        <v>289</v>
      </c>
      <c r="N94" s="97">
        <v>13.571899999999999</v>
      </c>
      <c r="AT94" t="str">
        <f t="shared" si="18"/>
        <v>NetR17_1</v>
      </c>
      <c r="AU94" t="str">
        <f t="shared" si="19"/>
        <v>R17</v>
      </c>
    </row>
    <row r="95" spans="1:47" x14ac:dyDescent="0.25">
      <c r="A95" t="str">
        <f t="shared" si="14"/>
        <v>U1-H8</v>
      </c>
      <c r="B95" t="str">
        <f t="shared" si="15"/>
        <v>D0</v>
      </c>
      <c r="C95" t="str">
        <f t="shared" si="16"/>
        <v>U1-D0</v>
      </c>
      <c r="D95" t="str">
        <f t="shared" si="17"/>
        <v>U1-H8</v>
      </c>
      <c r="E95" t="s">
        <v>367</v>
      </c>
      <c r="F95" t="s">
        <v>663</v>
      </c>
      <c r="G95" t="s">
        <v>299</v>
      </c>
      <c r="L95" t="s">
        <v>971</v>
      </c>
      <c r="M95" t="s">
        <v>289</v>
      </c>
      <c r="N95" s="97">
        <v>11.1637</v>
      </c>
      <c r="AT95" t="str">
        <f t="shared" si="18"/>
        <v>D0</v>
      </c>
      <c r="AU95" t="str">
        <f t="shared" si="19"/>
        <v>--</v>
      </c>
    </row>
    <row r="96" spans="1:47" x14ac:dyDescent="0.25">
      <c r="A96" t="str">
        <f t="shared" si="14"/>
        <v>U1-H9</v>
      </c>
      <c r="B96" t="str">
        <f t="shared" si="15"/>
        <v>OSC_DIV</v>
      </c>
      <c r="C96" t="str">
        <f t="shared" si="16"/>
        <v>U1-OSC_DIV</v>
      </c>
      <c r="D96" t="str">
        <f t="shared" si="17"/>
        <v>U1-H9</v>
      </c>
      <c r="E96" t="s">
        <v>367</v>
      </c>
      <c r="F96" t="s">
        <v>665</v>
      </c>
      <c r="G96" t="s">
        <v>972</v>
      </c>
      <c r="L96" t="s">
        <v>973</v>
      </c>
      <c r="M96" t="s">
        <v>289</v>
      </c>
      <c r="N96" s="97">
        <v>12.5779</v>
      </c>
      <c r="AT96" t="str">
        <f t="shared" si="18"/>
        <v>NetR45_1</v>
      </c>
      <c r="AU96" t="str">
        <f t="shared" si="19"/>
        <v>R45</v>
      </c>
    </row>
    <row r="97" spans="1:47" x14ac:dyDescent="0.25">
      <c r="A97" t="str">
        <f t="shared" si="14"/>
        <v>U1-H10</v>
      </c>
      <c r="B97" t="str">
        <f t="shared" si="15"/>
        <v>D12</v>
      </c>
      <c r="C97" t="str">
        <f t="shared" si="16"/>
        <v>U1-D12</v>
      </c>
      <c r="D97" t="str">
        <f t="shared" si="17"/>
        <v>U1-H10</v>
      </c>
      <c r="E97" t="s">
        <v>367</v>
      </c>
      <c r="F97" t="s">
        <v>667</v>
      </c>
      <c r="G97" t="s">
        <v>320</v>
      </c>
      <c r="L97" t="s">
        <v>328</v>
      </c>
      <c r="M97" t="s">
        <v>289</v>
      </c>
      <c r="N97" s="97">
        <v>16.383199999999999</v>
      </c>
      <c r="AT97" t="str">
        <f t="shared" si="18"/>
        <v>D12</v>
      </c>
      <c r="AU97" t="str">
        <f t="shared" si="19"/>
        <v>--</v>
      </c>
    </row>
    <row r="98" spans="1:47" x14ac:dyDescent="0.25">
      <c r="A98" t="str">
        <f t="shared" si="14"/>
        <v>U1-H11</v>
      </c>
      <c r="B98" t="str">
        <f t="shared" si="15"/>
        <v>3.3V</v>
      </c>
      <c r="C98" t="str">
        <f t="shared" si="16"/>
        <v>U1-3.3V</v>
      </c>
      <c r="D98" t="str">
        <f t="shared" si="17"/>
        <v>U1-H11</v>
      </c>
      <c r="E98" t="s">
        <v>367</v>
      </c>
      <c r="F98" t="s">
        <v>668</v>
      </c>
      <c r="G98" t="s">
        <v>291</v>
      </c>
      <c r="L98" t="s">
        <v>354</v>
      </c>
      <c r="M98" t="s">
        <v>289</v>
      </c>
      <c r="N98" s="97">
        <v>30.251200000000001</v>
      </c>
      <c r="AT98" t="str">
        <f t="shared" si="18"/>
        <v>3.3V</v>
      </c>
      <c r="AU98" t="str">
        <f t="shared" si="19"/>
        <v>--</v>
      </c>
    </row>
    <row r="99" spans="1:47" x14ac:dyDescent="0.25">
      <c r="A99" t="str">
        <f t="shared" si="14"/>
        <v>U1-H13</v>
      </c>
      <c r="B99" t="str">
        <f t="shared" si="15"/>
        <v>D13</v>
      </c>
      <c r="C99" t="str">
        <f t="shared" si="16"/>
        <v>U1-D13</v>
      </c>
      <c r="D99" t="str">
        <f t="shared" si="17"/>
        <v>U1-H13</v>
      </c>
      <c r="E99" t="s">
        <v>367</v>
      </c>
      <c r="F99" t="s">
        <v>669</v>
      </c>
      <c r="G99" t="s">
        <v>321</v>
      </c>
      <c r="L99" t="s">
        <v>356</v>
      </c>
      <c r="M99" t="s">
        <v>289</v>
      </c>
      <c r="N99" s="97">
        <v>25.831700000000001</v>
      </c>
      <c r="AT99" t="str">
        <f t="shared" si="18"/>
        <v>D13</v>
      </c>
      <c r="AU99" t="str">
        <f t="shared" si="19"/>
        <v>--</v>
      </c>
    </row>
    <row r="100" spans="1:47" x14ac:dyDescent="0.25">
      <c r="A100" t="str">
        <f t="shared" si="14"/>
        <v>U1-J1</v>
      </c>
      <c r="B100" t="str">
        <f t="shared" si="15"/>
        <v>D4</v>
      </c>
      <c r="C100" t="str">
        <f t="shared" si="16"/>
        <v>U1-D4</v>
      </c>
      <c r="D100" t="str">
        <f t="shared" si="17"/>
        <v>U1-J1</v>
      </c>
      <c r="E100" t="s">
        <v>367</v>
      </c>
      <c r="F100" t="s">
        <v>168</v>
      </c>
      <c r="G100" t="s">
        <v>304</v>
      </c>
      <c r="L100" t="s">
        <v>358</v>
      </c>
      <c r="M100" t="s">
        <v>289</v>
      </c>
      <c r="N100" s="97">
        <v>20.968900000000001</v>
      </c>
      <c r="AT100" t="str">
        <f t="shared" si="18"/>
        <v>D4</v>
      </c>
      <c r="AU100" t="str">
        <f t="shared" si="19"/>
        <v>--</v>
      </c>
    </row>
    <row r="101" spans="1:47" x14ac:dyDescent="0.25">
      <c r="A101" t="str">
        <f t="shared" si="14"/>
        <v>U1-J2</v>
      </c>
      <c r="B101" t="str">
        <f t="shared" si="15"/>
        <v>D5</v>
      </c>
      <c r="C101" t="str">
        <f t="shared" si="16"/>
        <v>U1-D5</v>
      </c>
      <c r="D101" t="str">
        <f t="shared" si="17"/>
        <v>U1-J2</v>
      </c>
      <c r="E101" t="s">
        <v>367</v>
      </c>
      <c r="F101" t="s">
        <v>184</v>
      </c>
      <c r="G101" t="s">
        <v>306</v>
      </c>
      <c r="L101" t="s">
        <v>360</v>
      </c>
      <c r="M101" t="s">
        <v>289</v>
      </c>
      <c r="N101" s="97">
        <v>21.240400000000001</v>
      </c>
      <c r="AT101" t="str">
        <f t="shared" si="18"/>
        <v>D5</v>
      </c>
      <c r="AU101" t="str">
        <f t="shared" si="19"/>
        <v>--</v>
      </c>
    </row>
    <row r="102" spans="1:47" x14ac:dyDescent="0.25">
      <c r="A102" t="str">
        <f t="shared" si="14"/>
        <v>U1-J3</v>
      </c>
      <c r="B102" t="str">
        <f t="shared" si="15"/>
        <v>3.3V</v>
      </c>
      <c r="C102" t="str">
        <f t="shared" si="16"/>
        <v>U1-3.3V</v>
      </c>
      <c r="D102" t="str">
        <f t="shared" si="17"/>
        <v>U1-J3</v>
      </c>
      <c r="E102" t="s">
        <v>367</v>
      </c>
      <c r="F102" t="s">
        <v>185</v>
      </c>
      <c r="G102" t="s">
        <v>291</v>
      </c>
      <c r="L102" t="s">
        <v>362</v>
      </c>
      <c r="M102" t="s">
        <v>289</v>
      </c>
      <c r="N102" s="97">
        <v>17.980399999999999</v>
      </c>
      <c r="AT102" t="str">
        <f t="shared" si="18"/>
        <v>3.3V</v>
      </c>
      <c r="AU102" t="str">
        <f t="shared" si="19"/>
        <v>--</v>
      </c>
    </row>
    <row r="103" spans="1:47" x14ac:dyDescent="0.25">
      <c r="A103" t="str">
        <f t="shared" si="14"/>
        <v>U1-J5</v>
      </c>
      <c r="B103" t="str">
        <f t="shared" si="15"/>
        <v>ADDA_SYNC</v>
      </c>
      <c r="C103" t="str">
        <f t="shared" si="16"/>
        <v>U1-ADDA_SYNC</v>
      </c>
      <c r="D103" t="str">
        <f t="shared" si="17"/>
        <v>U1-J5</v>
      </c>
      <c r="E103" t="s">
        <v>367</v>
      </c>
      <c r="F103" t="s">
        <v>670</v>
      </c>
      <c r="G103" t="s">
        <v>966</v>
      </c>
      <c r="L103" t="s">
        <v>364</v>
      </c>
      <c r="M103" t="s">
        <v>289</v>
      </c>
      <c r="N103" s="97">
        <v>17.566500000000001</v>
      </c>
      <c r="AT103" t="str">
        <f t="shared" si="18"/>
        <v>ADDA_SYNC</v>
      </c>
      <c r="AU103" t="str">
        <f t="shared" si="19"/>
        <v>--</v>
      </c>
    </row>
    <row r="104" spans="1:47" x14ac:dyDescent="0.25">
      <c r="A104" t="str">
        <f t="shared" si="14"/>
        <v>U1-J6</v>
      </c>
      <c r="B104" t="str">
        <f t="shared" si="15"/>
        <v>MISO</v>
      </c>
      <c r="C104" t="str">
        <f t="shared" si="16"/>
        <v>U1-MISO</v>
      </c>
      <c r="D104" t="str">
        <f t="shared" si="17"/>
        <v>U1-J6</v>
      </c>
      <c r="E104" t="s">
        <v>367</v>
      </c>
      <c r="F104" t="s">
        <v>187</v>
      </c>
      <c r="G104" t="s">
        <v>974</v>
      </c>
      <c r="L104" t="s">
        <v>366</v>
      </c>
      <c r="M104" t="s">
        <v>289</v>
      </c>
      <c r="N104" s="97">
        <v>14.991899999999999</v>
      </c>
      <c r="AT104" t="str">
        <f t="shared" si="18"/>
        <v>MISO</v>
      </c>
      <c r="AU104" t="str">
        <f t="shared" si="19"/>
        <v>--</v>
      </c>
    </row>
    <row r="105" spans="1:47" x14ac:dyDescent="0.25">
      <c r="A105" t="str">
        <f t="shared" si="14"/>
        <v>U1-J7</v>
      </c>
      <c r="B105" t="str">
        <f t="shared" si="15"/>
        <v>MCLK</v>
      </c>
      <c r="C105" t="str">
        <f t="shared" si="16"/>
        <v>U1-MCLK</v>
      </c>
      <c r="D105" t="str">
        <f t="shared" si="17"/>
        <v>U1-J7</v>
      </c>
      <c r="E105" t="s">
        <v>367</v>
      </c>
      <c r="F105" t="s">
        <v>673</v>
      </c>
      <c r="G105" t="s">
        <v>975</v>
      </c>
      <c r="L105" t="s">
        <v>368</v>
      </c>
      <c r="M105" t="s">
        <v>289</v>
      </c>
      <c r="N105" s="97">
        <v>16.400400000000001</v>
      </c>
      <c r="AT105" t="str">
        <f t="shared" si="18"/>
        <v>MCLK</v>
      </c>
      <c r="AU105" t="str">
        <f t="shared" si="19"/>
        <v>--</v>
      </c>
    </row>
    <row r="106" spans="1:47" x14ac:dyDescent="0.25">
      <c r="A106" t="str">
        <f t="shared" si="14"/>
        <v>U1-J8</v>
      </c>
      <c r="B106" t="str">
        <f t="shared" si="15"/>
        <v>A3</v>
      </c>
      <c r="C106" t="str">
        <f t="shared" si="16"/>
        <v>U1-A3</v>
      </c>
      <c r="D106" t="str">
        <f t="shared" si="17"/>
        <v>U1-J8</v>
      </c>
      <c r="E106" t="s">
        <v>367</v>
      </c>
      <c r="F106" t="s">
        <v>676</v>
      </c>
      <c r="G106" t="s">
        <v>579</v>
      </c>
      <c r="L106" t="s">
        <v>975</v>
      </c>
      <c r="M106" t="s">
        <v>289</v>
      </c>
      <c r="N106" s="97">
        <v>42.125500000000002</v>
      </c>
      <c r="AT106" t="str">
        <f t="shared" si="18"/>
        <v>A3</v>
      </c>
      <c r="AU106" t="str">
        <f t="shared" si="19"/>
        <v>--</v>
      </c>
    </row>
    <row r="107" spans="1:47" x14ac:dyDescent="0.25">
      <c r="A107" t="str">
        <f t="shared" si="14"/>
        <v>U1-J9</v>
      </c>
      <c r="B107" t="str">
        <f t="shared" si="15"/>
        <v>MEMS_INT2</v>
      </c>
      <c r="C107" t="str">
        <f t="shared" si="16"/>
        <v>U1-MEMS_INT2</v>
      </c>
      <c r="D107" t="str">
        <f t="shared" si="17"/>
        <v>U1-J9</v>
      </c>
      <c r="E107" t="s">
        <v>367</v>
      </c>
      <c r="F107" t="s">
        <v>188</v>
      </c>
      <c r="G107" t="s">
        <v>976</v>
      </c>
      <c r="L107" t="s">
        <v>977</v>
      </c>
      <c r="M107" t="s">
        <v>289</v>
      </c>
      <c r="N107" s="97">
        <v>23.685600000000001</v>
      </c>
      <c r="AT107" t="str">
        <f t="shared" si="18"/>
        <v>MEMS_INT2</v>
      </c>
      <c r="AU107" t="str">
        <f t="shared" si="19"/>
        <v>--</v>
      </c>
    </row>
    <row r="108" spans="1:47" x14ac:dyDescent="0.25">
      <c r="A108" t="str">
        <f t="shared" si="14"/>
        <v>U1-J10</v>
      </c>
      <c r="B108" t="str">
        <f t="shared" si="15"/>
        <v>D11</v>
      </c>
      <c r="C108" t="str">
        <f t="shared" si="16"/>
        <v>U1-D11</v>
      </c>
      <c r="D108" t="str">
        <f t="shared" si="17"/>
        <v>U1-J10</v>
      </c>
      <c r="E108" t="s">
        <v>367</v>
      </c>
      <c r="F108" t="s">
        <v>679</v>
      </c>
      <c r="G108" t="s">
        <v>318</v>
      </c>
      <c r="L108" t="s">
        <v>978</v>
      </c>
      <c r="M108" t="s">
        <v>289</v>
      </c>
      <c r="N108" s="97">
        <v>22.8735</v>
      </c>
      <c r="AT108" t="str">
        <f t="shared" si="18"/>
        <v>D11</v>
      </c>
      <c r="AU108" t="str">
        <f t="shared" si="19"/>
        <v>--</v>
      </c>
    </row>
    <row r="109" spans="1:47" x14ac:dyDescent="0.25">
      <c r="A109" t="str">
        <f t="shared" si="14"/>
        <v>U1-J11</v>
      </c>
      <c r="B109" t="str">
        <f t="shared" si="15"/>
        <v>3.3V</v>
      </c>
      <c r="C109" t="str">
        <f t="shared" si="16"/>
        <v>U1-3.3V</v>
      </c>
      <c r="D109" t="str">
        <f t="shared" si="17"/>
        <v>U1-J11</v>
      </c>
      <c r="E109" t="s">
        <v>367</v>
      </c>
      <c r="F109" t="s">
        <v>680</v>
      </c>
      <c r="G109" t="s">
        <v>291</v>
      </c>
      <c r="L109" t="s">
        <v>976</v>
      </c>
      <c r="M109" t="s">
        <v>289</v>
      </c>
      <c r="N109" s="97">
        <v>20.3277</v>
      </c>
      <c r="AT109" t="str">
        <f t="shared" si="18"/>
        <v>3.3V</v>
      </c>
      <c r="AU109" t="str">
        <f t="shared" si="19"/>
        <v>--</v>
      </c>
    </row>
    <row r="110" spans="1:47" x14ac:dyDescent="0.25">
      <c r="A110" t="str">
        <f t="shared" si="14"/>
        <v>U1-J12</v>
      </c>
      <c r="B110" t="str">
        <f t="shared" si="15"/>
        <v>D7</v>
      </c>
      <c r="C110" t="str">
        <f t="shared" si="16"/>
        <v>U1-D7</v>
      </c>
      <c r="D110" t="str">
        <f t="shared" si="17"/>
        <v>U1-J12</v>
      </c>
      <c r="E110" t="s">
        <v>367</v>
      </c>
      <c r="F110" t="s">
        <v>682</v>
      </c>
      <c r="G110" t="s">
        <v>310</v>
      </c>
      <c r="L110" t="s">
        <v>974</v>
      </c>
      <c r="M110" t="s">
        <v>289</v>
      </c>
      <c r="N110" s="97">
        <v>39.517099999999999</v>
      </c>
      <c r="AT110" t="str">
        <f t="shared" si="18"/>
        <v>D7</v>
      </c>
      <c r="AU110" t="str">
        <f t="shared" si="19"/>
        <v>--</v>
      </c>
    </row>
    <row r="111" spans="1:47" x14ac:dyDescent="0.25">
      <c r="A111" t="str">
        <f t="shared" si="14"/>
        <v>U1-J13</v>
      </c>
      <c r="B111" t="str">
        <f t="shared" si="15"/>
        <v>D8</v>
      </c>
      <c r="C111" t="str">
        <f t="shared" si="16"/>
        <v>U1-D8</v>
      </c>
      <c r="D111" t="str">
        <f t="shared" si="17"/>
        <v>U1-J13</v>
      </c>
      <c r="E111" t="s">
        <v>367</v>
      </c>
      <c r="F111" t="s">
        <v>683</v>
      </c>
      <c r="G111" t="s">
        <v>312</v>
      </c>
      <c r="L111" t="s">
        <v>979</v>
      </c>
      <c r="M111" t="s">
        <v>289</v>
      </c>
      <c r="N111" s="97">
        <v>45.608499999999999</v>
      </c>
      <c r="AT111" t="str">
        <f t="shared" si="18"/>
        <v>D8</v>
      </c>
      <c r="AU111" t="str">
        <f t="shared" si="19"/>
        <v>--</v>
      </c>
    </row>
    <row r="112" spans="1:47" x14ac:dyDescent="0.25">
      <c r="A112" t="str">
        <f t="shared" si="14"/>
        <v>U1-K1</v>
      </c>
      <c r="B112" t="str">
        <f t="shared" si="15"/>
        <v>PIO_08</v>
      </c>
      <c r="C112" t="str">
        <f t="shared" si="16"/>
        <v>U1-PIO_08</v>
      </c>
      <c r="D112" t="str">
        <f t="shared" si="17"/>
        <v>U1-K1</v>
      </c>
      <c r="E112" t="s">
        <v>367</v>
      </c>
      <c r="F112" t="s">
        <v>685</v>
      </c>
      <c r="G112" t="s">
        <v>346</v>
      </c>
      <c r="L112" t="s">
        <v>635</v>
      </c>
      <c r="M112" t="s">
        <v>289</v>
      </c>
      <c r="N112" s="97">
        <v>13.1441</v>
      </c>
      <c r="AT112" t="str">
        <f t="shared" si="18"/>
        <v>PIO_08</v>
      </c>
      <c r="AU112" t="str">
        <f t="shared" si="19"/>
        <v>--</v>
      </c>
    </row>
    <row r="113" spans="1:47" x14ac:dyDescent="0.25">
      <c r="A113" t="str">
        <f t="shared" si="14"/>
        <v>U1-K2</v>
      </c>
      <c r="B113" t="str">
        <f t="shared" si="15"/>
        <v>PIO_07</v>
      </c>
      <c r="C113" t="str">
        <f t="shared" si="16"/>
        <v>U1-PIO_07</v>
      </c>
      <c r="D113" t="str">
        <f t="shared" si="17"/>
        <v>U1-K2</v>
      </c>
      <c r="E113" t="s">
        <v>367</v>
      </c>
      <c r="F113" t="s">
        <v>686</v>
      </c>
      <c r="G113" t="s">
        <v>344</v>
      </c>
      <c r="L113" t="s">
        <v>789</v>
      </c>
      <c r="M113" t="s">
        <v>289</v>
      </c>
      <c r="N113" s="97">
        <v>10.976699999999999</v>
      </c>
      <c r="AT113" t="str">
        <f t="shared" si="18"/>
        <v>PIO_07</v>
      </c>
      <c r="AU113" t="str">
        <f t="shared" si="19"/>
        <v>--</v>
      </c>
    </row>
    <row r="114" spans="1:47" x14ac:dyDescent="0.25">
      <c r="A114" t="str">
        <f t="shared" si="14"/>
        <v>U1-K3</v>
      </c>
      <c r="B114" t="str">
        <f t="shared" si="15"/>
        <v>3.3V</v>
      </c>
      <c r="C114" t="str">
        <f t="shared" si="16"/>
        <v>U1-3.3V</v>
      </c>
      <c r="D114" t="str">
        <f t="shared" si="17"/>
        <v>U1-K3</v>
      </c>
      <c r="E114" t="s">
        <v>367</v>
      </c>
      <c r="F114" t="s">
        <v>687</v>
      </c>
      <c r="G114" t="s">
        <v>291</v>
      </c>
      <c r="L114" t="s">
        <v>369</v>
      </c>
      <c r="M114" t="s">
        <v>289</v>
      </c>
      <c r="N114" s="97">
        <v>4.1604000000000001</v>
      </c>
      <c r="AT114" t="str">
        <f t="shared" si="18"/>
        <v>3.3V</v>
      </c>
      <c r="AU114" t="str">
        <f t="shared" si="19"/>
        <v>--</v>
      </c>
    </row>
    <row r="115" spans="1:47" x14ac:dyDescent="0.25">
      <c r="A115" t="str">
        <f t="shared" si="14"/>
        <v>U1-K5</v>
      </c>
      <c r="B115" t="str">
        <f t="shared" si="15"/>
        <v>MOSI</v>
      </c>
      <c r="C115" t="str">
        <f t="shared" si="16"/>
        <v>U1-MOSI</v>
      </c>
      <c r="D115" t="str">
        <f t="shared" si="17"/>
        <v>U1-K5</v>
      </c>
      <c r="E115" t="s">
        <v>367</v>
      </c>
      <c r="F115" t="s">
        <v>688</v>
      </c>
      <c r="G115" t="s">
        <v>979</v>
      </c>
      <c r="L115" t="s">
        <v>370</v>
      </c>
      <c r="M115" t="s">
        <v>289</v>
      </c>
      <c r="N115" s="97">
        <v>4.0316999999999998</v>
      </c>
      <c r="AT115" t="str">
        <f t="shared" si="18"/>
        <v>MOSI</v>
      </c>
      <c r="AU115" t="str">
        <f t="shared" si="19"/>
        <v>--</v>
      </c>
    </row>
    <row r="116" spans="1:47" x14ac:dyDescent="0.25">
      <c r="A116" t="str">
        <f t="shared" si="14"/>
        <v>U1-K6</v>
      </c>
      <c r="B116" t="str">
        <f t="shared" si="15"/>
        <v>A0</v>
      </c>
      <c r="C116" t="str">
        <f t="shared" si="16"/>
        <v>U1-A0</v>
      </c>
      <c r="D116" t="str">
        <f t="shared" si="17"/>
        <v>U1-K6</v>
      </c>
      <c r="E116" t="s">
        <v>367</v>
      </c>
      <c r="F116" t="s">
        <v>689</v>
      </c>
      <c r="G116" t="s">
        <v>572</v>
      </c>
      <c r="L116" t="s">
        <v>980</v>
      </c>
      <c r="M116" t="s">
        <v>289</v>
      </c>
      <c r="N116" s="97">
        <v>1.4442999999999999</v>
      </c>
      <c r="AT116" t="str">
        <f t="shared" si="18"/>
        <v>A0</v>
      </c>
      <c r="AU116" t="str">
        <f t="shared" si="19"/>
        <v>--</v>
      </c>
    </row>
    <row r="117" spans="1:47" x14ac:dyDescent="0.25">
      <c r="A117" t="str">
        <f t="shared" si="14"/>
        <v>U1-K7</v>
      </c>
      <c r="B117" t="str">
        <f t="shared" si="15"/>
        <v>WE</v>
      </c>
      <c r="C117" t="str">
        <f t="shared" si="16"/>
        <v>U1-WE</v>
      </c>
      <c r="D117" t="str">
        <f t="shared" si="17"/>
        <v>U1-K7</v>
      </c>
      <c r="E117" t="s">
        <v>367</v>
      </c>
      <c r="F117" t="s">
        <v>690</v>
      </c>
      <c r="G117" t="s">
        <v>691</v>
      </c>
      <c r="L117" t="s">
        <v>981</v>
      </c>
      <c r="M117" t="s">
        <v>289</v>
      </c>
      <c r="N117" s="97">
        <v>2.9283999999999999</v>
      </c>
      <c r="AT117" t="str">
        <f t="shared" si="18"/>
        <v>WE</v>
      </c>
      <c r="AU117" t="str">
        <f t="shared" si="19"/>
        <v>--</v>
      </c>
    </row>
    <row r="118" spans="1:47" x14ac:dyDescent="0.25">
      <c r="A118" t="str">
        <f t="shared" si="14"/>
        <v>U1-K8</v>
      </c>
      <c r="B118" t="str">
        <f t="shared" si="15"/>
        <v>BA1</v>
      </c>
      <c r="C118" t="str">
        <f t="shared" si="16"/>
        <v>U1-BA1</v>
      </c>
      <c r="D118" t="str">
        <f t="shared" si="17"/>
        <v>U1-K8</v>
      </c>
      <c r="E118" t="s">
        <v>367</v>
      </c>
      <c r="F118" t="s">
        <v>692</v>
      </c>
      <c r="G118" t="s">
        <v>587</v>
      </c>
      <c r="L118" t="s">
        <v>848</v>
      </c>
      <c r="M118" t="s">
        <v>289</v>
      </c>
      <c r="N118" s="97">
        <v>2.8521000000000001</v>
      </c>
      <c r="AT118" t="str">
        <f t="shared" si="18"/>
        <v>BA1</v>
      </c>
      <c r="AU118" t="str">
        <f t="shared" si="19"/>
        <v>--</v>
      </c>
    </row>
    <row r="119" spans="1:47" x14ac:dyDescent="0.25">
      <c r="A119" t="str">
        <f t="shared" si="14"/>
        <v>U1-K10</v>
      </c>
      <c r="B119" t="str">
        <f t="shared" si="15"/>
        <v>D1</v>
      </c>
      <c r="C119" t="str">
        <f t="shared" si="16"/>
        <v>U1-D1</v>
      </c>
      <c r="D119" t="str">
        <f t="shared" si="17"/>
        <v>U1-K10</v>
      </c>
      <c r="E119" t="s">
        <v>367</v>
      </c>
      <c r="F119" t="s">
        <v>693</v>
      </c>
      <c r="G119" t="s">
        <v>300</v>
      </c>
      <c r="L119" t="s">
        <v>982</v>
      </c>
      <c r="M119" t="s">
        <v>289</v>
      </c>
      <c r="N119" s="97">
        <v>1.7738</v>
      </c>
      <c r="AT119" t="str">
        <f t="shared" si="18"/>
        <v>D1</v>
      </c>
      <c r="AU119" t="str">
        <f t="shared" si="19"/>
        <v>--</v>
      </c>
    </row>
    <row r="120" spans="1:47" x14ac:dyDescent="0.25">
      <c r="A120" t="str">
        <f t="shared" si="14"/>
        <v>U1-K11</v>
      </c>
      <c r="B120" t="str">
        <f t="shared" si="15"/>
        <v>D9</v>
      </c>
      <c r="C120" t="str">
        <f t="shared" si="16"/>
        <v>U1-D9</v>
      </c>
      <c r="D120" t="str">
        <f t="shared" si="17"/>
        <v>U1-K11</v>
      </c>
      <c r="E120" t="s">
        <v>367</v>
      </c>
      <c r="F120" t="s">
        <v>694</v>
      </c>
      <c r="G120" t="s">
        <v>314</v>
      </c>
      <c r="L120" t="s">
        <v>983</v>
      </c>
      <c r="M120" t="s">
        <v>289</v>
      </c>
      <c r="N120" s="97">
        <v>3.6833</v>
      </c>
      <c r="AT120" t="str">
        <f t="shared" si="18"/>
        <v>D9</v>
      </c>
      <c r="AU120" t="str">
        <f t="shared" si="19"/>
        <v>--</v>
      </c>
    </row>
    <row r="121" spans="1:47" x14ac:dyDescent="0.25">
      <c r="A121" t="str">
        <f t="shared" si="14"/>
        <v>U1-K12</v>
      </c>
      <c r="B121" t="str">
        <f t="shared" si="15"/>
        <v>D10</v>
      </c>
      <c r="C121" t="str">
        <f t="shared" si="16"/>
        <v>U1-D10</v>
      </c>
      <c r="D121" t="str">
        <f t="shared" si="17"/>
        <v>U1-K12</v>
      </c>
      <c r="E121" t="s">
        <v>367</v>
      </c>
      <c r="F121" t="s">
        <v>695</v>
      </c>
      <c r="G121" t="s">
        <v>316</v>
      </c>
      <c r="L121" t="s">
        <v>984</v>
      </c>
      <c r="M121" t="s">
        <v>289</v>
      </c>
      <c r="N121" s="97">
        <v>1.0465</v>
      </c>
      <c r="AT121" t="str">
        <f t="shared" si="18"/>
        <v>D10</v>
      </c>
      <c r="AU121" t="str">
        <f t="shared" si="19"/>
        <v>--</v>
      </c>
    </row>
    <row r="122" spans="1:47" x14ac:dyDescent="0.25">
      <c r="A122" t="str">
        <f t="shared" si="14"/>
        <v>U1-K13</v>
      </c>
      <c r="B122" t="str">
        <f t="shared" si="15"/>
        <v>NetU1_K13</v>
      </c>
      <c r="C122" t="str">
        <f t="shared" si="16"/>
        <v>U1-NetU1_K13</v>
      </c>
      <c r="D122" t="str">
        <f t="shared" si="17"/>
        <v>U1-K13</v>
      </c>
      <c r="E122" t="s">
        <v>367</v>
      </c>
      <c r="F122" t="s">
        <v>696</v>
      </c>
      <c r="G122" t="s">
        <v>697</v>
      </c>
      <c r="L122" t="s">
        <v>371</v>
      </c>
      <c r="M122" t="s">
        <v>289</v>
      </c>
      <c r="N122" s="97">
        <v>5.2251000000000003</v>
      </c>
      <c r="AT122" t="str">
        <f t="shared" si="18"/>
        <v>NetU1_K13</v>
      </c>
      <c r="AU122" t="str">
        <f t="shared" si="19"/>
        <v>--</v>
      </c>
    </row>
    <row r="123" spans="1:47" x14ac:dyDescent="0.25">
      <c r="A123" t="str">
        <f t="shared" si="14"/>
        <v>U1-L1</v>
      </c>
      <c r="B123" t="str">
        <f t="shared" si="15"/>
        <v>NetU1_L1</v>
      </c>
      <c r="C123" t="str">
        <f t="shared" si="16"/>
        <v>U1-NetU1_L1</v>
      </c>
      <c r="D123" t="str">
        <f t="shared" si="17"/>
        <v>U1-L1</v>
      </c>
      <c r="E123" t="s">
        <v>367</v>
      </c>
      <c r="F123" t="s">
        <v>486</v>
      </c>
      <c r="G123" t="s">
        <v>699</v>
      </c>
      <c r="L123" t="s">
        <v>372</v>
      </c>
      <c r="M123" t="s">
        <v>289</v>
      </c>
      <c r="N123" s="97">
        <v>5.0433000000000003</v>
      </c>
      <c r="AT123" t="str">
        <f t="shared" si="18"/>
        <v>NetU1_L1</v>
      </c>
      <c r="AU123" t="str">
        <f t="shared" si="19"/>
        <v>--</v>
      </c>
    </row>
    <row r="124" spans="1:47" x14ac:dyDescent="0.25">
      <c r="A124" t="str">
        <f t="shared" si="14"/>
        <v>U1-L2</v>
      </c>
      <c r="B124" t="str">
        <f t="shared" si="15"/>
        <v>MEMS_INT1</v>
      </c>
      <c r="C124" t="str">
        <f t="shared" si="16"/>
        <v>U1-MEMS_INT1</v>
      </c>
      <c r="D124" t="str">
        <f t="shared" si="17"/>
        <v>U1-L2</v>
      </c>
      <c r="E124" t="s">
        <v>367</v>
      </c>
      <c r="F124" t="s">
        <v>487</v>
      </c>
      <c r="G124" t="s">
        <v>978</v>
      </c>
      <c r="L124" t="s">
        <v>373</v>
      </c>
      <c r="M124" t="s">
        <v>289</v>
      </c>
      <c r="N124" s="97">
        <v>5.5266000000000002</v>
      </c>
      <c r="AT124" t="str">
        <f t="shared" si="18"/>
        <v>MEMS_INT1</v>
      </c>
      <c r="AU124" t="str">
        <f t="shared" si="19"/>
        <v>--</v>
      </c>
    </row>
    <row r="125" spans="1:47" x14ac:dyDescent="0.25">
      <c r="A125" t="str">
        <f t="shared" si="14"/>
        <v>U1-L3</v>
      </c>
      <c r="B125" t="str">
        <f t="shared" si="15"/>
        <v>PIO_02</v>
      </c>
      <c r="C125" t="str">
        <f t="shared" si="16"/>
        <v>U1-PIO_02</v>
      </c>
      <c r="D125" t="str">
        <f t="shared" si="17"/>
        <v>U1-L3</v>
      </c>
      <c r="E125" t="s">
        <v>367</v>
      </c>
      <c r="F125" t="s">
        <v>701</v>
      </c>
      <c r="G125" t="s">
        <v>334</v>
      </c>
      <c r="L125" t="s">
        <v>374</v>
      </c>
      <c r="M125" t="s">
        <v>289</v>
      </c>
      <c r="N125" s="97">
        <v>0.80759999999999998</v>
      </c>
      <c r="AT125" t="str">
        <f t="shared" si="18"/>
        <v>PIO_02</v>
      </c>
      <c r="AU125" t="str">
        <f t="shared" si="19"/>
        <v>--</v>
      </c>
    </row>
    <row r="126" spans="1:47" x14ac:dyDescent="0.25">
      <c r="A126" t="str">
        <f t="shared" si="14"/>
        <v>U1-L4</v>
      </c>
      <c r="B126" t="str">
        <f t="shared" si="15"/>
        <v>TEMP_CS</v>
      </c>
      <c r="C126" t="str">
        <f t="shared" si="16"/>
        <v>U1-TEMP_CS</v>
      </c>
      <c r="D126" t="str">
        <f t="shared" si="17"/>
        <v>U1-L4</v>
      </c>
      <c r="E126" t="s">
        <v>367</v>
      </c>
      <c r="F126" t="s">
        <v>702</v>
      </c>
      <c r="G126" t="s">
        <v>985</v>
      </c>
      <c r="L126" t="s">
        <v>375</v>
      </c>
      <c r="M126" t="s">
        <v>289</v>
      </c>
      <c r="N126" s="97">
        <v>0.879</v>
      </c>
      <c r="AT126" t="str">
        <f t="shared" si="18"/>
        <v>TEMP_CS</v>
      </c>
      <c r="AU126" t="str">
        <f t="shared" si="19"/>
        <v>--</v>
      </c>
    </row>
    <row r="127" spans="1:47" x14ac:dyDescent="0.25">
      <c r="A127" t="str">
        <f t="shared" si="14"/>
        <v>U1-L5</v>
      </c>
      <c r="B127" t="str">
        <f t="shared" si="15"/>
        <v>MEMS_CS</v>
      </c>
      <c r="C127" t="str">
        <f t="shared" si="16"/>
        <v>U1-MEMS_CS</v>
      </c>
      <c r="D127" t="str">
        <f t="shared" si="17"/>
        <v>U1-L5</v>
      </c>
      <c r="E127" t="s">
        <v>367</v>
      </c>
      <c r="F127" t="s">
        <v>703</v>
      </c>
      <c r="G127" t="s">
        <v>977</v>
      </c>
      <c r="L127" t="s">
        <v>376</v>
      </c>
      <c r="M127" t="s">
        <v>289</v>
      </c>
      <c r="N127" s="97">
        <v>0.95040000000000002</v>
      </c>
      <c r="AT127" t="str">
        <f t="shared" si="18"/>
        <v>MEMS_CS</v>
      </c>
      <c r="AU127" t="str">
        <f t="shared" si="19"/>
        <v>--</v>
      </c>
    </row>
    <row r="128" spans="1:47" x14ac:dyDescent="0.25">
      <c r="A128" t="str">
        <f t="shared" si="14"/>
        <v>U1-L6</v>
      </c>
      <c r="B128" t="str">
        <f t="shared" si="15"/>
        <v>3.3V</v>
      </c>
      <c r="C128" t="str">
        <f t="shared" si="16"/>
        <v>U1-3.3V</v>
      </c>
      <c r="D128" t="str">
        <f t="shared" si="17"/>
        <v>U1-L6</v>
      </c>
      <c r="E128" t="s">
        <v>367</v>
      </c>
      <c r="F128" t="s">
        <v>704</v>
      </c>
      <c r="G128" t="s">
        <v>291</v>
      </c>
      <c r="L128" t="s">
        <v>377</v>
      </c>
      <c r="M128" t="s">
        <v>289</v>
      </c>
      <c r="N128" s="97">
        <v>1.0219</v>
      </c>
      <c r="AT128" t="str">
        <f t="shared" si="18"/>
        <v>3.3V</v>
      </c>
      <c r="AU128" t="str">
        <f t="shared" si="19"/>
        <v>--</v>
      </c>
    </row>
    <row r="129" spans="1:47" x14ac:dyDescent="0.25">
      <c r="A129" t="str">
        <f t="shared" si="14"/>
        <v>U1-L7</v>
      </c>
      <c r="B129" t="str">
        <f t="shared" si="15"/>
        <v>3.3V</v>
      </c>
      <c r="C129" t="str">
        <f t="shared" si="16"/>
        <v>U1-3.3V</v>
      </c>
      <c r="D129" t="str">
        <f t="shared" si="17"/>
        <v>U1-L7</v>
      </c>
      <c r="E129" t="s">
        <v>367</v>
      </c>
      <c r="F129" t="s">
        <v>705</v>
      </c>
      <c r="G129" t="s">
        <v>291</v>
      </c>
      <c r="L129" t="s">
        <v>378</v>
      </c>
      <c r="M129" t="s">
        <v>289</v>
      </c>
      <c r="N129" s="97">
        <v>1.0219</v>
      </c>
      <c r="AT129" t="str">
        <f t="shared" si="18"/>
        <v>3.3V</v>
      </c>
      <c r="AU129" t="str">
        <f t="shared" si="19"/>
        <v>--</v>
      </c>
    </row>
    <row r="130" spans="1:47" x14ac:dyDescent="0.25">
      <c r="A130" t="str">
        <f t="shared" si="14"/>
        <v>U1-L8</v>
      </c>
      <c r="B130" t="str">
        <f t="shared" si="15"/>
        <v>3.3V</v>
      </c>
      <c r="C130" t="str">
        <f t="shared" si="16"/>
        <v>U1-3.3V</v>
      </c>
      <c r="D130" t="str">
        <f t="shared" si="17"/>
        <v>U1-L8</v>
      </c>
      <c r="E130" t="s">
        <v>367</v>
      </c>
      <c r="F130" t="s">
        <v>706</v>
      </c>
      <c r="G130" t="s">
        <v>291</v>
      </c>
      <c r="L130" t="s">
        <v>379</v>
      </c>
      <c r="M130" t="s">
        <v>289</v>
      </c>
      <c r="N130" s="97">
        <v>0.95040000000000002</v>
      </c>
      <c r="AT130" t="str">
        <f t="shared" si="18"/>
        <v>3.3V</v>
      </c>
      <c r="AU130" t="str">
        <f t="shared" si="19"/>
        <v>--</v>
      </c>
    </row>
    <row r="131" spans="1:47" x14ac:dyDescent="0.25">
      <c r="A131" t="str">
        <f t="shared" si="14"/>
        <v>U1-L10</v>
      </c>
      <c r="B131" t="str">
        <f t="shared" si="15"/>
        <v>A7</v>
      </c>
      <c r="C131" t="str">
        <f t="shared" si="16"/>
        <v>U1-A7</v>
      </c>
      <c r="D131" t="str">
        <f t="shared" si="17"/>
        <v>U1-L10</v>
      </c>
      <c r="E131" t="s">
        <v>367</v>
      </c>
      <c r="F131" t="s">
        <v>707</v>
      </c>
      <c r="G131" t="s">
        <v>583</v>
      </c>
      <c r="L131" t="s">
        <v>380</v>
      </c>
      <c r="M131" t="s">
        <v>289</v>
      </c>
      <c r="N131" s="97">
        <v>0.879</v>
      </c>
      <c r="AT131" t="str">
        <f t="shared" si="18"/>
        <v>A7</v>
      </c>
      <c r="AU131" t="str">
        <f t="shared" si="19"/>
        <v>--</v>
      </c>
    </row>
    <row r="132" spans="1:47" x14ac:dyDescent="0.25">
      <c r="A132" t="str">
        <f t="shared" si="14"/>
        <v>U1-L11</v>
      </c>
      <c r="B132" t="str">
        <f t="shared" si="15"/>
        <v>A12</v>
      </c>
      <c r="C132" t="str">
        <f t="shared" si="16"/>
        <v>U1-A12</v>
      </c>
      <c r="D132" t="str">
        <f t="shared" si="17"/>
        <v>U1-L11</v>
      </c>
      <c r="E132" t="s">
        <v>367</v>
      </c>
      <c r="F132" t="s">
        <v>708</v>
      </c>
      <c r="G132" t="s">
        <v>576</v>
      </c>
      <c r="L132" t="s">
        <v>381</v>
      </c>
      <c r="M132" t="s">
        <v>289</v>
      </c>
      <c r="N132" s="97">
        <v>0.80759999999999998</v>
      </c>
      <c r="AT132" t="str">
        <f t="shared" si="18"/>
        <v>A12</v>
      </c>
      <c r="AU132" t="str">
        <f t="shared" si="19"/>
        <v>--</v>
      </c>
    </row>
    <row r="133" spans="1:47" x14ac:dyDescent="0.25">
      <c r="A133" t="str">
        <f t="shared" si="14"/>
        <v>U1-L12</v>
      </c>
      <c r="B133" t="str">
        <f t="shared" si="15"/>
        <v>D6</v>
      </c>
      <c r="C133" t="str">
        <f t="shared" si="16"/>
        <v>U1-D6</v>
      </c>
      <c r="D133" t="str">
        <f t="shared" si="17"/>
        <v>U1-L12</v>
      </c>
      <c r="E133" t="s">
        <v>367</v>
      </c>
      <c r="F133" t="s">
        <v>709</v>
      </c>
      <c r="G133" t="s">
        <v>308</v>
      </c>
      <c r="L133" t="s">
        <v>783</v>
      </c>
      <c r="M133" t="s">
        <v>289</v>
      </c>
      <c r="N133" s="97">
        <v>2.2765</v>
      </c>
      <c r="AT133" t="str">
        <f t="shared" si="18"/>
        <v>D6</v>
      </c>
      <c r="AU133" t="str">
        <f t="shared" si="19"/>
        <v>--</v>
      </c>
    </row>
    <row r="134" spans="1:47" x14ac:dyDescent="0.25">
      <c r="A134" t="str">
        <f t="shared" ref="A134:A197" si="20">$E134&amp;"-"&amp;$F134</f>
        <v>U1-L13</v>
      </c>
      <c r="B134" t="str">
        <f t="shared" ref="B134:B197" si="21">IF(OR(E134=$A$2,E134=$B$2,E134=$C$2,E134=$D$2),"--",G134)</f>
        <v>NetU1_L13</v>
      </c>
      <c r="C134" t="str">
        <f t="shared" ref="C134:C197" si="22">$E134&amp;"-"&amp;$G134</f>
        <v>U1-NetU1_L13</v>
      </c>
      <c r="D134" t="str">
        <f t="shared" ref="D134:D197" si="23">A134</f>
        <v>U1-L13</v>
      </c>
      <c r="E134" t="s">
        <v>367</v>
      </c>
      <c r="F134" t="s">
        <v>710</v>
      </c>
      <c r="G134" t="s">
        <v>711</v>
      </c>
      <c r="L134" t="s">
        <v>382</v>
      </c>
      <c r="M134" t="s">
        <v>289</v>
      </c>
      <c r="N134" s="97">
        <v>2.4697</v>
      </c>
      <c r="AT134" t="str">
        <f t="shared" ref="AT134:AT197" si="24">IF(IF(COUNTIF($AO$6:$AQ$150,B134)&gt;0,"---","--")="---",VLOOKUP(B134,$AO$6:$AQ$150,3,0),B134)</f>
        <v>NetU1_L13</v>
      </c>
      <c r="AU134" t="str">
        <f t="shared" ref="AU134:AU197" si="25">IF(IF(COUNTIF($AO$6:$AQ$150,B134)&gt;0,"---","--")="---",VLOOKUP(B134,$AO$6:$AQ$150,2,0),"--")</f>
        <v>--</v>
      </c>
    </row>
    <row r="135" spans="1:47" x14ac:dyDescent="0.25">
      <c r="A135" t="str">
        <f t="shared" si="20"/>
        <v>U1-M1</v>
      </c>
      <c r="B135" t="str">
        <f t="shared" si="21"/>
        <v>PIO_04</v>
      </c>
      <c r="C135" t="str">
        <f t="shared" si="22"/>
        <v>U1-PIO_04</v>
      </c>
      <c r="D135" t="str">
        <f t="shared" si="23"/>
        <v>U1-M1</v>
      </c>
      <c r="E135" t="s">
        <v>367</v>
      </c>
      <c r="F135" t="s">
        <v>712</v>
      </c>
      <c r="G135" t="s">
        <v>336</v>
      </c>
      <c r="L135" t="s">
        <v>384</v>
      </c>
      <c r="M135" t="s">
        <v>289</v>
      </c>
      <c r="N135" s="97">
        <v>15.598599999999999</v>
      </c>
      <c r="AT135" t="str">
        <f t="shared" si="24"/>
        <v>PIO_04</v>
      </c>
      <c r="AU135" t="str">
        <f t="shared" si="25"/>
        <v>--</v>
      </c>
    </row>
    <row r="136" spans="1:47" x14ac:dyDescent="0.25">
      <c r="A136" t="str">
        <f t="shared" si="20"/>
        <v>U1-M2</v>
      </c>
      <c r="B136" t="str">
        <f t="shared" si="21"/>
        <v>PIO_03</v>
      </c>
      <c r="C136" t="str">
        <f t="shared" si="22"/>
        <v>U1-PIO_03</v>
      </c>
      <c r="D136" t="str">
        <f t="shared" si="23"/>
        <v>U1-M2</v>
      </c>
      <c r="E136" t="s">
        <v>367</v>
      </c>
      <c r="F136" t="s">
        <v>713</v>
      </c>
      <c r="G136" t="s">
        <v>335</v>
      </c>
      <c r="L136" t="s">
        <v>385</v>
      </c>
      <c r="M136" t="s">
        <v>289</v>
      </c>
      <c r="N136" s="97">
        <v>1.0940000000000001</v>
      </c>
      <c r="AT136" t="str">
        <f t="shared" si="24"/>
        <v>PIO_03</v>
      </c>
      <c r="AU136" t="str">
        <f t="shared" si="25"/>
        <v>--</v>
      </c>
    </row>
    <row r="137" spans="1:47" x14ac:dyDescent="0.25">
      <c r="A137" t="str">
        <f t="shared" si="20"/>
        <v>U1-M3</v>
      </c>
      <c r="B137" t="str">
        <f t="shared" si="21"/>
        <v>PIO_01</v>
      </c>
      <c r="C137" t="str">
        <f t="shared" si="22"/>
        <v>U1-PIO_01</v>
      </c>
      <c r="D137" t="str">
        <f t="shared" si="23"/>
        <v>U1-M3</v>
      </c>
      <c r="E137" t="s">
        <v>367</v>
      </c>
      <c r="F137" t="s">
        <v>714</v>
      </c>
      <c r="G137" t="s">
        <v>333</v>
      </c>
      <c r="L137" t="s">
        <v>386</v>
      </c>
      <c r="M137" t="s">
        <v>289</v>
      </c>
      <c r="N137" s="97">
        <v>10.750299999999999</v>
      </c>
      <c r="AT137" t="str">
        <f t="shared" si="24"/>
        <v>PIO_01</v>
      </c>
      <c r="AU137" t="str">
        <f t="shared" si="25"/>
        <v>--</v>
      </c>
    </row>
    <row r="138" spans="1:47" x14ac:dyDescent="0.25">
      <c r="A138" t="str">
        <f t="shared" si="20"/>
        <v>U1-M4</v>
      </c>
      <c r="B138" t="str">
        <f t="shared" si="21"/>
        <v>CS</v>
      </c>
      <c r="C138" t="str">
        <f t="shared" si="22"/>
        <v>U1-CS</v>
      </c>
      <c r="D138" t="str">
        <f t="shared" si="23"/>
        <v>U1-M4</v>
      </c>
      <c r="E138" t="s">
        <v>367</v>
      </c>
      <c r="F138" t="s">
        <v>715</v>
      </c>
      <c r="G138" t="s">
        <v>592</v>
      </c>
      <c r="L138" t="s">
        <v>387</v>
      </c>
      <c r="M138" t="s">
        <v>289</v>
      </c>
      <c r="N138" s="97">
        <v>8.0905000000000005</v>
      </c>
      <c r="AT138" t="str">
        <f t="shared" si="24"/>
        <v>CS</v>
      </c>
      <c r="AU138" t="str">
        <f t="shared" si="25"/>
        <v>--</v>
      </c>
    </row>
    <row r="139" spans="1:47" x14ac:dyDescent="0.25">
      <c r="A139" t="str">
        <f t="shared" si="20"/>
        <v>U1-M5</v>
      </c>
      <c r="B139" t="str">
        <f t="shared" si="21"/>
        <v>A1</v>
      </c>
      <c r="C139" t="str">
        <f t="shared" si="22"/>
        <v>U1-A1</v>
      </c>
      <c r="D139" t="str">
        <f t="shared" si="23"/>
        <v>U1-M5</v>
      </c>
      <c r="E139" t="s">
        <v>367</v>
      </c>
      <c r="F139" t="s">
        <v>716</v>
      </c>
      <c r="G139" t="s">
        <v>573</v>
      </c>
      <c r="L139" t="s">
        <v>388</v>
      </c>
      <c r="M139" t="s">
        <v>289</v>
      </c>
      <c r="N139" s="97">
        <v>2.1328</v>
      </c>
      <c r="AT139" t="str">
        <f t="shared" si="24"/>
        <v>A1</v>
      </c>
      <c r="AU139" t="str">
        <f t="shared" si="25"/>
        <v>--</v>
      </c>
    </row>
    <row r="140" spans="1:47" x14ac:dyDescent="0.25">
      <c r="A140" t="str">
        <f t="shared" si="20"/>
        <v>U1-M7</v>
      </c>
      <c r="B140" t="str">
        <f t="shared" si="21"/>
        <v>RAS</v>
      </c>
      <c r="C140" t="str">
        <f t="shared" si="22"/>
        <v>U1-RAS</v>
      </c>
      <c r="D140" t="str">
        <f t="shared" si="23"/>
        <v>U1-M7</v>
      </c>
      <c r="E140" t="s">
        <v>367</v>
      </c>
      <c r="F140" t="s">
        <v>717</v>
      </c>
      <c r="G140" t="s">
        <v>675</v>
      </c>
      <c r="L140" t="s">
        <v>389</v>
      </c>
      <c r="M140" t="s">
        <v>289</v>
      </c>
      <c r="N140" s="97">
        <v>11.1645</v>
      </c>
      <c r="AT140" t="str">
        <f t="shared" si="24"/>
        <v>RAS</v>
      </c>
      <c r="AU140" t="str">
        <f t="shared" si="25"/>
        <v>--</v>
      </c>
    </row>
    <row r="141" spans="1:47" x14ac:dyDescent="0.25">
      <c r="A141" t="str">
        <f t="shared" si="20"/>
        <v>U1-M8</v>
      </c>
      <c r="B141" t="str">
        <f t="shared" si="21"/>
        <v>CKE</v>
      </c>
      <c r="C141" t="str">
        <f t="shared" si="22"/>
        <v>U1-CKE</v>
      </c>
      <c r="D141" t="str">
        <f t="shared" si="23"/>
        <v>U1-M8</v>
      </c>
      <c r="E141" t="s">
        <v>367</v>
      </c>
      <c r="F141" t="s">
        <v>718</v>
      </c>
      <c r="G141" t="s">
        <v>590</v>
      </c>
      <c r="L141" t="s">
        <v>390</v>
      </c>
      <c r="M141" t="s">
        <v>289</v>
      </c>
      <c r="N141" s="97">
        <v>1.8171999999999999</v>
      </c>
      <c r="AT141" t="str">
        <f t="shared" si="24"/>
        <v>CKE</v>
      </c>
      <c r="AU141" t="str">
        <f t="shared" si="25"/>
        <v>--</v>
      </c>
    </row>
    <row r="142" spans="1:47" x14ac:dyDescent="0.25">
      <c r="A142" t="str">
        <f t="shared" si="20"/>
        <v>U1-M9</v>
      </c>
      <c r="B142" t="str">
        <f t="shared" si="21"/>
        <v>CLK</v>
      </c>
      <c r="C142" t="str">
        <f t="shared" si="22"/>
        <v>U1-CLK</v>
      </c>
      <c r="D142" t="str">
        <f t="shared" si="23"/>
        <v>U1-M9</v>
      </c>
      <c r="E142" t="s">
        <v>367</v>
      </c>
      <c r="F142" t="s">
        <v>719</v>
      </c>
      <c r="G142" t="s">
        <v>591</v>
      </c>
      <c r="L142" t="s">
        <v>391</v>
      </c>
      <c r="M142" t="s">
        <v>289</v>
      </c>
      <c r="N142" s="97">
        <v>8.8328000000000007</v>
      </c>
      <c r="AT142" t="str">
        <f t="shared" si="24"/>
        <v>CLK</v>
      </c>
      <c r="AU142" t="str">
        <f t="shared" si="25"/>
        <v>--</v>
      </c>
    </row>
    <row r="143" spans="1:47" x14ac:dyDescent="0.25">
      <c r="A143" t="str">
        <f t="shared" si="20"/>
        <v>U1-M10</v>
      </c>
      <c r="B143" t="str">
        <f t="shared" si="21"/>
        <v>A11</v>
      </c>
      <c r="C143" t="str">
        <f t="shared" si="22"/>
        <v>U1-A11</v>
      </c>
      <c r="D143" t="str">
        <f t="shared" si="23"/>
        <v>U1-M10</v>
      </c>
      <c r="E143" t="s">
        <v>367</v>
      </c>
      <c r="F143" t="s">
        <v>720</v>
      </c>
      <c r="G143" t="s">
        <v>575</v>
      </c>
      <c r="L143" t="s">
        <v>986</v>
      </c>
      <c r="M143" t="s">
        <v>289</v>
      </c>
      <c r="N143" s="97">
        <v>2.4459</v>
      </c>
      <c r="AT143" t="str">
        <f t="shared" si="24"/>
        <v>A11</v>
      </c>
      <c r="AU143" t="str">
        <f t="shared" si="25"/>
        <v>--</v>
      </c>
    </row>
    <row r="144" spans="1:47" x14ac:dyDescent="0.25">
      <c r="A144" t="str">
        <f t="shared" si="20"/>
        <v>U1-M11</v>
      </c>
      <c r="B144" t="str">
        <f t="shared" si="21"/>
        <v>A5</v>
      </c>
      <c r="C144" t="str">
        <f t="shared" si="22"/>
        <v>U1-A5</v>
      </c>
      <c r="D144" t="str">
        <f t="shared" si="23"/>
        <v>U1-M11</v>
      </c>
      <c r="E144" t="s">
        <v>367</v>
      </c>
      <c r="F144" t="s">
        <v>721</v>
      </c>
      <c r="G144" t="s">
        <v>581</v>
      </c>
      <c r="L144" t="s">
        <v>987</v>
      </c>
      <c r="M144" t="s">
        <v>289</v>
      </c>
      <c r="N144" s="97">
        <v>1.25</v>
      </c>
      <c r="AT144" t="str">
        <f t="shared" si="24"/>
        <v>A5</v>
      </c>
      <c r="AU144" t="str">
        <f t="shared" si="25"/>
        <v>--</v>
      </c>
    </row>
    <row r="145" spans="1:47" x14ac:dyDescent="0.25">
      <c r="A145" t="str">
        <f t="shared" si="20"/>
        <v>U1-M12</v>
      </c>
      <c r="B145" t="str">
        <f t="shared" si="21"/>
        <v>A13</v>
      </c>
      <c r="C145" t="str">
        <f t="shared" si="22"/>
        <v>U1-A13</v>
      </c>
      <c r="D145" t="str">
        <f t="shared" si="23"/>
        <v>U1-M12</v>
      </c>
      <c r="E145" t="s">
        <v>367</v>
      </c>
      <c r="F145" t="s">
        <v>722</v>
      </c>
      <c r="G145" t="s">
        <v>577</v>
      </c>
      <c r="L145" t="s">
        <v>988</v>
      </c>
      <c r="M145" t="s">
        <v>289</v>
      </c>
      <c r="N145" s="97">
        <v>1.4115</v>
      </c>
      <c r="AT145" t="str">
        <f t="shared" si="24"/>
        <v>A13</v>
      </c>
      <c r="AU145" t="str">
        <f t="shared" si="25"/>
        <v>--</v>
      </c>
    </row>
    <row r="146" spans="1:47" x14ac:dyDescent="0.25">
      <c r="A146" t="str">
        <f t="shared" si="20"/>
        <v>U1-M13</v>
      </c>
      <c r="B146" t="str">
        <f t="shared" si="21"/>
        <v>A8</v>
      </c>
      <c r="C146" t="str">
        <f t="shared" si="22"/>
        <v>U1-A8</v>
      </c>
      <c r="D146" t="str">
        <f t="shared" si="23"/>
        <v>U1-M13</v>
      </c>
      <c r="E146" t="s">
        <v>367</v>
      </c>
      <c r="F146" t="s">
        <v>723</v>
      </c>
      <c r="G146" t="s">
        <v>584</v>
      </c>
      <c r="L146" t="s">
        <v>392</v>
      </c>
      <c r="M146" t="s">
        <v>289</v>
      </c>
      <c r="N146" s="97">
        <v>4.2274000000000003</v>
      </c>
      <c r="AT146" t="str">
        <f t="shared" si="24"/>
        <v>A8</v>
      </c>
      <c r="AU146" t="str">
        <f t="shared" si="25"/>
        <v>--</v>
      </c>
    </row>
    <row r="147" spans="1:47" x14ac:dyDescent="0.25">
      <c r="A147" t="str">
        <f t="shared" si="20"/>
        <v>U1-N2</v>
      </c>
      <c r="B147" t="str">
        <f t="shared" si="21"/>
        <v>PIO_06</v>
      </c>
      <c r="C147" t="str">
        <f t="shared" si="22"/>
        <v>U1-PIO_06</v>
      </c>
      <c r="D147" t="str">
        <f t="shared" si="23"/>
        <v>U1-N2</v>
      </c>
      <c r="E147" t="s">
        <v>367</v>
      </c>
      <c r="F147" t="s">
        <v>724</v>
      </c>
      <c r="G147" t="s">
        <v>342</v>
      </c>
      <c r="L147" t="s">
        <v>989</v>
      </c>
      <c r="M147" t="s">
        <v>289</v>
      </c>
      <c r="N147" s="97">
        <v>2.2054</v>
      </c>
      <c r="AT147" t="str">
        <f t="shared" si="24"/>
        <v>PIO_06</v>
      </c>
      <c r="AU147" t="str">
        <f t="shared" si="25"/>
        <v>--</v>
      </c>
    </row>
    <row r="148" spans="1:47" x14ac:dyDescent="0.25">
      <c r="A148" t="str">
        <f t="shared" si="20"/>
        <v>U1-N3</v>
      </c>
      <c r="B148" t="str">
        <f t="shared" si="21"/>
        <v>PIO_05</v>
      </c>
      <c r="C148" t="str">
        <f t="shared" si="22"/>
        <v>U1-PIO_05</v>
      </c>
      <c r="D148" t="str">
        <f t="shared" si="23"/>
        <v>U1-N3</v>
      </c>
      <c r="E148" t="s">
        <v>367</v>
      </c>
      <c r="F148" t="s">
        <v>725</v>
      </c>
      <c r="G148" t="s">
        <v>340</v>
      </c>
      <c r="L148" t="s">
        <v>990</v>
      </c>
      <c r="M148" t="s">
        <v>289</v>
      </c>
      <c r="N148" s="97">
        <v>0</v>
      </c>
      <c r="AT148" t="str">
        <f t="shared" si="24"/>
        <v>PIO_05</v>
      </c>
      <c r="AU148" t="str">
        <f t="shared" si="25"/>
        <v>--</v>
      </c>
    </row>
    <row r="149" spans="1:47" x14ac:dyDescent="0.25">
      <c r="A149" t="str">
        <f t="shared" si="20"/>
        <v>U1-N4</v>
      </c>
      <c r="B149" t="str">
        <f t="shared" si="21"/>
        <v>A10</v>
      </c>
      <c r="C149" t="str">
        <f t="shared" si="22"/>
        <v>U1-A10</v>
      </c>
      <c r="D149" t="str">
        <f t="shared" si="23"/>
        <v>U1-N4</v>
      </c>
      <c r="E149" t="s">
        <v>367</v>
      </c>
      <c r="F149" t="s">
        <v>726</v>
      </c>
      <c r="G149" t="s">
        <v>574</v>
      </c>
      <c r="L149" t="s">
        <v>991</v>
      </c>
      <c r="M149" t="s">
        <v>289</v>
      </c>
      <c r="N149" s="97">
        <v>0</v>
      </c>
      <c r="AT149" t="str">
        <f t="shared" si="24"/>
        <v>A10</v>
      </c>
      <c r="AU149" t="str">
        <f t="shared" si="25"/>
        <v>--</v>
      </c>
    </row>
    <row r="150" spans="1:47" x14ac:dyDescent="0.25">
      <c r="A150" t="str">
        <f t="shared" si="20"/>
        <v>U1-N5</v>
      </c>
      <c r="B150" t="str">
        <f t="shared" si="21"/>
        <v>A2</v>
      </c>
      <c r="C150" t="str">
        <f t="shared" si="22"/>
        <v>U1-A2</v>
      </c>
      <c r="D150" t="str">
        <f t="shared" si="23"/>
        <v>U1-N5</v>
      </c>
      <c r="E150" t="s">
        <v>367</v>
      </c>
      <c r="F150" t="s">
        <v>727</v>
      </c>
      <c r="G150" t="s">
        <v>578</v>
      </c>
      <c r="L150" t="s">
        <v>992</v>
      </c>
      <c r="M150" t="s">
        <v>289</v>
      </c>
      <c r="N150" s="97">
        <v>0</v>
      </c>
      <c r="AT150" t="str">
        <f t="shared" si="24"/>
        <v>A2</v>
      </c>
      <c r="AU150" t="str">
        <f t="shared" si="25"/>
        <v>--</v>
      </c>
    </row>
    <row r="151" spans="1:47" x14ac:dyDescent="0.25">
      <c r="A151" t="str">
        <f t="shared" si="20"/>
        <v>U1-N6</v>
      </c>
      <c r="B151" t="str">
        <f t="shared" si="21"/>
        <v>BA0</v>
      </c>
      <c r="C151" t="str">
        <f t="shared" si="22"/>
        <v>U1-BA0</v>
      </c>
      <c r="D151" t="str">
        <f t="shared" si="23"/>
        <v>U1-N6</v>
      </c>
      <c r="E151" t="s">
        <v>367</v>
      </c>
      <c r="F151" t="s">
        <v>728</v>
      </c>
      <c r="G151" t="s">
        <v>586</v>
      </c>
      <c r="L151" t="s">
        <v>993</v>
      </c>
      <c r="M151" t="s">
        <v>289</v>
      </c>
      <c r="N151" s="97">
        <v>0</v>
      </c>
      <c r="AT151" t="str">
        <f t="shared" si="24"/>
        <v>BA0</v>
      </c>
      <c r="AU151" t="str">
        <f t="shared" si="25"/>
        <v>--</v>
      </c>
    </row>
    <row r="152" spans="1:47" x14ac:dyDescent="0.25">
      <c r="A152" t="str">
        <f t="shared" si="20"/>
        <v>U1-N7</v>
      </c>
      <c r="B152" t="str">
        <f t="shared" si="21"/>
        <v>CAS</v>
      </c>
      <c r="C152" t="str">
        <f t="shared" si="22"/>
        <v>U1-CAS</v>
      </c>
      <c r="D152" t="str">
        <f t="shared" si="23"/>
        <v>U1-N7</v>
      </c>
      <c r="E152" t="s">
        <v>367</v>
      </c>
      <c r="F152" t="s">
        <v>729</v>
      </c>
      <c r="G152" t="s">
        <v>589</v>
      </c>
      <c r="L152" t="s">
        <v>994</v>
      </c>
      <c r="M152" t="s">
        <v>289</v>
      </c>
      <c r="N152" s="97">
        <v>0</v>
      </c>
      <c r="AT152" t="str">
        <f t="shared" si="24"/>
        <v>CAS</v>
      </c>
      <c r="AU152" t="str">
        <f t="shared" si="25"/>
        <v>--</v>
      </c>
    </row>
    <row r="153" spans="1:47" x14ac:dyDescent="0.25">
      <c r="A153" t="str">
        <f t="shared" si="20"/>
        <v>U1-N8</v>
      </c>
      <c r="B153" t="str">
        <f t="shared" si="21"/>
        <v>A9</v>
      </c>
      <c r="C153" t="str">
        <f t="shared" si="22"/>
        <v>U1-A9</v>
      </c>
      <c r="D153" t="str">
        <f t="shared" si="23"/>
        <v>U1-N8</v>
      </c>
      <c r="E153" t="s">
        <v>367</v>
      </c>
      <c r="F153" t="s">
        <v>730</v>
      </c>
      <c r="G153" t="s">
        <v>585</v>
      </c>
      <c r="L153" t="s">
        <v>995</v>
      </c>
      <c r="M153" t="s">
        <v>289</v>
      </c>
      <c r="N153" s="97">
        <v>0</v>
      </c>
      <c r="AT153" t="str">
        <f t="shared" si="24"/>
        <v>A9</v>
      </c>
      <c r="AU153" t="str">
        <f t="shared" si="25"/>
        <v>--</v>
      </c>
    </row>
    <row r="154" spans="1:47" x14ac:dyDescent="0.25">
      <c r="A154" t="str">
        <f t="shared" si="20"/>
        <v>U1-N9</v>
      </c>
      <c r="B154" t="str">
        <f t="shared" si="21"/>
        <v>A6</v>
      </c>
      <c r="C154" t="str">
        <f t="shared" si="22"/>
        <v>U1-A6</v>
      </c>
      <c r="D154" t="str">
        <f t="shared" si="23"/>
        <v>U1-N9</v>
      </c>
      <c r="E154" t="s">
        <v>367</v>
      </c>
      <c r="F154" t="s">
        <v>731</v>
      </c>
      <c r="G154" t="s">
        <v>582</v>
      </c>
      <c r="L154" t="s">
        <v>996</v>
      </c>
      <c r="M154" t="s">
        <v>289</v>
      </c>
      <c r="N154" s="97">
        <v>0</v>
      </c>
      <c r="AT154" t="str">
        <f t="shared" si="24"/>
        <v>A6</v>
      </c>
      <c r="AU154" t="str">
        <f t="shared" si="25"/>
        <v>--</v>
      </c>
    </row>
    <row r="155" spans="1:47" x14ac:dyDescent="0.25">
      <c r="A155" t="str">
        <f t="shared" si="20"/>
        <v>U1-N10</v>
      </c>
      <c r="B155" t="str">
        <f t="shared" si="21"/>
        <v>A4</v>
      </c>
      <c r="C155" t="str">
        <f t="shared" si="22"/>
        <v>U1-A4</v>
      </c>
      <c r="D155" t="str">
        <f t="shared" si="23"/>
        <v>U1-N10</v>
      </c>
      <c r="E155" t="s">
        <v>367</v>
      </c>
      <c r="F155" t="s">
        <v>732</v>
      </c>
      <c r="G155" t="s">
        <v>580</v>
      </c>
      <c r="L155" t="s">
        <v>997</v>
      </c>
      <c r="M155" t="s">
        <v>289</v>
      </c>
      <c r="N155" s="97">
        <v>0</v>
      </c>
      <c r="AT155" t="str">
        <f t="shared" si="24"/>
        <v>A4</v>
      </c>
      <c r="AU155" t="str">
        <f t="shared" si="25"/>
        <v>--</v>
      </c>
    </row>
    <row r="156" spans="1:47" x14ac:dyDescent="0.25">
      <c r="A156" t="str">
        <f t="shared" si="20"/>
        <v>U1-N11</v>
      </c>
      <c r="B156" t="str">
        <f t="shared" si="21"/>
        <v>NetU1_N11</v>
      </c>
      <c r="C156" t="str">
        <f t="shared" si="22"/>
        <v>U1-NetU1_N11</v>
      </c>
      <c r="D156" t="str">
        <f t="shared" si="23"/>
        <v>U1-N11</v>
      </c>
      <c r="E156" t="s">
        <v>367</v>
      </c>
      <c r="F156" t="s">
        <v>733</v>
      </c>
      <c r="G156" t="s">
        <v>734</v>
      </c>
      <c r="L156" t="s">
        <v>998</v>
      </c>
      <c r="M156" t="s">
        <v>289</v>
      </c>
      <c r="N156" s="97">
        <v>0</v>
      </c>
      <c r="AT156" t="str">
        <f t="shared" si="24"/>
        <v>NetU1_N11</v>
      </c>
      <c r="AU156" t="str">
        <f t="shared" si="25"/>
        <v>--</v>
      </c>
    </row>
    <row r="157" spans="1:47" x14ac:dyDescent="0.25">
      <c r="A157" t="str">
        <f t="shared" si="20"/>
        <v>U1-N12</v>
      </c>
      <c r="B157" t="str">
        <f t="shared" si="21"/>
        <v>NetU1_N12</v>
      </c>
      <c r="C157" t="str">
        <f t="shared" si="22"/>
        <v>U1-NetU1_N12</v>
      </c>
      <c r="D157" t="str">
        <f t="shared" si="23"/>
        <v>U1-N12</v>
      </c>
      <c r="E157" t="s">
        <v>367</v>
      </c>
      <c r="F157" t="s">
        <v>735</v>
      </c>
      <c r="G157" t="s">
        <v>736</v>
      </c>
      <c r="L157" t="s">
        <v>968</v>
      </c>
      <c r="M157" t="s">
        <v>289</v>
      </c>
      <c r="N157" s="97">
        <v>23.072700000000001</v>
      </c>
      <c r="AT157" t="str">
        <f t="shared" si="24"/>
        <v>NetU1_N12</v>
      </c>
      <c r="AU157" t="str">
        <f t="shared" si="25"/>
        <v>--</v>
      </c>
    </row>
    <row r="158" spans="1:47" x14ac:dyDescent="0.25">
      <c r="A158" t="str">
        <f t="shared" si="20"/>
        <v>U1-A1</v>
      </c>
      <c r="B158" t="str">
        <f t="shared" si="21"/>
        <v>GND</v>
      </c>
      <c r="C158" t="str">
        <f t="shared" si="22"/>
        <v>U1-GND</v>
      </c>
      <c r="D158" t="str">
        <f t="shared" si="23"/>
        <v>U1-A1</v>
      </c>
      <c r="E158" t="s">
        <v>367</v>
      </c>
      <c r="F158" t="s">
        <v>573</v>
      </c>
      <c r="G158" t="s">
        <v>324</v>
      </c>
      <c r="L158" t="s">
        <v>972</v>
      </c>
      <c r="M158" t="s">
        <v>289</v>
      </c>
      <c r="N158" s="97">
        <v>22.264299999999999</v>
      </c>
      <c r="AT158" t="str">
        <f t="shared" si="24"/>
        <v>GND</v>
      </c>
      <c r="AU158" t="str">
        <f t="shared" si="25"/>
        <v>--</v>
      </c>
    </row>
    <row r="159" spans="1:47" x14ac:dyDescent="0.25">
      <c r="A159" t="str">
        <f t="shared" si="20"/>
        <v>U1-A2</v>
      </c>
      <c r="B159" t="str">
        <f t="shared" si="21"/>
        <v>F_DI</v>
      </c>
      <c r="C159" t="str">
        <f t="shared" si="22"/>
        <v>U1-F_DI</v>
      </c>
      <c r="D159" t="str">
        <f t="shared" si="23"/>
        <v>U1-A2</v>
      </c>
      <c r="E159" t="s">
        <v>367</v>
      </c>
      <c r="F159" t="s">
        <v>578</v>
      </c>
      <c r="G159" t="s">
        <v>598</v>
      </c>
      <c r="L159" t="s">
        <v>333</v>
      </c>
      <c r="M159" t="s">
        <v>289</v>
      </c>
      <c r="N159" s="97">
        <v>29.680900000000001</v>
      </c>
      <c r="AT159" t="str">
        <f t="shared" si="24"/>
        <v>F_DI</v>
      </c>
      <c r="AU159" t="str">
        <f t="shared" si="25"/>
        <v>--</v>
      </c>
    </row>
    <row r="160" spans="1:47" x14ac:dyDescent="0.25">
      <c r="A160" t="str">
        <f t="shared" si="20"/>
        <v>U1-A3</v>
      </c>
      <c r="B160" t="str">
        <f t="shared" si="21"/>
        <v>F_CLK</v>
      </c>
      <c r="C160" t="str">
        <f t="shared" si="22"/>
        <v>U1-F_CLK</v>
      </c>
      <c r="D160" t="str">
        <f t="shared" si="23"/>
        <v>U1-A3</v>
      </c>
      <c r="E160" t="s">
        <v>367</v>
      </c>
      <c r="F160" t="s">
        <v>579</v>
      </c>
      <c r="G160" t="s">
        <v>345</v>
      </c>
      <c r="L160" t="s">
        <v>334</v>
      </c>
      <c r="M160" t="s">
        <v>289</v>
      </c>
      <c r="N160" s="97">
        <v>28.613700000000001</v>
      </c>
      <c r="AT160" t="str">
        <f t="shared" si="24"/>
        <v>F_CLK</v>
      </c>
      <c r="AU160" t="str">
        <f t="shared" si="25"/>
        <v>--</v>
      </c>
    </row>
    <row r="161" spans="1:47" x14ac:dyDescent="0.25">
      <c r="A161" t="str">
        <f t="shared" si="20"/>
        <v>U1-A4</v>
      </c>
      <c r="B161" t="str">
        <f t="shared" si="21"/>
        <v>BDBUS0</v>
      </c>
      <c r="C161" t="str">
        <f t="shared" si="22"/>
        <v>U1-BDBUS0</v>
      </c>
      <c r="D161" t="str">
        <f t="shared" si="23"/>
        <v>U1-A4</v>
      </c>
      <c r="E161" t="s">
        <v>367</v>
      </c>
      <c r="F161" t="s">
        <v>580</v>
      </c>
      <c r="G161" t="s">
        <v>303</v>
      </c>
      <c r="L161" t="s">
        <v>335</v>
      </c>
      <c r="M161" t="s">
        <v>289</v>
      </c>
      <c r="N161" s="97">
        <v>25.438199999999998</v>
      </c>
      <c r="AT161" t="str">
        <f t="shared" si="24"/>
        <v>BDBUS0</v>
      </c>
      <c r="AU161" t="str">
        <f t="shared" si="25"/>
        <v>--</v>
      </c>
    </row>
    <row r="162" spans="1:47" x14ac:dyDescent="0.25">
      <c r="A162" t="str">
        <f t="shared" si="20"/>
        <v>U1-A5</v>
      </c>
      <c r="B162" t="str">
        <f t="shared" si="21"/>
        <v>NetU1_A5</v>
      </c>
      <c r="C162" t="str">
        <f t="shared" si="22"/>
        <v>U1-NetU1_A5</v>
      </c>
      <c r="D162" t="str">
        <f t="shared" si="23"/>
        <v>U1-A5</v>
      </c>
      <c r="E162" t="s">
        <v>367</v>
      </c>
      <c r="F162" t="s">
        <v>581</v>
      </c>
      <c r="G162" t="s">
        <v>602</v>
      </c>
      <c r="L162" t="s">
        <v>336</v>
      </c>
      <c r="M162" t="s">
        <v>289</v>
      </c>
      <c r="N162" s="97">
        <v>23.091999999999999</v>
      </c>
      <c r="AT162" t="str">
        <f t="shared" si="24"/>
        <v>NetU1_A5</v>
      </c>
      <c r="AU162" t="str">
        <f t="shared" si="25"/>
        <v>--</v>
      </c>
    </row>
    <row r="163" spans="1:47" x14ac:dyDescent="0.25">
      <c r="A163" t="str">
        <f t="shared" si="20"/>
        <v>U1-A6</v>
      </c>
      <c r="B163" t="str">
        <f t="shared" si="21"/>
        <v>BDBUS3</v>
      </c>
      <c r="C163" t="str">
        <f t="shared" si="22"/>
        <v>U1-BDBUS3</v>
      </c>
      <c r="D163" t="str">
        <f t="shared" si="23"/>
        <v>U1-A6</v>
      </c>
      <c r="E163" t="s">
        <v>367</v>
      </c>
      <c r="F163" t="s">
        <v>582</v>
      </c>
      <c r="G163" t="s">
        <v>309</v>
      </c>
      <c r="L163" t="s">
        <v>340</v>
      </c>
      <c r="M163" t="s">
        <v>289</v>
      </c>
      <c r="N163" s="97">
        <v>31.361499999999999</v>
      </c>
      <c r="AT163" t="str">
        <f t="shared" si="24"/>
        <v>BDBUS3</v>
      </c>
      <c r="AU163" t="str">
        <f t="shared" si="25"/>
        <v>--</v>
      </c>
    </row>
    <row r="164" spans="1:47" x14ac:dyDescent="0.25">
      <c r="A164" t="str">
        <f t="shared" si="20"/>
        <v>U1-A7</v>
      </c>
      <c r="B164" t="str">
        <f t="shared" si="21"/>
        <v>BDBUS5</v>
      </c>
      <c r="C164" t="str">
        <f t="shared" si="22"/>
        <v>U1-BDBUS5</v>
      </c>
      <c r="D164" t="str">
        <f t="shared" si="23"/>
        <v>U1-A7</v>
      </c>
      <c r="E164" t="s">
        <v>367</v>
      </c>
      <c r="F164" t="s">
        <v>583</v>
      </c>
      <c r="G164" t="s">
        <v>313</v>
      </c>
      <c r="L164" t="s">
        <v>342</v>
      </c>
      <c r="M164" t="s">
        <v>289</v>
      </c>
      <c r="N164" s="97">
        <v>29.297599999999999</v>
      </c>
      <c r="AT164" t="str">
        <f t="shared" si="24"/>
        <v>BDBUS5</v>
      </c>
      <c r="AU164" t="str">
        <f t="shared" si="25"/>
        <v>--</v>
      </c>
    </row>
    <row r="165" spans="1:47" x14ac:dyDescent="0.25">
      <c r="A165" t="str">
        <f t="shared" si="20"/>
        <v>U1-A8</v>
      </c>
      <c r="B165" t="str">
        <f t="shared" si="21"/>
        <v>LED2</v>
      </c>
      <c r="C165" t="str">
        <f t="shared" si="22"/>
        <v>U1-LED2</v>
      </c>
      <c r="D165" t="str">
        <f t="shared" si="23"/>
        <v>U1-A8</v>
      </c>
      <c r="E165" t="s">
        <v>367</v>
      </c>
      <c r="F165" t="s">
        <v>584</v>
      </c>
      <c r="G165" t="s">
        <v>356</v>
      </c>
      <c r="L165" t="s">
        <v>344</v>
      </c>
      <c r="M165" t="s">
        <v>289</v>
      </c>
      <c r="N165" s="97">
        <v>29.880400000000002</v>
      </c>
      <c r="AT165" t="str">
        <f t="shared" si="24"/>
        <v>NetD3_A</v>
      </c>
      <c r="AU165" t="str">
        <f t="shared" si="25"/>
        <v>R10</v>
      </c>
    </row>
    <row r="166" spans="1:47" x14ac:dyDescent="0.25">
      <c r="A166" t="str">
        <f t="shared" si="20"/>
        <v>U1-A9</v>
      </c>
      <c r="B166" t="str">
        <f t="shared" si="21"/>
        <v>LED3</v>
      </c>
      <c r="C166" t="str">
        <f t="shared" si="22"/>
        <v>U1-LED3</v>
      </c>
      <c r="D166" t="str">
        <f t="shared" si="23"/>
        <v>U1-A9</v>
      </c>
      <c r="E166" t="s">
        <v>367</v>
      </c>
      <c r="F166" t="s">
        <v>585</v>
      </c>
      <c r="G166" t="s">
        <v>358</v>
      </c>
      <c r="L166" t="s">
        <v>346</v>
      </c>
      <c r="M166" t="s">
        <v>289</v>
      </c>
      <c r="N166" s="97">
        <v>27.136199999999999</v>
      </c>
      <c r="AT166" t="str">
        <f t="shared" si="24"/>
        <v>NetD4_A</v>
      </c>
      <c r="AU166" t="str">
        <f t="shared" si="25"/>
        <v>R11</v>
      </c>
    </row>
    <row r="167" spans="1:47" x14ac:dyDescent="0.25">
      <c r="A167" t="str">
        <f t="shared" si="20"/>
        <v>U1-A10</v>
      </c>
      <c r="B167" t="str">
        <f t="shared" si="21"/>
        <v>LED5</v>
      </c>
      <c r="C167" t="str">
        <f t="shared" si="22"/>
        <v>U1-LED5</v>
      </c>
      <c r="D167" t="str">
        <f t="shared" si="23"/>
        <v>U1-A10</v>
      </c>
      <c r="E167" t="s">
        <v>367</v>
      </c>
      <c r="F167" t="s">
        <v>574</v>
      </c>
      <c r="G167" t="s">
        <v>362</v>
      </c>
      <c r="L167" t="s">
        <v>675</v>
      </c>
      <c r="M167" t="s">
        <v>289</v>
      </c>
      <c r="N167" s="97">
        <v>8.6725999999999992</v>
      </c>
      <c r="AT167" t="str">
        <f t="shared" si="24"/>
        <v>NetD6_A</v>
      </c>
      <c r="AU167" t="str">
        <f t="shared" si="25"/>
        <v>R13</v>
      </c>
    </row>
    <row r="168" spans="1:47" x14ac:dyDescent="0.25">
      <c r="A168" t="str">
        <f t="shared" si="20"/>
        <v>U1-A11</v>
      </c>
      <c r="B168" t="str">
        <f t="shared" si="21"/>
        <v>LED7</v>
      </c>
      <c r="C168" t="str">
        <f t="shared" si="22"/>
        <v>U1-LED7</v>
      </c>
      <c r="D168" t="str">
        <f t="shared" si="23"/>
        <v>U1-A11</v>
      </c>
      <c r="E168" t="s">
        <v>367</v>
      </c>
      <c r="F168" t="s">
        <v>575</v>
      </c>
      <c r="G168" t="s">
        <v>366</v>
      </c>
      <c r="L168" t="s">
        <v>323</v>
      </c>
      <c r="M168" t="s">
        <v>289</v>
      </c>
      <c r="N168" s="97">
        <v>66.989900000000006</v>
      </c>
      <c r="AT168" t="str">
        <f t="shared" si="24"/>
        <v>NetD8_A</v>
      </c>
      <c r="AU168" t="str">
        <f t="shared" si="25"/>
        <v>R15</v>
      </c>
    </row>
    <row r="169" spans="1:47" x14ac:dyDescent="0.25">
      <c r="A169" t="str">
        <f t="shared" si="20"/>
        <v>U1-A13</v>
      </c>
      <c r="B169" t="str">
        <f t="shared" si="21"/>
        <v>GND</v>
      </c>
      <c r="C169" t="str">
        <f t="shared" si="22"/>
        <v>U1-GND</v>
      </c>
      <c r="D169" t="str">
        <f t="shared" si="23"/>
        <v>U1-A13</v>
      </c>
      <c r="E169" t="s">
        <v>367</v>
      </c>
      <c r="F169" t="s">
        <v>577</v>
      </c>
      <c r="G169" t="s">
        <v>324</v>
      </c>
      <c r="L169" t="s">
        <v>329</v>
      </c>
      <c r="M169" t="s">
        <v>289</v>
      </c>
      <c r="N169" s="97">
        <v>47.769300000000001</v>
      </c>
      <c r="AT169" t="str">
        <f t="shared" si="24"/>
        <v>GND</v>
      </c>
      <c r="AU169" t="str">
        <f t="shared" si="25"/>
        <v>--</v>
      </c>
    </row>
    <row r="170" spans="1:47" x14ac:dyDescent="0.25">
      <c r="A170" t="str">
        <f t="shared" si="20"/>
        <v>U1-B1</v>
      </c>
      <c r="B170" t="str">
        <f t="shared" si="21"/>
        <v>TEMP_CT</v>
      </c>
      <c r="C170" t="str">
        <f t="shared" si="22"/>
        <v>U1-TEMP_CT</v>
      </c>
      <c r="D170" t="str">
        <f t="shared" si="23"/>
        <v>U1-B1</v>
      </c>
      <c r="E170" t="s">
        <v>367</v>
      </c>
      <c r="F170" t="s">
        <v>737</v>
      </c>
      <c r="G170" t="s">
        <v>999</v>
      </c>
      <c r="L170" t="s">
        <v>331</v>
      </c>
      <c r="M170" t="s">
        <v>289</v>
      </c>
      <c r="N170" s="97">
        <v>48.071899999999999</v>
      </c>
      <c r="AT170" t="str">
        <f t="shared" si="24"/>
        <v>TEMP_CT</v>
      </c>
      <c r="AU170" t="str">
        <f t="shared" si="25"/>
        <v>--</v>
      </c>
    </row>
    <row r="171" spans="1:47" x14ac:dyDescent="0.25">
      <c r="A171" t="str">
        <f t="shared" si="20"/>
        <v>U1-B2</v>
      </c>
      <c r="B171" t="str">
        <f t="shared" si="21"/>
        <v>F_DO</v>
      </c>
      <c r="C171" t="str">
        <f t="shared" si="22"/>
        <v>U1-F_DO</v>
      </c>
      <c r="D171" t="str">
        <f t="shared" si="23"/>
        <v>U1-B2</v>
      </c>
      <c r="E171" t="s">
        <v>367</v>
      </c>
      <c r="F171" t="s">
        <v>611</v>
      </c>
      <c r="G171" t="s">
        <v>612</v>
      </c>
      <c r="L171" t="s">
        <v>330</v>
      </c>
      <c r="M171" t="s">
        <v>289</v>
      </c>
      <c r="N171" s="97">
        <v>44.66</v>
      </c>
      <c r="AT171" t="str">
        <f t="shared" si="24"/>
        <v>F_DO</v>
      </c>
      <c r="AU171" t="str">
        <f t="shared" si="25"/>
        <v>--</v>
      </c>
    </row>
    <row r="172" spans="1:47" x14ac:dyDescent="0.25">
      <c r="A172" t="str">
        <f t="shared" si="20"/>
        <v>U1-B3</v>
      </c>
      <c r="B172" t="str">
        <f t="shared" si="21"/>
        <v>F_CS</v>
      </c>
      <c r="C172" t="str">
        <f t="shared" si="22"/>
        <v>U1-F_CS</v>
      </c>
      <c r="D172" t="str">
        <f t="shared" si="23"/>
        <v>U1-B3</v>
      </c>
      <c r="E172" t="s">
        <v>367</v>
      </c>
      <c r="F172" t="s">
        <v>614</v>
      </c>
      <c r="G172" t="s">
        <v>347</v>
      </c>
      <c r="L172" t="s">
        <v>985</v>
      </c>
      <c r="M172" t="s">
        <v>289</v>
      </c>
      <c r="N172" s="97">
        <v>15.3474</v>
      </c>
      <c r="AT172" t="str">
        <f t="shared" si="24"/>
        <v>F_CS</v>
      </c>
      <c r="AU172" t="str">
        <f t="shared" si="25"/>
        <v>--</v>
      </c>
    </row>
    <row r="173" spans="1:47" x14ac:dyDescent="0.25">
      <c r="A173" t="str">
        <f t="shared" si="20"/>
        <v>U1-B4</v>
      </c>
      <c r="B173" t="str">
        <f t="shared" si="21"/>
        <v>BDBUS1</v>
      </c>
      <c r="C173" t="str">
        <f t="shared" si="22"/>
        <v>U1-BDBUS1</v>
      </c>
      <c r="D173" t="str">
        <f t="shared" si="23"/>
        <v>U1-B4</v>
      </c>
      <c r="E173" t="s">
        <v>367</v>
      </c>
      <c r="F173" t="s">
        <v>616</v>
      </c>
      <c r="G173" t="s">
        <v>305</v>
      </c>
      <c r="L173" t="s">
        <v>999</v>
      </c>
      <c r="M173" t="s">
        <v>289</v>
      </c>
      <c r="N173" s="97">
        <v>36.878399999999999</v>
      </c>
      <c r="AT173" t="str">
        <f t="shared" si="24"/>
        <v>BDBUS1</v>
      </c>
      <c r="AU173" t="str">
        <f t="shared" si="25"/>
        <v>--</v>
      </c>
    </row>
    <row r="174" spans="1:47" x14ac:dyDescent="0.25">
      <c r="A174" t="str">
        <f t="shared" si="20"/>
        <v>U1-B5</v>
      </c>
      <c r="B174" t="str">
        <f t="shared" si="21"/>
        <v>BDBUS2</v>
      </c>
      <c r="C174" t="str">
        <f t="shared" si="22"/>
        <v>U1-BDBUS2</v>
      </c>
      <c r="D174" t="str">
        <f t="shared" si="23"/>
        <v>U1-B5</v>
      </c>
      <c r="E174" t="s">
        <v>367</v>
      </c>
      <c r="F174" t="s">
        <v>618</v>
      </c>
      <c r="G174" t="s">
        <v>307</v>
      </c>
      <c r="L174" t="s">
        <v>1000</v>
      </c>
      <c r="M174" t="s">
        <v>289</v>
      </c>
      <c r="N174" s="97">
        <v>34.847099999999998</v>
      </c>
      <c r="AT174" t="str">
        <f t="shared" si="24"/>
        <v>BDBUS2</v>
      </c>
      <c r="AU174" t="str">
        <f t="shared" si="25"/>
        <v>--</v>
      </c>
    </row>
    <row r="175" spans="1:47" x14ac:dyDescent="0.25">
      <c r="A175" t="str">
        <f t="shared" si="20"/>
        <v>U1-B6</v>
      </c>
      <c r="B175" t="str">
        <f t="shared" si="21"/>
        <v>BDBUS4</v>
      </c>
      <c r="C175" t="str">
        <f t="shared" si="22"/>
        <v>U1-BDBUS4</v>
      </c>
      <c r="D175" t="str">
        <f t="shared" si="23"/>
        <v>U1-B6</v>
      </c>
      <c r="E175" t="s">
        <v>367</v>
      </c>
      <c r="F175" t="s">
        <v>620</v>
      </c>
      <c r="G175" t="s">
        <v>311</v>
      </c>
      <c r="L175" t="s">
        <v>332</v>
      </c>
      <c r="M175" t="s">
        <v>289</v>
      </c>
      <c r="N175" s="97">
        <v>50.130600000000001</v>
      </c>
      <c r="AT175" t="str">
        <f t="shared" si="24"/>
        <v>BDBUS4</v>
      </c>
      <c r="AU175" t="str">
        <f t="shared" si="25"/>
        <v>--</v>
      </c>
    </row>
    <row r="176" spans="1:47" x14ac:dyDescent="0.25">
      <c r="A176" t="str">
        <f t="shared" si="20"/>
        <v>U1-B7</v>
      </c>
      <c r="B176" t="str">
        <f t="shared" si="21"/>
        <v>NetU1_B7</v>
      </c>
      <c r="C176" t="str">
        <f t="shared" si="22"/>
        <v>U1-NetU1_B7</v>
      </c>
      <c r="D176" t="str">
        <f t="shared" si="23"/>
        <v>U1-B7</v>
      </c>
      <c r="E176" t="s">
        <v>367</v>
      </c>
      <c r="F176" t="s">
        <v>622</v>
      </c>
      <c r="G176" t="s">
        <v>623</v>
      </c>
      <c r="L176" t="s">
        <v>350</v>
      </c>
      <c r="M176" t="s">
        <v>289</v>
      </c>
      <c r="N176" s="97">
        <v>32.410699999999999</v>
      </c>
      <c r="AT176" t="str">
        <f t="shared" si="24"/>
        <v>NetU1_B7</v>
      </c>
      <c r="AU176" t="str">
        <f t="shared" si="25"/>
        <v>--</v>
      </c>
    </row>
    <row r="177" spans="1:47" x14ac:dyDescent="0.25">
      <c r="A177" t="str">
        <f t="shared" si="20"/>
        <v>U1-B8</v>
      </c>
      <c r="B177" t="str">
        <f t="shared" si="21"/>
        <v>GND</v>
      </c>
      <c r="C177" t="str">
        <f t="shared" si="22"/>
        <v>U1-GND</v>
      </c>
      <c r="D177" t="str">
        <f t="shared" si="23"/>
        <v>U1-B8</v>
      </c>
      <c r="E177" t="s">
        <v>367</v>
      </c>
      <c r="F177" t="s">
        <v>738</v>
      </c>
      <c r="G177" t="s">
        <v>324</v>
      </c>
      <c r="L177" t="s">
        <v>394</v>
      </c>
      <c r="M177" t="s">
        <v>289</v>
      </c>
      <c r="N177" s="97">
        <v>57.398299999999999</v>
      </c>
      <c r="AT177" t="str">
        <f t="shared" si="24"/>
        <v>GND</v>
      </c>
      <c r="AU177" t="str">
        <f t="shared" si="25"/>
        <v>--</v>
      </c>
    </row>
    <row r="178" spans="1:47" x14ac:dyDescent="0.25">
      <c r="A178" t="str">
        <f t="shared" si="20"/>
        <v>U1-B9</v>
      </c>
      <c r="B178" t="str">
        <f t="shared" si="21"/>
        <v>DEVCLRn</v>
      </c>
      <c r="C178" t="str">
        <f t="shared" si="22"/>
        <v>U1-DEVCLRn</v>
      </c>
      <c r="D178" t="str">
        <f t="shared" si="23"/>
        <v>U1-B9</v>
      </c>
      <c r="E178" t="s">
        <v>367</v>
      </c>
      <c r="F178" t="s">
        <v>624</v>
      </c>
      <c r="G178" t="s">
        <v>625</v>
      </c>
      <c r="L178" t="s">
        <v>395</v>
      </c>
      <c r="M178" t="s">
        <v>289</v>
      </c>
      <c r="N178" s="97">
        <v>23.8688</v>
      </c>
      <c r="AT178" t="str">
        <f t="shared" si="24"/>
        <v>DEVCLRn</v>
      </c>
      <c r="AU178" t="str">
        <f t="shared" si="25"/>
        <v>--</v>
      </c>
    </row>
    <row r="179" spans="1:47" x14ac:dyDescent="0.25">
      <c r="A179" t="str">
        <f t="shared" si="20"/>
        <v>U1-B10</v>
      </c>
      <c r="B179" t="str">
        <f t="shared" si="21"/>
        <v>LED6</v>
      </c>
      <c r="C179" t="str">
        <f t="shared" si="22"/>
        <v>U1-LED6</v>
      </c>
      <c r="D179" t="str">
        <f t="shared" si="23"/>
        <v>U1-B10</v>
      </c>
      <c r="E179" t="s">
        <v>367</v>
      </c>
      <c r="F179" t="s">
        <v>626</v>
      </c>
      <c r="G179" t="s">
        <v>364</v>
      </c>
      <c r="L179" t="s">
        <v>326</v>
      </c>
      <c r="M179" t="s">
        <v>289</v>
      </c>
      <c r="N179" s="97">
        <v>31.136900000000001</v>
      </c>
      <c r="AT179" t="str">
        <f t="shared" si="24"/>
        <v>NetD7_A</v>
      </c>
      <c r="AU179" t="str">
        <f t="shared" si="25"/>
        <v>R14</v>
      </c>
    </row>
    <row r="180" spans="1:47" x14ac:dyDescent="0.25">
      <c r="A180" t="str">
        <f t="shared" si="20"/>
        <v>U1-C1</v>
      </c>
      <c r="B180" t="str">
        <f t="shared" si="21"/>
        <v>TEMP_INT</v>
      </c>
      <c r="C180" t="str">
        <f t="shared" si="22"/>
        <v>U1-TEMP_INT</v>
      </c>
      <c r="D180" t="str">
        <f t="shared" si="23"/>
        <v>U1-C1</v>
      </c>
      <c r="E180" t="s">
        <v>367</v>
      </c>
      <c r="F180" t="s">
        <v>444</v>
      </c>
      <c r="G180" t="s">
        <v>1000</v>
      </c>
      <c r="L180" t="s">
        <v>691</v>
      </c>
      <c r="M180" t="s">
        <v>289</v>
      </c>
      <c r="N180" s="97">
        <v>10.180899999999999</v>
      </c>
      <c r="AT180" t="str">
        <f t="shared" si="24"/>
        <v>TEMP_INT</v>
      </c>
      <c r="AU180" t="str">
        <f t="shared" si="25"/>
        <v>--</v>
      </c>
    </row>
    <row r="181" spans="1:47" x14ac:dyDescent="0.25">
      <c r="A181" t="str">
        <f t="shared" si="20"/>
        <v>U1-C2</v>
      </c>
      <c r="B181" t="str">
        <f t="shared" si="21"/>
        <v>NetU1_C2</v>
      </c>
      <c r="C181" t="str">
        <f t="shared" si="22"/>
        <v>U1-NetU1_C2</v>
      </c>
      <c r="D181" t="str">
        <f t="shared" si="23"/>
        <v>U1-C2</v>
      </c>
      <c r="E181" t="s">
        <v>367</v>
      </c>
      <c r="F181" t="s">
        <v>445</v>
      </c>
      <c r="G181" t="s">
        <v>1001</v>
      </c>
      <c r="L181" t="s">
        <v>967</v>
      </c>
      <c r="M181" t="s">
        <v>289</v>
      </c>
      <c r="N181" s="97">
        <v>11.5372</v>
      </c>
      <c r="AT181" t="str">
        <f t="shared" si="24"/>
        <v>NetU1_C2</v>
      </c>
      <c r="AU181" t="str">
        <f t="shared" si="25"/>
        <v>--</v>
      </c>
    </row>
    <row r="182" spans="1:47" x14ac:dyDescent="0.25">
      <c r="A182" t="str">
        <f t="shared" si="20"/>
        <v>U1-C3</v>
      </c>
      <c r="B182" t="str">
        <f t="shared" si="21"/>
        <v>GND</v>
      </c>
      <c r="C182" t="str">
        <f t="shared" si="22"/>
        <v>U1-GND</v>
      </c>
      <c r="D182" t="str">
        <f t="shared" si="23"/>
        <v>U1-C3</v>
      </c>
      <c r="E182" t="s">
        <v>367</v>
      </c>
      <c r="F182" t="s">
        <v>446</v>
      </c>
      <c r="G182" t="s">
        <v>324</v>
      </c>
      <c r="L182" t="s">
        <v>1002</v>
      </c>
      <c r="M182" t="s">
        <v>1002</v>
      </c>
      <c r="N182" s="97" t="s">
        <v>1002</v>
      </c>
      <c r="AT182" t="str">
        <f t="shared" si="24"/>
        <v>GND</v>
      </c>
      <c r="AU182" t="str">
        <f t="shared" si="25"/>
        <v>--</v>
      </c>
    </row>
    <row r="183" spans="1:47" x14ac:dyDescent="0.25">
      <c r="A183" t="str">
        <f t="shared" si="20"/>
        <v>U1-C4</v>
      </c>
      <c r="B183" t="str">
        <f t="shared" si="21"/>
        <v>nSTATUS</v>
      </c>
      <c r="C183" t="str">
        <f t="shared" si="22"/>
        <v>U1-nSTATUS</v>
      </c>
      <c r="D183" t="str">
        <f t="shared" si="23"/>
        <v>U1-C4</v>
      </c>
      <c r="E183" t="s">
        <v>367</v>
      </c>
      <c r="F183" t="s">
        <v>447</v>
      </c>
      <c r="G183" t="s">
        <v>795</v>
      </c>
      <c r="N183" s="97"/>
      <c r="AT183" t="str">
        <f t="shared" si="24"/>
        <v>nSTATUS</v>
      </c>
      <c r="AU183" t="str">
        <f t="shared" si="25"/>
        <v>--</v>
      </c>
    </row>
    <row r="184" spans="1:47" x14ac:dyDescent="0.25">
      <c r="A184" t="str">
        <f t="shared" si="20"/>
        <v>U1-C5</v>
      </c>
      <c r="B184" t="str">
        <f t="shared" si="21"/>
        <v>CONF_DONE</v>
      </c>
      <c r="C184" t="str">
        <f t="shared" si="22"/>
        <v>U1-CONF_DONE</v>
      </c>
      <c r="D184" t="str">
        <f t="shared" si="23"/>
        <v>U1-C5</v>
      </c>
      <c r="E184" t="s">
        <v>367</v>
      </c>
      <c r="F184" t="s">
        <v>448</v>
      </c>
      <c r="G184" t="s">
        <v>319</v>
      </c>
      <c r="N184" s="97"/>
      <c r="AT184" t="str">
        <f t="shared" si="24"/>
        <v>CONF_DONE</v>
      </c>
      <c r="AU184" t="str">
        <f t="shared" si="25"/>
        <v>--</v>
      </c>
    </row>
    <row r="185" spans="1:47" x14ac:dyDescent="0.25">
      <c r="A185" t="str">
        <f t="shared" si="20"/>
        <v>U1-C6</v>
      </c>
      <c r="B185" t="str">
        <f t="shared" si="21"/>
        <v>3.3V</v>
      </c>
      <c r="C185" t="str">
        <f t="shared" si="22"/>
        <v>U1-3.3V</v>
      </c>
      <c r="D185" t="str">
        <f t="shared" si="23"/>
        <v>U1-C6</v>
      </c>
      <c r="E185" t="s">
        <v>367</v>
      </c>
      <c r="F185" t="s">
        <v>449</v>
      </c>
      <c r="G185" t="s">
        <v>291</v>
      </c>
      <c r="N185" s="97"/>
      <c r="AT185" t="str">
        <f t="shared" si="24"/>
        <v>3.3V</v>
      </c>
      <c r="AU185" t="str">
        <f t="shared" si="25"/>
        <v>--</v>
      </c>
    </row>
    <row r="186" spans="1:47" x14ac:dyDescent="0.25">
      <c r="A186" t="str">
        <f t="shared" si="20"/>
        <v>U1-C7</v>
      </c>
      <c r="B186" t="str">
        <f t="shared" si="21"/>
        <v>3.3V</v>
      </c>
      <c r="C186" t="str">
        <f t="shared" si="22"/>
        <v>U1-3.3V</v>
      </c>
      <c r="D186" t="str">
        <f t="shared" si="23"/>
        <v>U1-C7</v>
      </c>
      <c r="E186" t="s">
        <v>367</v>
      </c>
      <c r="F186" t="s">
        <v>450</v>
      </c>
      <c r="G186" t="s">
        <v>291</v>
      </c>
      <c r="N186" s="97"/>
      <c r="AT186" t="str">
        <f t="shared" si="24"/>
        <v>3.3V</v>
      </c>
      <c r="AU186" t="str">
        <f t="shared" si="25"/>
        <v>--</v>
      </c>
    </row>
    <row r="187" spans="1:47" x14ac:dyDescent="0.25">
      <c r="A187" t="str">
        <f t="shared" si="20"/>
        <v>U1-C8</v>
      </c>
      <c r="B187" t="str">
        <f t="shared" si="21"/>
        <v>3.3V</v>
      </c>
      <c r="C187" t="str">
        <f t="shared" si="22"/>
        <v>U1-3.3V</v>
      </c>
      <c r="D187" t="str">
        <f t="shared" si="23"/>
        <v>U1-C8</v>
      </c>
      <c r="E187" t="s">
        <v>367</v>
      </c>
      <c r="F187" t="s">
        <v>451</v>
      </c>
      <c r="G187" t="s">
        <v>291</v>
      </c>
      <c r="N187" s="97"/>
      <c r="AT187" t="str">
        <f t="shared" si="24"/>
        <v>3.3V</v>
      </c>
      <c r="AU187" t="str">
        <f t="shared" si="25"/>
        <v>--</v>
      </c>
    </row>
    <row r="188" spans="1:47" x14ac:dyDescent="0.25">
      <c r="A188" t="str">
        <f t="shared" si="20"/>
        <v>U1-C9</v>
      </c>
      <c r="B188" t="str">
        <f t="shared" si="21"/>
        <v>LED4</v>
      </c>
      <c r="C188" t="str">
        <f t="shared" si="22"/>
        <v>U1-LED4</v>
      </c>
      <c r="D188" t="str">
        <f t="shared" si="23"/>
        <v>U1-C9</v>
      </c>
      <c r="E188" t="s">
        <v>367</v>
      </c>
      <c r="F188" t="s">
        <v>452</v>
      </c>
      <c r="G188" t="s">
        <v>360</v>
      </c>
      <c r="N188" s="97"/>
      <c r="AT188" t="str">
        <f t="shared" si="24"/>
        <v>NetD5_A</v>
      </c>
      <c r="AU188" t="str">
        <f t="shared" si="25"/>
        <v>R12</v>
      </c>
    </row>
    <row r="189" spans="1:47" x14ac:dyDescent="0.25">
      <c r="A189" t="str">
        <f t="shared" si="20"/>
        <v>U1-C10</v>
      </c>
      <c r="B189" t="str">
        <f t="shared" si="21"/>
        <v>LED8</v>
      </c>
      <c r="C189" t="str">
        <f t="shared" si="22"/>
        <v>U1-LED8</v>
      </c>
      <c r="D189" t="str">
        <f t="shared" si="23"/>
        <v>U1-C10</v>
      </c>
      <c r="E189" t="s">
        <v>367</v>
      </c>
      <c r="F189" t="s">
        <v>453</v>
      </c>
      <c r="G189" t="s">
        <v>368</v>
      </c>
      <c r="N189" s="97"/>
      <c r="AT189" t="str">
        <f t="shared" si="24"/>
        <v>NetD9_A</v>
      </c>
      <c r="AU189" t="str">
        <f t="shared" si="25"/>
        <v>R16</v>
      </c>
    </row>
    <row r="190" spans="1:47" x14ac:dyDescent="0.25">
      <c r="A190" t="str">
        <f t="shared" si="20"/>
        <v>U1-D1</v>
      </c>
      <c r="B190" t="str">
        <f t="shared" si="21"/>
        <v>IOM_GPIO1</v>
      </c>
      <c r="C190" t="str">
        <f t="shared" si="22"/>
        <v>U1-IOM_GPIO1</v>
      </c>
      <c r="D190" t="str">
        <f t="shared" si="23"/>
        <v>U1-D1</v>
      </c>
      <c r="E190" t="s">
        <v>367</v>
      </c>
      <c r="F190" t="s">
        <v>300</v>
      </c>
      <c r="G190" t="s">
        <v>970</v>
      </c>
      <c r="N190" s="97"/>
      <c r="AT190" t="str">
        <f t="shared" si="24"/>
        <v>IOM_GPIO1</v>
      </c>
      <c r="AU190" t="str">
        <f t="shared" si="25"/>
        <v>--</v>
      </c>
    </row>
    <row r="191" spans="1:47" x14ac:dyDescent="0.25">
      <c r="A191" t="str">
        <f t="shared" si="20"/>
        <v>U1-D2</v>
      </c>
      <c r="B191" t="str">
        <f t="shared" si="21"/>
        <v>NetU1_D2</v>
      </c>
      <c r="C191" t="str">
        <f t="shared" si="22"/>
        <v>U1-NetU1_D2</v>
      </c>
      <c r="D191" t="str">
        <f t="shared" si="23"/>
        <v>U1-D2</v>
      </c>
      <c r="E191" t="s">
        <v>367</v>
      </c>
      <c r="F191" t="s">
        <v>301</v>
      </c>
      <c r="G191" t="s">
        <v>739</v>
      </c>
      <c r="N191" s="97"/>
      <c r="AT191" t="str">
        <f t="shared" si="24"/>
        <v>NetU1_D2</v>
      </c>
      <c r="AU191" t="str">
        <f t="shared" si="25"/>
        <v>--</v>
      </c>
    </row>
    <row r="192" spans="1:47" x14ac:dyDescent="0.25">
      <c r="A192" t="str">
        <f t="shared" si="20"/>
        <v>U1-D3</v>
      </c>
      <c r="B192" t="str">
        <f t="shared" si="21"/>
        <v>NetU1_D3</v>
      </c>
      <c r="C192" t="str">
        <f t="shared" si="22"/>
        <v>U1-NetU1_D3</v>
      </c>
      <c r="D192" t="str">
        <f t="shared" si="23"/>
        <v>U1-D3</v>
      </c>
      <c r="E192" t="s">
        <v>367</v>
      </c>
      <c r="F192" t="s">
        <v>302</v>
      </c>
      <c r="G192" t="s">
        <v>1003</v>
      </c>
      <c r="N192" s="97"/>
      <c r="AT192" t="str">
        <f t="shared" si="24"/>
        <v>NetU1_D3</v>
      </c>
      <c r="AU192" t="str">
        <f t="shared" si="25"/>
        <v>--</v>
      </c>
    </row>
    <row r="193" spans="1:47" x14ac:dyDescent="0.25">
      <c r="A193" t="str">
        <f t="shared" si="20"/>
        <v>U1-D4</v>
      </c>
      <c r="B193" t="str">
        <f t="shared" si="21"/>
        <v>3.3V</v>
      </c>
      <c r="C193" t="str">
        <f t="shared" si="22"/>
        <v>U1-3.3V</v>
      </c>
      <c r="D193" t="str">
        <f t="shared" si="23"/>
        <v>U1-D4</v>
      </c>
      <c r="E193" t="s">
        <v>367</v>
      </c>
      <c r="F193" t="s">
        <v>304</v>
      </c>
      <c r="G193" t="s">
        <v>291</v>
      </c>
      <c r="N193" s="97"/>
      <c r="AT193" t="str">
        <f t="shared" si="24"/>
        <v>3.3V</v>
      </c>
      <c r="AU193" t="str">
        <f t="shared" si="25"/>
        <v>--</v>
      </c>
    </row>
    <row r="194" spans="1:47" x14ac:dyDescent="0.25">
      <c r="A194" t="str">
        <f t="shared" si="20"/>
        <v>U1-D5</v>
      </c>
      <c r="B194" t="str">
        <f t="shared" si="21"/>
        <v>GND</v>
      </c>
      <c r="C194" t="str">
        <f t="shared" si="22"/>
        <v>U1-GND</v>
      </c>
      <c r="D194" t="str">
        <f t="shared" si="23"/>
        <v>U1-D5</v>
      </c>
      <c r="E194" t="s">
        <v>367</v>
      </c>
      <c r="F194" t="s">
        <v>306</v>
      </c>
      <c r="G194" t="s">
        <v>324</v>
      </c>
      <c r="N194" s="97"/>
      <c r="AT194" t="str">
        <f t="shared" si="24"/>
        <v>GND</v>
      </c>
      <c r="AU194" t="str">
        <f t="shared" si="25"/>
        <v>--</v>
      </c>
    </row>
    <row r="195" spans="1:47" x14ac:dyDescent="0.25">
      <c r="A195" t="str">
        <f t="shared" si="20"/>
        <v>U1-D6</v>
      </c>
      <c r="B195" t="str">
        <f t="shared" si="21"/>
        <v>ADDA_RSTN</v>
      </c>
      <c r="C195" t="str">
        <f t="shared" si="22"/>
        <v>U1-ADDA_RSTN</v>
      </c>
      <c r="D195" t="str">
        <f t="shared" si="23"/>
        <v>U1-D6</v>
      </c>
      <c r="E195" t="s">
        <v>367</v>
      </c>
      <c r="F195" t="s">
        <v>308</v>
      </c>
      <c r="G195" t="s">
        <v>965</v>
      </c>
      <c r="N195" s="97"/>
      <c r="AT195" t="str">
        <f t="shared" si="24"/>
        <v>ADDA_RSTN</v>
      </c>
      <c r="AU195" t="str">
        <f t="shared" si="25"/>
        <v>--</v>
      </c>
    </row>
    <row r="196" spans="1:47" x14ac:dyDescent="0.25">
      <c r="A196" t="str">
        <f t="shared" si="20"/>
        <v>U1-D7</v>
      </c>
      <c r="B196" t="str">
        <f t="shared" si="21"/>
        <v>GND</v>
      </c>
      <c r="C196" t="str">
        <f t="shared" si="22"/>
        <v>U1-GND</v>
      </c>
      <c r="D196" t="str">
        <f t="shared" si="23"/>
        <v>U1-D7</v>
      </c>
      <c r="E196" t="s">
        <v>367</v>
      </c>
      <c r="F196" t="s">
        <v>310</v>
      </c>
      <c r="G196" t="s">
        <v>324</v>
      </c>
      <c r="N196" s="97"/>
      <c r="AT196" t="str">
        <f t="shared" si="24"/>
        <v>GND</v>
      </c>
      <c r="AU196" t="str">
        <f t="shared" si="25"/>
        <v>--</v>
      </c>
    </row>
    <row r="197" spans="1:47" x14ac:dyDescent="0.25">
      <c r="A197" t="str">
        <f t="shared" si="20"/>
        <v>U1-D8</v>
      </c>
      <c r="B197" t="str">
        <f t="shared" si="21"/>
        <v>LED1</v>
      </c>
      <c r="C197" t="str">
        <f t="shared" si="22"/>
        <v>U1-LED1</v>
      </c>
      <c r="D197" t="str">
        <f t="shared" si="23"/>
        <v>U1-D8</v>
      </c>
      <c r="E197" t="s">
        <v>367</v>
      </c>
      <c r="F197" t="s">
        <v>312</v>
      </c>
      <c r="G197" t="s">
        <v>354</v>
      </c>
      <c r="N197" s="97"/>
      <c r="AT197" t="str">
        <f t="shared" si="24"/>
        <v>NetD2_A</v>
      </c>
      <c r="AU197" t="str">
        <f t="shared" si="25"/>
        <v>R9</v>
      </c>
    </row>
    <row r="198" spans="1:47" x14ac:dyDescent="0.25">
      <c r="A198" t="str">
        <f t="shared" ref="A198:A261" si="26">$E198&amp;"-"&amp;$F198</f>
        <v>U1-D10</v>
      </c>
      <c r="B198" t="str">
        <f t="shared" ref="B198:B261" si="27">IF(OR(E198=$A$2,E198=$B$2,E198=$C$2,E198=$D$2),"--",G198)</f>
        <v>3.3V</v>
      </c>
      <c r="C198" t="str">
        <f t="shared" ref="C198:C261" si="28">$E198&amp;"-"&amp;$G198</f>
        <v>U1-3.3V</v>
      </c>
      <c r="D198" t="str">
        <f t="shared" ref="D198:D261" si="29">A198</f>
        <v>U1-D10</v>
      </c>
      <c r="E198" t="s">
        <v>367</v>
      </c>
      <c r="F198" t="s">
        <v>316</v>
      </c>
      <c r="G198" t="s">
        <v>291</v>
      </c>
      <c r="N198" s="97"/>
      <c r="AT198" t="str">
        <f t="shared" ref="AT198:AT261" si="30">IF(IF(COUNTIF($AO$6:$AQ$150,B198)&gt;0,"---","--")="---",VLOOKUP(B198,$AO$6:$AQ$150,3,0),B198)</f>
        <v>3.3V</v>
      </c>
      <c r="AU198" t="str">
        <f t="shared" ref="AU198:AU261" si="31">IF(IF(COUNTIF($AO$6:$AQ$150,B198)&gt;0,"---","--")="---",VLOOKUP(B198,$AO$6:$AQ$150,2,0),"--")</f>
        <v>--</v>
      </c>
    </row>
    <row r="199" spans="1:47" x14ac:dyDescent="0.25">
      <c r="A199" t="str">
        <f t="shared" si="26"/>
        <v>U1-E1</v>
      </c>
      <c r="B199" t="str">
        <f t="shared" si="27"/>
        <v>IOM_SDA</v>
      </c>
      <c r="C199" t="str">
        <f t="shared" si="28"/>
        <v>U1-IOM_SDA</v>
      </c>
      <c r="D199" t="str">
        <f t="shared" si="29"/>
        <v>U1-E1</v>
      </c>
      <c r="E199" t="s">
        <v>367</v>
      </c>
      <c r="F199" t="s">
        <v>740</v>
      </c>
      <c r="G199" t="s">
        <v>973</v>
      </c>
      <c r="N199" s="97"/>
      <c r="AT199" t="str">
        <f t="shared" si="30"/>
        <v>IOM_SDA</v>
      </c>
      <c r="AU199" t="str">
        <f t="shared" si="31"/>
        <v>--</v>
      </c>
    </row>
    <row r="200" spans="1:47" x14ac:dyDescent="0.25">
      <c r="A200" t="str">
        <f t="shared" si="26"/>
        <v>U1-E2</v>
      </c>
      <c r="B200" t="str">
        <f t="shared" si="27"/>
        <v>GND</v>
      </c>
      <c r="C200" t="str">
        <f t="shared" si="28"/>
        <v>U1-GND</v>
      </c>
      <c r="D200" t="str">
        <f t="shared" si="29"/>
        <v>U1-E2</v>
      </c>
      <c r="E200" t="s">
        <v>367</v>
      </c>
      <c r="F200" t="s">
        <v>741</v>
      </c>
      <c r="G200" t="s">
        <v>324</v>
      </c>
      <c r="N200" s="97"/>
      <c r="AT200" t="str">
        <f t="shared" si="30"/>
        <v>GND</v>
      </c>
      <c r="AU200" t="str">
        <f t="shared" si="31"/>
        <v>--</v>
      </c>
    </row>
    <row r="201" spans="1:47" x14ac:dyDescent="0.25">
      <c r="A201" t="str">
        <f t="shared" si="26"/>
        <v>U1-E3</v>
      </c>
      <c r="B201" t="str">
        <f t="shared" si="27"/>
        <v>IOM_GPIO0</v>
      </c>
      <c r="C201" t="str">
        <f t="shared" si="28"/>
        <v>U1-IOM_GPIO0</v>
      </c>
      <c r="D201" t="str">
        <f t="shared" si="29"/>
        <v>U1-E3</v>
      </c>
      <c r="E201" t="s">
        <v>367</v>
      </c>
      <c r="F201" t="s">
        <v>742</v>
      </c>
      <c r="G201" t="s">
        <v>969</v>
      </c>
      <c r="N201" s="97"/>
      <c r="AT201" t="str">
        <f t="shared" si="30"/>
        <v>IOM_GPIO0</v>
      </c>
      <c r="AU201" t="str">
        <f t="shared" si="31"/>
        <v>--</v>
      </c>
    </row>
    <row r="202" spans="1:47" x14ac:dyDescent="0.25">
      <c r="A202" t="str">
        <f t="shared" si="26"/>
        <v>U1-E4</v>
      </c>
      <c r="B202" t="str">
        <f t="shared" si="27"/>
        <v>NetU1_E4</v>
      </c>
      <c r="C202" t="str">
        <f t="shared" si="28"/>
        <v>U1-NetU1_E4</v>
      </c>
      <c r="D202" t="str">
        <f t="shared" si="29"/>
        <v>U1-E4</v>
      </c>
      <c r="E202" t="s">
        <v>367</v>
      </c>
      <c r="F202" t="s">
        <v>743</v>
      </c>
      <c r="G202" t="s">
        <v>744</v>
      </c>
      <c r="N202" s="97"/>
      <c r="AT202" t="str">
        <f t="shared" si="30"/>
        <v>NetU1_E4</v>
      </c>
      <c r="AU202" t="str">
        <f t="shared" si="31"/>
        <v>--</v>
      </c>
    </row>
    <row r="203" spans="1:47" x14ac:dyDescent="0.25">
      <c r="A203" t="str">
        <f t="shared" si="26"/>
        <v>U1-E5</v>
      </c>
      <c r="B203" t="str">
        <f t="shared" si="27"/>
        <v>JTAGEN</v>
      </c>
      <c r="C203" t="str">
        <f t="shared" si="28"/>
        <v>U1-JTAGEN</v>
      </c>
      <c r="D203" t="str">
        <f t="shared" si="29"/>
        <v>U1-E5</v>
      </c>
      <c r="E203" t="s">
        <v>367</v>
      </c>
      <c r="F203" t="s">
        <v>745</v>
      </c>
      <c r="G203" t="s">
        <v>328</v>
      </c>
      <c r="N203" s="97"/>
      <c r="AT203" t="str">
        <f t="shared" si="30"/>
        <v>NetJ4_2</v>
      </c>
      <c r="AU203" t="str">
        <f t="shared" si="31"/>
        <v>R33</v>
      </c>
    </row>
    <row r="204" spans="1:47" x14ac:dyDescent="0.25">
      <c r="A204" t="str">
        <f t="shared" si="26"/>
        <v>U1-E6</v>
      </c>
      <c r="B204" t="str">
        <f t="shared" si="27"/>
        <v>USER_BTN</v>
      </c>
      <c r="C204" t="str">
        <f t="shared" si="28"/>
        <v>U1-USER_BTN</v>
      </c>
      <c r="D204" t="str">
        <f t="shared" si="29"/>
        <v>U1-E6</v>
      </c>
      <c r="E204" t="s">
        <v>367</v>
      </c>
      <c r="F204" t="s">
        <v>638</v>
      </c>
      <c r="G204" t="s">
        <v>394</v>
      </c>
      <c r="N204" s="97"/>
      <c r="AT204" t="str">
        <f t="shared" si="30"/>
        <v>USER_BTN</v>
      </c>
      <c r="AU204" t="str">
        <f t="shared" si="31"/>
        <v>--</v>
      </c>
    </row>
    <row r="205" spans="1:47" x14ac:dyDescent="0.25">
      <c r="A205" t="str">
        <f t="shared" si="26"/>
        <v>U1-E7</v>
      </c>
      <c r="B205" t="str">
        <f t="shared" si="27"/>
        <v>nCONFIG</v>
      </c>
      <c r="C205" t="str">
        <f t="shared" si="28"/>
        <v>U1-nCONFIG</v>
      </c>
      <c r="D205" t="str">
        <f t="shared" si="29"/>
        <v>U1-E7</v>
      </c>
      <c r="E205" t="s">
        <v>367</v>
      </c>
      <c r="F205" t="s">
        <v>639</v>
      </c>
      <c r="G205" t="s">
        <v>640</v>
      </c>
      <c r="N205" s="97"/>
      <c r="AT205" t="str">
        <f t="shared" si="30"/>
        <v>RESET</v>
      </c>
      <c r="AU205" t="str">
        <f t="shared" si="31"/>
        <v>R26</v>
      </c>
    </row>
    <row r="206" spans="1:47" x14ac:dyDescent="0.25">
      <c r="A206" t="str">
        <f t="shared" si="26"/>
        <v>U1-E8</v>
      </c>
      <c r="B206" t="str">
        <f t="shared" si="27"/>
        <v>NetU1_E8</v>
      </c>
      <c r="C206" t="str">
        <f t="shared" si="28"/>
        <v>U1-NetU1_E8</v>
      </c>
      <c r="D206" t="str">
        <f t="shared" si="29"/>
        <v>U1-E8</v>
      </c>
      <c r="E206" t="s">
        <v>367</v>
      </c>
      <c r="F206" t="s">
        <v>641</v>
      </c>
      <c r="G206" t="s">
        <v>642</v>
      </c>
      <c r="N206" s="97"/>
      <c r="AT206" t="str">
        <f t="shared" si="30"/>
        <v>NetU1_E8</v>
      </c>
      <c r="AU206" t="str">
        <f t="shared" si="31"/>
        <v>--</v>
      </c>
    </row>
    <row r="207" spans="1:47" x14ac:dyDescent="0.25">
      <c r="A207" t="str">
        <f t="shared" si="26"/>
        <v>U1-E11</v>
      </c>
      <c r="B207" t="str">
        <f t="shared" si="27"/>
        <v>GND</v>
      </c>
      <c r="C207" t="str">
        <f t="shared" si="28"/>
        <v>U1-GND</v>
      </c>
      <c r="D207" t="str">
        <f t="shared" si="29"/>
        <v>U1-E11</v>
      </c>
      <c r="E207" t="s">
        <v>367</v>
      </c>
      <c r="F207" t="s">
        <v>746</v>
      </c>
      <c r="G207" t="s">
        <v>324</v>
      </c>
      <c r="N207" s="97"/>
      <c r="AT207" t="str">
        <f t="shared" si="30"/>
        <v>GND</v>
      </c>
      <c r="AU207" t="str">
        <f t="shared" si="31"/>
        <v>--</v>
      </c>
    </row>
    <row r="208" spans="1:47" x14ac:dyDescent="0.25">
      <c r="A208" t="str">
        <f t="shared" si="26"/>
        <v>U1-F1</v>
      </c>
      <c r="B208" t="str">
        <f t="shared" si="27"/>
        <v>IOM_SCL</v>
      </c>
      <c r="C208" t="str">
        <f t="shared" si="28"/>
        <v>U1-IOM_SCL</v>
      </c>
      <c r="D208" t="str">
        <f t="shared" si="29"/>
        <v>U1-F1</v>
      </c>
      <c r="E208" t="s">
        <v>367</v>
      </c>
      <c r="F208" t="s">
        <v>747</v>
      </c>
      <c r="G208" t="s">
        <v>971</v>
      </c>
      <c r="N208" s="97"/>
      <c r="AT208" t="str">
        <f t="shared" si="30"/>
        <v>IOM_SCL</v>
      </c>
      <c r="AU208" t="str">
        <f t="shared" si="31"/>
        <v>--</v>
      </c>
    </row>
    <row r="209" spans="1:47" x14ac:dyDescent="0.25">
      <c r="A209" t="str">
        <f t="shared" si="26"/>
        <v>U1-F2</v>
      </c>
      <c r="B209" t="str">
        <f t="shared" si="27"/>
        <v>1.8V</v>
      </c>
      <c r="C209" t="str">
        <f t="shared" si="28"/>
        <v>U1-1.8V</v>
      </c>
      <c r="D209" t="str">
        <f t="shared" si="29"/>
        <v>U1-F2</v>
      </c>
      <c r="E209" t="s">
        <v>367</v>
      </c>
      <c r="F209" t="s">
        <v>748</v>
      </c>
      <c r="G209" t="s">
        <v>964</v>
      </c>
      <c r="N209" s="97"/>
      <c r="AT209" t="str">
        <f t="shared" si="30"/>
        <v>1.8V</v>
      </c>
      <c r="AU209" t="str">
        <f t="shared" si="31"/>
        <v>--</v>
      </c>
    </row>
    <row r="210" spans="1:47" x14ac:dyDescent="0.25">
      <c r="A210" t="str">
        <f t="shared" si="26"/>
        <v>U1-F3</v>
      </c>
      <c r="B210" t="str">
        <f t="shared" si="27"/>
        <v>GND</v>
      </c>
      <c r="C210" t="str">
        <f t="shared" si="28"/>
        <v>U1-GND</v>
      </c>
      <c r="D210" t="str">
        <f t="shared" si="29"/>
        <v>U1-F3</v>
      </c>
      <c r="E210" t="s">
        <v>367</v>
      </c>
      <c r="F210" t="s">
        <v>749</v>
      </c>
      <c r="G210" t="s">
        <v>324</v>
      </c>
      <c r="N210" s="97"/>
      <c r="AT210" t="str">
        <f t="shared" si="30"/>
        <v>GND</v>
      </c>
      <c r="AU210" t="str">
        <f t="shared" si="31"/>
        <v>--</v>
      </c>
    </row>
    <row r="211" spans="1:47" x14ac:dyDescent="0.25">
      <c r="A211" t="str">
        <f t="shared" si="26"/>
        <v>U1-F4</v>
      </c>
      <c r="B211" t="str">
        <f t="shared" si="27"/>
        <v>NetU1_F4</v>
      </c>
      <c r="C211" t="str">
        <f t="shared" si="28"/>
        <v>U1-NetU1_F4</v>
      </c>
      <c r="D211" t="str">
        <f t="shared" si="29"/>
        <v>U1-F4</v>
      </c>
      <c r="E211" t="s">
        <v>367</v>
      </c>
      <c r="F211" t="s">
        <v>750</v>
      </c>
      <c r="G211" t="s">
        <v>791</v>
      </c>
      <c r="N211" s="97"/>
      <c r="AT211" t="str">
        <f t="shared" si="30"/>
        <v>NetU1_F4</v>
      </c>
      <c r="AU211" t="str">
        <f t="shared" si="31"/>
        <v>--</v>
      </c>
    </row>
    <row r="212" spans="1:47" x14ac:dyDescent="0.25">
      <c r="A212" t="str">
        <f t="shared" si="26"/>
        <v>U1-F5</v>
      </c>
      <c r="B212" t="str">
        <f t="shared" si="27"/>
        <v>TDI</v>
      </c>
      <c r="C212" t="str">
        <f t="shared" si="28"/>
        <v>U1-TDI</v>
      </c>
      <c r="D212" t="str">
        <f t="shared" si="29"/>
        <v>U1-F5</v>
      </c>
      <c r="E212" t="s">
        <v>367</v>
      </c>
      <c r="F212" t="s">
        <v>751</v>
      </c>
      <c r="G212" t="s">
        <v>331</v>
      </c>
      <c r="N212" s="97"/>
      <c r="AT212" t="str">
        <f t="shared" si="30"/>
        <v>TDI</v>
      </c>
      <c r="AU212" t="str">
        <f t="shared" si="31"/>
        <v>--</v>
      </c>
    </row>
    <row r="213" spans="1:47" x14ac:dyDescent="0.25">
      <c r="A213" t="str">
        <f t="shared" si="26"/>
        <v>U1-F6</v>
      </c>
      <c r="B213" t="str">
        <f t="shared" si="27"/>
        <v>TDO</v>
      </c>
      <c r="C213" t="str">
        <f t="shared" si="28"/>
        <v>U1-TDO</v>
      </c>
      <c r="D213" t="str">
        <f t="shared" si="29"/>
        <v>U1-F6</v>
      </c>
      <c r="E213" t="s">
        <v>367</v>
      </c>
      <c r="F213" t="s">
        <v>752</v>
      </c>
      <c r="G213" t="s">
        <v>330</v>
      </c>
      <c r="N213" s="97"/>
      <c r="AT213" t="str">
        <f t="shared" si="30"/>
        <v>TDO</v>
      </c>
      <c r="AU213" t="str">
        <f t="shared" si="31"/>
        <v>--</v>
      </c>
    </row>
    <row r="214" spans="1:47" x14ac:dyDescent="0.25">
      <c r="A214" t="str">
        <f t="shared" si="26"/>
        <v>U1-F7</v>
      </c>
      <c r="B214" t="str">
        <f t="shared" si="27"/>
        <v>3.3V</v>
      </c>
      <c r="C214" t="str">
        <f t="shared" si="28"/>
        <v>U1-3.3V</v>
      </c>
      <c r="D214" t="str">
        <f t="shared" si="29"/>
        <v>U1-F7</v>
      </c>
      <c r="E214" t="s">
        <v>367</v>
      </c>
      <c r="F214" t="s">
        <v>753</v>
      </c>
      <c r="G214" t="s">
        <v>291</v>
      </c>
      <c r="N214" s="97"/>
      <c r="AT214" t="str">
        <f t="shared" si="30"/>
        <v>3.3V</v>
      </c>
      <c r="AU214" t="str">
        <f t="shared" si="31"/>
        <v>--</v>
      </c>
    </row>
    <row r="215" spans="1:47" x14ac:dyDescent="0.25">
      <c r="A215" t="str">
        <f t="shared" si="26"/>
        <v>U1-G1</v>
      </c>
      <c r="B215" t="str">
        <f t="shared" si="27"/>
        <v>TMS</v>
      </c>
      <c r="C215" t="str">
        <f t="shared" si="28"/>
        <v>U1-TMS</v>
      </c>
      <c r="D215" t="str">
        <f t="shared" si="29"/>
        <v>U1-G1</v>
      </c>
      <c r="E215" t="s">
        <v>367</v>
      </c>
      <c r="F215" t="s">
        <v>754</v>
      </c>
      <c r="G215" t="s">
        <v>332</v>
      </c>
      <c r="N215" s="97"/>
      <c r="AT215" t="str">
        <f t="shared" si="30"/>
        <v>TMS</v>
      </c>
      <c r="AU215" t="str">
        <f t="shared" si="31"/>
        <v>--</v>
      </c>
    </row>
    <row r="216" spans="1:47" x14ac:dyDescent="0.25">
      <c r="A216" t="str">
        <f t="shared" si="26"/>
        <v>U1-G2</v>
      </c>
      <c r="B216" t="str">
        <f t="shared" si="27"/>
        <v>TCK</v>
      </c>
      <c r="C216" t="str">
        <f t="shared" si="28"/>
        <v>U1-TCK</v>
      </c>
      <c r="D216" t="str">
        <f t="shared" si="29"/>
        <v>U1-G2</v>
      </c>
      <c r="E216" t="s">
        <v>367</v>
      </c>
      <c r="F216" t="s">
        <v>755</v>
      </c>
      <c r="G216" t="s">
        <v>329</v>
      </c>
      <c r="N216" s="97"/>
      <c r="AT216" t="str">
        <f t="shared" si="30"/>
        <v>TCK</v>
      </c>
      <c r="AU216" t="str">
        <f t="shared" si="31"/>
        <v>--</v>
      </c>
    </row>
    <row r="217" spans="1:47" x14ac:dyDescent="0.25">
      <c r="A217" t="str">
        <f t="shared" si="26"/>
        <v>U1-G3</v>
      </c>
      <c r="B217" t="str">
        <f t="shared" si="27"/>
        <v>3.3V</v>
      </c>
      <c r="C217" t="str">
        <f t="shared" si="28"/>
        <v>U1-3.3V</v>
      </c>
      <c r="D217" t="str">
        <f t="shared" si="29"/>
        <v>U1-G3</v>
      </c>
      <c r="E217" t="s">
        <v>367</v>
      </c>
      <c r="F217" t="s">
        <v>756</v>
      </c>
      <c r="G217" t="s">
        <v>291</v>
      </c>
      <c r="N217" s="97"/>
      <c r="AT217" t="str">
        <f t="shared" si="30"/>
        <v>3.3V</v>
      </c>
      <c r="AU217" t="str">
        <f t="shared" si="31"/>
        <v>--</v>
      </c>
    </row>
    <row r="218" spans="1:47" x14ac:dyDescent="0.25">
      <c r="A218" t="str">
        <f t="shared" si="26"/>
        <v>U1-G4</v>
      </c>
      <c r="B218" t="str">
        <f t="shared" si="27"/>
        <v>NetU1_G4</v>
      </c>
      <c r="C218" t="str">
        <f t="shared" si="28"/>
        <v>U1-NetU1_G4</v>
      </c>
      <c r="D218" t="str">
        <f t="shared" si="29"/>
        <v>U1-G4</v>
      </c>
      <c r="E218" t="s">
        <v>367</v>
      </c>
      <c r="F218" t="s">
        <v>757</v>
      </c>
      <c r="G218" t="s">
        <v>792</v>
      </c>
      <c r="N218" s="97"/>
      <c r="AT218" t="str">
        <f t="shared" si="30"/>
        <v>NetU1_G4</v>
      </c>
      <c r="AU218" t="str">
        <f t="shared" si="31"/>
        <v>--</v>
      </c>
    </row>
    <row r="219" spans="1:47" x14ac:dyDescent="0.25">
      <c r="A219" t="str">
        <f t="shared" si="26"/>
        <v>U1-G6</v>
      </c>
      <c r="B219" t="str">
        <f t="shared" si="27"/>
        <v>3.3V</v>
      </c>
      <c r="C219" t="str">
        <f t="shared" si="28"/>
        <v>U1-3.3V</v>
      </c>
      <c r="D219" t="str">
        <f t="shared" si="29"/>
        <v>U1-G6</v>
      </c>
      <c r="E219" t="s">
        <v>367</v>
      </c>
      <c r="F219" t="s">
        <v>758</v>
      </c>
      <c r="G219" t="s">
        <v>291</v>
      </c>
      <c r="N219" s="97"/>
      <c r="AT219" t="str">
        <f t="shared" si="30"/>
        <v>3.3V</v>
      </c>
      <c r="AU219" t="str">
        <f t="shared" si="31"/>
        <v>--</v>
      </c>
    </row>
    <row r="220" spans="1:47" x14ac:dyDescent="0.25">
      <c r="A220" t="str">
        <f t="shared" si="26"/>
        <v>U1-G7</v>
      </c>
      <c r="B220" t="str">
        <f t="shared" si="27"/>
        <v>GND</v>
      </c>
      <c r="C220" t="str">
        <f t="shared" si="28"/>
        <v>U1-GND</v>
      </c>
      <c r="D220" t="str">
        <f t="shared" si="29"/>
        <v>U1-G7</v>
      </c>
      <c r="E220" t="s">
        <v>367</v>
      </c>
      <c r="F220" t="s">
        <v>759</v>
      </c>
      <c r="G220" t="s">
        <v>324</v>
      </c>
      <c r="N220" s="97"/>
      <c r="AT220" t="str">
        <f t="shared" si="30"/>
        <v>GND</v>
      </c>
      <c r="AU220" t="str">
        <f t="shared" si="31"/>
        <v>--</v>
      </c>
    </row>
    <row r="221" spans="1:47" x14ac:dyDescent="0.25">
      <c r="A221" t="str">
        <f t="shared" si="26"/>
        <v>U1-G8</v>
      </c>
      <c r="B221" t="str">
        <f t="shared" si="27"/>
        <v>3.3V</v>
      </c>
      <c r="C221" t="str">
        <f t="shared" si="28"/>
        <v>U1-3.3V</v>
      </c>
      <c r="D221" t="str">
        <f t="shared" si="29"/>
        <v>U1-G8</v>
      </c>
      <c r="E221" t="s">
        <v>367</v>
      </c>
      <c r="F221" t="s">
        <v>760</v>
      </c>
      <c r="G221" t="s">
        <v>291</v>
      </c>
      <c r="N221" s="97"/>
      <c r="AT221" t="str">
        <f t="shared" si="30"/>
        <v>3.3V</v>
      </c>
      <c r="AU221" t="str">
        <f t="shared" si="31"/>
        <v>--</v>
      </c>
    </row>
    <row r="222" spans="1:47" x14ac:dyDescent="0.25">
      <c r="A222" t="str">
        <f t="shared" si="26"/>
        <v>U1-H1</v>
      </c>
      <c r="B222" t="str">
        <f t="shared" si="27"/>
        <v>NetU1_H1</v>
      </c>
      <c r="C222" t="str">
        <f t="shared" si="28"/>
        <v>U1-NetU1_H1</v>
      </c>
      <c r="D222" t="str">
        <f t="shared" si="29"/>
        <v>U1-H1</v>
      </c>
      <c r="E222" t="s">
        <v>367</v>
      </c>
      <c r="F222" t="s">
        <v>478</v>
      </c>
      <c r="G222" t="s">
        <v>761</v>
      </c>
      <c r="N222" s="97"/>
      <c r="AT222" t="str">
        <f t="shared" si="30"/>
        <v>NetU1_H1</v>
      </c>
      <c r="AU222" t="str">
        <f t="shared" si="31"/>
        <v>--</v>
      </c>
    </row>
    <row r="223" spans="1:47" x14ac:dyDescent="0.25">
      <c r="A223" t="str">
        <f t="shared" si="26"/>
        <v>U1-H2</v>
      </c>
      <c r="B223" t="str">
        <f t="shared" si="27"/>
        <v>NetU1_H2</v>
      </c>
      <c r="C223" t="str">
        <f t="shared" si="28"/>
        <v>U1-NetU1_H2</v>
      </c>
      <c r="D223" t="str">
        <f t="shared" si="29"/>
        <v>U1-H2</v>
      </c>
      <c r="E223" t="s">
        <v>367</v>
      </c>
      <c r="F223" t="s">
        <v>480</v>
      </c>
      <c r="G223" t="s">
        <v>793</v>
      </c>
      <c r="N223" s="97"/>
      <c r="AT223" t="str">
        <f t="shared" si="30"/>
        <v>NetU1_H2</v>
      </c>
      <c r="AU223" t="str">
        <f t="shared" si="31"/>
        <v>--</v>
      </c>
    </row>
    <row r="224" spans="1:47" x14ac:dyDescent="0.25">
      <c r="A224" t="str">
        <f t="shared" si="26"/>
        <v>U1-H3</v>
      </c>
      <c r="B224" t="str">
        <f t="shared" si="27"/>
        <v>X_FPGA</v>
      </c>
      <c r="C224" t="str">
        <f t="shared" si="28"/>
        <v>U1-X_FPGA</v>
      </c>
      <c r="D224" t="str">
        <f t="shared" si="29"/>
        <v>U1-H3</v>
      </c>
      <c r="E224" t="s">
        <v>367</v>
      </c>
      <c r="F224" t="s">
        <v>482</v>
      </c>
      <c r="G224" t="s">
        <v>967</v>
      </c>
      <c r="N224" s="97"/>
      <c r="AT224" t="str">
        <f t="shared" si="30"/>
        <v>X_FPGA</v>
      </c>
      <c r="AU224" t="str">
        <f t="shared" si="31"/>
        <v>--</v>
      </c>
    </row>
    <row r="225" spans="1:47" x14ac:dyDescent="0.25">
      <c r="A225" t="str">
        <f t="shared" si="26"/>
        <v>U1-H7</v>
      </c>
      <c r="B225" t="str">
        <f t="shared" si="27"/>
        <v>3.3V</v>
      </c>
      <c r="C225" t="str">
        <f t="shared" si="28"/>
        <v>U1-3.3V</v>
      </c>
      <c r="D225" t="str">
        <f t="shared" si="29"/>
        <v>U1-H7</v>
      </c>
      <c r="E225" t="s">
        <v>367</v>
      </c>
      <c r="F225" t="s">
        <v>762</v>
      </c>
      <c r="G225" t="s">
        <v>291</v>
      </c>
      <c r="N225" s="97"/>
      <c r="AT225" t="str">
        <f t="shared" si="30"/>
        <v>3.3V</v>
      </c>
      <c r="AU225" t="str">
        <f t="shared" si="31"/>
        <v>--</v>
      </c>
    </row>
    <row r="226" spans="1:47" x14ac:dyDescent="0.25">
      <c r="A226" t="str">
        <f t="shared" si="26"/>
        <v>U1-H12</v>
      </c>
      <c r="B226" t="str">
        <f t="shared" si="27"/>
        <v>GND</v>
      </c>
      <c r="C226" t="str">
        <f t="shared" si="28"/>
        <v>U1-GND</v>
      </c>
      <c r="D226" t="str">
        <f t="shared" si="29"/>
        <v>U1-H12</v>
      </c>
      <c r="E226" t="s">
        <v>367</v>
      </c>
      <c r="F226" t="s">
        <v>763</v>
      </c>
      <c r="G226" t="s">
        <v>324</v>
      </c>
      <c r="N226" s="97"/>
      <c r="AT226" t="str">
        <f t="shared" si="30"/>
        <v>GND</v>
      </c>
      <c r="AU226" t="str">
        <f t="shared" si="31"/>
        <v>--</v>
      </c>
    </row>
    <row r="227" spans="1:47" x14ac:dyDescent="0.25">
      <c r="A227" t="str">
        <f t="shared" si="26"/>
        <v>U1-J4</v>
      </c>
      <c r="B227" t="str">
        <f t="shared" si="27"/>
        <v>GND</v>
      </c>
      <c r="C227" t="str">
        <f t="shared" si="28"/>
        <v>U1-GND</v>
      </c>
      <c r="D227" t="str">
        <f t="shared" si="29"/>
        <v>U1-J4</v>
      </c>
      <c r="E227" t="s">
        <v>367</v>
      </c>
      <c r="F227" t="s">
        <v>186</v>
      </c>
      <c r="G227" t="s">
        <v>324</v>
      </c>
      <c r="N227" s="97"/>
      <c r="AT227" t="str">
        <f t="shared" si="30"/>
        <v>GND</v>
      </c>
      <c r="AU227" t="str">
        <f t="shared" si="31"/>
        <v>--</v>
      </c>
    </row>
    <row r="228" spans="1:47" x14ac:dyDescent="0.25">
      <c r="A228" t="str">
        <f t="shared" si="26"/>
        <v>U1-K4</v>
      </c>
      <c r="B228" t="str">
        <f t="shared" si="27"/>
        <v>3.3V</v>
      </c>
      <c r="C228" t="str">
        <f t="shared" si="28"/>
        <v>U1-3.3V</v>
      </c>
      <c r="D228" t="str">
        <f t="shared" si="29"/>
        <v>U1-K4</v>
      </c>
      <c r="E228" t="s">
        <v>367</v>
      </c>
      <c r="F228" t="s">
        <v>764</v>
      </c>
      <c r="G228" t="s">
        <v>291</v>
      </c>
      <c r="N228" s="97"/>
      <c r="AT228" t="str">
        <f t="shared" si="30"/>
        <v>3.3V</v>
      </c>
      <c r="AU228" t="str">
        <f t="shared" si="31"/>
        <v>--</v>
      </c>
    </row>
    <row r="229" spans="1:47" x14ac:dyDescent="0.25">
      <c r="A229" t="str">
        <f t="shared" si="26"/>
        <v>U1-K9</v>
      </c>
      <c r="B229" t="str">
        <f t="shared" si="27"/>
        <v>3.3V</v>
      </c>
      <c r="C229" t="str">
        <f t="shared" si="28"/>
        <v>U1-3.3V</v>
      </c>
      <c r="D229" t="str">
        <f t="shared" si="29"/>
        <v>U1-K9</v>
      </c>
      <c r="E229" t="s">
        <v>367</v>
      </c>
      <c r="F229" t="s">
        <v>765</v>
      </c>
      <c r="G229" t="s">
        <v>291</v>
      </c>
      <c r="N229" s="97"/>
      <c r="AT229" t="str">
        <f t="shared" si="30"/>
        <v>3.3V</v>
      </c>
      <c r="AU229" t="str">
        <f t="shared" si="31"/>
        <v>--</v>
      </c>
    </row>
    <row r="230" spans="1:47" x14ac:dyDescent="0.25">
      <c r="A230" t="str">
        <f t="shared" si="26"/>
        <v>U1-L9</v>
      </c>
      <c r="B230" t="str">
        <f t="shared" si="27"/>
        <v>GND</v>
      </c>
      <c r="C230" t="str">
        <f t="shared" si="28"/>
        <v>U1-GND</v>
      </c>
      <c r="D230" t="str">
        <f t="shared" si="29"/>
        <v>U1-L9</v>
      </c>
      <c r="E230" t="s">
        <v>367</v>
      </c>
      <c r="F230" t="s">
        <v>766</v>
      </c>
      <c r="G230" t="s">
        <v>324</v>
      </c>
      <c r="N230" s="97"/>
      <c r="AT230" t="str">
        <f t="shared" si="30"/>
        <v>GND</v>
      </c>
      <c r="AU230" t="str">
        <f t="shared" si="31"/>
        <v>--</v>
      </c>
    </row>
    <row r="231" spans="1:47" x14ac:dyDescent="0.25">
      <c r="A231" t="str">
        <f t="shared" si="26"/>
        <v>U1-M6</v>
      </c>
      <c r="B231" t="str">
        <f t="shared" si="27"/>
        <v>GND</v>
      </c>
      <c r="C231" t="str">
        <f t="shared" si="28"/>
        <v>U1-GND</v>
      </c>
      <c r="D231" t="str">
        <f t="shared" si="29"/>
        <v>U1-M6</v>
      </c>
      <c r="E231" t="s">
        <v>367</v>
      </c>
      <c r="F231" t="s">
        <v>767</v>
      </c>
      <c r="G231" t="s">
        <v>324</v>
      </c>
      <c r="N231" s="97"/>
      <c r="AT231" t="str">
        <f t="shared" si="30"/>
        <v>GND</v>
      </c>
      <c r="AU231" t="str">
        <f t="shared" si="31"/>
        <v>--</v>
      </c>
    </row>
    <row r="232" spans="1:47" x14ac:dyDescent="0.25">
      <c r="A232" t="str">
        <f t="shared" si="26"/>
        <v>U1-N1</v>
      </c>
      <c r="B232" t="str">
        <f t="shared" si="27"/>
        <v>GND</v>
      </c>
      <c r="C232" t="str">
        <f t="shared" si="28"/>
        <v>U1-GND</v>
      </c>
      <c r="D232" t="str">
        <f t="shared" si="29"/>
        <v>U1-N1</v>
      </c>
      <c r="E232" t="s">
        <v>367</v>
      </c>
      <c r="F232" t="s">
        <v>768</v>
      </c>
      <c r="G232" t="s">
        <v>324</v>
      </c>
      <c r="N232" s="97"/>
      <c r="AT232" t="str">
        <f t="shared" si="30"/>
        <v>GND</v>
      </c>
      <c r="AU232" t="str">
        <f t="shared" si="31"/>
        <v>--</v>
      </c>
    </row>
    <row r="233" spans="1:47" x14ac:dyDescent="0.25">
      <c r="A233" t="str">
        <f t="shared" si="26"/>
        <v>U1-N13</v>
      </c>
      <c r="B233" t="str">
        <f t="shared" si="27"/>
        <v>GND</v>
      </c>
      <c r="C233" t="str">
        <f t="shared" si="28"/>
        <v>U1-GND</v>
      </c>
      <c r="D233" t="str">
        <f t="shared" si="29"/>
        <v>U1-N13</v>
      </c>
      <c r="E233" t="s">
        <v>367</v>
      </c>
      <c r="F233" t="s">
        <v>769</v>
      </c>
      <c r="G233" t="s">
        <v>324</v>
      </c>
      <c r="N233" s="97"/>
      <c r="AT233" t="str">
        <f t="shared" si="30"/>
        <v>GND</v>
      </c>
      <c r="AU233" t="str">
        <f t="shared" si="31"/>
        <v>--</v>
      </c>
    </row>
    <row r="234" spans="1:47" x14ac:dyDescent="0.25">
      <c r="A234" t="str">
        <f t="shared" si="26"/>
        <v>U2-A1</v>
      </c>
      <c r="B234" t="str">
        <f t="shared" si="27"/>
        <v>GND</v>
      </c>
      <c r="C234" t="str">
        <f t="shared" si="28"/>
        <v>U2-GND</v>
      </c>
      <c r="D234" t="str">
        <f t="shared" si="29"/>
        <v>U2-A1</v>
      </c>
      <c r="E234" t="s">
        <v>403</v>
      </c>
      <c r="F234" t="s">
        <v>573</v>
      </c>
      <c r="G234" t="s">
        <v>324</v>
      </c>
      <c r="N234" s="97"/>
      <c r="AT234" t="str">
        <f t="shared" si="30"/>
        <v>GND</v>
      </c>
      <c r="AU234" t="str">
        <f t="shared" si="31"/>
        <v>--</v>
      </c>
    </row>
    <row r="235" spans="1:47" x14ac:dyDescent="0.25">
      <c r="A235" t="str">
        <f t="shared" si="26"/>
        <v>U2-A2</v>
      </c>
      <c r="B235" t="str">
        <f t="shared" si="27"/>
        <v>DQ15</v>
      </c>
      <c r="C235" t="str">
        <f t="shared" si="28"/>
        <v>U2-DQ15</v>
      </c>
      <c r="D235" t="str">
        <f t="shared" si="29"/>
        <v>U2-A2</v>
      </c>
      <c r="E235" t="s">
        <v>403</v>
      </c>
      <c r="F235" t="s">
        <v>578</v>
      </c>
      <c r="G235" t="s">
        <v>605</v>
      </c>
      <c r="N235" s="97"/>
      <c r="AT235" t="str">
        <f t="shared" si="30"/>
        <v>DQ15</v>
      </c>
      <c r="AU235" t="str">
        <f t="shared" si="31"/>
        <v>--</v>
      </c>
    </row>
    <row r="236" spans="1:47" x14ac:dyDescent="0.25">
      <c r="A236" t="str">
        <f t="shared" si="26"/>
        <v>U2-A3</v>
      </c>
      <c r="B236" t="str">
        <f t="shared" si="27"/>
        <v>GND</v>
      </c>
      <c r="C236" t="str">
        <f t="shared" si="28"/>
        <v>U2-GND</v>
      </c>
      <c r="D236" t="str">
        <f t="shared" si="29"/>
        <v>U2-A3</v>
      </c>
      <c r="E236" t="s">
        <v>403</v>
      </c>
      <c r="F236" t="s">
        <v>579</v>
      </c>
      <c r="G236" t="s">
        <v>324</v>
      </c>
      <c r="N236" s="97"/>
      <c r="AT236" t="str">
        <f t="shared" si="30"/>
        <v>GND</v>
      </c>
      <c r="AU236" t="str">
        <f t="shared" si="31"/>
        <v>--</v>
      </c>
    </row>
    <row r="237" spans="1:47" x14ac:dyDescent="0.25">
      <c r="A237" t="str">
        <f t="shared" si="26"/>
        <v>U2-A7</v>
      </c>
      <c r="B237" t="str">
        <f t="shared" si="27"/>
        <v>3.3V</v>
      </c>
      <c r="C237" t="str">
        <f t="shared" si="28"/>
        <v>U2-3.3V</v>
      </c>
      <c r="D237" t="str">
        <f t="shared" si="29"/>
        <v>U2-A7</v>
      </c>
      <c r="E237" t="s">
        <v>403</v>
      </c>
      <c r="F237" t="s">
        <v>583</v>
      </c>
      <c r="G237" t="s">
        <v>291</v>
      </c>
      <c r="N237" s="97"/>
      <c r="AT237" t="str">
        <f t="shared" si="30"/>
        <v>3.3V</v>
      </c>
      <c r="AU237" t="str">
        <f t="shared" si="31"/>
        <v>--</v>
      </c>
    </row>
    <row r="238" spans="1:47" x14ac:dyDescent="0.25">
      <c r="A238" t="str">
        <f t="shared" si="26"/>
        <v>U2-A8</v>
      </c>
      <c r="B238" t="str">
        <f t="shared" si="27"/>
        <v>DQ0</v>
      </c>
      <c r="C238" t="str">
        <f t="shared" si="28"/>
        <v>U2-DQ0</v>
      </c>
      <c r="D238" t="str">
        <f t="shared" si="29"/>
        <v>U2-A8</v>
      </c>
      <c r="E238" t="s">
        <v>403</v>
      </c>
      <c r="F238" t="s">
        <v>584</v>
      </c>
      <c r="G238" t="s">
        <v>595</v>
      </c>
      <c r="N238" s="97"/>
      <c r="AT238" t="str">
        <f t="shared" si="30"/>
        <v>DQ0</v>
      </c>
      <c r="AU238" t="str">
        <f t="shared" si="31"/>
        <v>--</v>
      </c>
    </row>
    <row r="239" spans="1:47" x14ac:dyDescent="0.25">
      <c r="A239" t="str">
        <f t="shared" si="26"/>
        <v>U2-A9</v>
      </c>
      <c r="B239" t="str">
        <f t="shared" si="27"/>
        <v>3.3V</v>
      </c>
      <c r="C239" t="str">
        <f t="shared" si="28"/>
        <v>U2-3.3V</v>
      </c>
      <c r="D239" t="str">
        <f t="shared" si="29"/>
        <v>U2-A9</v>
      </c>
      <c r="E239" t="s">
        <v>403</v>
      </c>
      <c r="F239" t="s">
        <v>585</v>
      </c>
      <c r="G239" t="s">
        <v>291</v>
      </c>
      <c r="N239" s="97"/>
      <c r="AT239" t="str">
        <f t="shared" si="30"/>
        <v>3.3V</v>
      </c>
      <c r="AU239" t="str">
        <f t="shared" si="31"/>
        <v>--</v>
      </c>
    </row>
    <row r="240" spans="1:47" x14ac:dyDescent="0.25">
      <c r="A240" t="str">
        <f t="shared" si="26"/>
        <v>U2-B1</v>
      </c>
      <c r="B240" t="str">
        <f t="shared" si="27"/>
        <v>DQ14</v>
      </c>
      <c r="C240" t="str">
        <f t="shared" si="28"/>
        <v>U2-DQ14</v>
      </c>
      <c r="D240" t="str">
        <f t="shared" si="29"/>
        <v>U2-B1</v>
      </c>
      <c r="E240" t="s">
        <v>403</v>
      </c>
      <c r="F240" t="s">
        <v>737</v>
      </c>
      <c r="G240" t="s">
        <v>604</v>
      </c>
      <c r="N240" s="97"/>
      <c r="AT240" t="str">
        <f t="shared" si="30"/>
        <v>DQ14</v>
      </c>
      <c r="AU240" t="str">
        <f t="shared" si="31"/>
        <v>--</v>
      </c>
    </row>
    <row r="241" spans="1:47" x14ac:dyDescent="0.25">
      <c r="A241" t="str">
        <f t="shared" si="26"/>
        <v>U2-B2</v>
      </c>
      <c r="B241" t="str">
        <f t="shared" si="27"/>
        <v>DQ13</v>
      </c>
      <c r="C241" t="str">
        <f t="shared" si="28"/>
        <v>U2-DQ13</v>
      </c>
      <c r="D241" t="str">
        <f t="shared" si="29"/>
        <v>U2-B2</v>
      </c>
      <c r="E241" t="s">
        <v>403</v>
      </c>
      <c r="F241" t="s">
        <v>611</v>
      </c>
      <c r="G241" t="s">
        <v>603</v>
      </c>
      <c r="N241" s="97"/>
      <c r="AT241" t="str">
        <f t="shared" si="30"/>
        <v>DQ13</v>
      </c>
      <c r="AU241" t="str">
        <f t="shared" si="31"/>
        <v>--</v>
      </c>
    </row>
    <row r="242" spans="1:47" x14ac:dyDescent="0.25">
      <c r="A242" t="str">
        <f t="shared" si="26"/>
        <v>U2-B3</v>
      </c>
      <c r="B242" t="str">
        <f t="shared" si="27"/>
        <v>3.3V</v>
      </c>
      <c r="C242" t="str">
        <f t="shared" si="28"/>
        <v>U2-3.3V</v>
      </c>
      <c r="D242" t="str">
        <f t="shared" si="29"/>
        <v>U2-B3</v>
      </c>
      <c r="E242" t="s">
        <v>403</v>
      </c>
      <c r="F242" t="s">
        <v>614</v>
      </c>
      <c r="G242" t="s">
        <v>291</v>
      </c>
      <c r="N242" s="97"/>
      <c r="AT242" t="str">
        <f t="shared" si="30"/>
        <v>3.3V</v>
      </c>
      <c r="AU242" t="str">
        <f t="shared" si="31"/>
        <v>--</v>
      </c>
    </row>
    <row r="243" spans="1:47" x14ac:dyDescent="0.25">
      <c r="A243" t="str">
        <f t="shared" si="26"/>
        <v>U2-B7</v>
      </c>
      <c r="B243" t="str">
        <f t="shared" si="27"/>
        <v>GND</v>
      </c>
      <c r="C243" t="str">
        <f t="shared" si="28"/>
        <v>U2-GND</v>
      </c>
      <c r="D243" t="str">
        <f t="shared" si="29"/>
        <v>U2-B7</v>
      </c>
      <c r="E243" t="s">
        <v>403</v>
      </c>
      <c r="F243" t="s">
        <v>622</v>
      </c>
      <c r="G243" t="s">
        <v>324</v>
      </c>
      <c r="N243" s="97"/>
      <c r="AT243" t="str">
        <f t="shared" si="30"/>
        <v>GND</v>
      </c>
      <c r="AU243" t="str">
        <f t="shared" si="31"/>
        <v>--</v>
      </c>
    </row>
    <row r="244" spans="1:47" x14ac:dyDescent="0.25">
      <c r="A244" t="str">
        <f t="shared" si="26"/>
        <v>U2-B8</v>
      </c>
      <c r="B244" t="str">
        <f t="shared" si="27"/>
        <v>DQ2</v>
      </c>
      <c r="C244" t="str">
        <f t="shared" si="28"/>
        <v>U2-DQ2</v>
      </c>
      <c r="D244" t="str">
        <f t="shared" si="29"/>
        <v>U2-B8</v>
      </c>
      <c r="E244" t="s">
        <v>403</v>
      </c>
      <c r="F244" t="s">
        <v>738</v>
      </c>
      <c r="G244" t="s">
        <v>606</v>
      </c>
      <c r="N244" s="97"/>
      <c r="AT244" t="str">
        <f t="shared" si="30"/>
        <v>DQ2</v>
      </c>
      <c r="AU244" t="str">
        <f t="shared" si="31"/>
        <v>--</v>
      </c>
    </row>
    <row r="245" spans="1:47" x14ac:dyDescent="0.25">
      <c r="A245" t="str">
        <f t="shared" si="26"/>
        <v>U2-B9</v>
      </c>
      <c r="B245" t="str">
        <f t="shared" si="27"/>
        <v>DQ1</v>
      </c>
      <c r="C245" t="str">
        <f t="shared" si="28"/>
        <v>U2-DQ1</v>
      </c>
      <c r="D245" t="str">
        <f t="shared" si="29"/>
        <v>U2-B9</v>
      </c>
      <c r="E245" t="s">
        <v>403</v>
      </c>
      <c r="F245" t="s">
        <v>624</v>
      </c>
      <c r="G245" t="s">
        <v>597</v>
      </c>
      <c r="N245" s="97"/>
      <c r="AT245" t="str">
        <f t="shared" si="30"/>
        <v>DQ1</v>
      </c>
      <c r="AU245" t="str">
        <f t="shared" si="31"/>
        <v>--</v>
      </c>
    </row>
    <row r="246" spans="1:47" x14ac:dyDescent="0.25">
      <c r="A246" t="str">
        <f t="shared" si="26"/>
        <v>U2-C1</v>
      </c>
      <c r="B246" t="str">
        <f t="shared" si="27"/>
        <v>DQ12</v>
      </c>
      <c r="C246" t="str">
        <f t="shared" si="28"/>
        <v>U2-DQ12</v>
      </c>
      <c r="D246" t="str">
        <f t="shared" si="29"/>
        <v>U2-C1</v>
      </c>
      <c r="E246" t="s">
        <v>403</v>
      </c>
      <c r="F246" t="s">
        <v>444</v>
      </c>
      <c r="G246" t="s">
        <v>601</v>
      </c>
      <c r="N246" s="97"/>
      <c r="AT246" t="str">
        <f t="shared" si="30"/>
        <v>DQ12</v>
      </c>
      <c r="AU246" t="str">
        <f t="shared" si="31"/>
        <v>--</v>
      </c>
    </row>
    <row r="247" spans="1:47" x14ac:dyDescent="0.25">
      <c r="A247" t="str">
        <f t="shared" si="26"/>
        <v>U2-C2</v>
      </c>
      <c r="B247" t="str">
        <f t="shared" si="27"/>
        <v>DQ11</v>
      </c>
      <c r="C247" t="str">
        <f t="shared" si="28"/>
        <v>U2-DQ11</v>
      </c>
      <c r="D247" t="str">
        <f t="shared" si="29"/>
        <v>U2-C2</v>
      </c>
      <c r="E247" t="s">
        <v>403</v>
      </c>
      <c r="F247" t="s">
        <v>445</v>
      </c>
      <c r="G247" t="s">
        <v>600</v>
      </c>
      <c r="N247" s="97"/>
      <c r="AT247" t="str">
        <f t="shared" si="30"/>
        <v>DQ11</v>
      </c>
      <c r="AU247" t="str">
        <f t="shared" si="31"/>
        <v>--</v>
      </c>
    </row>
    <row r="248" spans="1:47" x14ac:dyDescent="0.25">
      <c r="A248" t="str">
        <f t="shared" si="26"/>
        <v>U2-C3</v>
      </c>
      <c r="B248" t="str">
        <f t="shared" si="27"/>
        <v>GND</v>
      </c>
      <c r="C248" t="str">
        <f t="shared" si="28"/>
        <v>U2-GND</v>
      </c>
      <c r="D248" t="str">
        <f t="shared" si="29"/>
        <v>U2-C3</v>
      </c>
      <c r="E248" t="s">
        <v>403</v>
      </c>
      <c r="F248" t="s">
        <v>446</v>
      </c>
      <c r="G248" t="s">
        <v>324</v>
      </c>
      <c r="N248" s="97"/>
      <c r="AT248" t="str">
        <f t="shared" si="30"/>
        <v>GND</v>
      </c>
      <c r="AU248" t="str">
        <f t="shared" si="31"/>
        <v>--</v>
      </c>
    </row>
    <row r="249" spans="1:47" x14ac:dyDescent="0.25">
      <c r="A249" t="str">
        <f t="shared" si="26"/>
        <v>U2-C7</v>
      </c>
      <c r="B249" t="str">
        <f t="shared" si="27"/>
        <v>3.3V</v>
      </c>
      <c r="C249" t="str">
        <f t="shared" si="28"/>
        <v>U2-3.3V</v>
      </c>
      <c r="D249" t="str">
        <f t="shared" si="29"/>
        <v>U2-C7</v>
      </c>
      <c r="E249" t="s">
        <v>403</v>
      </c>
      <c r="F249" t="s">
        <v>450</v>
      </c>
      <c r="G249" t="s">
        <v>291</v>
      </c>
      <c r="N249" s="97"/>
      <c r="AT249" t="str">
        <f t="shared" si="30"/>
        <v>3.3V</v>
      </c>
      <c r="AU249" t="str">
        <f t="shared" si="31"/>
        <v>--</v>
      </c>
    </row>
    <row r="250" spans="1:47" x14ac:dyDescent="0.25">
      <c r="A250" t="str">
        <f t="shared" si="26"/>
        <v>U2-C8</v>
      </c>
      <c r="B250" t="str">
        <f t="shared" si="27"/>
        <v>DQ4</v>
      </c>
      <c r="C250" t="str">
        <f t="shared" si="28"/>
        <v>U2-DQ4</v>
      </c>
      <c r="D250" t="str">
        <f t="shared" si="29"/>
        <v>U2-C8</v>
      </c>
      <c r="E250" t="s">
        <v>403</v>
      </c>
      <c r="F250" t="s">
        <v>451</v>
      </c>
      <c r="G250" t="s">
        <v>608</v>
      </c>
      <c r="N250" s="97"/>
      <c r="AT250" t="str">
        <f t="shared" si="30"/>
        <v>DQ4</v>
      </c>
      <c r="AU250" t="str">
        <f t="shared" si="31"/>
        <v>--</v>
      </c>
    </row>
    <row r="251" spans="1:47" x14ac:dyDescent="0.25">
      <c r="A251" t="str">
        <f t="shared" si="26"/>
        <v>U2-C9</v>
      </c>
      <c r="B251" t="str">
        <f t="shared" si="27"/>
        <v>DQ3</v>
      </c>
      <c r="C251" t="str">
        <f t="shared" si="28"/>
        <v>U2-DQ3</v>
      </c>
      <c r="D251" t="str">
        <f t="shared" si="29"/>
        <v>U2-C9</v>
      </c>
      <c r="E251" t="s">
        <v>403</v>
      </c>
      <c r="F251" t="s">
        <v>452</v>
      </c>
      <c r="G251" t="s">
        <v>607</v>
      </c>
      <c r="N251" s="97"/>
      <c r="AT251" t="str">
        <f t="shared" si="30"/>
        <v>DQ3</v>
      </c>
      <c r="AU251" t="str">
        <f t="shared" si="31"/>
        <v>--</v>
      </c>
    </row>
    <row r="252" spans="1:47" x14ac:dyDescent="0.25">
      <c r="A252" t="str">
        <f t="shared" si="26"/>
        <v>U2-D1</v>
      </c>
      <c r="B252" t="str">
        <f t="shared" si="27"/>
        <v>DQ10</v>
      </c>
      <c r="C252" t="str">
        <f t="shared" si="28"/>
        <v>U2-DQ10</v>
      </c>
      <c r="D252" t="str">
        <f t="shared" si="29"/>
        <v>U2-D1</v>
      </c>
      <c r="E252" t="s">
        <v>403</v>
      </c>
      <c r="F252" t="s">
        <v>300</v>
      </c>
      <c r="G252" t="s">
        <v>599</v>
      </c>
      <c r="N252" s="97"/>
      <c r="AT252" t="str">
        <f t="shared" si="30"/>
        <v>DQ10</v>
      </c>
      <c r="AU252" t="str">
        <f t="shared" si="31"/>
        <v>--</v>
      </c>
    </row>
    <row r="253" spans="1:47" x14ac:dyDescent="0.25">
      <c r="A253" t="str">
        <f t="shared" si="26"/>
        <v>U2-D2</v>
      </c>
      <c r="B253" t="str">
        <f t="shared" si="27"/>
        <v>DQ9</v>
      </c>
      <c r="C253" t="str">
        <f t="shared" si="28"/>
        <v>U2-DQ9</v>
      </c>
      <c r="D253" t="str">
        <f t="shared" si="29"/>
        <v>U2-D2</v>
      </c>
      <c r="E253" t="s">
        <v>403</v>
      </c>
      <c r="F253" t="s">
        <v>301</v>
      </c>
      <c r="G253" t="s">
        <v>617</v>
      </c>
      <c r="N253" s="97"/>
      <c r="AT253" t="str">
        <f t="shared" si="30"/>
        <v>DQ9</v>
      </c>
      <c r="AU253" t="str">
        <f t="shared" si="31"/>
        <v>--</v>
      </c>
    </row>
    <row r="254" spans="1:47" x14ac:dyDescent="0.25">
      <c r="A254" t="str">
        <f t="shared" si="26"/>
        <v>U2-D3</v>
      </c>
      <c r="B254" t="str">
        <f t="shared" si="27"/>
        <v>3.3V</v>
      </c>
      <c r="C254" t="str">
        <f t="shared" si="28"/>
        <v>U2-3.3V</v>
      </c>
      <c r="D254" t="str">
        <f t="shared" si="29"/>
        <v>U2-D3</v>
      </c>
      <c r="E254" t="s">
        <v>403</v>
      </c>
      <c r="F254" t="s">
        <v>302</v>
      </c>
      <c r="G254" t="s">
        <v>291</v>
      </c>
      <c r="N254" s="97"/>
      <c r="AT254" t="str">
        <f t="shared" si="30"/>
        <v>3.3V</v>
      </c>
      <c r="AU254" t="str">
        <f t="shared" si="31"/>
        <v>--</v>
      </c>
    </row>
    <row r="255" spans="1:47" x14ac:dyDescent="0.25">
      <c r="A255" t="str">
        <f t="shared" si="26"/>
        <v>U2-D7</v>
      </c>
      <c r="B255" t="str">
        <f t="shared" si="27"/>
        <v>GND</v>
      </c>
      <c r="C255" t="str">
        <f t="shared" si="28"/>
        <v>U2-GND</v>
      </c>
      <c r="D255" t="str">
        <f t="shared" si="29"/>
        <v>U2-D7</v>
      </c>
      <c r="E255" t="s">
        <v>403</v>
      </c>
      <c r="F255" t="s">
        <v>310</v>
      </c>
      <c r="G255" t="s">
        <v>324</v>
      </c>
      <c r="N255" s="97"/>
      <c r="AT255" t="str">
        <f t="shared" si="30"/>
        <v>GND</v>
      </c>
      <c r="AU255" t="str">
        <f t="shared" si="31"/>
        <v>--</v>
      </c>
    </row>
    <row r="256" spans="1:47" x14ac:dyDescent="0.25">
      <c r="A256" t="str">
        <f t="shared" si="26"/>
        <v>U2-D8</v>
      </c>
      <c r="B256" t="str">
        <f t="shared" si="27"/>
        <v>DQ6</v>
      </c>
      <c r="C256" t="str">
        <f t="shared" si="28"/>
        <v>U2-DQ6</v>
      </c>
      <c r="D256" t="str">
        <f t="shared" si="29"/>
        <v>U2-D8</v>
      </c>
      <c r="E256" t="s">
        <v>403</v>
      </c>
      <c r="F256" t="s">
        <v>312</v>
      </c>
      <c r="G256" t="s">
        <v>610</v>
      </c>
      <c r="N256" s="97"/>
      <c r="AT256" t="str">
        <f t="shared" si="30"/>
        <v>DQ6</v>
      </c>
      <c r="AU256" t="str">
        <f t="shared" si="31"/>
        <v>--</v>
      </c>
    </row>
    <row r="257" spans="1:47" x14ac:dyDescent="0.25">
      <c r="A257" t="str">
        <f t="shared" si="26"/>
        <v>U2-D9</v>
      </c>
      <c r="B257" t="str">
        <f t="shared" si="27"/>
        <v>DQ5</v>
      </c>
      <c r="C257" t="str">
        <f t="shared" si="28"/>
        <v>U2-DQ5</v>
      </c>
      <c r="D257" t="str">
        <f t="shared" si="29"/>
        <v>U2-D9</v>
      </c>
      <c r="E257" t="s">
        <v>403</v>
      </c>
      <c r="F257" t="s">
        <v>314</v>
      </c>
      <c r="G257" t="s">
        <v>609</v>
      </c>
      <c r="N257" s="97"/>
      <c r="AT257" t="str">
        <f t="shared" si="30"/>
        <v>DQ5</v>
      </c>
      <c r="AU257" t="str">
        <f t="shared" si="31"/>
        <v>--</v>
      </c>
    </row>
    <row r="258" spans="1:47" x14ac:dyDescent="0.25">
      <c r="A258" t="str">
        <f t="shared" si="26"/>
        <v>U2-E1</v>
      </c>
      <c r="B258" t="str">
        <f t="shared" si="27"/>
        <v>DQ8</v>
      </c>
      <c r="C258" t="str">
        <f t="shared" si="28"/>
        <v>U2-DQ8</v>
      </c>
      <c r="D258" t="str">
        <f t="shared" si="29"/>
        <v>U2-E1</v>
      </c>
      <c r="E258" t="s">
        <v>403</v>
      </c>
      <c r="F258" t="s">
        <v>740</v>
      </c>
      <c r="G258" t="s">
        <v>615</v>
      </c>
      <c r="N258" s="97"/>
      <c r="AT258" t="str">
        <f t="shared" si="30"/>
        <v>DQ8</v>
      </c>
      <c r="AU258" t="str">
        <f t="shared" si="31"/>
        <v>--</v>
      </c>
    </row>
    <row r="259" spans="1:47" x14ac:dyDescent="0.25">
      <c r="A259" t="str">
        <f t="shared" si="26"/>
        <v>U2-E2</v>
      </c>
      <c r="B259" t="str">
        <f t="shared" si="27"/>
        <v>A13</v>
      </c>
      <c r="C259" t="str">
        <f t="shared" si="28"/>
        <v>U2-A13</v>
      </c>
      <c r="D259" t="str">
        <f t="shared" si="29"/>
        <v>U2-E2</v>
      </c>
      <c r="E259" t="s">
        <v>403</v>
      </c>
      <c r="F259" t="s">
        <v>741</v>
      </c>
      <c r="G259" t="s">
        <v>577</v>
      </c>
      <c r="N259" s="97"/>
      <c r="AT259" t="str">
        <f t="shared" si="30"/>
        <v>A13</v>
      </c>
      <c r="AU259" t="str">
        <f t="shared" si="31"/>
        <v>--</v>
      </c>
    </row>
    <row r="260" spans="1:47" x14ac:dyDescent="0.25">
      <c r="A260" t="str">
        <f t="shared" si="26"/>
        <v>U2-E3</v>
      </c>
      <c r="B260" t="str">
        <f t="shared" si="27"/>
        <v>GND</v>
      </c>
      <c r="C260" t="str">
        <f t="shared" si="28"/>
        <v>U2-GND</v>
      </c>
      <c r="D260" t="str">
        <f t="shared" si="29"/>
        <v>U2-E3</v>
      </c>
      <c r="E260" t="s">
        <v>403</v>
      </c>
      <c r="F260" t="s">
        <v>742</v>
      </c>
      <c r="G260" t="s">
        <v>324</v>
      </c>
      <c r="N260" s="97"/>
      <c r="AT260" t="str">
        <f t="shared" si="30"/>
        <v>GND</v>
      </c>
      <c r="AU260" t="str">
        <f t="shared" si="31"/>
        <v>--</v>
      </c>
    </row>
    <row r="261" spans="1:47" x14ac:dyDescent="0.25">
      <c r="A261" t="str">
        <f t="shared" si="26"/>
        <v>U2-E7</v>
      </c>
      <c r="B261" t="str">
        <f t="shared" si="27"/>
        <v>3.3V</v>
      </c>
      <c r="C261" t="str">
        <f t="shared" si="28"/>
        <v>U2-3.3V</v>
      </c>
      <c r="D261" t="str">
        <f t="shared" si="29"/>
        <v>U2-E7</v>
      </c>
      <c r="E261" t="s">
        <v>403</v>
      </c>
      <c r="F261" t="s">
        <v>639</v>
      </c>
      <c r="G261" t="s">
        <v>291</v>
      </c>
      <c r="N261" s="97"/>
      <c r="AT261" t="str">
        <f t="shared" si="30"/>
        <v>3.3V</v>
      </c>
      <c r="AU261" t="str">
        <f t="shared" si="31"/>
        <v>--</v>
      </c>
    </row>
    <row r="262" spans="1:47" x14ac:dyDescent="0.25">
      <c r="A262" t="str">
        <f t="shared" ref="A262:A325" si="32">$E262&amp;"-"&amp;$F262</f>
        <v>U2-E8</v>
      </c>
      <c r="B262" t="str">
        <f t="shared" ref="B262:B325" si="33">IF(OR(E262=$A$2,E262=$B$2,E262=$C$2,E262=$D$2),"--",G262)</f>
        <v>DQM0</v>
      </c>
      <c r="C262" t="str">
        <f t="shared" ref="C262:C325" si="34">$E262&amp;"-"&amp;$G262</f>
        <v>U2-DQM0</v>
      </c>
      <c r="D262" t="str">
        <f t="shared" ref="D262:D325" si="35">A262</f>
        <v>U2-E8</v>
      </c>
      <c r="E262" t="s">
        <v>403</v>
      </c>
      <c r="F262" t="s">
        <v>641</v>
      </c>
      <c r="G262" t="s">
        <v>619</v>
      </c>
      <c r="N262" s="97"/>
      <c r="AT262" t="str">
        <f t="shared" ref="AT262:AT325" si="36">IF(IF(COUNTIF($AO$6:$AQ$150,B262)&gt;0,"---","--")="---",VLOOKUP(B262,$AO$6:$AQ$150,3,0),B262)</f>
        <v>DQM0</v>
      </c>
      <c r="AU262" t="str">
        <f t="shared" ref="AU262:AU325" si="37">IF(IF(COUNTIF($AO$6:$AQ$150,B262)&gt;0,"---","--")="---",VLOOKUP(B262,$AO$6:$AQ$150,2,0),"--")</f>
        <v>--</v>
      </c>
    </row>
    <row r="263" spans="1:47" x14ac:dyDescent="0.25">
      <c r="A263" t="str">
        <f t="shared" si="32"/>
        <v>U2-E9</v>
      </c>
      <c r="B263" t="str">
        <f t="shared" si="33"/>
        <v>DQ7</v>
      </c>
      <c r="C263" t="str">
        <f t="shared" si="34"/>
        <v>U2-DQ7</v>
      </c>
      <c r="D263" t="str">
        <f t="shared" si="35"/>
        <v>U2-E9</v>
      </c>
      <c r="E263" t="s">
        <v>403</v>
      </c>
      <c r="F263" t="s">
        <v>643</v>
      </c>
      <c r="G263" t="s">
        <v>613</v>
      </c>
      <c r="N263" s="97"/>
      <c r="AT263" t="str">
        <f t="shared" si="36"/>
        <v>DQ7</v>
      </c>
      <c r="AU263" t="str">
        <f t="shared" si="37"/>
        <v>--</v>
      </c>
    </row>
    <row r="264" spans="1:47" x14ac:dyDescent="0.25">
      <c r="A264" t="str">
        <f t="shared" si="32"/>
        <v>U2-F1</v>
      </c>
      <c r="B264" t="str">
        <f t="shared" si="33"/>
        <v>DQM1</v>
      </c>
      <c r="C264" t="str">
        <f t="shared" si="34"/>
        <v>U2-DQM1</v>
      </c>
      <c r="D264" t="str">
        <f t="shared" si="35"/>
        <v>U2-F1</v>
      </c>
      <c r="E264" t="s">
        <v>403</v>
      </c>
      <c r="F264" t="s">
        <v>747</v>
      </c>
      <c r="G264" t="s">
        <v>621</v>
      </c>
      <c r="N264" s="97"/>
      <c r="AT264" t="str">
        <f t="shared" si="36"/>
        <v>DQM1</v>
      </c>
      <c r="AU264" t="str">
        <f t="shared" si="37"/>
        <v>--</v>
      </c>
    </row>
    <row r="265" spans="1:47" x14ac:dyDescent="0.25">
      <c r="A265" t="str">
        <f t="shared" si="32"/>
        <v>U2-F2</v>
      </c>
      <c r="B265" t="str">
        <f t="shared" si="33"/>
        <v>CLK</v>
      </c>
      <c r="C265" t="str">
        <f t="shared" si="34"/>
        <v>U2-CLK</v>
      </c>
      <c r="D265" t="str">
        <f t="shared" si="35"/>
        <v>U2-F2</v>
      </c>
      <c r="E265" t="s">
        <v>403</v>
      </c>
      <c r="F265" t="s">
        <v>748</v>
      </c>
      <c r="G265" t="s">
        <v>591</v>
      </c>
      <c r="N265" s="97"/>
      <c r="AT265" t="str">
        <f t="shared" si="36"/>
        <v>CLK</v>
      </c>
      <c r="AU265" t="str">
        <f t="shared" si="37"/>
        <v>--</v>
      </c>
    </row>
    <row r="266" spans="1:47" x14ac:dyDescent="0.25">
      <c r="A266" t="str">
        <f t="shared" si="32"/>
        <v>U2-F3</v>
      </c>
      <c r="B266" t="str">
        <f t="shared" si="33"/>
        <v>CKE</v>
      </c>
      <c r="C266" t="str">
        <f t="shared" si="34"/>
        <v>U2-CKE</v>
      </c>
      <c r="D266" t="str">
        <f t="shared" si="35"/>
        <v>U2-F3</v>
      </c>
      <c r="E266" t="s">
        <v>403</v>
      </c>
      <c r="F266" t="s">
        <v>749</v>
      </c>
      <c r="G266" t="s">
        <v>590</v>
      </c>
      <c r="N266" s="97"/>
      <c r="AT266" t="str">
        <f t="shared" si="36"/>
        <v>CKE</v>
      </c>
      <c r="AU266" t="str">
        <f t="shared" si="37"/>
        <v>--</v>
      </c>
    </row>
    <row r="267" spans="1:47" x14ac:dyDescent="0.25">
      <c r="A267" t="str">
        <f t="shared" si="32"/>
        <v>U2-F7</v>
      </c>
      <c r="B267" t="str">
        <f t="shared" si="33"/>
        <v>CAS</v>
      </c>
      <c r="C267" t="str">
        <f t="shared" si="34"/>
        <v>U2-CAS</v>
      </c>
      <c r="D267" t="str">
        <f t="shared" si="35"/>
        <v>U2-F7</v>
      </c>
      <c r="E267" t="s">
        <v>403</v>
      </c>
      <c r="F267" t="s">
        <v>753</v>
      </c>
      <c r="G267" t="s">
        <v>589</v>
      </c>
      <c r="N267" s="97"/>
      <c r="AT267" t="str">
        <f t="shared" si="36"/>
        <v>CAS</v>
      </c>
      <c r="AU267" t="str">
        <f t="shared" si="37"/>
        <v>--</v>
      </c>
    </row>
    <row r="268" spans="1:47" x14ac:dyDescent="0.25">
      <c r="A268" t="str">
        <f t="shared" si="32"/>
        <v>U2-F8</v>
      </c>
      <c r="B268" t="str">
        <f t="shared" si="33"/>
        <v>RAS</v>
      </c>
      <c r="C268" t="str">
        <f t="shared" si="34"/>
        <v>U2-RAS</v>
      </c>
      <c r="D268" t="str">
        <f t="shared" si="35"/>
        <v>U2-F8</v>
      </c>
      <c r="E268" t="s">
        <v>403</v>
      </c>
      <c r="F268" t="s">
        <v>647</v>
      </c>
      <c r="G268" t="s">
        <v>675</v>
      </c>
      <c r="N268" s="97"/>
      <c r="AT268" t="str">
        <f t="shared" si="36"/>
        <v>RAS</v>
      </c>
      <c r="AU268" t="str">
        <f t="shared" si="37"/>
        <v>--</v>
      </c>
    </row>
    <row r="269" spans="1:47" x14ac:dyDescent="0.25">
      <c r="A269" t="str">
        <f t="shared" si="32"/>
        <v>U2-F9</v>
      </c>
      <c r="B269" t="str">
        <f t="shared" si="33"/>
        <v>WE</v>
      </c>
      <c r="C269" t="str">
        <f t="shared" si="34"/>
        <v>U2-WE</v>
      </c>
      <c r="D269" t="str">
        <f t="shared" si="35"/>
        <v>U2-F9</v>
      </c>
      <c r="E269" t="s">
        <v>403</v>
      </c>
      <c r="F269" t="s">
        <v>648</v>
      </c>
      <c r="G269" t="s">
        <v>691</v>
      </c>
      <c r="N269" s="97"/>
      <c r="AT269" t="str">
        <f t="shared" si="36"/>
        <v>WE</v>
      </c>
      <c r="AU269" t="str">
        <f t="shared" si="37"/>
        <v>--</v>
      </c>
    </row>
    <row r="270" spans="1:47" x14ac:dyDescent="0.25">
      <c r="A270" t="str">
        <f t="shared" si="32"/>
        <v>U2-G1</v>
      </c>
      <c r="B270" t="str">
        <f t="shared" si="33"/>
        <v>A12</v>
      </c>
      <c r="C270" t="str">
        <f t="shared" si="34"/>
        <v>U2-A12</v>
      </c>
      <c r="D270" t="str">
        <f t="shared" si="35"/>
        <v>U2-G1</v>
      </c>
      <c r="E270" t="s">
        <v>403</v>
      </c>
      <c r="F270" t="s">
        <v>754</v>
      </c>
      <c r="G270" t="s">
        <v>576</v>
      </c>
      <c r="N270" s="97"/>
      <c r="AT270" t="str">
        <f t="shared" si="36"/>
        <v>A12</v>
      </c>
      <c r="AU270" t="str">
        <f t="shared" si="37"/>
        <v>--</v>
      </c>
    </row>
    <row r="271" spans="1:47" x14ac:dyDescent="0.25">
      <c r="A271" t="str">
        <f t="shared" si="32"/>
        <v>U2-G2</v>
      </c>
      <c r="B271" t="str">
        <f t="shared" si="33"/>
        <v>A11</v>
      </c>
      <c r="C271" t="str">
        <f t="shared" si="34"/>
        <v>U2-A11</v>
      </c>
      <c r="D271" t="str">
        <f t="shared" si="35"/>
        <v>U2-G2</v>
      </c>
      <c r="E271" t="s">
        <v>403</v>
      </c>
      <c r="F271" t="s">
        <v>755</v>
      </c>
      <c r="G271" t="s">
        <v>575</v>
      </c>
      <c r="N271" s="97"/>
      <c r="AT271" t="str">
        <f t="shared" si="36"/>
        <v>A11</v>
      </c>
      <c r="AU271" t="str">
        <f t="shared" si="37"/>
        <v>--</v>
      </c>
    </row>
    <row r="272" spans="1:47" x14ac:dyDescent="0.25">
      <c r="A272" t="str">
        <f t="shared" si="32"/>
        <v>U2-G3</v>
      </c>
      <c r="B272" t="str">
        <f t="shared" si="33"/>
        <v>A9</v>
      </c>
      <c r="C272" t="str">
        <f t="shared" si="34"/>
        <v>U2-A9</v>
      </c>
      <c r="D272" t="str">
        <f t="shared" si="35"/>
        <v>U2-G3</v>
      </c>
      <c r="E272" t="s">
        <v>403</v>
      </c>
      <c r="F272" t="s">
        <v>756</v>
      </c>
      <c r="G272" t="s">
        <v>585</v>
      </c>
      <c r="N272" s="97"/>
      <c r="AT272" t="str">
        <f t="shared" si="36"/>
        <v>A9</v>
      </c>
      <c r="AU272" t="str">
        <f t="shared" si="37"/>
        <v>--</v>
      </c>
    </row>
    <row r="273" spans="1:47" x14ac:dyDescent="0.25">
      <c r="A273" t="str">
        <f t="shared" si="32"/>
        <v>U2-G7</v>
      </c>
      <c r="B273" t="str">
        <f t="shared" si="33"/>
        <v>BA0</v>
      </c>
      <c r="C273" t="str">
        <f t="shared" si="34"/>
        <v>U2-BA0</v>
      </c>
      <c r="D273" t="str">
        <f t="shared" si="35"/>
        <v>U2-G7</v>
      </c>
      <c r="E273" t="s">
        <v>403</v>
      </c>
      <c r="F273" t="s">
        <v>759</v>
      </c>
      <c r="G273" t="s">
        <v>586</v>
      </c>
      <c r="N273" s="97"/>
      <c r="AT273" t="str">
        <f t="shared" si="36"/>
        <v>BA0</v>
      </c>
      <c r="AU273" t="str">
        <f t="shared" si="37"/>
        <v>--</v>
      </c>
    </row>
    <row r="274" spans="1:47" x14ac:dyDescent="0.25">
      <c r="A274" t="str">
        <f t="shared" si="32"/>
        <v>U2-G8</v>
      </c>
      <c r="B274" t="str">
        <f t="shared" si="33"/>
        <v>BA1</v>
      </c>
      <c r="C274" t="str">
        <f t="shared" si="34"/>
        <v>U2-BA1</v>
      </c>
      <c r="D274" t="str">
        <f t="shared" si="35"/>
        <v>U2-G8</v>
      </c>
      <c r="E274" t="s">
        <v>403</v>
      </c>
      <c r="F274" t="s">
        <v>760</v>
      </c>
      <c r="G274" t="s">
        <v>587</v>
      </c>
      <c r="N274" s="97"/>
      <c r="AT274" t="str">
        <f t="shared" si="36"/>
        <v>BA1</v>
      </c>
      <c r="AU274" t="str">
        <f t="shared" si="37"/>
        <v>--</v>
      </c>
    </row>
    <row r="275" spans="1:47" x14ac:dyDescent="0.25">
      <c r="A275" t="str">
        <f t="shared" si="32"/>
        <v>U2-G9</v>
      </c>
      <c r="B275" t="str">
        <f t="shared" si="33"/>
        <v>CS</v>
      </c>
      <c r="C275" t="str">
        <f t="shared" si="34"/>
        <v>U2-CS</v>
      </c>
      <c r="D275" t="str">
        <f t="shared" si="35"/>
        <v>U2-G9</v>
      </c>
      <c r="E275" t="s">
        <v>403</v>
      </c>
      <c r="F275" t="s">
        <v>655</v>
      </c>
      <c r="G275" t="s">
        <v>592</v>
      </c>
      <c r="N275" s="97"/>
      <c r="AT275" t="str">
        <f t="shared" si="36"/>
        <v>CS</v>
      </c>
      <c r="AU275" t="str">
        <f t="shared" si="37"/>
        <v>--</v>
      </c>
    </row>
    <row r="276" spans="1:47" x14ac:dyDescent="0.25">
      <c r="A276" t="str">
        <f t="shared" si="32"/>
        <v>U2-H1</v>
      </c>
      <c r="B276" t="str">
        <f t="shared" si="33"/>
        <v>A8</v>
      </c>
      <c r="C276" t="str">
        <f t="shared" si="34"/>
        <v>U2-A8</v>
      </c>
      <c r="D276" t="str">
        <f t="shared" si="35"/>
        <v>U2-H1</v>
      </c>
      <c r="E276" t="s">
        <v>403</v>
      </c>
      <c r="F276" t="s">
        <v>478</v>
      </c>
      <c r="G276" t="s">
        <v>584</v>
      </c>
      <c r="N276" s="97"/>
      <c r="AT276" t="str">
        <f t="shared" si="36"/>
        <v>A8</v>
      </c>
      <c r="AU276" t="str">
        <f t="shared" si="37"/>
        <v>--</v>
      </c>
    </row>
    <row r="277" spans="1:47" x14ac:dyDescent="0.25">
      <c r="A277" t="str">
        <f t="shared" si="32"/>
        <v>U2-H2</v>
      </c>
      <c r="B277" t="str">
        <f t="shared" si="33"/>
        <v>A7</v>
      </c>
      <c r="C277" t="str">
        <f t="shared" si="34"/>
        <v>U2-A7</v>
      </c>
      <c r="D277" t="str">
        <f t="shared" si="35"/>
        <v>U2-H2</v>
      </c>
      <c r="E277" t="s">
        <v>403</v>
      </c>
      <c r="F277" t="s">
        <v>480</v>
      </c>
      <c r="G277" t="s">
        <v>583</v>
      </c>
      <c r="N277" s="97"/>
      <c r="AT277" t="str">
        <f t="shared" si="36"/>
        <v>A7</v>
      </c>
      <c r="AU277" t="str">
        <f t="shared" si="37"/>
        <v>--</v>
      </c>
    </row>
    <row r="278" spans="1:47" x14ac:dyDescent="0.25">
      <c r="A278" t="str">
        <f t="shared" si="32"/>
        <v>U2-H3</v>
      </c>
      <c r="B278" t="str">
        <f t="shared" si="33"/>
        <v>A6</v>
      </c>
      <c r="C278" t="str">
        <f t="shared" si="34"/>
        <v>U2-A6</v>
      </c>
      <c r="D278" t="str">
        <f t="shared" si="35"/>
        <v>U2-H3</v>
      </c>
      <c r="E278" t="s">
        <v>403</v>
      </c>
      <c r="F278" t="s">
        <v>482</v>
      </c>
      <c r="G278" t="s">
        <v>582</v>
      </c>
      <c r="N278" s="97"/>
      <c r="AT278" t="str">
        <f t="shared" si="36"/>
        <v>A6</v>
      </c>
      <c r="AU278" t="str">
        <f t="shared" si="37"/>
        <v>--</v>
      </c>
    </row>
    <row r="279" spans="1:47" x14ac:dyDescent="0.25">
      <c r="A279" t="str">
        <f t="shared" si="32"/>
        <v>U2-H7</v>
      </c>
      <c r="B279" t="str">
        <f t="shared" si="33"/>
        <v>A0</v>
      </c>
      <c r="C279" t="str">
        <f t="shared" si="34"/>
        <v>U2-A0</v>
      </c>
      <c r="D279" t="str">
        <f t="shared" si="35"/>
        <v>U2-H7</v>
      </c>
      <c r="E279" t="s">
        <v>403</v>
      </c>
      <c r="F279" t="s">
        <v>762</v>
      </c>
      <c r="G279" t="s">
        <v>572</v>
      </c>
      <c r="N279" s="97"/>
      <c r="AT279" t="str">
        <f t="shared" si="36"/>
        <v>A0</v>
      </c>
      <c r="AU279" t="str">
        <f t="shared" si="37"/>
        <v>--</v>
      </c>
    </row>
    <row r="280" spans="1:47" x14ac:dyDescent="0.25">
      <c r="A280" t="str">
        <f t="shared" si="32"/>
        <v>U2-H8</v>
      </c>
      <c r="B280" t="str">
        <f t="shared" si="33"/>
        <v>A1</v>
      </c>
      <c r="C280" t="str">
        <f t="shared" si="34"/>
        <v>U2-A1</v>
      </c>
      <c r="D280" t="str">
        <f t="shared" si="35"/>
        <v>U2-H8</v>
      </c>
      <c r="E280" t="s">
        <v>403</v>
      </c>
      <c r="F280" t="s">
        <v>663</v>
      </c>
      <c r="G280" t="s">
        <v>573</v>
      </c>
      <c r="N280" s="97"/>
      <c r="AT280" t="str">
        <f t="shared" si="36"/>
        <v>A1</v>
      </c>
      <c r="AU280" t="str">
        <f t="shared" si="37"/>
        <v>--</v>
      </c>
    </row>
    <row r="281" spans="1:47" x14ac:dyDescent="0.25">
      <c r="A281" t="str">
        <f t="shared" si="32"/>
        <v>U2-H9</v>
      </c>
      <c r="B281" t="str">
        <f t="shared" si="33"/>
        <v>A10</v>
      </c>
      <c r="C281" t="str">
        <f t="shared" si="34"/>
        <v>U2-A10</v>
      </c>
      <c r="D281" t="str">
        <f t="shared" si="35"/>
        <v>U2-H9</v>
      </c>
      <c r="E281" t="s">
        <v>403</v>
      </c>
      <c r="F281" t="s">
        <v>665</v>
      </c>
      <c r="G281" t="s">
        <v>574</v>
      </c>
      <c r="N281" s="97"/>
      <c r="AT281" t="str">
        <f t="shared" si="36"/>
        <v>A10</v>
      </c>
      <c r="AU281" t="str">
        <f t="shared" si="37"/>
        <v>--</v>
      </c>
    </row>
    <row r="282" spans="1:47" x14ac:dyDescent="0.25">
      <c r="A282" t="str">
        <f t="shared" si="32"/>
        <v>U2-J1</v>
      </c>
      <c r="B282" t="str">
        <f t="shared" si="33"/>
        <v>GND</v>
      </c>
      <c r="C282" t="str">
        <f t="shared" si="34"/>
        <v>U2-GND</v>
      </c>
      <c r="D282" t="str">
        <f t="shared" si="35"/>
        <v>U2-J1</v>
      </c>
      <c r="E282" t="s">
        <v>403</v>
      </c>
      <c r="F282" t="s">
        <v>168</v>
      </c>
      <c r="G282" t="s">
        <v>324</v>
      </c>
      <c r="N282" s="97"/>
      <c r="AT282" t="str">
        <f t="shared" si="36"/>
        <v>GND</v>
      </c>
      <c r="AU282" t="str">
        <f t="shared" si="37"/>
        <v>--</v>
      </c>
    </row>
    <row r="283" spans="1:47" x14ac:dyDescent="0.25">
      <c r="A283" t="str">
        <f t="shared" si="32"/>
        <v>U2-J2</v>
      </c>
      <c r="B283" t="str">
        <f t="shared" si="33"/>
        <v>A5</v>
      </c>
      <c r="C283" t="str">
        <f t="shared" si="34"/>
        <v>U2-A5</v>
      </c>
      <c r="D283" t="str">
        <f t="shared" si="35"/>
        <v>U2-J2</v>
      </c>
      <c r="E283" t="s">
        <v>403</v>
      </c>
      <c r="F283" t="s">
        <v>184</v>
      </c>
      <c r="G283" t="s">
        <v>581</v>
      </c>
      <c r="N283" s="97"/>
      <c r="AT283" t="str">
        <f t="shared" si="36"/>
        <v>A5</v>
      </c>
      <c r="AU283" t="str">
        <f t="shared" si="37"/>
        <v>--</v>
      </c>
    </row>
    <row r="284" spans="1:47" x14ac:dyDescent="0.25">
      <c r="A284" t="str">
        <f t="shared" si="32"/>
        <v>U2-J3</v>
      </c>
      <c r="B284" t="str">
        <f t="shared" si="33"/>
        <v>A4</v>
      </c>
      <c r="C284" t="str">
        <f t="shared" si="34"/>
        <v>U2-A4</v>
      </c>
      <c r="D284" t="str">
        <f t="shared" si="35"/>
        <v>U2-J3</v>
      </c>
      <c r="E284" t="s">
        <v>403</v>
      </c>
      <c r="F284" t="s">
        <v>185</v>
      </c>
      <c r="G284" t="s">
        <v>580</v>
      </c>
      <c r="N284" s="97"/>
      <c r="AT284" t="str">
        <f t="shared" si="36"/>
        <v>A4</v>
      </c>
      <c r="AU284" t="str">
        <f t="shared" si="37"/>
        <v>--</v>
      </c>
    </row>
    <row r="285" spans="1:47" x14ac:dyDescent="0.25">
      <c r="A285" t="str">
        <f t="shared" si="32"/>
        <v>U2-J7</v>
      </c>
      <c r="B285" t="str">
        <f t="shared" si="33"/>
        <v>A3</v>
      </c>
      <c r="C285" t="str">
        <f t="shared" si="34"/>
        <v>U2-A3</v>
      </c>
      <c r="D285" t="str">
        <f t="shared" si="35"/>
        <v>U2-J7</v>
      </c>
      <c r="E285" t="s">
        <v>403</v>
      </c>
      <c r="F285" t="s">
        <v>673</v>
      </c>
      <c r="G285" t="s">
        <v>579</v>
      </c>
      <c r="N285" s="97"/>
      <c r="AT285" t="str">
        <f t="shared" si="36"/>
        <v>A3</v>
      </c>
      <c r="AU285" t="str">
        <f t="shared" si="37"/>
        <v>--</v>
      </c>
    </row>
    <row r="286" spans="1:47" x14ac:dyDescent="0.25">
      <c r="A286" t="str">
        <f t="shared" si="32"/>
        <v>U2-J8</v>
      </c>
      <c r="B286" t="str">
        <f t="shared" si="33"/>
        <v>A2</v>
      </c>
      <c r="C286" t="str">
        <f t="shared" si="34"/>
        <v>U2-A2</v>
      </c>
      <c r="D286" t="str">
        <f t="shared" si="35"/>
        <v>U2-J8</v>
      </c>
      <c r="E286" t="s">
        <v>403</v>
      </c>
      <c r="F286" t="s">
        <v>676</v>
      </c>
      <c r="G286" t="s">
        <v>578</v>
      </c>
      <c r="N286" s="97"/>
      <c r="AT286" t="str">
        <f t="shared" si="36"/>
        <v>A2</v>
      </c>
      <c r="AU286" t="str">
        <f t="shared" si="37"/>
        <v>--</v>
      </c>
    </row>
    <row r="287" spans="1:47" x14ac:dyDescent="0.25">
      <c r="A287" t="str">
        <f t="shared" si="32"/>
        <v>U2-J9</v>
      </c>
      <c r="B287" t="str">
        <f t="shared" si="33"/>
        <v>3.3V</v>
      </c>
      <c r="C287" t="str">
        <f t="shared" si="34"/>
        <v>U2-3.3V</v>
      </c>
      <c r="D287" t="str">
        <f t="shared" si="35"/>
        <v>U2-J9</v>
      </c>
      <c r="E287" t="s">
        <v>403</v>
      </c>
      <c r="F287" t="s">
        <v>188</v>
      </c>
      <c r="G287" t="s">
        <v>291</v>
      </c>
      <c r="N287" s="97"/>
      <c r="AT287" t="str">
        <f t="shared" si="36"/>
        <v>3.3V</v>
      </c>
      <c r="AU287" t="str">
        <f t="shared" si="37"/>
        <v>--</v>
      </c>
    </row>
    <row r="288" spans="1:47" x14ac:dyDescent="0.25">
      <c r="A288" t="str">
        <f t="shared" si="32"/>
        <v>U3-1</v>
      </c>
      <c r="B288" t="str">
        <f t="shared" si="33"/>
        <v>EECS</v>
      </c>
      <c r="C288" t="str">
        <f t="shared" si="34"/>
        <v>U3-EECS</v>
      </c>
      <c r="D288" t="str">
        <f t="shared" si="35"/>
        <v>U3-1</v>
      </c>
      <c r="E288" t="s">
        <v>404</v>
      </c>
      <c r="F288">
        <v>1</v>
      </c>
      <c r="G288" t="s">
        <v>341</v>
      </c>
      <c r="N288" s="97"/>
      <c r="AT288" t="str">
        <f t="shared" si="36"/>
        <v>EECS</v>
      </c>
      <c r="AU288" t="str">
        <f t="shared" si="37"/>
        <v>--</v>
      </c>
    </row>
    <row r="289" spans="1:47" x14ac:dyDescent="0.25">
      <c r="A289" t="str">
        <f t="shared" si="32"/>
        <v>U3-2</v>
      </c>
      <c r="B289" t="str">
        <f t="shared" si="33"/>
        <v>VCORE</v>
      </c>
      <c r="C289" t="str">
        <f t="shared" si="34"/>
        <v>U3-VCORE</v>
      </c>
      <c r="D289" t="str">
        <f t="shared" si="35"/>
        <v>U3-2</v>
      </c>
      <c r="E289" t="s">
        <v>404</v>
      </c>
      <c r="F289">
        <v>2</v>
      </c>
      <c r="G289" t="s">
        <v>395</v>
      </c>
      <c r="N289" s="97"/>
      <c r="AT289" t="str">
        <f t="shared" si="36"/>
        <v>VCORE</v>
      </c>
      <c r="AU289" t="str">
        <f t="shared" si="37"/>
        <v>--</v>
      </c>
    </row>
    <row r="290" spans="1:47" x14ac:dyDescent="0.25">
      <c r="A290" t="str">
        <f t="shared" si="32"/>
        <v>U3-3</v>
      </c>
      <c r="B290" t="str">
        <f t="shared" si="33"/>
        <v>NetR19_2</v>
      </c>
      <c r="C290" t="str">
        <f t="shared" si="34"/>
        <v>U3-NetR19_2</v>
      </c>
      <c r="D290" t="str">
        <f t="shared" si="35"/>
        <v>U3-3</v>
      </c>
      <c r="E290" t="s">
        <v>404</v>
      </c>
      <c r="F290">
        <v>3</v>
      </c>
      <c r="G290" t="s">
        <v>384</v>
      </c>
      <c r="N290" s="97"/>
      <c r="AT290" t="str">
        <f t="shared" si="36"/>
        <v>NetR17_1</v>
      </c>
      <c r="AU290" t="str">
        <f t="shared" si="37"/>
        <v>R19</v>
      </c>
    </row>
    <row r="291" spans="1:47" x14ac:dyDescent="0.25">
      <c r="A291" t="str">
        <f t="shared" si="32"/>
        <v>U3-4</v>
      </c>
      <c r="B291" t="str">
        <f t="shared" si="33"/>
        <v>NetU3_4</v>
      </c>
      <c r="C291" t="str">
        <f t="shared" si="34"/>
        <v>U3-NetU3_4</v>
      </c>
      <c r="D291" t="str">
        <f t="shared" si="35"/>
        <v>U3-4</v>
      </c>
      <c r="E291" t="s">
        <v>404</v>
      </c>
      <c r="F291">
        <v>4</v>
      </c>
      <c r="G291" t="s">
        <v>405</v>
      </c>
      <c r="N291" s="97"/>
      <c r="AT291" t="str">
        <f t="shared" si="36"/>
        <v>NetU3_4</v>
      </c>
      <c r="AU291" t="str">
        <f t="shared" si="37"/>
        <v>--</v>
      </c>
    </row>
    <row r="292" spans="1:47" x14ac:dyDescent="0.25">
      <c r="A292" t="str">
        <f t="shared" si="32"/>
        <v>U3-5</v>
      </c>
      <c r="B292" t="str">
        <f t="shared" si="33"/>
        <v>NetC1_1</v>
      </c>
      <c r="C292" t="str">
        <f t="shared" si="34"/>
        <v>U3-NetC1_1</v>
      </c>
      <c r="D292" t="str">
        <f t="shared" si="35"/>
        <v>U3-5</v>
      </c>
      <c r="E292" t="s">
        <v>404</v>
      </c>
      <c r="F292">
        <v>5</v>
      </c>
      <c r="G292" t="s">
        <v>370</v>
      </c>
      <c r="N292" s="97"/>
      <c r="AT292" t="str">
        <f t="shared" si="36"/>
        <v>NetC1_1</v>
      </c>
      <c r="AU292" t="str">
        <f t="shared" si="37"/>
        <v>--</v>
      </c>
    </row>
    <row r="293" spans="1:47" x14ac:dyDescent="0.25">
      <c r="A293" t="str">
        <f t="shared" si="32"/>
        <v>U3-6</v>
      </c>
      <c r="B293" t="str">
        <f t="shared" si="33"/>
        <v>NetR1_2</v>
      </c>
      <c r="C293" t="str">
        <f t="shared" si="34"/>
        <v>U3-NetR1_2</v>
      </c>
      <c r="D293" t="str">
        <f t="shared" si="35"/>
        <v>U3-6</v>
      </c>
      <c r="E293" t="s">
        <v>404</v>
      </c>
      <c r="F293">
        <v>6</v>
      </c>
      <c r="G293" t="s">
        <v>385</v>
      </c>
      <c r="N293" s="97"/>
      <c r="AT293" t="str">
        <f t="shared" si="36"/>
        <v>NetR1_2</v>
      </c>
      <c r="AU293" t="str">
        <f t="shared" si="37"/>
        <v>--</v>
      </c>
    </row>
    <row r="294" spans="1:47" x14ac:dyDescent="0.25">
      <c r="A294" t="str">
        <f t="shared" si="32"/>
        <v>U3-7</v>
      </c>
      <c r="B294" t="str">
        <f t="shared" si="33"/>
        <v>D_N</v>
      </c>
      <c r="C294" t="str">
        <f t="shared" si="34"/>
        <v>U3-D_N</v>
      </c>
      <c r="D294" t="str">
        <f t="shared" si="35"/>
        <v>U3-7</v>
      </c>
      <c r="E294" t="s">
        <v>404</v>
      </c>
      <c r="F294">
        <v>7</v>
      </c>
      <c r="G294" t="s">
        <v>337</v>
      </c>
      <c r="N294" s="97"/>
      <c r="AT294" t="str">
        <f t="shared" si="36"/>
        <v>D_N</v>
      </c>
      <c r="AU294" t="str">
        <f t="shared" si="37"/>
        <v>--</v>
      </c>
    </row>
    <row r="295" spans="1:47" x14ac:dyDescent="0.25">
      <c r="A295" t="str">
        <f t="shared" si="32"/>
        <v>U3-8</v>
      </c>
      <c r="B295" t="str">
        <f t="shared" si="33"/>
        <v>D_P</v>
      </c>
      <c r="C295" t="str">
        <f t="shared" si="34"/>
        <v>U3-D_P</v>
      </c>
      <c r="D295" t="str">
        <f t="shared" si="35"/>
        <v>U3-8</v>
      </c>
      <c r="E295" t="s">
        <v>404</v>
      </c>
      <c r="F295">
        <v>8</v>
      </c>
      <c r="G295" t="s">
        <v>338</v>
      </c>
      <c r="N295" s="97"/>
      <c r="AT295" t="str">
        <f t="shared" si="36"/>
        <v>D_P</v>
      </c>
      <c r="AU295" t="str">
        <f t="shared" si="37"/>
        <v>--</v>
      </c>
    </row>
    <row r="296" spans="1:47" x14ac:dyDescent="0.25">
      <c r="A296" t="str">
        <f t="shared" si="32"/>
        <v>U3-9</v>
      </c>
      <c r="B296" t="str">
        <f t="shared" si="33"/>
        <v>NetC19_1</v>
      </c>
      <c r="C296" t="str">
        <f t="shared" si="34"/>
        <v>U3-NetC19_1</v>
      </c>
      <c r="D296" t="str">
        <f t="shared" si="35"/>
        <v>U3-9</v>
      </c>
      <c r="E296" t="s">
        <v>404</v>
      </c>
      <c r="F296">
        <v>9</v>
      </c>
      <c r="G296" t="s">
        <v>369</v>
      </c>
      <c r="N296" s="97"/>
      <c r="AT296" t="str">
        <f t="shared" si="36"/>
        <v>NetC19_1</v>
      </c>
      <c r="AU296" t="str">
        <f t="shared" si="37"/>
        <v>--</v>
      </c>
    </row>
    <row r="297" spans="1:47" x14ac:dyDescent="0.25">
      <c r="A297" t="str">
        <f t="shared" si="32"/>
        <v>U3-10</v>
      </c>
      <c r="B297" t="str">
        <f t="shared" si="33"/>
        <v>GND</v>
      </c>
      <c r="C297" t="str">
        <f t="shared" si="34"/>
        <v>U3-GND</v>
      </c>
      <c r="D297" t="str">
        <f t="shared" si="35"/>
        <v>U3-10</v>
      </c>
      <c r="E297" t="s">
        <v>404</v>
      </c>
      <c r="F297">
        <v>10</v>
      </c>
      <c r="G297" t="s">
        <v>324</v>
      </c>
      <c r="N297" s="97"/>
      <c r="AT297" t="str">
        <f t="shared" si="36"/>
        <v>GND</v>
      </c>
      <c r="AU297" t="str">
        <f t="shared" si="37"/>
        <v>--</v>
      </c>
    </row>
    <row r="298" spans="1:47" x14ac:dyDescent="0.25">
      <c r="A298" t="str">
        <f t="shared" si="32"/>
        <v>U3-11</v>
      </c>
      <c r="B298" t="str">
        <f t="shared" si="33"/>
        <v>NetR2_2</v>
      </c>
      <c r="C298" t="str">
        <f t="shared" si="34"/>
        <v>U3-NetR2_2</v>
      </c>
      <c r="D298" t="str">
        <f t="shared" si="35"/>
        <v>U3-11</v>
      </c>
      <c r="E298" t="s">
        <v>404</v>
      </c>
      <c r="F298">
        <v>11</v>
      </c>
      <c r="G298" t="s">
        <v>390</v>
      </c>
      <c r="N298" s="97"/>
      <c r="AT298" t="str">
        <f t="shared" si="36"/>
        <v>NetR2_2</v>
      </c>
      <c r="AU298" t="str">
        <f t="shared" si="37"/>
        <v>--</v>
      </c>
    </row>
    <row r="299" spans="1:47" x14ac:dyDescent="0.25">
      <c r="A299" t="str">
        <f t="shared" si="32"/>
        <v>U3-12</v>
      </c>
      <c r="B299" t="str">
        <f t="shared" si="33"/>
        <v>TCK</v>
      </c>
      <c r="C299" t="str">
        <f t="shared" si="34"/>
        <v>U3-TCK</v>
      </c>
      <c r="D299" t="str">
        <f t="shared" si="35"/>
        <v>U3-12</v>
      </c>
      <c r="E299" t="s">
        <v>404</v>
      </c>
      <c r="F299">
        <v>12</v>
      </c>
      <c r="G299" t="s">
        <v>329</v>
      </c>
      <c r="N299" s="97"/>
      <c r="AT299" t="str">
        <f t="shared" si="36"/>
        <v>TCK</v>
      </c>
      <c r="AU299" t="str">
        <f t="shared" si="37"/>
        <v>--</v>
      </c>
    </row>
    <row r="300" spans="1:47" x14ac:dyDescent="0.25">
      <c r="A300" t="str">
        <f t="shared" si="32"/>
        <v>U3-13</v>
      </c>
      <c r="B300" t="str">
        <f t="shared" si="33"/>
        <v>TDI</v>
      </c>
      <c r="C300" t="str">
        <f t="shared" si="34"/>
        <v>U3-TDI</v>
      </c>
      <c r="D300" t="str">
        <f t="shared" si="35"/>
        <v>U3-13</v>
      </c>
      <c r="E300" t="s">
        <v>404</v>
      </c>
      <c r="F300">
        <v>13</v>
      </c>
      <c r="G300" t="s">
        <v>331</v>
      </c>
      <c r="N300" s="97"/>
      <c r="AT300" t="str">
        <f t="shared" si="36"/>
        <v>TDI</v>
      </c>
      <c r="AU300" t="str">
        <f t="shared" si="37"/>
        <v>--</v>
      </c>
    </row>
    <row r="301" spans="1:47" x14ac:dyDescent="0.25">
      <c r="A301" t="str">
        <f t="shared" si="32"/>
        <v>U3-14</v>
      </c>
      <c r="B301" t="str">
        <f t="shared" si="33"/>
        <v>TDO</v>
      </c>
      <c r="C301" t="str">
        <f t="shared" si="34"/>
        <v>U3-TDO</v>
      </c>
      <c r="D301" t="str">
        <f t="shared" si="35"/>
        <v>U3-14</v>
      </c>
      <c r="E301" t="s">
        <v>404</v>
      </c>
      <c r="F301">
        <v>14</v>
      </c>
      <c r="G301" t="s">
        <v>330</v>
      </c>
      <c r="N301" s="97"/>
      <c r="AT301" t="str">
        <f t="shared" si="36"/>
        <v>TDO</v>
      </c>
      <c r="AU301" t="str">
        <f t="shared" si="37"/>
        <v>--</v>
      </c>
    </row>
    <row r="302" spans="1:47" x14ac:dyDescent="0.25">
      <c r="A302" t="str">
        <f t="shared" si="32"/>
        <v>U3-15</v>
      </c>
      <c r="B302" t="str">
        <f t="shared" si="33"/>
        <v>TMS</v>
      </c>
      <c r="C302" t="str">
        <f t="shared" si="34"/>
        <v>U3-TMS</v>
      </c>
      <c r="D302" t="str">
        <f t="shared" si="35"/>
        <v>U3-15</v>
      </c>
      <c r="E302" t="s">
        <v>404</v>
      </c>
      <c r="F302">
        <v>15</v>
      </c>
      <c r="G302" t="s">
        <v>332</v>
      </c>
      <c r="N302" s="97"/>
      <c r="AT302" t="str">
        <f t="shared" si="36"/>
        <v>TMS</v>
      </c>
      <c r="AU302" t="str">
        <f t="shared" si="37"/>
        <v>--</v>
      </c>
    </row>
    <row r="303" spans="1:47" x14ac:dyDescent="0.25">
      <c r="A303" t="str">
        <f t="shared" si="32"/>
        <v>U3-16</v>
      </c>
      <c r="B303" t="str">
        <f t="shared" si="33"/>
        <v>3.3V</v>
      </c>
      <c r="C303" t="str">
        <f t="shared" si="34"/>
        <v>U3-3.3V</v>
      </c>
      <c r="D303" t="str">
        <f t="shared" si="35"/>
        <v>U3-16</v>
      </c>
      <c r="E303" t="s">
        <v>404</v>
      </c>
      <c r="F303">
        <v>16</v>
      </c>
      <c r="G303" t="s">
        <v>291</v>
      </c>
      <c r="N303" s="97"/>
      <c r="AT303" t="str">
        <f t="shared" si="36"/>
        <v>3.3V</v>
      </c>
      <c r="AU303" t="str">
        <f t="shared" si="37"/>
        <v>--</v>
      </c>
    </row>
    <row r="304" spans="1:47" x14ac:dyDescent="0.25">
      <c r="A304" t="str">
        <f t="shared" si="32"/>
        <v>U3-17</v>
      </c>
      <c r="B304" t="str">
        <f t="shared" si="33"/>
        <v>NetU3_17</v>
      </c>
      <c r="C304" t="str">
        <f t="shared" si="34"/>
        <v>U3-NetU3_17</v>
      </c>
      <c r="D304" t="str">
        <f t="shared" si="35"/>
        <v>U3-17</v>
      </c>
      <c r="E304" t="s">
        <v>404</v>
      </c>
      <c r="F304">
        <v>17</v>
      </c>
      <c r="G304" t="s">
        <v>406</v>
      </c>
      <c r="N304" s="97"/>
      <c r="AT304" t="str">
        <f t="shared" si="36"/>
        <v>NetU3_17</v>
      </c>
      <c r="AU304" t="str">
        <f t="shared" si="37"/>
        <v>--</v>
      </c>
    </row>
    <row r="305" spans="1:47" x14ac:dyDescent="0.25">
      <c r="A305" t="str">
        <f t="shared" si="32"/>
        <v>U3-18</v>
      </c>
      <c r="B305" t="str">
        <f t="shared" si="33"/>
        <v>NetU3_18</v>
      </c>
      <c r="C305" t="str">
        <f t="shared" si="34"/>
        <v>U3-NetU3_18</v>
      </c>
      <c r="D305" t="str">
        <f t="shared" si="35"/>
        <v>U3-18</v>
      </c>
      <c r="E305" t="s">
        <v>404</v>
      </c>
      <c r="F305">
        <v>18</v>
      </c>
      <c r="G305" t="s">
        <v>407</v>
      </c>
      <c r="N305" s="97"/>
      <c r="AT305" t="str">
        <f t="shared" si="36"/>
        <v>NetU3_18</v>
      </c>
      <c r="AU305" t="str">
        <f t="shared" si="37"/>
        <v>--</v>
      </c>
    </row>
    <row r="306" spans="1:47" x14ac:dyDescent="0.25">
      <c r="A306" t="str">
        <f t="shared" si="32"/>
        <v>U3-19</v>
      </c>
      <c r="B306" t="str">
        <f t="shared" si="33"/>
        <v>NetU3_19</v>
      </c>
      <c r="C306" t="str">
        <f t="shared" si="34"/>
        <v>U3-NetU3_19</v>
      </c>
      <c r="D306" t="str">
        <f t="shared" si="35"/>
        <v>U3-19</v>
      </c>
      <c r="E306" t="s">
        <v>404</v>
      </c>
      <c r="F306">
        <v>19</v>
      </c>
      <c r="G306" t="s">
        <v>408</v>
      </c>
      <c r="N306" s="97"/>
      <c r="AT306" t="str">
        <f t="shared" si="36"/>
        <v>NetU3_19</v>
      </c>
      <c r="AU306" t="str">
        <f t="shared" si="37"/>
        <v>--</v>
      </c>
    </row>
    <row r="307" spans="1:47" x14ac:dyDescent="0.25">
      <c r="A307" t="str">
        <f t="shared" si="32"/>
        <v>U3-20</v>
      </c>
      <c r="B307" t="str">
        <f t="shared" si="33"/>
        <v>NetU3_20</v>
      </c>
      <c r="C307" t="str">
        <f t="shared" si="34"/>
        <v>U3-NetU3_20</v>
      </c>
      <c r="D307" t="str">
        <f t="shared" si="35"/>
        <v>U3-20</v>
      </c>
      <c r="E307" t="s">
        <v>404</v>
      </c>
      <c r="F307">
        <v>20</v>
      </c>
      <c r="G307" t="s">
        <v>409</v>
      </c>
      <c r="N307" s="97"/>
      <c r="AT307" t="str">
        <f t="shared" si="36"/>
        <v>NetU3_20</v>
      </c>
      <c r="AU307" t="str">
        <f t="shared" si="37"/>
        <v>--</v>
      </c>
    </row>
    <row r="308" spans="1:47" x14ac:dyDescent="0.25">
      <c r="A308" t="str">
        <f t="shared" si="32"/>
        <v>U3-21</v>
      </c>
      <c r="B308" t="str">
        <f t="shared" si="33"/>
        <v>GND</v>
      </c>
      <c r="C308" t="str">
        <f t="shared" si="34"/>
        <v>U3-GND</v>
      </c>
      <c r="D308" t="str">
        <f t="shared" si="35"/>
        <v>U3-21</v>
      </c>
      <c r="E308" t="s">
        <v>404</v>
      </c>
      <c r="F308">
        <v>21</v>
      </c>
      <c r="G308" t="s">
        <v>324</v>
      </c>
      <c r="N308" s="97"/>
      <c r="AT308" t="str">
        <f t="shared" si="36"/>
        <v>GND</v>
      </c>
      <c r="AU308" t="str">
        <f t="shared" si="37"/>
        <v>--</v>
      </c>
    </row>
    <row r="309" spans="1:47" x14ac:dyDescent="0.25">
      <c r="A309" t="str">
        <f t="shared" si="32"/>
        <v>U3-22</v>
      </c>
      <c r="B309" t="str">
        <f t="shared" si="33"/>
        <v>NetU3_22</v>
      </c>
      <c r="C309" t="str">
        <f t="shared" si="34"/>
        <v>U3-NetU3_22</v>
      </c>
      <c r="D309" t="str">
        <f t="shared" si="35"/>
        <v>U3-22</v>
      </c>
      <c r="E309" t="s">
        <v>404</v>
      </c>
      <c r="F309">
        <v>22</v>
      </c>
      <c r="G309" t="s">
        <v>410</v>
      </c>
      <c r="N309" s="97"/>
      <c r="AT309" t="str">
        <f t="shared" si="36"/>
        <v>NetU3_22</v>
      </c>
      <c r="AU309" t="str">
        <f t="shared" si="37"/>
        <v>--</v>
      </c>
    </row>
    <row r="310" spans="1:47" x14ac:dyDescent="0.25">
      <c r="A310" t="str">
        <f t="shared" si="32"/>
        <v>U3-23</v>
      </c>
      <c r="B310" t="str">
        <f t="shared" si="33"/>
        <v>NetU3_23</v>
      </c>
      <c r="C310" t="str">
        <f t="shared" si="34"/>
        <v>U3-NetU3_23</v>
      </c>
      <c r="D310" t="str">
        <f t="shared" si="35"/>
        <v>U3-23</v>
      </c>
      <c r="E310" t="s">
        <v>404</v>
      </c>
      <c r="F310">
        <v>23</v>
      </c>
      <c r="G310" t="s">
        <v>411</v>
      </c>
      <c r="N310" s="97"/>
      <c r="AT310" t="str">
        <f t="shared" si="36"/>
        <v>NetU3_23</v>
      </c>
      <c r="AU310" t="str">
        <f t="shared" si="37"/>
        <v>--</v>
      </c>
    </row>
    <row r="311" spans="1:47" x14ac:dyDescent="0.25">
      <c r="A311" t="str">
        <f t="shared" si="32"/>
        <v>U3-24</v>
      </c>
      <c r="B311" t="str">
        <f t="shared" si="33"/>
        <v>NetU3_24</v>
      </c>
      <c r="C311" t="str">
        <f t="shared" si="34"/>
        <v>U3-NetU3_24</v>
      </c>
      <c r="D311" t="str">
        <f t="shared" si="35"/>
        <v>U3-24</v>
      </c>
      <c r="E311" t="s">
        <v>404</v>
      </c>
      <c r="F311">
        <v>24</v>
      </c>
      <c r="G311" t="s">
        <v>412</v>
      </c>
      <c r="N311" s="97"/>
      <c r="AT311" t="str">
        <f t="shared" si="36"/>
        <v>NetU3_24</v>
      </c>
      <c r="AU311" t="str">
        <f t="shared" si="37"/>
        <v>--</v>
      </c>
    </row>
    <row r="312" spans="1:47" x14ac:dyDescent="0.25">
      <c r="A312" t="str">
        <f t="shared" si="32"/>
        <v>U3-25</v>
      </c>
      <c r="B312" t="str">
        <f t="shared" si="33"/>
        <v>NetU3_25</v>
      </c>
      <c r="C312" t="str">
        <f t="shared" si="34"/>
        <v>U3-NetU3_25</v>
      </c>
      <c r="D312" t="str">
        <f t="shared" si="35"/>
        <v>U3-25</v>
      </c>
      <c r="E312" t="s">
        <v>404</v>
      </c>
      <c r="F312">
        <v>25</v>
      </c>
      <c r="G312" t="s">
        <v>413</v>
      </c>
      <c r="N312" s="97"/>
      <c r="AT312" t="str">
        <f t="shared" si="36"/>
        <v>NetU3_25</v>
      </c>
      <c r="AU312" t="str">
        <f t="shared" si="37"/>
        <v>--</v>
      </c>
    </row>
    <row r="313" spans="1:47" x14ac:dyDescent="0.25">
      <c r="A313" t="str">
        <f t="shared" si="32"/>
        <v>U3-26</v>
      </c>
      <c r="B313" t="str">
        <f t="shared" si="33"/>
        <v>NetU3_26</v>
      </c>
      <c r="C313" t="str">
        <f t="shared" si="34"/>
        <v>U3-NetU3_26</v>
      </c>
      <c r="D313" t="str">
        <f t="shared" si="35"/>
        <v>U3-26</v>
      </c>
      <c r="E313" t="s">
        <v>404</v>
      </c>
      <c r="F313">
        <v>26</v>
      </c>
      <c r="G313" t="s">
        <v>414</v>
      </c>
      <c r="N313" s="97"/>
      <c r="AT313" t="str">
        <f t="shared" si="36"/>
        <v>NetU3_26</v>
      </c>
      <c r="AU313" t="str">
        <f t="shared" si="37"/>
        <v>--</v>
      </c>
    </row>
    <row r="314" spans="1:47" x14ac:dyDescent="0.25">
      <c r="A314" t="str">
        <f t="shared" si="32"/>
        <v>U3-27</v>
      </c>
      <c r="B314" t="str">
        <f t="shared" si="33"/>
        <v>NetU3_27</v>
      </c>
      <c r="C314" t="str">
        <f t="shared" si="34"/>
        <v>U3-NetU3_27</v>
      </c>
      <c r="D314" t="str">
        <f t="shared" si="35"/>
        <v>U3-27</v>
      </c>
      <c r="E314" t="s">
        <v>404</v>
      </c>
      <c r="F314">
        <v>27</v>
      </c>
      <c r="G314" t="s">
        <v>415</v>
      </c>
      <c r="N314" s="97"/>
      <c r="AT314" t="str">
        <f t="shared" si="36"/>
        <v>NetU3_27</v>
      </c>
      <c r="AU314" t="str">
        <f t="shared" si="37"/>
        <v>--</v>
      </c>
    </row>
    <row r="315" spans="1:47" x14ac:dyDescent="0.25">
      <c r="A315" t="str">
        <f t="shared" si="32"/>
        <v>U3-28</v>
      </c>
      <c r="B315" t="str">
        <f t="shared" si="33"/>
        <v>NetU3_28</v>
      </c>
      <c r="C315" t="str">
        <f t="shared" si="34"/>
        <v>U3-NetU3_28</v>
      </c>
      <c r="D315" t="str">
        <f t="shared" si="35"/>
        <v>U3-28</v>
      </c>
      <c r="E315" t="s">
        <v>404</v>
      </c>
      <c r="F315">
        <v>28</v>
      </c>
      <c r="G315" t="s">
        <v>416</v>
      </c>
      <c r="N315" s="97"/>
      <c r="AT315" t="str">
        <f t="shared" si="36"/>
        <v>NetU3_28</v>
      </c>
      <c r="AU315" t="str">
        <f t="shared" si="37"/>
        <v>--</v>
      </c>
    </row>
    <row r="316" spans="1:47" x14ac:dyDescent="0.25">
      <c r="A316" t="str">
        <f t="shared" si="32"/>
        <v>U3-29</v>
      </c>
      <c r="B316" t="str">
        <f t="shared" si="33"/>
        <v>NetU3_29</v>
      </c>
      <c r="C316" t="str">
        <f t="shared" si="34"/>
        <v>U3-NetU3_29</v>
      </c>
      <c r="D316" t="str">
        <f t="shared" si="35"/>
        <v>U3-29</v>
      </c>
      <c r="E316" t="s">
        <v>404</v>
      </c>
      <c r="F316">
        <v>29</v>
      </c>
      <c r="G316" t="s">
        <v>417</v>
      </c>
      <c r="N316" s="97"/>
      <c r="AT316" t="str">
        <f t="shared" si="36"/>
        <v>NetU3_29</v>
      </c>
      <c r="AU316" t="str">
        <f t="shared" si="37"/>
        <v>--</v>
      </c>
    </row>
    <row r="317" spans="1:47" x14ac:dyDescent="0.25">
      <c r="A317" t="str">
        <f t="shared" si="32"/>
        <v>U3-30</v>
      </c>
      <c r="B317" t="str">
        <f t="shared" si="33"/>
        <v>NetU3_30</v>
      </c>
      <c r="C317" t="str">
        <f t="shared" si="34"/>
        <v>U3-NetU3_30</v>
      </c>
      <c r="D317" t="str">
        <f t="shared" si="35"/>
        <v>U3-30</v>
      </c>
      <c r="E317" t="s">
        <v>404</v>
      </c>
      <c r="F317">
        <v>30</v>
      </c>
      <c r="G317" t="s">
        <v>418</v>
      </c>
      <c r="N317" s="97"/>
      <c r="AT317" t="str">
        <f t="shared" si="36"/>
        <v>NetU3_30</v>
      </c>
      <c r="AU317" t="str">
        <f t="shared" si="37"/>
        <v>--</v>
      </c>
    </row>
    <row r="318" spans="1:47" x14ac:dyDescent="0.25">
      <c r="A318" t="str">
        <f t="shared" si="32"/>
        <v>U3-31</v>
      </c>
      <c r="B318" t="str">
        <f t="shared" si="33"/>
        <v>VCORE</v>
      </c>
      <c r="C318" t="str">
        <f t="shared" si="34"/>
        <v>U3-VCORE</v>
      </c>
      <c r="D318" t="str">
        <f t="shared" si="35"/>
        <v>U3-31</v>
      </c>
      <c r="E318" t="s">
        <v>404</v>
      </c>
      <c r="F318">
        <v>31</v>
      </c>
      <c r="G318" t="s">
        <v>395</v>
      </c>
      <c r="N318" s="97"/>
      <c r="AT318" t="str">
        <f t="shared" si="36"/>
        <v>VCORE</v>
      </c>
      <c r="AU318" t="str">
        <f t="shared" si="37"/>
        <v>--</v>
      </c>
    </row>
    <row r="319" spans="1:47" x14ac:dyDescent="0.25">
      <c r="A319" t="str">
        <f t="shared" si="32"/>
        <v>U3-32</v>
      </c>
      <c r="B319" t="str">
        <f t="shared" si="33"/>
        <v>BDBUS0</v>
      </c>
      <c r="C319" t="str">
        <f t="shared" si="34"/>
        <v>U3-BDBUS0</v>
      </c>
      <c r="D319" t="str">
        <f t="shared" si="35"/>
        <v>U3-32</v>
      </c>
      <c r="E319" t="s">
        <v>404</v>
      </c>
      <c r="F319">
        <v>32</v>
      </c>
      <c r="G319" t="s">
        <v>303</v>
      </c>
      <c r="N319" s="97"/>
      <c r="AT319" t="str">
        <f t="shared" si="36"/>
        <v>BDBUS0</v>
      </c>
      <c r="AU319" t="str">
        <f t="shared" si="37"/>
        <v>--</v>
      </c>
    </row>
    <row r="320" spans="1:47" x14ac:dyDescent="0.25">
      <c r="A320" t="str">
        <f t="shared" si="32"/>
        <v>U3-33</v>
      </c>
      <c r="B320" t="str">
        <f t="shared" si="33"/>
        <v>BDBUS1</v>
      </c>
      <c r="C320" t="str">
        <f t="shared" si="34"/>
        <v>U3-BDBUS1</v>
      </c>
      <c r="D320" t="str">
        <f t="shared" si="35"/>
        <v>U3-33</v>
      </c>
      <c r="E320" t="s">
        <v>404</v>
      </c>
      <c r="F320">
        <v>33</v>
      </c>
      <c r="G320" t="s">
        <v>305</v>
      </c>
      <c r="N320" s="97"/>
      <c r="AT320" t="str">
        <f t="shared" si="36"/>
        <v>BDBUS1</v>
      </c>
      <c r="AU320" t="str">
        <f t="shared" si="37"/>
        <v>--</v>
      </c>
    </row>
    <row r="321" spans="1:47" x14ac:dyDescent="0.25">
      <c r="A321" t="str">
        <f t="shared" si="32"/>
        <v>U3-34</v>
      </c>
      <c r="B321" t="str">
        <f t="shared" si="33"/>
        <v>BDBUS2</v>
      </c>
      <c r="C321" t="str">
        <f t="shared" si="34"/>
        <v>U3-BDBUS2</v>
      </c>
      <c r="D321" t="str">
        <f t="shared" si="35"/>
        <v>U3-34</v>
      </c>
      <c r="E321" t="s">
        <v>404</v>
      </c>
      <c r="F321">
        <v>34</v>
      </c>
      <c r="G321" t="s">
        <v>307</v>
      </c>
      <c r="N321" s="97"/>
      <c r="AT321" t="str">
        <f t="shared" si="36"/>
        <v>BDBUS2</v>
      </c>
      <c r="AU321" t="str">
        <f t="shared" si="37"/>
        <v>--</v>
      </c>
    </row>
    <row r="322" spans="1:47" x14ac:dyDescent="0.25">
      <c r="A322" t="str">
        <f t="shared" si="32"/>
        <v>U3-35</v>
      </c>
      <c r="B322" t="str">
        <f t="shared" si="33"/>
        <v>BDBUS3</v>
      </c>
      <c r="C322" t="str">
        <f t="shared" si="34"/>
        <v>U3-BDBUS3</v>
      </c>
      <c r="D322" t="str">
        <f t="shared" si="35"/>
        <v>U3-35</v>
      </c>
      <c r="E322" t="s">
        <v>404</v>
      </c>
      <c r="F322">
        <v>35</v>
      </c>
      <c r="G322" t="s">
        <v>309</v>
      </c>
      <c r="N322" s="97"/>
      <c r="AT322" t="str">
        <f t="shared" si="36"/>
        <v>BDBUS3</v>
      </c>
      <c r="AU322" t="str">
        <f t="shared" si="37"/>
        <v>--</v>
      </c>
    </row>
    <row r="323" spans="1:47" x14ac:dyDescent="0.25">
      <c r="A323" t="str">
        <f t="shared" si="32"/>
        <v>U3-36</v>
      </c>
      <c r="B323" t="str">
        <f t="shared" si="33"/>
        <v>3.3V</v>
      </c>
      <c r="C323" t="str">
        <f t="shared" si="34"/>
        <v>U3-3.3V</v>
      </c>
      <c r="D323" t="str">
        <f t="shared" si="35"/>
        <v>U3-36</v>
      </c>
      <c r="E323" t="s">
        <v>404</v>
      </c>
      <c r="F323">
        <v>36</v>
      </c>
      <c r="G323" t="s">
        <v>291</v>
      </c>
      <c r="N323" s="97"/>
      <c r="AT323" t="str">
        <f t="shared" si="36"/>
        <v>3.3V</v>
      </c>
      <c r="AU323" t="str">
        <f t="shared" si="37"/>
        <v>--</v>
      </c>
    </row>
    <row r="324" spans="1:47" x14ac:dyDescent="0.25">
      <c r="A324" t="str">
        <f t="shared" si="32"/>
        <v>U3-37</v>
      </c>
      <c r="B324" t="str">
        <f t="shared" si="33"/>
        <v>BDBUS4</v>
      </c>
      <c r="C324" t="str">
        <f t="shared" si="34"/>
        <v>U3-BDBUS4</v>
      </c>
      <c r="D324" t="str">
        <f t="shared" si="35"/>
        <v>U3-37</v>
      </c>
      <c r="E324" t="s">
        <v>404</v>
      </c>
      <c r="F324">
        <v>37</v>
      </c>
      <c r="G324" t="s">
        <v>311</v>
      </c>
      <c r="N324" s="97"/>
      <c r="AT324" t="str">
        <f t="shared" si="36"/>
        <v>BDBUS4</v>
      </c>
      <c r="AU324" t="str">
        <f t="shared" si="37"/>
        <v>--</v>
      </c>
    </row>
    <row r="325" spans="1:47" x14ac:dyDescent="0.25">
      <c r="A325" t="str">
        <f t="shared" si="32"/>
        <v>U3-38</v>
      </c>
      <c r="B325" t="str">
        <f t="shared" si="33"/>
        <v>BDBUS5</v>
      </c>
      <c r="C325" t="str">
        <f t="shared" si="34"/>
        <v>U3-BDBUS5</v>
      </c>
      <c r="D325" t="str">
        <f t="shared" si="35"/>
        <v>U3-38</v>
      </c>
      <c r="E325" t="s">
        <v>404</v>
      </c>
      <c r="F325">
        <v>38</v>
      </c>
      <c r="G325" t="s">
        <v>313</v>
      </c>
      <c r="N325" s="97"/>
      <c r="AT325" t="str">
        <f t="shared" si="36"/>
        <v>BDBUS5</v>
      </c>
      <c r="AU325" t="str">
        <f t="shared" si="37"/>
        <v>--</v>
      </c>
    </row>
    <row r="326" spans="1:47" x14ac:dyDescent="0.25">
      <c r="A326" t="str">
        <f t="shared" ref="A326:A389" si="38">$E326&amp;"-"&amp;$F326</f>
        <v>U3-39</v>
      </c>
      <c r="B326" t="str">
        <f t="shared" ref="B326:B389" si="39">IF(OR(E326=$A$2,E326=$B$2,E326=$C$2,E326=$D$2),"--",G326)</f>
        <v>NetU3_39</v>
      </c>
      <c r="C326" t="str">
        <f t="shared" ref="C326:C389" si="40">$E326&amp;"-"&amp;$G326</f>
        <v>U3-NetU3_39</v>
      </c>
      <c r="D326" t="str">
        <f t="shared" ref="D326:D389" si="41">A326</f>
        <v>U3-39</v>
      </c>
      <c r="E326" t="s">
        <v>404</v>
      </c>
      <c r="F326">
        <v>39</v>
      </c>
      <c r="G326" t="s">
        <v>419</v>
      </c>
      <c r="N326" s="97"/>
      <c r="AT326" t="str">
        <f t="shared" ref="AT326:AT389" si="42">IF(IF(COUNTIF($AO$6:$AQ$150,B326)&gt;0,"---","--")="---",VLOOKUP(B326,$AO$6:$AQ$150,3,0),B326)</f>
        <v>NetU3_39</v>
      </c>
      <c r="AU326" t="str">
        <f t="shared" ref="AU326:AU389" si="43">IF(IF(COUNTIF($AO$6:$AQ$150,B326)&gt;0,"---","--")="---",VLOOKUP(B326,$AO$6:$AQ$150,2,0),"--")</f>
        <v>--</v>
      </c>
    </row>
    <row r="327" spans="1:47" x14ac:dyDescent="0.25">
      <c r="A327" t="str">
        <f t="shared" si="38"/>
        <v>U3-40</v>
      </c>
      <c r="B327" t="str">
        <f t="shared" si="39"/>
        <v>NetU3_40</v>
      </c>
      <c r="C327" t="str">
        <f t="shared" si="40"/>
        <v>U3-NetU3_40</v>
      </c>
      <c r="D327" t="str">
        <f t="shared" si="41"/>
        <v>U3-40</v>
      </c>
      <c r="E327" t="s">
        <v>404</v>
      </c>
      <c r="F327">
        <v>40</v>
      </c>
      <c r="G327" t="s">
        <v>420</v>
      </c>
      <c r="N327" s="97"/>
      <c r="AT327" t="str">
        <f t="shared" si="42"/>
        <v>NetU3_40</v>
      </c>
      <c r="AU327" t="str">
        <f t="shared" si="43"/>
        <v>--</v>
      </c>
    </row>
    <row r="328" spans="1:47" x14ac:dyDescent="0.25">
      <c r="A328" t="str">
        <f t="shared" si="38"/>
        <v>U3-41</v>
      </c>
      <c r="B328" t="str">
        <f t="shared" si="39"/>
        <v>GND</v>
      </c>
      <c r="C328" t="str">
        <f t="shared" si="40"/>
        <v>U3-GND</v>
      </c>
      <c r="D328" t="str">
        <f t="shared" si="41"/>
        <v>U3-41</v>
      </c>
      <c r="E328" t="s">
        <v>404</v>
      </c>
      <c r="F328">
        <v>41</v>
      </c>
      <c r="G328" t="s">
        <v>324</v>
      </c>
      <c r="N328" s="97"/>
      <c r="AT328" t="str">
        <f t="shared" si="42"/>
        <v>GND</v>
      </c>
      <c r="AU328" t="str">
        <f t="shared" si="43"/>
        <v>--</v>
      </c>
    </row>
    <row r="329" spans="1:47" x14ac:dyDescent="0.25">
      <c r="A329" t="str">
        <f t="shared" si="38"/>
        <v>U3-42</v>
      </c>
      <c r="B329" t="str">
        <f t="shared" si="39"/>
        <v>NetU3_42</v>
      </c>
      <c r="C329" t="str">
        <f t="shared" si="40"/>
        <v>U3-NetU3_42</v>
      </c>
      <c r="D329" t="str">
        <f t="shared" si="41"/>
        <v>U3-42</v>
      </c>
      <c r="E329" t="s">
        <v>404</v>
      </c>
      <c r="F329">
        <v>42</v>
      </c>
      <c r="G329" t="s">
        <v>421</v>
      </c>
      <c r="N329" s="97"/>
      <c r="AT329" t="str">
        <f t="shared" si="42"/>
        <v>NetU3_42</v>
      </c>
      <c r="AU329" t="str">
        <f t="shared" si="43"/>
        <v>--</v>
      </c>
    </row>
    <row r="330" spans="1:47" x14ac:dyDescent="0.25">
      <c r="A330" t="str">
        <f t="shared" si="38"/>
        <v>U3-43</v>
      </c>
      <c r="B330" t="str">
        <f t="shared" si="39"/>
        <v>VCORE</v>
      </c>
      <c r="C330" t="str">
        <f t="shared" si="40"/>
        <v>U3-VCORE</v>
      </c>
      <c r="D330" t="str">
        <f t="shared" si="41"/>
        <v>U3-43</v>
      </c>
      <c r="E330" t="s">
        <v>404</v>
      </c>
      <c r="F330">
        <v>43</v>
      </c>
      <c r="G330" t="s">
        <v>395</v>
      </c>
      <c r="N330" s="97"/>
      <c r="AT330" t="str">
        <f t="shared" si="42"/>
        <v>VCORE</v>
      </c>
      <c r="AU330" t="str">
        <f t="shared" si="43"/>
        <v>--</v>
      </c>
    </row>
    <row r="331" spans="1:47" x14ac:dyDescent="0.25">
      <c r="A331" t="str">
        <f t="shared" si="38"/>
        <v>U3-44</v>
      </c>
      <c r="B331" t="str">
        <f t="shared" si="39"/>
        <v>3.3V</v>
      </c>
      <c r="C331" t="str">
        <f t="shared" si="40"/>
        <v>U3-3.3V</v>
      </c>
      <c r="D331" t="str">
        <f t="shared" si="41"/>
        <v>U3-44</v>
      </c>
      <c r="E331" t="s">
        <v>404</v>
      </c>
      <c r="F331">
        <v>44</v>
      </c>
      <c r="G331" t="s">
        <v>291</v>
      </c>
      <c r="N331" s="97"/>
      <c r="AT331" t="str">
        <f t="shared" si="42"/>
        <v>3.3V</v>
      </c>
      <c r="AU331" t="str">
        <f t="shared" si="43"/>
        <v>--</v>
      </c>
    </row>
    <row r="332" spans="1:47" x14ac:dyDescent="0.25">
      <c r="A332" t="str">
        <f t="shared" si="38"/>
        <v>U3-45</v>
      </c>
      <c r="B332" t="str">
        <f t="shared" si="39"/>
        <v>GND</v>
      </c>
      <c r="C332" t="str">
        <f t="shared" si="40"/>
        <v>U3-GND</v>
      </c>
      <c r="D332" t="str">
        <f t="shared" si="41"/>
        <v>U3-45</v>
      </c>
      <c r="E332" t="s">
        <v>404</v>
      </c>
      <c r="F332">
        <v>45</v>
      </c>
      <c r="G332" t="s">
        <v>324</v>
      </c>
      <c r="N332" s="97"/>
      <c r="AT332" t="str">
        <f t="shared" si="42"/>
        <v>GND</v>
      </c>
      <c r="AU332" t="str">
        <f t="shared" si="43"/>
        <v>--</v>
      </c>
    </row>
    <row r="333" spans="1:47" x14ac:dyDescent="0.25">
      <c r="A333" t="str">
        <f t="shared" si="38"/>
        <v>U3-46</v>
      </c>
      <c r="B333" t="str">
        <f t="shared" si="39"/>
        <v>NetU3_46</v>
      </c>
      <c r="C333" t="str">
        <f t="shared" si="40"/>
        <v>U3-NetU3_46</v>
      </c>
      <c r="D333" t="str">
        <f t="shared" si="41"/>
        <v>U3-46</v>
      </c>
      <c r="E333" t="s">
        <v>404</v>
      </c>
      <c r="F333">
        <v>46</v>
      </c>
      <c r="G333" t="s">
        <v>422</v>
      </c>
      <c r="N333" s="97"/>
      <c r="AT333" t="str">
        <f t="shared" si="42"/>
        <v>NetU3_46</v>
      </c>
      <c r="AU333" t="str">
        <f t="shared" si="43"/>
        <v>--</v>
      </c>
    </row>
    <row r="334" spans="1:47" x14ac:dyDescent="0.25">
      <c r="A334" t="str">
        <f t="shared" si="38"/>
        <v>U3-47</v>
      </c>
      <c r="B334" t="str">
        <f t="shared" si="39"/>
        <v>NetU3_47</v>
      </c>
      <c r="C334" t="str">
        <f t="shared" si="40"/>
        <v>U3-NetU3_47</v>
      </c>
      <c r="D334" t="str">
        <f t="shared" si="41"/>
        <v>U3-47</v>
      </c>
      <c r="E334" t="s">
        <v>404</v>
      </c>
      <c r="F334">
        <v>47</v>
      </c>
      <c r="G334" t="s">
        <v>423</v>
      </c>
      <c r="N334" s="97"/>
      <c r="AT334" t="str">
        <f t="shared" si="42"/>
        <v>NetU3_47</v>
      </c>
      <c r="AU334" t="str">
        <f t="shared" si="43"/>
        <v>--</v>
      </c>
    </row>
    <row r="335" spans="1:47" x14ac:dyDescent="0.25">
      <c r="A335" t="str">
        <f t="shared" si="38"/>
        <v>U3-48</v>
      </c>
      <c r="B335" t="str">
        <f t="shared" si="39"/>
        <v>NetU3_48</v>
      </c>
      <c r="C335" t="str">
        <f t="shared" si="40"/>
        <v>U3-NetU3_48</v>
      </c>
      <c r="D335" t="str">
        <f t="shared" si="41"/>
        <v>U3-48</v>
      </c>
      <c r="E335" t="s">
        <v>404</v>
      </c>
      <c r="F335">
        <v>48</v>
      </c>
      <c r="G335" t="s">
        <v>424</v>
      </c>
      <c r="N335" s="97"/>
      <c r="AT335" t="str">
        <f t="shared" si="42"/>
        <v>NetU3_48</v>
      </c>
      <c r="AU335" t="str">
        <f t="shared" si="43"/>
        <v>--</v>
      </c>
    </row>
    <row r="336" spans="1:47" x14ac:dyDescent="0.25">
      <c r="A336" t="str">
        <f t="shared" si="38"/>
        <v>U3-49</v>
      </c>
      <c r="B336" t="str">
        <f t="shared" si="39"/>
        <v>NetU3_49</v>
      </c>
      <c r="C336" t="str">
        <f t="shared" si="40"/>
        <v>U3-NetU3_49</v>
      </c>
      <c r="D336" t="str">
        <f t="shared" si="41"/>
        <v>U3-49</v>
      </c>
      <c r="E336" t="s">
        <v>404</v>
      </c>
      <c r="F336">
        <v>49</v>
      </c>
      <c r="G336" t="s">
        <v>425</v>
      </c>
      <c r="N336" s="97"/>
      <c r="AT336" t="str">
        <f t="shared" si="42"/>
        <v>NetU3_49</v>
      </c>
      <c r="AU336" t="str">
        <f t="shared" si="43"/>
        <v>--</v>
      </c>
    </row>
    <row r="337" spans="1:47" x14ac:dyDescent="0.25">
      <c r="A337" t="str">
        <f t="shared" si="38"/>
        <v>U3-50</v>
      </c>
      <c r="B337" t="str">
        <f t="shared" si="39"/>
        <v>3.3V</v>
      </c>
      <c r="C337" t="str">
        <f t="shared" si="40"/>
        <v>U3-3.3V</v>
      </c>
      <c r="D337" t="str">
        <f t="shared" si="41"/>
        <v>U3-50</v>
      </c>
      <c r="E337" t="s">
        <v>404</v>
      </c>
      <c r="F337">
        <v>50</v>
      </c>
      <c r="G337" t="s">
        <v>291</v>
      </c>
      <c r="N337" s="97"/>
      <c r="AT337" t="str">
        <f t="shared" si="42"/>
        <v>3.3V</v>
      </c>
      <c r="AU337" t="str">
        <f t="shared" si="43"/>
        <v>--</v>
      </c>
    </row>
    <row r="338" spans="1:47" x14ac:dyDescent="0.25">
      <c r="A338" t="str">
        <f t="shared" si="38"/>
        <v>U3-51</v>
      </c>
      <c r="B338" t="str">
        <f t="shared" si="39"/>
        <v>NetU3_51</v>
      </c>
      <c r="C338" t="str">
        <f t="shared" si="40"/>
        <v>U3-NetU3_51</v>
      </c>
      <c r="D338" t="str">
        <f t="shared" si="41"/>
        <v>U3-51</v>
      </c>
      <c r="E338" t="s">
        <v>404</v>
      </c>
      <c r="F338">
        <v>51</v>
      </c>
      <c r="G338" t="s">
        <v>426</v>
      </c>
      <c r="N338" s="97"/>
      <c r="AT338" t="str">
        <f t="shared" si="42"/>
        <v>NetU3_51</v>
      </c>
      <c r="AU338" t="str">
        <f t="shared" si="43"/>
        <v>--</v>
      </c>
    </row>
    <row r="339" spans="1:47" x14ac:dyDescent="0.25">
      <c r="A339" t="str">
        <f t="shared" si="38"/>
        <v>U3-52</v>
      </c>
      <c r="B339" t="str">
        <f t="shared" si="39"/>
        <v>NetU3_52</v>
      </c>
      <c r="C339" t="str">
        <f t="shared" si="40"/>
        <v>U3-NetU3_52</v>
      </c>
      <c r="D339" t="str">
        <f t="shared" si="41"/>
        <v>U3-52</v>
      </c>
      <c r="E339" t="s">
        <v>404</v>
      </c>
      <c r="F339">
        <v>52</v>
      </c>
      <c r="G339" t="s">
        <v>427</v>
      </c>
      <c r="N339" s="97"/>
      <c r="AT339" t="str">
        <f t="shared" si="42"/>
        <v>NetU3_52</v>
      </c>
      <c r="AU339" t="str">
        <f t="shared" si="43"/>
        <v>--</v>
      </c>
    </row>
    <row r="340" spans="1:47" x14ac:dyDescent="0.25">
      <c r="A340" t="str">
        <f t="shared" si="38"/>
        <v>U3-53</v>
      </c>
      <c r="B340" t="str">
        <f t="shared" si="39"/>
        <v>NetU3_53</v>
      </c>
      <c r="C340" t="str">
        <f t="shared" si="40"/>
        <v>U3-NetU3_53</v>
      </c>
      <c r="D340" t="str">
        <f t="shared" si="41"/>
        <v>U3-53</v>
      </c>
      <c r="E340" t="s">
        <v>404</v>
      </c>
      <c r="F340">
        <v>53</v>
      </c>
      <c r="G340" t="s">
        <v>428</v>
      </c>
      <c r="N340" s="97"/>
      <c r="AT340" t="str">
        <f t="shared" si="42"/>
        <v>NetU3_53</v>
      </c>
      <c r="AU340" t="str">
        <f t="shared" si="43"/>
        <v>--</v>
      </c>
    </row>
    <row r="341" spans="1:47" x14ac:dyDescent="0.25">
      <c r="A341" t="str">
        <f t="shared" si="38"/>
        <v>U3-54</v>
      </c>
      <c r="B341" t="str">
        <f t="shared" si="39"/>
        <v>NetU3_54</v>
      </c>
      <c r="C341" t="str">
        <f t="shared" si="40"/>
        <v>U3-NetU3_54</v>
      </c>
      <c r="D341" t="str">
        <f t="shared" si="41"/>
        <v>U3-54</v>
      </c>
      <c r="E341" t="s">
        <v>404</v>
      </c>
      <c r="F341">
        <v>54</v>
      </c>
      <c r="G341" t="s">
        <v>429</v>
      </c>
      <c r="N341" s="97"/>
      <c r="AT341" t="str">
        <f t="shared" si="42"/>
        <v>NetU3_54</v>
      </c>
      <c r="AU341" t="str">
        <f t="shared" si="43"/>
        <v>--</v>
      </c>
    </row>
    <row r="342" spans="1:47" x14ac:dyDescent="0.25">
      <c r="A342" t="str">
        <f t="shared" si="38"/>
        <v>U3-55</v>
      </c>
      <c r="B342" t="str">
        <f t="shared" si="39"/>
        <v>EEDATA</v>
      </c>
      <c r="C342" t="str">
        <f t="shared" si="40"/>
        <v>U3-EEDATA</v>
      </c>
      <c r="D342" t="str">
        <f t="shared" si="41"/>
        <v>U3-55</v>
      </c>
      <c r="E342" t="s">
        <v>404</v>
      </c>
      <c r="F342">
        <v>55</v>
      </c>
      <c r="G342" t="s">
        <v>343</v>
      </c>
      <c r="N342" s="97"/>
      <c r="AT342" t="str">
        <f t="shared" si="42"/>
        <v>NetR4_1</v>
      </c>
      <c r="AU342" t="str">
        <f t="shared" si="43"/>
        <v>R7</v>
      </c>
    </row>
    <row r="343" spans="1:47" x14ac:dyDescent="0.25">
      <c r="A343" t="str">
        <f t="shared" si="38"/>
        <v>U3-56</v>
      </c>
      <c r="B343" t="str">
        <f t="shared" si="39"/>
        <v>EECLK</v>
      </c>
      <c r="C343" t="str">
        <f t="shared" si="40"/>
        <v>U3-EECLK</v>
      </c>
      <c r="D343" t="str">
        <f t="shared" si="41"/>
        <v>U3-56</v>
      </c>
      <c r="E343" t="s">
        <v>404</v>
      </c>
      <c r="F343">
        <v>56</v>
      </c>
      <c r="G343" t="s">
        <v>339</v>
      </c>
      <c r="N343" s="97"/>
      <c r="AT343" t="str">
        <f t="shared" si="42"/>
        <v>EECLK</v>
      </c>
      <c r="AU343" t="str">
        <f t="shared" si="43"/>
        <v>--</v>
      </c>
    </row>
    <row r="344" spans="1:47" x14ac:dyDescent="0.25">
      <c r="A344" t="str">
        <f t="shared" si="38"/>
        <v>U3-57</v>
      </c>
      <c r="B344" t="str">
        <f t="shared" si="39"/>
        <v>GND</v>
      </c>
      <c r="C344" t="str">
        <f t="shared" si="40"/>
        <v>U3-GND</v>
      </c>
      <c r="D344" t="str">
        <f t="shared" si="41"/>
        <v>U3-57</v>
      </c>
      <c r="E344" t="s">
        <v>404</v>
      </c>
      <c r="F344">
        <v>57</v>
      </c>
      <c r="G344" t="s">
        <v>324</v>
      </c>
      <c r="N344" s="97"/>
      <c r="AT344" t="str">
        <f t="shared" si="42"/>
        <v>GND</v>
      </c>
      <c r="AU344" t="str">
        <f t="shared" si="43"/>
        <v>--</v>
      </c>
    </row>
    <row r="345" spans="1:47" x14ac:dyDescent="0.25">
      <c r="A345" t="str">
        <f t="shared" si="38"/>
        <v>U4-1</v>
      </c>
      <c r="B345" t="str">
        <f t="shared" si="39"/>
        <v>NetC31_1</v>
      </c>
      <c r="C345" t="str">
        <f t="shared" si="40"/>
        <v>U4-NetC31_1</v>
      </c>
      <c r="D345" t="str">
        <f t="shared" si="41"/>
        <v>U4-1</v>
      </c>
      <c r="E345" t="s">
        <v>430</v>
      </c>
      <c r="F345">
        <v>1</v>
      </c>
      <c r="G345" t="s">
        <v>980</v>
      </c>
      <c r="N345" s="97"/>
      <c r="AT345" t="str">
        <f t="shared" si="42"/>
        <v>NetC31_1</v>
      </c>
      <c r="AU345" t="str">
        <f t="shared" si="43"/>
        <v>--</v>
      </c>
    </row>
    <row r="346" spans="1:47" x14ac:dyDescent="0.25">
      <c r="A346" t="str">
        <f t="shared" si="38"/>
        <v>U4-2</v>
      </c>
      <c r="B346" t="str">
        <f t="shared" si="39"/>
        <v>NetC31_2</v>
      </c>
      <c r="C346" t="str">
        <f t="shared" si="40"/>
        <v>U4-NetC31_2</v>
      </c>
      <c r="D346" t="str">
        <f t="shared" si="41"/>
        <v>U4-2</v>
      </c>
      <c r="E346" t="s">
        <v>430</v>
      </c>
      <c r="F346">
        <v>2</v>
      </c>
      <c r="G346" t="s">
        <v>981</v>
      </c>
      <c r="N346" s="97"/>
      <c r="AT346" t="str">
        <f t="shared" si="42"/>
        <v>NetC31_2</v>
      </c>
      <c r="AU346" t="str">
        <f t="shared" si="43"/>
        <v>--</v>
      </c>
    </row>
    <row r="347" spans="1:47" x14ac:dyDescent="0.25">
      <c r="A347" t="str">
        <f t="shared" si="38"/>
        <v>U4-3</v>
      </c>
      <c r="B347" t="str">
        <f t="shared" si="39"/>
        <v>NetC36_1</v>
      </c>
      <c r="C347" t="str">
        <f t="shared" si="40"/>
        <v>U4-NetC36_1</v>
      </c>
      <c r="D347" t="str">
        <f t="shared" si="41"/>
        <v>U4-3</v>
      </c>
      <c r="E347" t="s">
        <v>430</v>
      </c>
      <c r="F347">
        <v>3</v>
      </c>
      <c r="G347" t="s">
        <v>982</v>
      </c>
      <c r="N347" s="97"/>
      <c r="AT347" t="str">
        <f t="shared" si="42"/>
        <v>NetC36_1</v>
      </c>
      <c r="AU347" t="str">
        <f t="shared" si="43"/>
        <v>--</v>
      </c>
    </row>
    <row r="348" spans="1:47" x14ac:dyDescent="0.25">
      <c r="A348" t="str">
        <f t="shared" si="38"/>
        <v>U4-4</v>
      </c>
      <c r="B348" t="str">
        <f t="shared" si="39"/>
        <v>NetR36_1</v>
      </c>
      <c r="C348" t="str">
        <f t="shared" si="40"/>
        <v>U4-NetR36_1</v>
      </c>
      <c r="D348" t="str">
        <f t="shared" si="41"/>
        <v>U4-4</v>
      </c>
      <c r="E348" t="s">
        <v>430</v>
      </c>
      <c r="F348">
        <v>4</v>
      </c>
      <c r="G348" t="s">
        <v>986</v>
      </c>
      <c r="N348" s="97"/>
      <c r="AT348" t="str">
        <f t="shared" si="42"/>
        <v>NetR36_1</v>
      </c>
      <c r="AU348" t="str">
        <f t="shared" si="43"/>
        <v>--</v>
      </c>
    </row>
    <row r="349" spans="1:47" x14ac:dyDescent="0.25">
      <c r="A349" t="str">
        <f t="shared" si="38"/>
        <v>U4-5</v>
      </c>
      <c r="B349" t="str">
        <f t="shared" si="39"/>
        <v>NetC33_2</v>
      </c>
      <c r="C349" t="str">
        <f t="shared" si="40"/>
        <v>U4-NetC33_2</v>
      </c>
      <c r="D349" t="str">
        <f t="shared" si="41"/>
        <v>U4-5</v>
      </c>
      <c r="E349" t="s">
        <v>430</v>
      </c>
      <c r="F349">
        <v>5</v>
      </c>
      <c r="G349" t="s">
        <v>848</v>
      </c>
      <c r="N349" s="97"/>
      <c r="AT349" t="str">
        <f t="shared" si="42"/>
        <v>NetC33_2</v>
      </c>
      <c r="AU349" t="str">
        <f t="shared" si="43"/>
        <v>--</v>
      </c>
    </row>
    <row r="350" spans="1:47" x14ac:dyDescent="0.25">
      <c r="A350" t="str">
        <f t="shared" si="38"/>
        <v>U4-6</v>
      </c>
      <c r="B350" t="str">
        <f t="shared" si="39"/>
        <v>NetU4_6</v>
      </c>
      <c r="C350" t="str">
        <f t="shared" si="40"/>
        <v>U4-NetU4_6</v>
      </c>
      <c r="D350" t="str">
        <f t="shared" si="41"/>
        <v>U4-6</v>
      </c>
      <c r="E350" t="s">
        <v>430</v>
      </c>
      <c r="F350">
        <v>6</v>
      </c>
      <c r="G350" t="s">
        <v>1004</v>
      </c>
      <c r="N350" s="97"/>
      <c r="AT350" t="str">
        <f t="shared" si="42"/>
        <v>NetU4_6</v>
      </c>
      <c r="AU350" t="str">
        <f t="shared" si="43"/>
        <v>--</v>
      </c>
    </row>
    <row r="351" spans="1:47" x14ac:dyDescent="0.25">
      <c r="A351" t="str">
        <f t="shared" si="38"/>
        <v>U4-7</v>
      </c>
      <c r="B351" t="str">
        <f t="shared" si="39"/>
        <v>5V</v>
      </c>
      <c r="C351" t="str">
        <f t="shared" si="40"/>
        <v>U4-5V</v>
      </c>
      <c r="D351" t="str">
        <f t="shared" si="41"/>
        <v>U4-7</v>
      </c>
      <c r="E351" t="s">
        <v>430</v>
      </c>
      <c r="F351">
        <v>7</v>
      </c>
      <c r="G351" t="s">
        <v>293</v>
      </c>
      <c r="N351" s="97"/>
      <c r="AT351" t="str">
        <f t="shared" si="42"/>
        <v>5V</v>
      </c>
      <c r="AU351" t="str">
        <f t="shared" si="43"/>
        <v>--</v>
      </c>
    </row>
    <row r="352" spans="1:47" x14ac:dyDescent="0.25">
      <c r="A352" t="str">
        <f t="shared" si="38"/>
        <v>U4-8</v>
      </c>
      <c r="B352" t="str">
        <f t="shared" si="39"/>
        <v>5V</v>
      </c>
      <c r="C352" t="str">
        <f t="shared" si="40"/>
        <v>U4-5V</v>
      </c>
      <c r="D352" t="str">
        <f t="shared" si="41"/>
        <v>U4-8</v>
      </c>
      <c r="E352" t="s">
        <v>430</v>
      </c>
      <c r="F352">
        <v>8</v>
      </c>
      <c r="G352" t="s">
        <v>293</v>
      </c>
      <c r="N352" s="97"/>
      <c r="AT352" t="str">
        <f t="shared" si="42"/>
        <v>5V</v>
      </c>
      <c r="AU352" t="str">
        <f t="shared" si="43"/>
        <v>--</v>
      </c>
    </row>
    <row r="353" spans="1:47" x14ac:dyDescent="0.25">
      <c r="A353" t="str">
        <f t="shared" si="38"/>
        <v>U4-9</v>
      </c>
      <c r="B353" t="str">
        <f t="shared" si="39"/>
        <v>GND</v>
      </c>
      <c r="C353" t="str">
        <f t="shared" si="40"/>
        <v>U4-GND</v>
      </c>
      <c r="D353" t="str">
        <f t="shared" si="41"/>
        <v>U4-9</v>
      </c>
      <c r="E353" t="s">
        <v>430</v>
      </c>
      <c r="F353">
        <v>9</v>
      </c>
      <c r="G353" t="s">
        <v>324</v>
      </c>
      <c r="N353" s="97"/>
      <c r="AT353" t="str">
        <f t="shared" si="42"/>
        <v>GND</v>
      </c>
      <c r="AU353" t="str">
        <f t="shared" si="43"/>
        <v>--</v>
      </c>
    </row>
    <row r="354" spans="1:47" x14ac:dyDescent="0.25">
      <c r="A354" t="str">
        <f t="shared" si="38"/>
        <v>U5-1</v>
      </c>
      <c r="B354" t="str">
        <f t="shared" si="39"/>
        <v>F_CS</v>
      </c>
      <c r="C354" t="str">
        <f t="shared" si="40"/>
        <v>U5-F_CS</v>
      </c>
      <c r="D354" t="str">
        <f t="shared" si="41"/>
        <v>U5-1</v>
      </c>
      <c r="E354" t="s">
        <v>528</v>
      </c>
      <c r="F354">
        <v>1</v>
      </c>
      <c r="G354" t="s">
        <v>347</v>
      </c>
      <c r="N354" s="97"/>
      <c r="AT354" t="str">
        <f t="shared" si="42"/>
        <v>F_CS</v>
      </c>
      <c r="AU354" t="str">
        <f t="shared" si="43"/>
        <v>--</v>
      </c>
    </row>
    <row r="355" spans="1:47" x14ac:dyDescent="0.25">
      <c r="A355" t="str">
        <f t="shared" si="38"/>
        <v>U5-2</v>
      </c>
      <c r="B355" t="str">
        <f t="shared" si="39"/>
        <v>F_DO</v>
      </c>
      <c r="C355" t="str">
        <f t="shared" si="40"/>
        <v>U5-F_DO</v>
      </c>
      <c r="D355" t="str">
        <f t="shared" si="41"/>
        <v>U5-2</v>
      </c>
      <c r="E355" t="s">
        <v>528</v>
      </c>
      <c r="F355">
        <v>2</v>
      </c>
      <c r="G355" t="s">
        <v>612</v>
      </c>
      <c r="N355" s="97"/>
      <c r="AT355" t="str">
        <f t="shared" si="42"/>
        <v>F_DO</v>
      </c>
      <c r="AU355" t="str">
        <f t="shared" si="43"/>
        <v>--</v>
      </c>
    </row>
    <row r="356" spans="1:47" x14ac:dyDescent="0.25">
      <c r="A356" t="str">
        <f t="shared" si="38"/>
        <v>U5-3</v>
      </c>
      <c r="B356" t="str">
        <f t="shared" si="39"/>
        <v>DEVCLRn</v>
      </c>
      <c r="C356" t="str">
        <f t="shared" si="40"/>
        <v>U5-DEVCLRn</v>
      </c>
      <c r="D356" t="str">
        <f t="shared" si="41"/>
        <v>U5-3</v>
      </c>
      <c r="E356" t="s">
        <v>528</v>
      </c>
      <c r="F356">
        <v>3</v>
      </c>
      <c r="G356" t="s">
        <v>625</v>
      </c>
      <c r="N356" s="97"/>
      <c r="AT356" t="str">
        <f t="shared" si="42"/>
        <v>DEVCLRn</v>
      </c>
      <c r="AU356" t="str">
        <f t="shared" si="43"/>
        <v>--</v>
      </c>
    </row>
    <row r="357" spans="1:47" x14ac:dyDescent="0.25">
      <c r="A357" t="str">
        <f t="shared" si="38"/>
        <v>U5-4</v>
      </c>
      <c r="B357" t="str">
        <f t="shared" si="39"/>
        <v>GND</v>
      </c>
      <c r="C357" t="str">
        <f t="shared" si="40"/>
        <v>U5-GND</v>
      </c>
      <c r="D357" t="str">
        <f t="shared" si="41"/>
        <v>U5-4</v>
      </c>
      <c r="E357" t="s">
        <v>528</v>
      </c>
      <c r="F357">
        <v>4</v>
      </c>
      <c r="G357" t="s">
        <v>324</v>
      </c>
      <c r="N357" s="97"/>
      <c r="AT357" t="str">
        <f t="shared" si="42"/>
        <v>GND</v>
      </c>
      <c r="AU357" t="str">
        <f t="shared" si="43"/>
        <v>--</v>
      </c>
    </row>
    <row r="358" spans="1:47" x14ac:dyDescent="0.25">
      <c r="A358" t="str">
        <f t="shared" si="38"/>
        <v>U5-5</v>
      </c>
      <c r="B358" t="str">
        <f t="shared" si="39"/>
        <v>F_DI</v>
      </c>
      <c r="C358" t="str">
        <f t="shared" si="40"/>
        <v>U5-F_DI</v>
      </c>
      <c r="D358" t="str">
        <f t="shared" si="41"/>
        <v>U5-5</v>
      </c>
      <c r="E358" t="s">
        <v>528</v>
      </c>
      <c r="F358">
        <v>5</v>
      </c>
      <c r="G358" t="s">
        <v>598</v>
      </c>
      <c r="N358" s="97"/>
      <c r="AT358" t="str">
        <f t="shared" si="42"/>
        <v>F_DI</v>
      </c>
      <c r="AU358" t="str">
        <f t="shared" si="43"/>
        <v>--</v>
      </c>
    </row>
    <row r="359" spans="1:47" x14ac:dyDescent="0.25">
      <c r="A359" t="str">
        <f t="shared" si="38"/>
        <v>U5-6</v>
      </c>
      <c r="B359" t="str">
        <f t="shared" si="39"/>
        <v>F_CLK</v>
      </c>
      <c r="C359" t="str">
        <f t="shared" si="40"/>
        <v>U5-F_CLK</v>
      </c>
      <c r="D359" t="str">
        <f t="shared" si="41"/>
        <v>U5-6</v>
      </c>
      <c r="E359" t="s">
        <v>528</v>
      </c>
      <c r="F359">
        <v>6</v>
      </c>
      <c r="G359" t="s">
        <v>345</v>
      </c>
      <c r="N359" s="97"/>
      <c r="AT359" t="str">
        <f t="shared" si="42"/>
        <v>F_CLK</v>
      </c>
      <c r="AU359" t="str">
        <f t="shared" si="43"/>
        <v>--</v>
      </c>
    </row>
    <row r="360" spans="1:47" x14ac:dyDescent="0.25">
      <c r="A360" t="str">
        <f t="shared" si="38"/>
        <v>U5-7</v>
      </c>
      <c r="B360" t="str">
        <f t="shared" si="39"/>
        <v>nSTATUS</v>
      </c>
      <c r="C360" t="str">
        <f t="shared" si="40"/>
        <v>U5-nSTATUS</v>
      </c>
      <c r="D360" t="str">
        <f t="shared" si="41"/>
        <v>U5-7</v>
      </c>
      <c r="E360" t="s">
        <v>528</v>
      </c>
      <c r="F360">
        <v>7</v>
      </c>
      <c r="G360" t="s">
        <v>795</v>
      </c>
      <c r="N360" s="97"/>
      <c r="AT360" t="str">
        <f t="shared" si="42"/>
        <v>nSTATUS</v>
      </c>
      <c r="AU360" t="str">
        <f t="shared" si="43"/>
        <v>--</v>
      </c>
    </row>
    <row r="361" spans="1:47" x14ac:dyDescent="0.25">
      <c r="A361" t="str">
        <f t="shared" si="38"/>
        <v>U5-8</v>
      </c>
      <c r="B361" t="str">
        <f t="shared" si="39"/>
        <v>3.3V</v>
      </c>
      <c r="C361" t="str">
        <f t="shared" si="40"/>
        <v>U5-3.3V</v>
      </c>
      <c r="D361" t="str">
        <f t="shared" si="41"/>
        <v>U5-8</v>
      </c>
      <c r="E361" t="s">
        <v>528</v>
      </c>
      <c r="F361">
        <v>8</v>
      </c>
      <c r="G361" t="s">
        <v>291</v>
      </c>
      <c r="N361" s="97"/>
      <c r="AT361" t="str">
        <f t="shared" si="42"/>
        <v>3.3V</v>
      </c>
      <c r="AU361" t="str">
        <f t="shared" si="43"/>
        <v>--</v>
      </c>
    </row>
    <row r="362" spans="1:47" x14ac:dyDescent="0.25">
      <c r="A362" t="str">
        <f t="shared" si="38"/>
        <v>U7-1</v>
      </c>
      <c r="B362" t="str">
        <f t="shared" si="39"/>
        <v>3.3V</v>
      </c>
      <c r="C362" t="str">
        <f t="shared" si="40"/>
        <v>U7-3.3V</v>
      </c>
      <c r="D362" t="str">
        <f t="shared" si="41"/>
        <v>U7-1</v>
      </c>
      <c r="E362" t="s">
        <v>436</v>
      </c>
      <c r="F362">
        <v>1</v>
      </c>
      <c r="G362" t="s">
        <v>291</v>
      </c>
      <c r="N362" s="97"/>
      <c r="AT362" t="str">
        <f t="shared" si="42"/>
        <v>3.3V</v>
      </c>
      <c r="AU362" t="str">
        <f t="shared" si="43"/>
        <v>--</v>
      </c>
    </row>
    <row r="363" spans="1:47" x14ac:dyDescent="0.25">
      <c r="A363" t="str">
        <f t="shared" si="38"/>
        <v>U7-2</v>
      </c>
      <c r="B363" t="str">
        <f t="shared" si="39"/>
        <v>GND</v>
      </c>
      <c r="C363" t="str">
        <f t="shared" si="40"/>
        <v>U7-GND</v>
      </c>
      <c r="D363" t="str">
        <f t="shared" si="41"/>
        <v>U7-2</v>
      </c>
      <c r="E363" t="s">
        <v>436</v>
      </c>
      <c r="F363">
        <v>2</v>
      </c>
      <c r="G363" t="s">
        <v>324</v>
      </c>
      <c r="N363" s="97"/>
      <c r="AT363" t="str">
        <f t="shared" si="42"/>
        <v>GND</v>
      </c>
      <c r="AU363" t="str">
        <f t="shared" si="43"/>
        <v>--</v>
      </c>
    </row>
    <row r="364" spans="1:47" x14ac:dyDescent="0.25">
      <c r="A364" t="str">
        <f t="shared" si="38"/>
        <v>U7-3</v>
      </c>
      <c r="B364" t="str">
        <f t="shared" si="39"/>
        <v>NetR17_1</v>
      </c>
      <c r="C364" t="str">
        <f t="shared" si="40"/>
        <v>U7-NetR17_1</v>
      </c>
      <c r="D364" t="str">
        <f t="shared" si="41"/>
        <v>U7-3</v>
      </c>
      <c r="E364" t="s">
        <v>436</v>
      </c>
      <c r="F364">
        <v>3</v>
      </c>
      <c r="G364" t="s">
        <v>382</v>
      </c>
      <c r="N364" s="97"/>
      <c r="AT364" t="str">
        <f t="shared" si="42"/>
        <v>CLK12M</v>
      </c>
      <c r="AU364" t="str">
        <f t="shared" si="43"/>
        <v>R17</v>
      </c>
    </row>
    <row r="365" spans="1:47" x14ac:dyDescent="0.25">
      <c r="A365" t="str">
        <f t="shared" si="38"/>
        <v>U7-4</v>
      </c>
      <c r="B365" t="str">
        <f t="shared" si="39"/>
        <v>3.3V</v>
      </c>
      <c r="C365" t="str">
        <f t="shared" si="40"/>
        <v>U7-3.3V</v>
      </c>
      <c r="D365" t="str">
        <f t="shared" si="41"/>
        <v>U7-4</v>
      </c>
      <c r="E365" t="s">
        <v>436</v>
      </c>
      <c r="F365">
        <v>4</v>
      </c>
      <c r="G365" t="s">
        <v>291</v>
      </c>
      <c r="N365" s="97"/>
      <c r="AT365" t="str">
        <f t="shared" si="42"/>
        <v>3.3V</v>
      </c>
      <c r="AU365" t="str">
        <f t="shared" si="43"/>
        <v>--</v>
      </c>
    </row>
    <row r="366" spans="1:47" x14ac:dyDescent="0.25">
      <c r="A366" t="str">
        <f t="shared" si="38"/>
        <v>U8-1</v>
      </c>
      <c r="B366" t="str">
        <f t="shared" si="39"/>
        <v>MCLK</v>
      </c>
      <c r="C366" t="str">
        <f t="shared" si="40"/>
        <v>U8-MCLK</v>
      </c>
      <c r="D366" t="str">
        <f t="shared" si="41"/>
        <v>U8-1</v>
      </c>
      <c r="E366" t="s">
        <v>437</v>
      </c>
      <c r="F366">
        <v>1</v>
      </c>
      <c r="G366" t="s">
        <v>975</v>
      </c>
      <c r="N366" s="97"/>
      <c r="AT366" t="str">
        <f t="shared" si="42"/>
        <v>MCLK</v>
      </c>
      <c r="AU366" t="str">
        <f t="shared" si="43"/>
        <v>--</v>
      </c>
    </row>
    <row r="367" spans="1:47" x14ac:dyDescent="0.25">
      <c r="A367" t="str">
        <f t="shared" si="38"/>
        <v>U8-2</v>
      </c>
      <c r="B367" t="str">
        <f t="shared" si="39"/>
        <v>MISO</v>
      </c>
      <c r="C367" t="str">
        <f t="shared" si="40"/>
        <v>U8-MISO</v>
      </c>
      <c r="D367" t="str">
        <f t="shared" si="41"/>
        <v>U8-2</v>
      </c>
      <c r="E367" t="s">
        <v>437</v>
      </c>
      <c r="F367">
        <v>2</v>
      </c>
      <c r="G367" t="s">
        <v>974</v>
      </c>
      <c r="N367" s="97"/>
      <c r="AT367" t="str">
        <f t="shared" si="42"/>
        <v>MISO</v>
      </c>
      <c r="AU367" t="str">
        <f t="shared" si="43"/>
        <v>--</v>
      </c>
    </row>
    <row r="368" spans="1:47" x14ac:dyDescent="0.25">
      <c r="A368" t="str">
        <f t="shared" si="38"/>
        <v>U8-3</v>
      </c>
      <c r="B368" t="str">
        <f t="shared" si="39"/>
        <v>MOSI</v>
      </c>
      <c r="C368" t="str">
        <f t="shared" si="40"/>
        <v>U8-MOSI</v>
      </c>
      <c r="D368" t="str">
        <f t="shared" si="41"/>
        <v>U8-3</v>
      </c>
      <c r="E368" t="s">
        <v>437</v>
      </c>
      <c r="F368">
        <v>3</v>
      </c>
      <c r="G368" t="s">
        <v>979</v>
      </c>
      <c r="N368" s="97"/>
      <c r="AT368" t="str">
        <f t="shared" si="42"/>
        <v>MOSI</v>
      </c>
      <c r="AU368" t="str">
        <f t="shared" si="43"/>
        <v>--</v>
      </c>
    </row>
    <row r="369" spans="1:47" x14ac:dyDescent="0.25">
      <c r="A369" t="str">
        <f t="shared" si="38"/>
        <v>U8-4</v>
      </c>
      <c r="B369" t="str">
        <f t="shared" si="39"/>
        <v>TEMP_CS</v>
      </c>
      <c r="C369" t="str">
        <f t="shared" si="40"/>
        <v>U8-TEMP_CS</v>
      </c>
      <c r="D369" t="str">
        <f t="shared" si="41"/>
        <v>U8-4</v>
      </c>
      <c r="E369" t="s">
        <v>437</v>
      </c>
      <c r="F369">
        <v>4</v>
      </c>
      <c r="G369" t="s">
        <v>985</v>
      </c>
      <c r="N369" s="97"/>
      <c r="AT369" t="str">
        <f t="shared" si="42"/>
        <v>TEMP_CS</v>
      </c>
      <c r="AU369" t="str">
        <f t="shared" si="43"/>
        <v>--</v>
      </c>
    </row>
    <row r="370" spans="1:47" x14ac:dyDescent="0.25">
      <c r="A370" t="str">
        <f t="shared" si="38"/>
        <v>U8-5</v>
      </c>
      <c r="B370" t="str">
        <f t="shared" si="39"/>
        <v>NetU8_5</v>
      </c>
      <c r="C370" t="str">
        <f t="shared" si="40"/>
        <v>U8-NetU8_5</v>
      </c>
      <c r="D370" t="str">
        <f t="shared" si="41"/>
        <v>U8-5</v>
      </c>
      <c r="E370" t="s">
        <v>437</v>
      </c>
      <c r="F370">
        <v>5</v>
      </c>
      <c r="G370" t="s">
        <v>1005</v>
      </c>
      <c r="N370" s="97"/>
      <c r="AT370" t="str">
        <f t="shared" si="42"/>
        <v>NetU8_5</v>
      </c>
      <c r="AU370" t="str">
        <f t="shared" si="43"/>
        <v>--</v>
      </c>
    </row>
    <row r="371" spans="1:47" x14ac:dyDescent="0.25">
      <c r="A371" t="str">
        <f t="shared" si="38"/>
        <v>U8-6</v>
      </c>
      <c r="B371" t="str">
        <f t="shared" si="39"/>
        <v>NetU8_6</v>
      </c>
      <c r="C371" t="str">
        <f t="shared" si="40"/>
        <v>U8-NetU8_6</v>
      </c>
      <c r="D371" t="str">
        <f t="shared" si="41"/>
        <v>U8-6</v>
      </c>
      <c r="E371" t="s">
        <v>437</v>
      </c>
      <c r="F371">
        <v>6</v>
      </c>
      <c r="G371" t="s">
        <v>1006</v>
      </c>
      <c r="N371" s="97"/>
      <c r="AT371" t="str">
        <f t="shared" si="42"/>
        <v>NetU8_6</v>
      </c>
      <c r="AU371" t="str">
        <f t="shared" si="43"/>
        <v>--</v>
      </c>
    </row>
    <row r="372" spans="1:47" x14ac:dyDescent="0.25">
      <c r="A372" t="str">
        <f t="shared" si="38"/>
        <v>U8-7</v>
      </c>
      <c r="B372" t="str">
        <f t="shared" si="39"/>
        <v>NetU8_7</v>
      </c>
      <c r="C372" t="str">
        <f t="shared" si="40"/>
        <v>U8-NetU8_7</v>
      </c>
      <c r="D372" t="str">
        <f t="shared" si="41"/>
        <v>U8-7</v>
      </c>
      <c r="E372" t="s">
        <v>437</v>
      </c>
      <c r="F372">
        <v>7</v>
      </c>
      <c r="G372" t="s">
        <v>1007</v>
      </c>
      <c r="N372" s="97"/>
      <c r="AT372" t="str">
        <f t="shared" si="42"/>
        <v>NetU8_7</v>
      </c>
      <c r="AU372" t="str">
        <f t="shared" si="43"/>
        <v>--</v>
      </c>
    </row>
    <row r="373" spans="1:47" x14ac:dyDescent="0.25">
      <c r="A373" t="str">
        <f t="shared" si="38"/>
        <v>U8-8</v>
      </c>
      <c r="B373" t="str">
        <f t="shared" si="39"/>
        <v>NetU8_8</v>
      </c>
      <c r="C373" t="str">
        <f t="shared" si="40"/>
        <v>U8-NetU8_8</v>
      </c>
      <c r="D373" t="str">
        <f t="shared" si="41"/>
        <v>U8-8</v>
      </c>
      <c r="E373" t="s">
        <v>437</v>
      </c>
      <c r="F373">
        <v>8</v>
      </c>
      <c r="G373" t="s">
        <v>1008</v>
      </c>
      <c r="N373" s="97"/>
      <c r="AT373" t="str">
        <f t="shared" si="42"/>
        <v>NetU8_8</v>
      </c>
      <c r="AU373" t="str">
        <f t="shared" si="43"/>
        <v>--</v>
      </c>
    </row>
    <row r="374" spans="1:47" x14ac:dyDescent="0.25">
      <c r="A374" t="str">
        <f t="shared" si="38"/>
        <v>U8-9</v>
      </c>
      <c r="B374" t="str">
        <f t="shared" si="39"/>
        <v>TEMP_INT</v>
      </c>
      <c r="C374" t="str">
        <f t="shared" si="40"/>
        <v>U8-TEMP_INT</v>
      </c>
      <c r="D374" t="str">
        <f t="shared" si="41"/>
        <v>U8-9</v>
      </c>
      <c r="E374" t="s">
        <v>437</v>
      </c>
      <c r="F374">
        <v>9</v>
      </c>
      <c r="G374" t="s">
        <v>1000</v>
      </c>
      <c r="N374" s="97"/>
      <c r="AT374" t="str">
        <f t="shared" si="42"/>
        <v>TEMP_INT</v>
      </c>
      <c r="AU374" t="str">
        <f t="shared" si="43"/>
        <v>--</v>
      </c>
    </row>
    <row r="375" spans="1:47" x14ac:dyDescent="0.25">
      <c r="A375" t="str">
        <f t="shared" si="38"/>
        <v>U8-10</v>
      </c>
      <c r="B375" t="str">
        <f t="shared" si="39"/>
        <v>TEMP_CT</v>
      </c>
      <c r="C375" t="str">
        <f t="shared" si="40"/>
        <v>U8-TEMP_CT</v>
      </c>
      <c r="D375" t="str">
        <f t="shared" si="41"/>
        <v>U8-10</v>
      </c>
      <c r="E375" t="s">
        <v>437</v>
      </c>
      <c r="F375">
        <v>10</v>
      </c>
      <c r="G375" t="s">
        <v>999</v>
      </c>
      <c r="N375" s="97"/>
      <c r="AT375" t="str">
        <f t="shared" si="42"/>
        <v>TEMP_CT</v>
      </c>
      <c r="AU375" t="str">
        <f t="shared" si="43"/>
        <v>--</v>
      </c>
    </row>
    <row r="376" spans="1:47" x14ac:dyDescent="0.25">
      <c r="A376" t="str">
        <f t="shared" si="38"/>
        <v>U8-11</v>
      </c>
      <c r="B376" t="str">
        <f t="shared" si="39"/>
        <v>GND</v>
      </c>
      <c r="C376" t="str">
        <f t="shared" si="40"/>
        <v>U8-GND</v>
      </c>
      <c r="D376" t="str">
        <f t="shared" si="41"/>
        <v>U8-11</v>
      </c>
      <c r="E376" t="s">
        <v>437</v>
      </c>
      <c r="F376">
        <v>11</v>
      </c>
      <c r="G376" t="s">
        <v>324</v>
      </c>
      <c r="N376" s="97"/>
      <c r="AT376" t="str">
        <f t="shared" si="42"/>
        <v>GND</v>
      </c>
      <c r="AU376" t="str">
        <f t="shared" si="43"/>
        <v>--</v>
      </c>
    </row>
    <row r="377" spans="1:47" x14ac:dyDescent="0.25">
      <c r="A377" t="str">
        <f t="shared" si="38"/>
        <v>U8-12</v>
      </c>
      <c r="B377" t="str">
        <f t="shared" si="39"/>
        <v>3.3V</v>
      </c>
      <c r="C377" t="str">
        <f t="shared" si="40"/>
        <v>U8-3.3V</v>
      </c>
      <c r="D377" t="str">
        <f t="shared" si="41"/>
        <v>U8-12</v>
      </c>
      <c r="E377" t="s">
        <v>437</v>
      </c>
      <c r="F377">
        <v>12</v>
      </c>
      <c r="G377" t="s">
        <v>291</v>
      </c>
      <c r="N377" s="97"/>
      <c r="AT377" t="str">
        <f t="shared" si="42"/>
        <v>3.3V</v>
      </c>
      <c r="AU377" t="str">
        <f t="shared" si="43"/>
        <v>--</v>
      </c>
    </row>
    <row r="378" spans="1:47" x14ac:dyDescent="0.25">
      <c r="A378" t="str">
        <f t="shared" si="38"/>
        <v>U8-13</v>
      </c>
      <c r="B378" t="str">
        <f t="shared" si="39"/>
        <v>NetU8_13</v>
      </c>
      <c r="C378" t="str">
        <f t="shared" si="40"/>
        <v>U8-NetU8_13</v>
      </c>
      <c r="D378" t="str">
        <f t="shared" si="41"/>
        <v>U8-13</v>
      </c>
      <c r="E378" t="s">
        <v>437</v>
      </c>
      <c r="F378">
        <v>13</v>
      </c>
      <c r="G378" t="s">
        <v>1009</v>
      </c>
      <c r="N378" s="97"/>
      <c r="AT378" t="str">
        <f t="shared" si="42"/>
        <v>NetU8_13</v>
      </c>
      <c r="AU378" t="str">
        <f t="shared" si="43"/>
        <v>--</v>
      </c>
    </row>
    <row r="379" spans="1:47" x14ac:dyDescent="0.25">
      <c r="A379" t="str">
        <f t="shared" si="38"/>
        <v>U8-14</v>
      </c>
      <c r="B379" t="str">
        <f t="shared" si="39"/>
        <v>NetU8_14</v>
      </c>
      <c r="C379" t="str">
        <f t="shared" si="40"/>
        <v>U8-NetU8_14</v>
      </c>
      <c r="D379" t="str">
        <f t="shared" si="41"/>
        <v>U8-14</v>
      </c>
      <c r="E379" t="s">
        <v>437</v>
      </c>
      <c r="F379">
        <v>14</v>
      </c>
      <c r="G379" t="s">
        <v>1010</v>
      </c>
      <c r="N379" s="97"/>
      <c r="AT379" t="str">
        <f t="shared" si="42"/>
        <v>NetU8_14</v>
      </c>
      <c r="AU379" t="str">
        <f t="shared" si="43"/>
        <v>--</v>
      </c>
    </row>
    <row r="380" spans="1:47" x14ac:dyDescent="0.25">
      <c r="A380" t="str">
        <f t="shared" si="38"/>
        <v>U8-15</v>
      </c>
      <c r="B380" t="str">
        <f t="shared" si="39"/>
        <v>NetU8_15</v>
      </c>
      <c r="C380" t="str">
        <f t="shared" si="40"/>
        <v>U8-NetU8_15</v>
      </c>
      <c r="D380" t="str">
        <f t="shared" si="41"/>
        <v>U8-15</v>
      </c>
      <c r="E380" t="s">
        <v>437</v>
      </c>
      <c r="F380">
        <v>15</v>
      </c>
      <c r="G380" t="s">
        <v>440</v>
      </c>
      <c r="N380" s="97"/>
      <c r="AT380" t="str">
        <f t="shared" si="42"/>
        <v>NetU8_15</v>
      </c>
      <c r="AU380" t="str">
        <f t="shared" si="43"/>
        <v>--</v>
      </c>
    </row>
    <row r="381" spans="1:47" x14ac:dyDescent="0.25">
      <c r="A381" t="str">
        <f t="shared" si="38"/>
        <v>U8-16</v>
      </c>
      <c r="B381" t="str">
        <f t="shared" si="39"/>
        <v>NetU8_16</v>
      </c>
      <c r="C381" t="str">
        <f t="shared" si="40"/>
        <v>U8-NetU8_16</v>
      </c>
      <c r="D381" t="str">
        <f t="shared" si="41"/>
        <v>U8-16</v>
      </c>
      <c r="E381" t="s">
        <v>437</v>
      </c>
      <c r="F381">
        <v>16</v>
      </c>
      <c r="G381" t="s">
        <v>441</v>
      </c>
      <c r="N381" s="97"/>
      <c r="AT381" t="str">
        <f t="shared" si="42"/>
        <v>NetU8_16</v>
      </c>
      <c r="AU381" t="str">
        <f t="shared" si="43"/>
        <v>--</v>
      </c>
    </row>
    <row r="382" spans="1:47" x14ac:dyDescent="0.25">
      <c r="A382" t="str">
        <f t="shared" si="38"/>
        <v>U8-17</v>
      </c>
      <c r="B382" t="str">
        <f t="shared" si="39"/>
        <v>GND</v>
      </c>
      <c r="C382" t="str">
        <f t="shared" si="40"/>
        <v>U8-GND</v>
      </c>
      <c r="D382" t="str">
        <f t="shared" si="41"/>
        <v>U8-17</v>
      </c>
      <c r="E382" t="s">
        <v>437</v>
      </c>
      <c r="F382">
        <v>17</v>
      </c>
      <c r="G382" t="s">
        <v>324</v>
      </c>
      <c r="N382" s="97"/>
      <c r="AT382" t="str">
        <f t="shared" si="42"/>
        <v>GND</v>
      </c>
      <c r="AU382" t="str">
        <f t="shared" si="43"/>
        <v>--</v>
      </c>
    </row>
    <row r="383" spans="1:47" x14ac:dyDescent="0.25">
      <c r="A383" t="str">
        <f t="shared" si="38"/>
        <v>U9-1</v>
      </c>
      <c r="B383" t="str">
        <f t="shared" si="39"/>
        <v>EECS</v>
      </c>
      <c r="C383" t="str">
        <f t="shared" si="40"/>
        <v>U9-EECS</v>
      </c>
      <c r="D383" t="str">
        <f t="shared" si="41"/>
        <v>U9-1</v>
      </c>
      <c r="E383" t="s">
        <v>442</v>
      </c>
      <c r="F383">
        <v>1</v>
      </c>
      <c r="G383" t="s">
        <v>341</v>
      </c>
      <c r="N383" s="97"/>
      <c r="AT383" t="str">
        <f t="shared" si="42"/>
        <v>EECS</v>
      </c>
      <c r="AU383" t="str">
        <f t="shared" si="43"/>
        <v>--</v>
      </c>
    </row>
    <row r="384" spans="1:47" x14ac:dyDescent="0.25">
      <c r="A384" t="str">
        <f t="shared" si="38"/>
        <v>U9-2</v>
      </c>
      <c r="B384" t="str">
        <f t="shared" si="39"/>
        <v>EECLK</v>
      </c>
      <c r="C384" t="str">
        <f t="shared" si="40"/>
        <v>U9-EECLK</v>
      </c>
      <c r="D384" t="str">
        <f t="shared" si="41"/>
        <v>U9-2</v>
      </c>
      <c r="E384" t="s">
        <v>442</v>
      </c>
      <c r="F384">
        <v>2</v>
      </c>
      <c r="G384" t="s">
        <v>339</v>
      </c>
      <c r="N384" s="97"/>
      <c r="AT384" t="str">
        <f t="shared" si="42"/>
        <v>EECLK</v>
      </c>
      <c r="AU384" t="str">
        <f t="shared" si="43"/>
        <v>--</v>
      </c>
    </row>
    <row r="385" spans="1:47" x14ac:dyDescent="0.25">
      <c r="A385" t="str">
        <f t="shared" si="38"/>
        <v>U9-3</v>
      </c>
      <c r="B385" t="str">
        <f t="shared" si="39"/>
        <v>EEDATA</v>
      </c>
      <c r="C385" t="str">
        <f t="shared" si="40"/>
        <v>U9-EEDATA</v>
      </c>
      <c r="D385" t="str">
        <f t="shared" si="41"/>
        <v>U9-3</v>
      </c>
      <c r="E385" t="s">
        <v>442</v>
      </c>
      <c r="F385">
        <v>3</v>
      </c>
      <c r="G385" t="s">
        <v>343</v>
      </c>
      <c r="N385" s="97"/>
      <c r="AT385" t="str">
        <f t="shared" si="42"/>
        <v>NetR4_1</v>
      </c>
      <c r="AU385" t="str">
        <f t="shared" si="43"/>
        <v>R7</v>
      </c>
    </row>
    <row r="386" spans="1:47" x14ac:dyDescent="0.25">
      <c r="A386" t="str">
        <f t="shared" si="38"/>
        <v>U9-4</v>
      </c>
      <c r="B386" t="str">
        <f t="shared" si="39"/>
        <v>NetR4_1</v>
      </c>
      <c r="C386" t="str">
        <f t="shared" si="40"/>
        <v>U9-NetR4_1</v>
      </c>
      <c r="D386" t="str">
        <f t="shared" si="41"/>
        <v>U9-4</v>
      </c>
      <c r="E386" t="s">
        <v>442</v>
      </c>
      <c r="F386">
        <v>4</v>
      </c>
      <c r="G386" t="s">
        <v>392</v>
      </c>
      <c r="N386" s="97"/>
      <c r="AT386" t="str">
        <f t="shared" si="42"/>
        <v>EEDATA</v>
      </c>
      <c r="AU386" t="str">
        <f t="shared" si="43"/>
        <v>R7</v>
      </c>
    </row>
    <row r="387" spans="1:47" x14ac:dyDescent="0.25">
      <c r="A387" t="str">
        <f t="shared" si="38"/>
        <v>U9-5</v>
      </c>
      <c r="B387" t="str">
        <f t="shared" si="39"/>
        <v>GND</v>
      </c>
      <c r="C387" t="str">
        <f t="shared" si="40"/>
        <v>U9-GND</v>
      </c>
      <c r="D387" t="str">
        <f t="shared" si="41"/>
        <v>U9-5</v>
      </c>
      <c r="E387" t="s">
        <v>442</v>
      </c>
      <c r="F387">
        <v>5</v>
      </c>
      <c r="G387" t="s">
        <v>324</v>
      </c>
      <c r="N387" s="97"/>
      <c r="AT387" t="str">
        <f t="shared" si="42"/>
        <v>GND</v>
      </c>
      <c r="AU387" t="str">
        <f t="shared" si="43"/>
        <v>--</v>
      </c>
    </row>
    <row r="388" spans="1:47" x14ac:dyDescent="0.25">
      <c r="A388" t="str">
        <f t="shared" si="38"/>
        <v>U9-6</v>
      </c>
      <c r="B388" t="str">
        <f t="shared" si="39"/>
        <v>3.3V</v>
      </c>
      <c r="C388" t="str">
        <f t="shared" si="40"/>
        <v>U9-3.3V</v>
      </c>
      <c r="D388" t="str">
        <f t="shared" si="41"/>
        <v>U9-6</v>
      </c>
      <c r="E388" t="s">
        <v>442</v>
      </c>
      <c r="F388">
        <v>6</v>
      </c>
      <c r="G388" t="s">
        <v>291</v>
      </c>
      <c r="N388" s="97"/>
      <c r="AT388" t="str">
        <f t="shared" si="42"/>
        <v>3.3V</v>
      </c>
      <c r="AU388" t="str">
        <f t="shared" si="43"/>
        <v>--</v>
      </c>
    </row>
    <row r="389" spans="1:47" x14ac:dyDescent="0.25">
      <c r="A389" t="str">
        <f t="shared" si="38"/>
        <v>U9-7</v>
      </c>
      <c r="B389" t="str">
        <f t="shared" si="39"/>
        <v>NetU9_7</v>
      </c>
      <c r="C389" t="str">
        <f t="shared" si="40"/>
        <v>U9-NetU9_7</v>
      </c>
      <c r="D389" t="str">
        <f t="shared" si="41"/>
        <v>U9-7</v>
      </c>
      <c r="E389" t="s">
        <v>442</v>
      </c>
      <c r="F389">
        <v>7</v>
      </c>
      <c r="G389" t="s">
        <v>443</v>
      </c>
      <c r="N389" s="97"/>
      <c r="AT389" t="str">
        <f t="shared" si="42"/>
        <v>NetU9_7</v>
      </c>
      <c r="AU389" t="str">
        <f t="shared" si="43"/>
        <v>--</v>
      </c>
    </row>
    <row r="390" spans="1:47" x14ac:dyDescent="0.25">
      <c r="A390" t="str">
        <f t="shared" ref="A390:A453" si="44">$E390&amp;"-"&amp;$F390</f>
        <v>U9-8</v>
      </c>
      <c r="B390" t="str">
        <f t="shared" ref="B390:B453" si="45">IF(OR(E390=$A$2,E390=$B$2,E390=$C$2,E390=$D$2),"--",G390)</f>
        <v>3.3V</v>
      </c>
      <c r="C390" t="str">
        <f t="shared" ref="C390:C453" si="46">$E390&amp;"-"&amp;$G390</f>
        <v>U9-3.3V</v>
      </c>
      <c r="D390" t="str">
        <f t="shared" ref="D390:D453" si="47">A390</f>
        <v>U9-8</v>
      </c>
      <c r="E390" t="s">
        <v>442</v>
      </c>
      <c r="F390">
        <v>8</v>
      </c>
      <c r="G390" t="s">
        <v>291</v>
      </c>
      <c r="N390" s="97"/>
      <c r="AT390" t="str">
        <f t="shared" ref="AT390:AT453" si="48">IF(IF(COUNTIF($AO$6:$AQ$150,B390)&gt;0,"---","--")="---",VLOOKUP(B390,$AO$6:$AQ$150,3,0),B390)</f>
        <v>3.3V</v>
      </c>
      <c r="AU390" t="str">
        <f t="shared" ref="AU390:AU453" si="49">IF(IF(COUNTIF($AO$6:$AQ$150,B390)&gt;0,"---","--")="---",VLOOKUP(B390,$AO$6:$AQ$150,2,0),"--")</f>
        <v>--</v>
      </c>
    </row>
    <row r="391" spans="1:47" x14ac:dyDescent="0.25">
      <c r="A391" t="str">
        <f t="shared" si="44"/>
        <v>U9-9</v>
      </c>
      <c r="B391" t="str">
        <f t="shared" si="45"/>
        <v>NetU9_9</v>
      </c>
      <c r="C391" t="str">
        <f t="shared" si="46"/>
        <v>U9-NetU9_9</v>
      </c>
      <c r="D391" t="str">
        <f t="shared" si="47"/>
        <v>U9-9</v>
      </c>
      <c r="E391" t="s">
        <v>442</v>
      </c>
      <c r="F391">
        <v>9</v>
      </c>
      <c r="G391" t="s">
        <v>799</v>
      </c>
      <c r="N391" s="97"/>
      <c r="AT391" t="str">
        <f t="shared" si="48"/>
        <v>NetU9_9</v>
      </c>
      <c r="AU391" t="str">
        <f t="shared" si="49"/>
        <v>--</v>
      </c>
    </row>
    <row r="392" spans="1:47" x14ac:dyDescent="0.25">
      <c r="A392" t="str">
        <f t="shared" si="44"/>
        <v>U10-1</v>
      </c>
      <c r="B392" t="str">
        <f t="shared" si="45"/>
        <v>3.3V</v>
      </c>
      <c r="C392" t="str">
        <f t="shared" si="46"/>
        <v>U10-3.3V</v>
      </c>
      <c r="D392" t="str">
        <f t="shared" si="47"/>
        <v>U10-1</v>
      </c>
      <c r="E392" t="s">
        <v>926</v>
      </c>
      <c r="F392">
        <v>1</v>
      </c>
      <c r="G392" t="s">
        <v>291</v>
      </c>
      <c r="N392" s="97"/>
      <c r="AT392" t="str">
        <f t="shared" si="48"/>
        <v>3.3V</v>
      </c>
      <c r="AU392" t="str">
        <f t="shared" si="49"/>
        <v>--</v>
      </c>
    </row>
    <row r="393" spans="1:47" x14ac:dyDescent="0.25">
      <c r="A393" t="str">
        <f t="shared" si="44"/>
        <v>U10-2</v>
      </c>
      <c r="B393" t="str">
        <f t="shared" si="45"/>
        <v>GND</v>
      </c>
      <c r="C393" t="str">
        <f t="shared" si="46"/>
        <v>U10-GND</v>
      </c>
      <c r="D393" t="str">
        <f t="shared" si="47"/>
        <v>U10-2</v>
      </c>
      <c r="E393" t="s">
        <v>926</v>
      </c>
      <c r="F393">
        <v>2</v>
      </c>
      <c r="G393" t="s">
        <v>324</v>
      </c>
      <c r="N393" s="97"/>
      <c r="AT393" t="str">
        <f t="shared" si="48"/>
        <v>GND</v>
      </c>
      <c r="AU393" t="str">
        <f t="shared" si="49"/>
        <v>--</v>
      </c>
    </row>
    <row r="394" spans="1:47" x14ac:dyDescent="0.25">
      <c r="A394" t="str">
        <f t="shared" si="44"/>
        <v>U10-3</v>
      </c>
      <c r="B394" t="str">
        <f t="shared" si="45"/>
        <v>NetR41_1</v>
      </c>
      <c r="C394" t="str">
        <f t="shared" si="46"/>
        <v>U10-NetR41_1</v>
      </c>
      <c r="D394" t="str">
        <f t="shared" si="47"/>
        <v>U10-3</v>
      </c>
      <c r="E394" t="s">
        <v>926</v>
      </c>
      <c r="F394">
        <v>3</v>
      </c>
      <c r="G394" t="s">
        <v>987</v>
      </c>
      <c r="N394" s="97"/>
      <c r="AT394" t="str">
        <f t="shared" si="48"/>
        <v>NetR41_1</v>
      </c>
      <c r="AU394" t="str">
        <f t="shared" si="49"/>
        <v>--</v>
      </c>
    </row>
    <row r="395" spans="1:47" x14ac:dyDescent="0.25">
      <c r="A395" t="str">
        <f t="shared" si="44"/>
        <v>U10-4</v>
      </c>
      <c r="B395" t="str">
        <f t="shared" si="45"/>
        <v>NetR45_1</v>
      </c>
      <c r="C395" t="str">
        <f t="shared" si="46"/>
        <v>U10-NetR45_1</v>
      </c>
      <c r="D395" t="str">
        <f t="shared" si="47"/>
        <v>U10-4</v>
      </c>
      <c r="E395" t="s">
        <v>926</v>
      </c>
      <c r="F395">
        <v>4</v>
      </c>
      <c r="G395" t="s">
        <v>988</v>
      </c>
      <c r="N395" s="97"/>
      <c r="AT395" t="str">
        <f t="shared" si="48"/>
        <v>OSC_DIV</v>
      </c>
      <c r="AU395" t="str">
        <f t="shared" si="49"/>
        <v>R45</v>
      </c>
    </row>
    <row r="396" spans="1:47" x14ac:dyDescent="0.25">
      <c r="A396" t="str">
        <f t="shared" si="44"/>
        <v>U10-5</v>
      </c>
      <c r="B396" t="str">
        <f t="shared" si="45"/>
        <v>OSC_CLK</v>
      </c>
      <c r="C396" t="str">
        <f t="shared" si="46"/>
        <v>U10-OSC_CLK</v>
      </c>
      <c r="D396" t="str">
        <f t="shared" si="47"/>
        <v>U10-5</v>
      </c>
      <c r="E396" t="s">
        <v>926</v>
      </c>
      <c r="F396">
        <v>5</v>
      </c>
      <c r="G396" t="s">
        <v>968</v>
      </c>
      <c r="N396" s="97"/>
      <c r="AT396" t="str">
        <f t="shared" si="48"/>
        <v>OSC_CLK</v>
      </c>
      <c r="AU396" t="str">
        <f t="shared" si="49"/>
        <v>--</v>
      </c>
    </row>
    <row r="397" spans="1:47" x14ac:dyDescent="0.25">
      <c r="A397" t="str">
        <f t="shared" si="44"/>
        <v>U11-1</v>
      </c>
      <c r="B397" t="str">
        <f t="shared" si="45"/>
        <v>3.3V</v>
      </c>
      <c r="C397" t="str">
        <f t="shared" si="46"/>
        <v>U11-3.3V</v>
      </c>
      <c r="D397" t="str">
        <f t="shared" si="47"/>
        <v>U11-1</v>
      </c>
      <c r="E397" t="s">
        <v>930</v>
      </c>
      <c r="F397">
        <v>1</v>
      </c>
      <c r="G397" t="s">
        <v>291</v>
      </c>
      <c r="N397" s="97"/>
      <c r="AT397" t="str">
        <f t="shared" si="48"/>
        <v>3.3V</v>
      </c>
      <c r="AU397" t="str">
        <f t="shared" si="49"/>
        <v>--</v>
      </c>
    </row>
    <row r="398" spans="1:47" x14ac:dyDescent="0.25">
      <c r="A398" t="str">
        <f t="shared" si="44"/>
        <v>U11-2</v>
      </c>
      <c r="B398" t="str">
        <f t="shared" si="45"/>
        <v>NetU11_2</v>
      </c>
      <c r="C398" t="str">
        <f t="shared" si="46"/>
        <v>U11-NetU11_2</v>
      </c>
      <c r="D398" t="str">
        <f t="shared" si="47"/>
        <v>U11-2</v>
      </c>
      <c r="E398" t="s">
        <v>930</v>
      </c>
      <c r="F398">
        <v>2</v>
      </c>
      <c r="G398" t="s">
        <v>1011</v>
      </c>
      <c r="N398" s="97"/>
      <c r="AT398" t="str">
        <f t="shared" si="48"/>
        <v>NetU11_2</v>
      </c>
      <c r="AU398" t="str">
        <f t="shared" si="49"/>
        <v>--</v>
      </c>
    </row>
    <row r="399" spans="1:47" x14ac:dyDescent="0.25">
      <c r="A399" t="str">
        <f t="shared" si="44"/>
        <v>U11-3</v>
      </c>
      <c r="B399" t="str">
        <f t="shared" si="45"/>
        <v>NetU11_3</v>
      </c>
      <c r="C399" t="str">
        <f t="shared" si="46"/>
        <v>U11-NetU11_3</v>
      </c>
      <c r="D399" t="str">
        <f t="shared" si="47"/>
        <v>U11-3</v>
      </c>
      <c r="E399" t="s">
        <v>930</v>
      </c>
      <c r="F399">
        <v>3</v>
      </c>
      <c r="G399" t="s">
        <v>1012</v>
      </c>
      <c r="N399" s="97"/>
      <c r="AT399" t="str">
        <f t="shared" si="48"/>
        <v>NetU11_3</v>
      </c>
      <c r="AU399" t="str">
        <f t="shared" si="49"/>
        <v>--</v>
      </c>
    </row>
    <row r="400" spans="1:47" x14ac:dyDescent="0.25">
      <c r="A400" t="str">
        <f t="shared" si="44"/>
        <v>U11-4</v>
      </c>
      <c r="B400" t="str">
        <f t="shared" si="45"/>
        <v>MCLK</v>
      </c>
      <c r="C400" t="str">
        <f t="shared" si="46"/>
        <v>U11-MCLK</v>
      </c>
      <c r="D400" t="str">
        <f t="shared" si="47"/>
        <v>U11-4</v>
      </c>
      <c r="E400" t="s">
        <v>930</v>
      </c>
      <c r="F400">
        <v>4</v>
      </c>
      <c r="G400" t="s">
        <v>975</v>
      </c>
      <c r="N400" s="97"/>
      <c r="AT400" t="str">
        <f t="shared" si="48"/>
        <v>MCLK</v>
      </c>
      <c r="AU400" t="str">
        <f t="shared" si="49"/>
        <v>--</v>
      </c>
    </row>
    <row r="401" spans="1:47" x14ac:dyDescent="0.25">
      <c r="A401" t="str">
        <f t="shared" si="44"/>
        <v>U11-5</v>
      </c>
      <c r="B401" t="str">
        <f t="shared" si="45"/>
        <v>NetU11_5</v>
      </c>
      <c r="C401" t="str">
        <f t="shared" si="46"/>
        <v>U11-NetU11_5</v>
      </c>
      <c r="D401" t="str">
        <f t="shared" si="47"/>
        <v>U11-5</v>
      </c>
      <c r="E401" t="s">
        <v>930</v>
      </c>
      <c r="F401">
        <v>5</v>
      </c>
      <c r="G401" t="s">
        <v>1013</v>
      </c>
      <c r="N401" s="97"/>
      <c r="AT401" t="str">
        <f t="shared" si="48"/>
        <v>NetU11_5</v>
      </c>
      <c r="AU401" t="str">
        <f t="shared" si="49"/>
        <v>--</v>
      </c>
    </row>
    <row r="402" spans="1:47" x14ac:dyDescent="0.25">
      <c r="A402" t="str">
        <f t="shared" si="44"/>
        <v>U11-6</v>
      </c>
      <c r="B402" t="str">
        <f t="shared" si="45"/>
        <v>MOSI</v>
      </c>
      <c r="C402" t="str">
        <f t="shared" si="46"/>
        <v>U11-MOSI</v>
      </c>
      <c r="D402" t="str">
        <f t="shared" si="47"/>
        <v>U11-6</v>
      </c>
      <c r="E402" t="s">
        <v>930</v>
      </c>
      <c r="F402">
        <v>6</v>
      </c>
      <c r="G402" t="s">
        <v>979</v>
      </c>
      <c r="N402" s="97"/>
      <c r="AT402" t="str">
        <f t="shared" si="48"/>
        <v>MOSI</v>
      </c>
      <c r="AU402" t="str">
        <f t="shared" si="49"/>
        <v>--</v>
      </c>
    </row>
    <row r="403" spans="1:47" x14ac:dyDescent="0.25">
      <c r="A403" t="str">
        <f t="shared" si="44"/>
        <v>U11-7</v>
      </c>
      <c r="B403" t="str">
        <f t="shared" si="45"/>
        <v>MISO</v>
      </c>
      <c r="C403" t="str">
        <f t="shared" si="46"/>
        <v>U11-MISO</v>
      </c>
      <c r="D403" t="str">
        <f t="shared" si="47"/>
        <v>U11-7</v>
      </c>
      <c r="E403" t="s">
        <v>930</v>
      </c>
      <c r="F403">
        <v>7</v>
      </c>
      <c r="G403" t="s">
        <v>974</v>
      </c>
      <c r="N403" s="97"/>
      <c r="AT403" t="str">
        <f t="shared" si="48"/>
        <v>MISO</v>
      </c>
      <c r="AU403" t="str">
        <f t="shared" si="49"/>
        <v>--</v>
      </c>
    </row>
    <row r="404" spans="1:47" x14ac:dyDescent="0.25">
      <c r="A404" t="str">
        <f t="shared" si="44"/>
        <v>U11-8</v>
      </c>
      <c r="B404" t="str">
        <f t="shared" si="45"/>
        <v>MEMS_CS</v>
      </c>
      <c r="C404" t="str">
        <f t="shared" si="46"/>
        <v>U11-MEMS_CS</v>
      </c>
      <c r="D404" t="str">
        <f t="shared" si="47"/>
        <v>U11-8</v>
      </c>
      <c r="E404" t="s">
        <v>930</v>
      </c>
      <c r="F404">
        <v>8</v>
      </c>
      <c r="G404" t="s">
        <v>977</v>
      </c>
      <c r="N404" s="97"/>
      <c r="AT404" t="str">
        <f t="shared" si="48"/>
        <v>MEMS_CS</v>
      </c>
      <c r="AU404" t="str">
        <f t="shared" si="49"/>
        <v>--</v>
      </c>
    </row>
    <row r="405" spans="1:47" x14ac:dyDescent="0.25">
      <c r="A405" t="str">
        <f t="shared" si="44"/>
        <v>U11-9</v>
      </c>
      <c r="B405" t="str">
        <f t="shared" si="45"/>
        <v>MEMS_INT2</v>
      </c>
      <c r="C405" t="str">
        <f t="shared" si="46"/>
        <v>U11-MEMS_INT2</v>
      </c>
      <c r="D405" t="str">
        <f t="shared" si="47"/>
        <v>U11-9</v>
      </c>
      <c r="E405" t="s">
        <v>930</v>
      </c>
      <c r="F405">
        <v>9</v>
      </c>
      <c r="G405" t="s">
        <v>976</v>
      </c>
      <c r="N405" s="97"/>
      <c r="AT405" t="str">
        <f t="shared" si="48"/>
        <v>MEMS_INT2</v>
      </c>
      <c r="AU405" t="str">
        <f t="shared" si="49"/>
        <v>--</v>
      </c>
    </row>
    <row r="406" spans="1:47" x14ac:dyDescent="0.25">
      <c r="A406" t="str">
        <f t="shared" si="44"/>
        <v>U11-10</v>
      </c>
      <c r="B406" t="str">
        <f t="shared" si="45"/>
        <v>NetU11_10</v>
      </c>
      <c r="C406" t="str">
        <f t="shared" si="46"/>
        <v>U11-NetU11_10</v>
      </c>
      <c r="D406" t="str">
        <f t="shared" si="47"/>
        <v>U11-10</v>
      </c>
      <c r="E406" t="s">
        <v>930</v>
      </c>
      <c r="F406">
        <v>10</v>
      </c>
      <c r="G406" t="s">
        <v>1014</v>
      </c>
      <c r="N406" s="97"/>
      <c r="AT406" t="str">
        <f t="shared" si="48"/>
        <v>NetU11_10</v>
      </c>
      <c r="AU406" t="str">
        <f t="shared" si="49"/>
        <v>--</v>
      </c>
    </row>
    <row r="407" spans="1:47" x14ac:dyDescent="0.25">
      <c r="A407" t="str">
        <f t="shared" si="44"/>
        <v>U11-11</v>
      </c>
      <c r="B407" t="str">
        <f t="shared" si="45"/>
        <v>MEMS_INT1</v>
      </c>
      <c r="C407" t="str">
        <f t="shared" si="46"/>
        <v>U11-MEMS_INT1</v>
      </c>
      <c r="D407" t="str">
        <f t="shared" si="47"/>
        <v>U11-11</v>
      </c>
      <c r="E407" t="s">
        <v>930</v>
      </c>
      <c r="F407">
        <v>11</v>
      </c>
      <c r="G407" t="s">
        <v>978</v>
      </c>
      <c r="N407" s="97"/>
      <c r="AT407" t="str">
        <f t="shared" si="48"/>
        <v>MEMS_INT1</v>
      </c>
      <c r="AU407" t="str">
        <f t="shared" si="49"/>
        <v>--</v>
      </c>
    </row>
    <row r="408" spans="1:47" x14ac:dyDescent="0.25">
      <c r="A408" t="str">
        <f t="shared" si="44"/>
        <v>U11-12</v>
      </c>
      <c r="B408" t="str">
        <f t="shared" si="45"/>
        <v>GND</v>
      </c>
      <c r="C408" t="str">
        <f t="shared" si="46"/>
        <v>U11-GND</v>
      </c>
      <c r="D408" t="str">
        <f t="shared" si="47"/>
        <v>U11-12</v>
      </c>
      <c r="E408" t="s">
        <v>930</v>
      </c>
      <c r="F408">
        <v>12</v>
      </c>
      <c r="G408" t="s">
        <v>324</v>
      </c>
      <c r="N408" s="97"/>
      <c r="AT408" t="str">
        <f t="shared" si="48"/>
        <v>GND</v>
      </c>
      <c r="AU408" t="str">
        <f t="shared" si="49"/>
        <v>--</v>
      </c>
    </row>
    <row r="409" spans="1:47" x14ac:dyDescent="0.25">
      <c r="A409" t="str">
        <f t="shared" si="44"/>
        <v>U11-13</v>
      </c>
      <c r="B409" t="str">
        <f t="shared" si="45"/>
        <v>GND</v>
      </c>
      <c r="C409" t="str">
        <f t="shared" si="46"/>
        <v>U11-GND</v>
      </c>
      <c r="D409" t="str">
        <f t="shared" si="47"/>
        <v>U11-13</v>
      </c>
      <c r="E409" t="s">
        <v>930</v>
      </c>
      <c r="F409">
        <v>13</v>
      </c>
      <c r="G409" t="s">
        <v>324</v>
      </c>
      <c r="N409" s="97"/>
      <c r="AT409" t="str">
        <f t="shared" si="48"/>
        <v>GND</v>
      </c>
      <c r="AU409" t="str">
        <f t="shared" si="49"/>
        <v>--</v>
      </c>
    </row>
    <row r="410" spans="1:47" x14ac:dyDescent="0.25">
      <c r="A410" t="str">
        <f t="shared" si="44"/>
        <v>U11-14</v>
      </c>
      <c r="B410" t="str">
        <f t="shared" si="45"/>
        <v>3.3V</v>
      </c>
      <c r="C410" t="str">
        <f t="shared" si="46"/>
        <v>U11-3.3V</v>
      </c>
      <c r="D410" t="str">
        <f t="shared" si="47"/>
        <v>U11-14</v>
      </c>
      <c r="E410" t="s">
        <v>930</v>
      </c>
      <c r="F410">
        <v>14</v>
      </c>
      <c r="G410" t="s">
        <v>291</v>
      </c>
      <c r="N410" s="97"/>
      <c r="AT410" t="str">
        <f t="shared" si="48"/>
        <v>3.3V</v>
      </c>
      <c r="AU410" t="str">
        <f t="shared" si="49"/>
        <v>--</v>
      </c>
    </row>
    <row r="411" spans="1:47" x14ac:dyDescent="0.25">
      <c r="A411" t="str">
        <f t="shared" si="44"/>
        <v>U11-15</v>
      </c>
      <c r="B411" t="str">
        <f t="shared" si="45"/>
        <v>NetU11_15</v>
      </c>
      <c r="C411" t="str">
        <f t="shared" si="46"/>
        <v>U11-NetU11_15</v>
      </c>
      <c r="D411" t="str">
        <f t="shared" si="47"/>
        <v>U11-15</v>
      </c>
      <c r="E411" t="s">
        <v>930</v>
      </c>
      <c r="F411">
        <v>15</v>
      </c>
      <c r="G411" t="s">
        <v>1015</v>
      </c>
      <c r="N411" s="97"/>
      <c r="AT411" t="str">
        <f t="shared" si="48"/>
        <v>NetU11_15</v>
      </c>
      <c r="AU411" t="str">
        <f t="shared" si="49"/>
        <v>--</v>
      </c>
    </row>
    <row r="412" spans="1:47" x14ac:dyDescent="0.25">
      <c r="A412" t="str">
        <f t="shared" si="44"/>
        <v>U11-16</v>
      </c>
      <c r="B412" t="str">
        <f t="shared" si="45"/>
        <v>GND</v>
      </c>
      <c r="C412" t="str">
        <f t="shared" si="46"/>
        <v>U11-GND</v>
      </c>
      <c r="D412" t="str">
        <f t="shared" si="47"/>
        <v>U11-16</v>
      </c>
      <c r="E412" t="s">
        <v>930</v>
      </c>
      <c r="F412">
        <v>16</v>
      </c>
      <c r="G412" t="s">
        <v>324</v>
      </c>
      <c r="N412" s="97"/>
      <c r="AT412" t="str">
        <f t="shared" si="48"/>
        <v>GND</v>
      </c>
      <c r="AU412" t="str">
        <f t="shared" si="49"/>
        <v>--</v>
      </c>
    </row>
    <row r="413" spans="1:47" x14ac:dyDescent="0.25">
      <c r="A413" t="str">
        <f t="shared" si="44"/>
        <v>U12-1</v>
      </c>
      <c r="B413" t="str">
        <f t="shared" si="45"/>
        <v>3.3V</v>
      </c>
      <c r="C413" t="str">
        <f t="shared" si="46"/>
        <v>U12-3.3V</v>
      </c>
      <c r="D413" t="str">
        <f t="shared" si="47"/>
        <v>U12-1</v>
      </c>
      <c r="E413" t="s">
        <v>1016</v>
      </c>
      <c r="F413">
        <v>1</v>
      </c>
      <c r="G413" t="s">
        <v>291</v>
      </c>
      <c r="N413" s="97"/>
      <c r="AT413" t="str">
        <f t="shared" si="48"/>
        <v>3.3V</v>
      </c>
      <c r="AU413" t="str">
        <f t="shared" si="49"/>
        <v>--</v>
      </c>
    </row>
    <row r="414" spans="1:47" x14ac:dyDescent="0.25">
      <c r="A414" t="str">
        <f t="shared" si="44"/>
        <v>U12-2</v>
      </c>
      <c r="B414" t="str">
        <f t="shared" si="45"/>
        <v>AIN0</v>
      </c>
      <c r="C414" t="str">
        <f t="shared" si="46"/>
        <v>U12-AIN0</v>
      </c>
      <c r="D414" t="str">
        <f t="shared" si="47"/>
        <v>U12-2</v>
      </c>
      <c r="E414" t="s">
        <v>1016</v>
      </c>
      <c r="F414">
        <v>2</v>
      </c>
      <c r="G414" t="s">
        <v>290</v>
      </c>
      <c r="N414" s="97"/>
      <c r="AT414" t="str">
        <f t="shared" si="48"/>
        <v>AIN0</v>
      </c>
      <c r="AU414" t="str">
        <f t="shared" si="49"/>
        <v>--</v>
      </c>
    </row>
    <row r="415" spans="1:47" x14ac:dyDescent="0.25">
      <c r="A415" t="str">
        <f t="shared" si="44"/>
        <v>U12-3</v>
      </c>
      <c r="B415" t="str">
        <f t="shared" si="45"/>
        <v>AIN1</v>
      </c>
      <c r="C415" t="str">
        <f t="shared" si="46"/>
        <v>U12-AIN1</v>
      </c>
      <c r="D415" t="str">
        <f t="shared" si="47"/>
        <v>U12-3</v>
      </c>
      <c r="E415" t="s">
        <v>1016</v>
      </c>
      <c r="F415">
        <v>3</v>
      </c>
      <c r="G415" t="s">
        <v>292</v>
      </c>
      <c r="N415" s="97"/>
      <c r="AT415" t="str">
        <f t="shared" si="48"/>
        <v>AIN1</v>
      </c>
      <c r="AU415" t="str">
        <f t="shared" si="49"/>
        <v>--</v>
      </c>
    </row>
    <row r="416" spans="1:47" x14ac:dyDescent="0.25">
      <c r="A416" t="str">
        <f t="shared" si="44"/>
        <v>U12-4</v>
      </c>
      <c r="B416" t="str">
        <f t="shared" si="45"/>
        <v>AIN2</v>
      </c>
      <c r="C416" t="str">
        <f t="shared" si="46"/>
        <v>U12-AIN2</v>
      </c>
      <c r="D416" t="str">
        <f t="shared" si="47"/>
        <v>U12-4</v>
      </c>
      <c r="E416" t="s">
        <v>1016</v>
      </c>
      <c r="F416">
        <v>4</v>
      </c>
      <c r="G416" t="s">
        <v>294</v>
      </c>
      <c r="N416" s="97"/>
      <c r="AT416" t="str">
        <f t="shared" si="48"/>
        <v>AIN2</v>
      </c>
      <c r="AU416" t="str">
        <f t="shared" si="49"/>
        <v>--</v>
      </c>
    </row>
    <row r="417" spans="1:47" x14ac:dyDescent="0.25">
      <c r="A417" t="str">
        <f t="shared" si="44"/>
        <v>U12-5</v>
      </c>
      <c r="B417" t="str">
        <f t="shared" si="45"/>
        <v>AIN3</v>
      </c>
      <c r="C417" t="str">
        <f t="shared" si="46"/>
        <v>U12-AIN3</v>
      </c>
      <c r="D417" t="str">
        <f t="shared" si="47"/>
        <v>U12-5</v>
      </c>
      <c r="E417" t="s">
        <v>1016</v>
      </c>
      <c r="F417">
        <v>5</v>
      </c>
      <c r="G417" t="s">
        <v>295</v>
      </c>
      <c r="N417" s="97"/>
      <c r="AT417" t="str">
        <f t="shared" si="48"/>
        <v>AIN3</v>
      </c>
      <c r="AU417" t="str">
        <f t="shared" si="49"/>
        <v>--</v>
      </c>
    </row>
    <row r="418" spans="1:47" x14ac:dyDescent="0.25">
      <c r="A418" t="str">
        <f t="shared" si="44"/>
        <v>U12-6</v>
      </c>
      <c r="B418" t="str">
        <f t="shared" si="45"/>
        <v>NetC38_1</v>
      </c>
      <c r="C418" t="str">
        <f t="shared" si="46"/>
        <v>U12-NetC38_1</v>
      </c>
      <c r="D418" t="str">
        <f t="shared" si="47"/>
        <v>U12-6</v>
      </c>
      <c r="E418" t="s">
        <v>1016</v>
      </c>
      <c r="F418">
        <v>6</v>
      </c>
      <c r="G418" t="s">
        <v>983</v>
      </c>
      <c r="N418" s="97"/>
      <c r="AT418" t="str">
        <f t="shared" si="48"/>
        <v>AREF</v>
      </c>
      <c r="AU418" t="str">
        <f t="shared" si="49"/>
        <v>R44</v>
      </c>
    </row>
    <row r="419" spans="1:47" x14ac:dyDescent="0.25">
      <c r="A419" t="str">
        <f t="shared" si="44"/>
        <v>U12-7</v>
      </c>
      <c r="B419" t="str">
        <f t="shared" si="45"/>
        <v>MISO</v>
      </c>
      <c r="C419" t="str">
        <f t="shared" si="46"/>
        <v>U12-MISO</v>
      </c>
      <c r="D419" t="str">
        <f t="shared" si="47"/>
        <v>U12-7</v>
      </c>
      <c r="E419" t="s">
        <v>1016</v>
      </c>
      <c r="F419">
        <v>7</v>
      </c>
      <c r="G419" t="s">
        <v>974</v>
      </c>
      <c r="N419" s="97"/>
      <c r="AT419" t="str">
        <f t="shared" si="48"/>
        <v>MISO</v>
      </c>
      <c r="AU419" t="str">
        <f t="shared" si="49"/>
        <v>--</v>
      </c>
    </row>
    <row r="420" spans="1:47" x14ac:dyDescent="0.25">
      <c r="A420" t="str">
        <f t="shared" si="44"/>
        <v>U12-8</v>
      </c>
      <c r="B420" t="str">
        <f t="shared" si="45"/>
        <v>AIN4</v>
      </c>
      <c r="C420" t="str">
        <f t="shared" si="46"/>
        <v>U12-AIN4</v>
      </c>
      <c r="D420" t="str">
        <f t="shared" si="47"/>
        <v>U12-8</v>
      </c>
      <c r="E420" t="s">
        <v>1016</v>
      </c>
      <c r="F420">
        <v>8</v>
      </c>
      <c r="G420" t="s">
        <v>296</v>
      </c>
      <c r="N420" s="97"/>
      <c r="AT420" t="str">
        <f t="shared" si="48"/>
        <v>AIN4</v>
      </c>
      <c r="AU420" t="str">
        <f t="shared" si="49"/>
        <v>--</v>
      </c>
    </row>
    <row r="421" spans="1:47" x14ac:dyDescent="0.25">
      <c r="A421" t="str">
        <f t="shared" si="44"/>
        <v>U12-9</v>
      </c>
      <c r="B421" t="str">
        <f t="shared" si="45"/>
        <v>AIN5</v>
      </c>
      <c r="C421" t="str">
        <f t="shared" si="46"/>
        <v>U12-AIN5</v>
      </c>
      <c r="D421" t="str">
        <f t="shared" si="47"/>
        <v>U12-9</v>
      </c>
      <c r="E421" t="s">
        <v>1016</v>
      </c>
      <c r="F421">
        <v>9</v>
      </c>
      <c r="G421" t="s">
        <v>297</v>
      </c>
      <c r="N421" s="97"/>
      <c r="AT421" t="str">
        <f t="shared" si="48"/>
        <v>AIN5</v>
      </c>
      <c r="AU421" t="str">
        <f t="shared" si="49"/>
        <v>--</v>
      </c>
    </row>
    <row r="422" spans="1:47" x14ac:dyDescent="0.25">
      <c r="A422" t="str">
        <f t="shared" si="44"/>
        <v>U12-10</v>
      </c>
      <c r="B422" t="str">
        <f t="shared" si="45"/>
        <v>AIN6</v>
      </c>
      <c r="C422" t="str">
        <f t="shared" si="46"/>
        <v>U12-AIN6</v>
      </c>
      <c r="D422" t="str">
        <f t="shared" si="47"/>
        <v>U12-10</v>
      </c>
      <c r="E422" t="s">
        <v>1016</v>
      </c>
      <c r="F422">
        <v>10</v>
      </c>
      <c r="G422" t="s">
        <v>298</v>
      </c>
      <c r="N422" s="97"/>
      <c r="AT422" t="str">
        <f t="shared" si="48"/>
        <v>AIN6</v>
      </c>
      <c r="AU422" t="str">
        <f t="shared" si="49"/>
        <v>--</v>
      </c>
    </row>
    <row r="423" spans="1:47" x14ac:dyDescent="0.25">
      <c r="A423" t="str">
        <f t="shared" si="44"/>
        <v>U12-11</v>
      </c>
      <c r="B423" t="str">
        <f t="shared" si="45"/>
        <v>AIN7</v>
      </c>
      <c r="C423" t="str">
        <f t="shared" si="46"/>
        <v>U12-AIN7</v>
      </c>
      <c r="D423" t="str">
        <f t="shared" si="47"/>
        <v>U12-11</v>
      </c>
      <c r="E423" t="s">
        <v>1016</v>
      </c>
      <c r="F423">
        <v>11</v>
      </c>
      <c r="G423" t="s">
        <v>788</v>
      </c>
      <c r="N423" s="97"/>
      <c r="AT423" t="str">
        <f t="shared" si="48"/>
        <v>AIN7</v>
      </c>
      <c r="AU423" t="str">
        <f t="shared" si="49"/>
        <v>--</v>
      </c>
    </row>
    <row r="424" spans="1:47" x14ac:dyDescent="0.25">
      <c r="A424" t="str">
        <f t="shared" si="44"/>
        <v>U12-12</v>
      </c>
      <c r="B424" t="str">
        <f t="shared" si="45"/>
        <v>GND</v>
      </c>
      <c r="C424" t="str">
        <f t="shared" si="46"/>
        <v>U12-GND</v>
      </c>
      <c r="D424" t="str">
        <f t="shared" si="47"/>
        <v>U12-12</v>
      </c>
      <c r="E424" t="s">
        <v>1016</v>
      </c>
      <c r="F424">
        <v>12</v>
      </c>
      <c r="G424" t="s">
        <v>324</v>
      </c>
      <c r="N424" s="97"/>
      <c r="AT424" t="str">
        <f t="shared" si="48"/>
        <v>GND</v>
      </c>
      <c r="AU424" t="str">
        <f t="shared" si="49"/>
        <v>--</v>
      </c>
    </row>
    <row r="425" spans="1:47" x14ac:dyDescent="0.25">
      <c r="A425" t="str">
        <f t="shared" si="44"/>
        <v>U12-13</v>
      </c>
      <c r="B425" t="str">
        <f t="shared" si="45"/>
        <v>MOSI</v>
      </c>
      <c r="C425" t="str">
        <f t="shared" si="46"/>
        <v>U12-MOSI</v>
      </c>
      <c r="D425" t="str">
        <f t="shared" si="47"/>
        <v>U12-13</v>
      </c>
      <c r="E425" t="s">
        <v>1016</v>
      </c>
      <c r="F425">
        <v>13</v>
      </c>
      <c r="G425" t="s">
        <v>979</v>
      </c>
      <c r="N425" s="97"/>
      <c r="AT425" t="str">
        <f t="shared" si="48"/>
        <v>MOSI</v>
      </c>
      <c r="AU425" t="str">
        <f t="shared" si="49"/>
        <v>--</v>
      </c>
    </row>
    <row r="426" spans="1:47" x14ac:dyDescent="0.25">
      <c r="A426" t="str">
        <f t="shared" si="44"/>
        <v>U12-14</v>
      </c>
      <c r="B426" t="str">
        <f t="shared" si="45"/>
        <v>MCLK</v>
      </c>
      <c r="C426" t="str">
        <f t="shared" si="46"/>
        <v>U12-MCLK</v>
      </c>
      <c r="D426" t="str">
        <f t="shared" si="47"/>
        <v>U12-14</v>
      </c>
      <c r="E426" t="s">
        <v>1016</v>
      </c>
      <c r="F426">
        <v>14</v>
      </c>
      <c r="G426" t="s">
        <v>975</v>
      </c>
      <c r="N426" s="97"/>
      <c r="AT426" t="str">
        <f t="shared" si="48"/>
        <v>MCLK</v>
      </c>
      <c r="AU426" t="str">
        <f t="shared" si="49"/>
        <v>--</v>
      </c>
    </row>
    <row r="427" spans="1:47" x14ac:dyDescent="0.25">
      <c r="A427" t="str">
        <f t="shared" si="44"/>
        <v>U12-15</v>
      </c>
      <c r="B427" t="str">
        <f t="shared" si="45"/>
        <v>ADDA_RSTN</v>
      </c>
      <c r="C427" t="str">
        <f t="shared" si="46"/>
        <v>U12-ADDA_RSTN</v>
      </c>
      <c r="D427" t="str">
        <f t="shared" si="47"/>
        <v>U12-15</v>
      </c>
      <c r="E427" t="s">
        <v>1016</v>
      </c>
      <c r="F427">
        <v>15</v>
      </c>
      <c r="G427" t="s">
        <v>965</v>
      </c>
      <c r="N427" s="97"/>
      <c r="AT427" t="str">
        <f t="shared" si="48"/>
        <v>ADDA_RSTN</v>
      </c>
      <c r="AU427" t="str">
        <f t="shared" si="49"/>
        <v>--</v>
      </c>
    </row>
    <row r="428" spans="1:47" x14ac:dyDescent="0.25">
      <c r="A428" t="str">
        <f t="shared" si="44"/>
        <v>U12-16</v>
      </c>
      <c r="B428" t="str">
        <f t="shared" si="45"/>
        <v>ADDA_SYNC</v>
      </c>
      <c r="C428" t="str">
        <f t="shared" si="46"/>
        <v>U12-ADDA_SYNC</v>
      </c>
      <c r="D428" t="str">
        <f t="shared" si="47"/>
        <v>U12-16</v>
      </c>
      <c r="E428" t="s">
        <v>1016</v>
      </c>
      <c r="F428">
        <v>16</v>
      </c>
      <c r="G428" t="s">
        <v>966</v>
      </c>
      <c r="N428" s="97"/>
      <c r="AT428" t="str">
        <f t="shared" si="48"/>
        <v>ADDA_SYNC</v>
      </c>
      <c r="AU428" t="str">
        <f t="shared" si="49"/>
        <v>--</v>
      </c>
    </row>
    <row r="429" spans="1:47" x14ac:dyDescent="0.25">
      <c r="A429" t="str">
        <f t="shared" si="44"/>
        <v>U13-1</v>
      </c>
      <c r="B429" t="str">
        <f t="shared" si="45"/>
        <v>3.3V</v>
      </c>
      <c r="C429" t="str">
        <f t="shared" si="46"/>
        <v>U13-3.3V</v>
      </c>
      <c r="D429" t="str">
        <f t="shared" si="47"/>
        <v>U13-1</v>
      </c>
      <c r="E429" t="s">
        <v>1017</v>
      </c>
      <c r="F429">
        <v>1</v>
      </c>
      <c r="G429" t="s">
        <v>291</v>
      </c>
      <c r="N429" s="97"/>
      <c r="AT429" t="str">
        <f t="shared" si="48"/>
        <v>3.3V</v>
      </c>
      <c r="AU429" t="str">
        <f t="shared" si="49"/>
        <v>--</v>
      </c>
    </row>
    <row r="430" spans="1:47" x14ac:dyDescent="0.25">
      <c r="A430" t="str">
        <f t="shared" si="44"/>
        <v>U13-2</v>
      </c>
      <c r="B430" t="str">
        <f t="shared" si="45"/>
        <v>GND</v>
      </c>
      <c r="C430" t="str">
        <f t="shared" si="46"/>
        <v>U13-GND</v>
      </c>
      <c r="D430" t="str">
        <f t="shared" si="47"/>
        <v>U13-2</v>
      </c>
      <c r="E430" t="s">
        <v>1017</v>
      </c>
      <c r="F430">
        <v>2</v>
      </c>
      <c r="G430" t="s">
        <v>324</v>
      </c>
      <c r="N430" s="97"/>
      <c r="AT430" t="str">
        <f t="shared" si="48"/>
        <v>GND</v>
      </c>
      <c r="AU430" t="str">
        <f t="shared" si="49"/>
        <v>--</v>
      </c>
    </row>
    <row r="431" spans="1:47" x14ac:dyDescent="0.25">
      <c r="A431" t="str">
        <f t="shared" si="44"/>
        <v>U13-3</v>
      </c>
      <c r="B431" t="str">
        <f t="shared" si="45"/>
        <v>3.3V</v>
      </c>
      <c r="C431" t="str">
        <f t="shared" si="46"/>
        <v>U13-3.3V</v>
      </c>
      <c r="D431" t="str">
        <f t="shared" si="47"/>
        <v>U13-3</v>
      </c>
      <c r="E431" t="s">
        <v>1017</v>
      </c>
      <c r="F431">
        <v>3</v>
      </c>
      <c r="G431" t="s">
        <v>291</v>
      </c>
      <c r="N431" s="97"/>
      <c r="AT431" t="str">
        <f t="shared" si="48"/>
        <v>3.3V</v>
      </c>
      <c r="AU431" t="str">
        <f t="shared" si="49"/>
        <v>--</v>
      </c>
    </row>
    <row r="432" spans="1:47" x14ac:dyDescent="0.25">
      <c r="A432" t="str">
        <f t="shared" si="44"/>
        <v>U13-4</v>
      </c>
      <c r="B432" t="str">
        <f t="shared" si="45"/>
        <v>NetR6_1</v>
      </c>
      <c r="C432" t="str">
        <f t="shared" si="46"/>
        <v>U13-NetR6_1</v>
      </c>
      <c r="D432" t="str">
        <f t="shared" si="47"/>
        <v>U13-4</v>
      </c>
      <c r="E432" t="s">
        <v>1017</v>
      </c>
      <c r="F432">
        <v>4</v>
      </c>
      <c r="G432" t="s">
        <v>989</v>
      </c>
      <c r="N432" s="97"/>
      <c r="AT432" t="str">
        <f t="shared" si="48"/>
        <v>NetR6_1</v>
      </c>
      <c r="AU432" t="str">
        <f t="shared" si="49"/>
        <v>--</v>
      </c>
    </row>
    <row r="433" spans="1:47" x14ac:dyDescent="0.25">
      <c r="A433" t="str">
        <f t="shared" si="44"/>
        <v>U13-5</v>
      </c>
      <c r="B433" t="str">
        <f t="shared" si="45"/>
        <v>1.8V</v>
      </c>
      <c r="C433" t="str">
        <f t="shared" si="46"/>
        <v>U13-1.8V</v>
      </c>
      <c r="D433" t="str">
        <f t="shared" si="47"/>
        <v>U13-5</v>
      </c>
      <c r="E433" t="s">
        <v>1017</v>
      </c>
      <c r="F433">
        <v>5</v>
      </c>
      <c r="G433" t="s">
        <v>964</v>
      </c>
      <c r="N433" s="97"/>
      <c r="AT433" t="str">
        <f t="shared" si="48"/>
        <v>1.8V</v>
      </c>
      <c r="AU433" t="str">
        <f t="shared" si="49"/>
        <v>--</v>
      </c>
    </row>
    <row r="434" spans="1:47" x14ac:dyDescent="0.25">
      <c r="A434" t="str">
        <f t="shared" si="44"/>
        <v>U14-1</v>
      </c>
      <c r="B434" t="str">
        <f t="shared" si="45"/>
        <v>NetU14_1</v>
      </c>
      <c r="C434" t="str">
        <f t="shared" si="46"/>
        <v>U14-NetU14_1</v>
      </c>
      <c r="D434" t="str">
        <f t="shared" si="47"/>
        <v>U14-1</v>
      </c>
      <c r="E434" t="s">
        <v>1018</v>
      </c>
      <c r="F434">
        <v>1</v>
      </c>
      <c r="G434" t="s">
        <v>990</v>
      </c>
      <c r="N434" s="97"/>
      <c r="AT434" t="str">
        <f t="shared" si="48"/>
        <v>NetU14_1</v>
      </c>
      <c r="AU434" t="str">
        <f t="shared" si="49"/>
        <v>--</v>
      </c>
    </row>
    <row r="435" spans="1:47" x14ac:dyDescent="0.25">
      <c r="A435" t="str">
        <f t="shared" si="44"/>
        <v>U14-2</v>
      </c>
      <c r="B435" t="str">
        <f t="shared" si="45"/>
        <v>NetU14_2</v>
      </c>
      <c r="C435" t="str">
        <f t="shared" si="46"/>
        <v>U14-NetU14_2</v>
      </c>
      <c r="D435" t="str">
        <f t="shared" si="47"/>
        <v>U14-2</v>
      </c>
      <c r="E435" t="s">
        <v>1018</v>
      </c>
      <c r="F435">
        <v>2</v>
      </c>
      <c r="G435" t="s">
        <v>993</v>
      </c>
      <c r="N435" s="97"/>
      <c r="AT435" t="str">
        <f t="shared" si="48"/>
        <v>NetU14_2</v>
      </c>
      <c r="AU435" t="str">
        <f t="shared" si="49"/>
        <v>--</v>
      </c>
    </row>
    <row r="436" spans="1:47" x14ac:dyDescent="0.25">
      <c r="A436" t="str">
        <f t="shared" si="44"/>
        <v>U14-3</v>
      </c>
      <c r="B436" t="str">
        <f t="shared" si="45"/>
        <v>NetU14_3</v>
      </c>
      <c r="C436" t="str">
        <f t="shared" si="46"/>
        <v>U14-NetU14_3</v>
      </c>
      <c r="D436" t="str">
        <f t="shared" si="47"/>
        <v>U14-3</v>
      </c>
      <c r="E436" t="s">
        <v>1018</v>
      </c>
      <c r="F436">
        <v>3</v>
      </c>
      <c r="G436" t="s">
        <v>995</v>
      </c>
      <c r="N436" s="97"/>
      <c r="AT436" t="str">
        <f t="shared" si="48"/>
        <v>NetU14_3</v>
      </c>
      <c r="AU436" t="str">
        <f t="shared" si="49"/>
        <v>--</v>
      </c>
    </row>
    <row r="437" spans="1:47" x14ac:dyDescent="0.25">
      <c r="A437" t="str">
        <f t="shared" si="44"/>
        <v>U14-4</v>
      </c>
      <c r="B437" t="str">
        <f t="shared" si="45"/>
        <v>1.8V</v>
      </c>
      <c r="C437" t="str">
        <f t="shared" si="46"/>
        <v>U14-1.8V</v>
      </c>
      <c r="D437" t="str">
        <f t="shared" si="47"/>
        <v>U14-4</v>
      </c>
      <c r="E437" t="s">
        <v>1018</v>
      </c>
      <c r="F437">
        <v>4</v>
      </c>
      <c r="G437" t="s">
        <v>964</v>
      </c>
      <c r="N437" s="97"/>
      <c r="AT437" t="str">
        <f t="shared" si="48"/>
        <v>1.8V</v>
      </c>
      <c r="AU437" t="str">
        <f t="shared" si="49"/>
        <v>--</v>
      </c>
    </row>
    <row r="438" spans="1:47" x14ac:dyDescent="0.25">
      <c r="A438" t="str">
        <f t="shared" si="44"/>
        <v>U14-5</v>
      </c>
      <c r="B438" t="str">
        <f t="shared" si="45"/>
        <v>5V</v>
      </c>
      <c r="C438" t="str">
        <f t="shared" si="46"/>
        <v>U14-5V</v>
      </c>
      <c r="D438" t="str">
        <f t="shared" si="47"/>
        <v>U14-5</v>
      </c>
      <c r="E438" t="s">
        <v>1018</v>
      </c>
      <c r="F438">
        <v>5</v>
      </c>
      <c r="G438" t="s">
        <v>293</v>
      </c>
      <c r="N438" s="97"/>
      <c r="AT438" t="str">
        <f t="shared" si="48"/>
        <v>5V</v>
      </c>
      <c r="AU438" t="str">
        <f t="shared" si="49"/>
        <v>--</v>
      </c>
    </row>
    <row r="439" spans="1:47" x14ac:dyDescent="0.25">
      <c r="A439" t="str">
        <f t="shared" si="44"/>
        <v>U14-6</v>
      </c>
      <c r="B439" t="str">
        <f t="shared" si="45"/>
        <v>3.3V</v>
      </c>
      <c r="C439" t="str">
        <f t="shared" si="46"/>
        <v>U14-3.3V</v>
      </c>
      <c r="D439" t="str">
        <f t="shared" si="47"/>
        <v>U14-6</v>
      </c>
      <c r="E439" t="s">
        <v>1018</v>
      </c>
      <c r="F439">
        <v>6</v>
      </c>
      <c r="G439" t="s">
        <v>291</v>
      </c>
      <c r="N439" s="97"/>
      <c r="AT439" t="str">
        <f t="shared" si="48"/>
        <v>3.3V</v>
      </c>
      <c r="AU439" t="str">
        <f t="shared" si="49"/>
        <v>--</v>
      </c>
    </row>
    <row r="440" spans="1:47" x14ac:dyDescent="0.25">
      <c r="A440" t="str">
        <f t="shared" si="44"/>
        <v>U14-7</v>
      </c>
      <c r="B440" t="str">
        <f t="shared" si="45"/>
        <v>NetU14_7</v>
      </c>
      <c r="C440" t="str">
        <f t="shared" si="46"/>
        <v>U14-NetU14_7</v>
      </c>
      <c r="D440" t="str">
        <f t="shared" si="47"/>
        <v>U14-7</v>
      </c>
      <c r="E440" t="s">
        <v>1018</v>
      </c>
      <c r="F440">
        <v>7</v>
      </c>
      <c r="G440" t="s">
        <v>996</v>
      </c>
      <c r="N440" s="97"/>
      <c r="AT440" t="str">
        <f t="shared" si="48"/>
        <v>NetU14_7</v>
      </c>
      <c r="AU440" t="str">
        <f t="shared" si="49"/>
        <v>--</v>
      </c>
    </row>
    <row r="441" spans="1:47" x14ac:dyDescent="0.25">
      <c r="A441" t="str">
        <f t="shared" si="44"/>
        <v>U14-8</v>
      </c>
      <c r="B441" t="str">
        <f t="shared" si="45"/>
        <v>NetU14_8</v>
      </c>
      <c r="C441" t="str">
        <f t="shared" si="46"/>
        <v>U14-NetU14_8</v>
      </c>
      <c r="D441" t="str">
        <f t="shared" si="47"/>
        <v>U14-8</v>
      </c>
      <c r="E441" t="s">
        <v>1018</v>
      </c>
      <c r="F441">
        <v>8</v>
      </c>
      <c r="G441" t="s">
        <v>997</v>
      </c>
      <c r="N441" s="97"/>
      <c r="AT441" t="str">
        <f t="shared" si="48"/>
        <v>NetU14_8</v>
      </c>
      <c r="AU441" t="str">
        <f t="shared" si="49"/>
        <v>--</v>
      </c>
    </row>
    <row r="442" spans="1:47" x14ac:dyDescent="0.25">
      <c r="A442" t="str">
        <f t="shared" si="44"/>
        <v>U14-9</v>
      </c>
      <c r="B442" t="str">
        <f t="shared" si="45"/>
        <v>NetU14_9</v>
      </c>
      <c r="C442" t="str">
        <f t="shared" si="46"/>
        <v>U14-NetU14_9</v>
      </c>
      <c r="D442" t="str">
        <f t="shared" si="47"/>
        <v>U14-9</v>
      </c>
      <c r="E442" t="s">
        <v>1018</v>
      </c>
      <c r="F442">
        <v>9</v>
      </c>
      <c r="G442" t="s">
        <v>998</v>
      </c>
      <c r="N442" s="97"/>
      <c r="AT442" t="str">
        <f t="shared" si="48"/>
        <v>NetU14_9</v>
      </c>
      <c r="AU442" t="str">
        <f t="shared" si="49"/>
        <v>--</v>
      </c>
    </row>
    <row r="443" spans="1:47" x14ac:dyDescent="0.25">
      <c r="A443" t="str">
        <f t="shared" si="44"/>
        <v>U14-10</v>
      </c>
      <c r="B443" t="str">
        <f t="shared" si="45"/>
        <v>NetU14_10</v>
      </c>
      <c r="C443" t="str">
        <f t="shared" si="46"/>
        <v>U14-NetU14_10</v>
      </c>
      <c r="D443" t="str">
        <f t="shared" si="47"/>
        <v>U14-10</v>
      </c>
      <c r="E443" t="s">
        <v>1018</v>
      </c>
      <c r="F443">
        <v>10</v>
      </c>
      <c r="G443" t="s">
        <v>991</v>
      </c>
      <c r="N443" s="97"/>
      <c r="AT443" t="str">
        <f t="shared" si="48"/>
        <v>NetU14_10</v>
      </c>
      <c r="AU443" t="str">
        <f t="shared" si="49"/>
        <v>--</v>
      </c>
    </row>
    <row r="444" spans="1:47" x14ac:dyDescent="0.25">
      <c r="A444" t="str">
        <f t="shared" si="44"/>
        <v>U14-11</v>
      </c>
      <c r="B444" t="str">
        <f t="shared" si="45"/>
        <v>GND</v>
      </c>
      <c r="C444" t="str">
        <f t="shared" si="46"/>
        <v>U14-GND</v>
      </c>
      <c r="D444" t="str">
        <f t="shared" si="47"/>
        <v>U14-11</v>
      </c>
      <c r="E444" t="s">
        <v>1018</v>
      </c>
      <c r="F444">
        <v>11</v>
      </c>
      <c r="G444" t="s">
        <v>324</v>
      </c>
      <c r="N444" s="97"/>
      <c r="AT444" t="str">
        <f t="shared" si="48"/>
        <v>GND</v>
      </c>
      <c r="AU444" t="str">
        <f t="shared" si="49"/>
        <v>--</v>
      </c>
    </row>
    <row r="445" spans="1:47" x14ac:dyDescent="0.25">
      <c r="A445" t="str">
        <f t="shared" si="44"/>
        <v>U14-12</v>
      </c>
      <c r="B445" t="str">
        <f t="shared" si="45"/>
        <v>IOM_SCL</v>
      </c>
      <c r="C445" t="str">
        <f t="shared" si="46"/>
        <v>U14-IOM_SCL</v>
      </c>
      <c r="D445" t="str">
        <f t="shared" si="47"/>
        <v>U14-12</v>
      </c>
      <c r="E445" t="s">
        <v>1018</v>
      </c>
      <c r="F445">
        <v>12</v>
      </c>
      <c r="G445" t="s">
        <v>971</v>
      </c>
      <c r="N445" s="97"/>
      <c r="AT445" t="str">
        <f t="shared" si="48"/>
        <v>IOM_SCL</v>
      </c>
      <c r="AU445" t="str">
        <f t="shared" si="49"/>
        <v>--</v>
      </c>
    </row>
    <row r="446" spans="1:47" x14ac:dyDescent="0.25">
      <c r="A446" t="str">
        <f t="shared" si="44"/>
        <v>U14-13</v>
      </c>
      <c r="B446" t="str">
        <f t="shared" si="45"/>
        <v>IOM_SDA</v>
      </c>
      <c r="C446" t="str">
        <f t="shared" si="46"/>
        <v>U14-IOM_SDA</v>
      </c>
      <c r="D446" t="str">
        <f t="shared" si="47"/>
        <v>U14-13</v>
      </c>
      <c r="E446" t="s">
        <v>1018</v>
      </c>
      <c r="F446">
        <v>13</v>
      </c>
      <c r="G446" t="s">
        <v>973</v>
      </c>
      <c r="N446" s="97"/>
      <c r="AT446" t="str">
        <f t="shared" si="48"/>
        <v>IOM_SDA</v>
      </c>
      <c r="AU446" t="str">
        <f t="shared" si="49"/>
        <v>--</v>
      </c>
    </row>
    <row r="447" spans="1:47" x14ac:dyDescent="0.25">
      <c r="A447" t="str">
        <f t="shared" si="44"/>
        <v>U14-14</v>
      </c>
      <c r="B447" t="str">
        <f t="shared" si="45"/>
        <v>IOM_GPIO0</v>
      </c>
      <c r="C447" t="str">
        <f t="shared" si="46"/>
        <v>U14-IOM_GPIO0</v>
      </c>
      <c r="D447" t="str">
        <f t="shared" si="47"/>
        <v>U14-14</v>
      </c>
      <c r="E447" t="s">
        <v>1018</v>
      </c>
      <c r="F447">
        <v>14</v>
      </c>
      <c r="G447" t="s">
        <v>969</v>
      </c>
      <c r="N447" s="97"/>
      <c r="AT447" t="str">
        <f t="shared" si="48"/>
        <v>IOM_GPIO0</v>
      </c>
      <c r="AU447" t="str">
        <f t="shared" si="49"/>
        <v>--</v>
      </c>
    </row>
    <row r="448" spans="1:47" x14ac:dyDescent="0.25">
      <c r="A448" t="str">
        <f t="shared" si="44"/>
        <v>U14-15</v>
      </c>
      <c r="B448" t="str">
        <f t="shared" si="45"/>
        <v>IOM_GPIO1</v>
      </c>
      <c r="C448" t="str">
        <f t="shared" si="46"/>
        <v>U14-IOM_GPIO1</v>
      </c>
      <c r="D448" t="str">
        <f t="shared" si="47"/>
        <v>U14-15</v>
      </c>
      <c r="E448" t="s">
        <v>1018</v>
      </c>
      <c r="F448">
        <v>15</v>
      </c>
      <c r="G448" t="s">
        <v>970</v>
      </c>
      <c r="N448" s="97"/>
      <c r="AT448" t="str">
        <f t="shared" si="48"/>
        <v>IOM_GPIO1</v>
      </c>
      <c r="AU448" t="str">
        <f t="shared" si="49"/>
        <v>--</v>
      </c>
    </row>
    <row r="449" spans="1:47" x14ac:dyDescent="0.25">
      <c r="A449" t="str">
        <f t="shared" si="44"/>
        <v>U14-16</v>
      </c>
      <c r="B449" t="str">
        <f t="shared" si="45"/>
        <v>NetU14_16</v>
      </c>
      <c r="C449" t="str">
        <f t="shared" si="46"/>
        <v>U14-NetU14_16</v>
      </c>
      <c r="D449" t="str">
        <f t="shared" si="47"/>
        <v>U14-16</v>
      </c>
      <c r="E449" t="s">
        <v>1018</v>
      </c>
      <c r="F449">
        <v>16</v>
      </c>
      <c r="G449" t="s">
        <v>992</v>
      </c>
      <c r="N449" s="97"/>
      <c r="AT449" t="str">
        <f t="shared" si="48"/>
        <v>NetU14_16</v>
      </c>
      <c r="AU449" t="str">
        <f t="shared" si="49"/>
        <v>--</v>
      </c>
    </row>
    <row r="450" spans="1:47" x14ac:dyDescent="0.25">
      <c r="A450" t="str">
        <f t="shared" si="44"/>
        <v>U14-17</v>
      </c>
      <c r="B450" t="str">
        <f t="shared" si="45"/>
        <v>GND</v>
      </c>
      <c r="C450" t="str">
        <f t="shared" si="46"/>
        <v>U14-GND</v>
      </c>
      <c r="D450" t="str">
        <f t="shared" si="47"/>
        <v>U14-17</v>
      </c>
      <c r="E450" t="s">
        <v>1018</v>
      </c>
      <c r="F450">
        <v>17</v>
      </c>
      <c r="G450" t="s">
        <v>324</v>
      </c>
      <c r="N450" s="97"/>
      <c r="AT450" t="str">
        <f t="shared" si="48"/>
        <v>GND</v>
      </c>
      <c r="AU450" t="str">
        <f t="shared" si="49"/>
        <v>--</v>
      </c>
    </row>
    <row r="451" spans="1:47" x14ac:dyDescent="0.25">
      <c r="A451" t="str">
        <f t="shared" si="44"/>
        <v>U14-18</v>
      </c>
      <c r="B451" t="str">
        <f t="shared" si="45"/>
        <v>GND</v>
      </c>
      <c r="C451" t="str">
        <f t="shared" si="46"/>
        <v>U14-GND</v>
      </c>
      <c r="D451" t="str">
        <f t="shared" si="47"/>
        <v>U14-18</v>
      </c>
      <c r="E451" t="s">
        <v>1018</v>
      </c>
      <c r="F451">
        <v>18</v>
      </c>
      <c r="G451" t="s">
        <v>324</v>
      </c>
      <c r="N451" s="97"/>
      <c r="AT451" t="str">
        <f t="shared" si="48"/>
        <v>GND</v>
      </c>
      <c r="AU451" t="str">
        <f t="shared" si="49"/>
        <v>--</v>
      </c>
    </row>
    <row r="452" spans="1:47" x14ac:dyDescent="0.25">
      <c r="A452" t="str">
        <f t="shared" si="44"/>
        <v>U14-19</v>
      </c>
      <c r="B452" t="str">
        <f t="shared" si="45"/>
        <v>1.8V</v>
      </c>
      <c r="C452" t="str">
        <f t="shared" si="46"/>
        <v>U14-1.8V</v>
      </c>
      <c r="D452" t="str">
        <f t="shared" si="47"/>
        <v>U14-19</v>
      </c>
      <c r="E452" t="s">
        <v>1018</v>
      </c>
      <c r="F452">
        <v>19</v>
      </c>
      <c r="G452" t="s">
        <v>964</v>
      </c>
      <c r="N452" s="97"/>
      <c r="AT452" t="str">
        <f t="shared" si="48"/>
        <v>1.8V</v>
      </c>
      <c r="AU452" t="str">
        <f t="shared" si="49"/>
        <v>--</v>
      </c>
    </row>
    <row r="453" spans="1:47" x14ac:dyDescent="0.25">
      <c r="A453" t="str">
        <f t="shared" si="44"/>
        <v>U14-20</v>
      </c>
      <c r="B453" t="str">
        <f t="shared" si="45"/>
        <v>GND</v>
      </c>
      <c r="C453" t="str">
        <f t="shared" si="46"/>
        <v>U14-GND</v>
      </c>
      <c r="D453" t="str">
        <f t="shared" si="47"/>
        <v>U14-20</v>
      </c>
      <c r="E453" t="s">
        <v>1018</v>
      </c>
      <c r="F453">
        <v>20</v>
      </c>
      <c r="G453" t="s">
        <v>324</v>
      </c>
      <c r="N453" s="97"/>
      <c r="AT453" t="str">
        <f t="shared" si="48"/>
        <v>GND</v>
      </c>
      <c r="AU453" t="str">
        <f t="shared" si="49"/>
        <v>--</v>
      </c>
    </row>
    <row r="454" spans="1:47" x14ac:dyDescent="0.25">
      <c r="A454" t="str">
        <f t="shared" ref="A454:A517" si="50">$E454&amp;"-"&amp;$F454</f>
        <v>U14-21</v>
      </c>
      <c r="B454" t="str">
        <f t="shared" ref="B454:B517" si="51">IF(OR(E454=$A$2,E454=$B$2,E454=$C$2,E454=$D$2),"--",G454)</f>
        <v>GND</v>
      </c>
      <c r="C454" t="str">
        <f t="shared" ref="C454:C517" si="52">$E454&amp;"-"&amp;$G454</f>
        <v>U14-GND</v>
      </c>
      <c r="D454" t="str">
        <f t="shared" ref="D454:D517" si="53">A454</f>
        <v>U14-21</v>
      </c>
      <c r="E454" t="s">
        <v>1018</v>
      </c>
      <c r="F454">
        <v>21</v>
      </c>
      <c r="G454" t="s">
        <v>324</v>
      </c>
      <c r="N454" s="97"/>
      <c r="AT454" t="str">
        <f t="shared" ref="AT454:AT517" si="54">IF(IF(COUNTIF($AO$6:$AQ$150,B454)&gt;0,"---","--")="---",VLOOKUP(B454,$AO$6:$AQ$150,3,0),B454)</f>
        <v>GND</v>
      </c>
      <c r="AU454" t="str">
        <f t="shared" ref="AU454:AU517" si="55">IF(IF(COUNTIF($AO$6:$AQ$150,B454)&gt;0,"---","--")="---",VLOOKUP(B454,$AO$6:$AQ$150,2,0),"--")</f>
        <v>--</v>
      </c>
    </row>
    <row r="455" spans="1:47" x14ac:dyDescent="0.25">
      <c r="A455" t="str">
        <f t="shared" si="50"/>
        <v>U14-22</v>
      </c>
      <c r="B455" t="str">
        <f t="shared" si="51"/>
        <v>NetC45_1</v>
      </c>
      <c r="C455" t="str">
        <f t="shared" si="52"/>
        <v>U14-NetC45_1</v>
      </c>
      <c r="D455" t="str">
        <f t="shared" si="53"/>
        <v>U14-22</v>
      </c>
      <c r="E455" t="s">
        <v>1018</v>
      </c>
      <c r="F455">
        <v>22</v>
      </c>
      <c r="G455" t="s">
        <v>984</v>
      </c>
      <c r="N455" s="97"/>
      <c r="AT455" t="str">
        <f t="shared" si="54"/>
        <v>NetC45_1</v>
      </c>
      <c r="AU455" t="str">
        <f t="shared" si="55"/>
        <v>--</v>
      </c>
    </row>
    <row r="456" spans="1:47" x14ac:dyDescent="0.25">
      <c r="A456" t="str">
        <f t="shared" si="50"/>
        <v>U14-23</v>
      </c>
      <c r="B456" t="str">
        <f t="shared" si="51"/>
        <v>1.8V</v>
      </c>
      <c r="C456" t="str">
        <f t="shared" si="52"/>
        <v>U14-1.8V</v>
      </c>
      <c r="D456" t="str">
        <f t="shared" si="53"/>
        <v>U14-23</v>
      </c>
      <c r="E456" t="s">
        <v>1018</v>
      </c>
      <c r="F456">
        <v>23</v>
      </c>
      <c r="G456" t="s">
        <v>964</v>
      </c>
      <c r="N456" s="97"/>
      <c r="AT456" t="str">
        <f t="shared" si="54"/>
        <v>1.8V</v>
      </c>
      <c r="AU456" t="str">
        <f t="shared" si="55"/>
        <v>--</v>
      </c>
    </row>
    <row r="457" spans="1:47" x14ac:dyDescent="0.25">
      <c r="A457" t="str">
        <f t="shared" si="50"/>
        <v>U14-24</v>
      </c>
      <c r="B457" t="str">
        <f t="shared" si="51"/>
        <v>NetU14_24</v>
      </c>
      <c r="C457" t="str">
        <f t="shared" si="52"/>
        <v>U14-NetU14_24</v>
      </c>
      <c r="D457" t="str">
        <f t="shared" si="53"/>
        <v>U14-24</v>
      </c>
      <c r="E457" t="s">
        <v>1018</v>
      </c>
      <c r="F457">
        <v>24</v>
      </c>
      <c r="G457" t="s">
        <v>994</v>
      </c>
      <c r="N457" s="97"/>
      <c r="AT457" t="str">
        <f t="shared" si="54"/>
        <v>NetU14_24</v>
      </c>
      <c r="AU457" t="str">
        <f t="shared" si="55"/>
        <v>--</v>
      </c>
    </row>
    <row r="458" spans="1:47" x14ac:dyDescent="0.25">
      <c r="A458" t="str">
        <f t="shared" si="50"/>
        <v>C1-1</v>
      </c>
      <c r="B458" t="str">
        <f t="shared" si="51"/>
        <v>NetC1_1</v>
      </c>
      <c r="C458" t="str">
        <f t="shared" si="52"/>
        <v>C1-NetC1_1</v>
      </c>
      <c r="D458" t="str">
        <f t="shared" si="53"/>
        <v>C1-1</v>
      </c>
      <c r="E458" t="s">
        <v>444</v>
      </c>
      <c r="F458">
        <v>1</v>
      </c>
      <c r="G458" t="s">
        <v>370</v>
      </c>
      <c r="N458" s="97"/>
      <c r="AT458" t="str">
        <f t="shared" si="54"/>
        <v>NetC1_1</v>
      </c>
      <c r="AU458" t="str">
        <f t="shared" si="55"/>
        <v>--</v>
      </c>
    </row>
    <row r="459" spans="1:47" x14ac:dyDescent="0.25">
      <c r="A459" t="str">
        <f t="shared" si="50"/>
        <v>C1-2</v>
      </c>
      <c r="B459" t="str">
        <f t="shared" si="51"/>
        <v>GND</v>
      </c>
      <c r="C459" t="str">
        <f t="shared" si="52"/>
        <v>C1-GND</v>
      </c>
      <c r="D459" t="str">
        <f t="shared" si="53"/>
        <v>C1-2</v>
      </c>
      <c r="E459" t="s">
        <v>444</v>
      </c>
      <c r="F459">
        <v>2</v>
      </c>
      <c r="G459" t="s">
        <v>324</v>
      </c>
      <c r="N459" s="97"/>
      <c r="AT459" t="str">
        <f t="shared" si="54"/>
        <v>GND</v>
      </c>
      <c r="AU459" t="str">
        <f t="shared" si="55"/>
        <v>--</v>
      </c>
    </row>
    <row r="460" spans="1:47" x14ac:dyDescent="0.25">
      <c r="A460" t="str">
        <f t="shared" si="50"/>
        <v>C2-1</v>
      </c>
      <c r="B460" t="str">
        <f t="shared" si="51"/>
        <v>3.3V</v>
      </c>
      <c r="C460" t="str">
        <f t="shared" si="52"/>
        <v>C2-3.3V</v>
      </c>
      <c r="D460" t="str">
        <f t="shared" si="53"/>
        <v>C2-1</v>
      </c>
      <c r="E460" t="s">
        <v>445</v>
      </c>
      <c r="F460">
        <v>1</v>
      </c>
      <c r="G460" t="s">
        <v>291</v>
      </c>
      <c r="N460" s="97"/>
      <c r="AT460" t="str">
        <f t="shared" si="54"/>
        <v>3.3V</v>
      </c>
      <c r="AU460" t="str">
        <f t="shared" si="55"/>
        <v>--</v>
      </c>
    </row>
    <row r="461" spans="1:47" x14ac:dyDescent="0.25">
      <c r="A461" t="str">
        <f t="shared" si="50"/>
        <v>C2-2</v>
      </c>
      <c r="B461" t="str">
        <f t="shared" si="51"/>
        <v>GND</v>
      </c>
      <c r="C461" t="str">
        <f t="shared" si="52"/>
        <v>C2-GND</v>
      </c>
      <c r="D461" t="str">
        <f t="shared" si="53"/>
        <v>C2-2</v>
      </c>
      <c r="E461" t="s">
        <v>445</v>
      </c>
      <c r="F461">
        <v>2</v>
      </c>
      <c r="G461" t="s">
        <v>324</v>
      </c>
      <c r="N461" s="97"/>
      <c r="AT461" t="str">
        <f t="shared" si="54"/>
        <v>GND</v>
      </c>
      <c r="AU461" t="str">
        <f t="shared" si="55"/>
        <v>--</v>
      </c>
    </row>
    <row r="462" spans="1:47" x14ac:dyDescent="0.25">
      <c r="A462" t="str">
        <f t="shared" si="50"/>
        <v>C3-1</v>
      </c>
      <c r="B462" t="str">
        <f t="shared" si="51"/>
        <v>3.3V</v>
      </c>
      <c r="C462" t="str">
        <f t="shared" si="52"/>
        <v>C3-3.3V</v>
      </c>
      <c r="D462" t="str">
        <f t="shared" si="53"/>
        <v>C3-1</v>
      </c>
      <c r="E462" t="s">
        <v>446</v>
      </c>
      <c r="F462">
        <v>1</v>
      </c>
      <c r="G462" t="s">
        <v>291</v>
      </c>
      <c r="N462" s="97"/>
      <c r="AT462" t="str">
        <f t="shared" si="54"/>
        <v>3.3V</v>
      </c>
      <c r="AU462" t="str">
        <f t="shared" si="55"/>
        <v>--</v>
      </c>
    </row>
    <row r="463" spans="1:47" x14ac:dyDescent="0.25">
      <c r="A463" t="str">
        <f t="shared" si="50"/>
        <v>C3-2</v>
      </c>
      <c r="B463" t="str">
        <f t="shared" si="51"/>
        <v>GND</v>
      </c>
      <c r="C463" t="str">
        <f t="shared" si="52"/>
        <v>C3-GND</v>
      </c>
      <c r="D463" t="str">
        <f t="shared" si="53"/>
        <v>C3-2</v>
      </c>
      <c r="E463" t="s">
        <v>446</v>
      </c>
      <c r="F463">
        <v>2</v>
      </c>
      <c r="G463" t="s">
        <v>324</v>
      </c>
      <c r="N463" s="97"/>
      <c r="AT463" t="str">
        <f t="shared" si="54"/>
        <v>GND</v>
      </c>
      <c r="AU463" t="str">
        <f t="shared" si="55"/>
        <v>--</v>
      </c>
    </row>
    <row r="464" spans="1:47" x14ac:dyDescent="0.25">
      <c r="A464" t="str">
        <f t="shared" si="50"/>
        <v>C4-1</v>
      </c>
      <c r="B464" t="str">
        <f t="shared" si="51"/>
        <v>3.3V</v>
      </c>
      <c r="C464" t="str">
        <f t="shared" si="52"/>
        <v>C4-3.3V</v>
      </c>
      <c r="D464" t="str">
        <f t="shared" si="53"/>
        <v>C4-1</v>
      </c>
      <c r="E464" t="s">
        <v>447</v>
      </c>
      <c r="F464">
        <v>1</v>
      </c>
      <c r="G464" t="s">
        <v>291</v>
      </c>
      <c r="N464" s="97"/>
      <c r="AT464" t="str">
        <f t="shared" si="54"/>
        <v>3.3V</v>
      </c>
      <c r="AU464" t="str">
        <f t="shared" si="55"/>
        <v>--</v>
      </c>
    </row>
    <row r="465" spans="1:47" x14ac:dyDescent="0.25">
      <c r="A465" t="str">
        <f t="shared" si="50"/>
        <v>C4-2</v>
      </c>
      <c r="B465" t="str">
        <f t="shared" si="51"/>
        <v>GND</v>
      </c>
      <c r="C465" t="str">
        <f t="shared" si="52"/>
        <v>C4-GND</v>
      </c>
      <c r="D465" t="str">
        <f t="shared" si="53"/>
        <v>C4-2</v>
      </c>
      <c r="E465" t="s">
        <v>447</v>
      </c>
      <c r="F465">
        <v>2</v>
      </c>
      <c r="G465" t="s">
        <v>324</v>
      </c>
      <c r="N465" s="97"/>
      <c r="AT465" t="str">
        <f t="shared" si="54"/>
        <v>GND</v>
      </c>
      <c r="AU465" t="str">
        <f t="shared" si="55"/>
        <v>--</v>
      </c>
    </row>
    <row r="466" spans="1:47" x14ac:dyDescent="0.25">
      <c r="A466" t="str">
        <f t="shared" si="50"/>
        <v>C5-1</v>
      </c>
      <c r="B466" t="str">
        <f t="shared" si="51"/>
        <v>VCORE</v>
      </c>
      <c r="C466" t="str">
        <f t="shared" si="52"/>
        <v>C5-VCORE</v>
      </c>
      <c r="D466" t="str">
        <f t="shared" si="53"/>
        <v>C5-1</v>
      </c>
      <c r="E466" t="s">
        <v>448</v>
      </c>
      <c r="F466">
        <v>1</v>
      </c>
      <c r="G466" t="s">
        <v>395</v>
      </c>
      <c r="N466" s="97"/>
      <c r="AT466" t="str">
        <f t="shared" si="54"/>
        <v>VCORE</v>
      </c>
      <c r="AU466" t="str">
        <f t="shared" si="55"/>
        <v>--</v>
      </c>
    </row>
    <row r="467" spans="1:47" x14ac:dyDescent="0.25">
      <c r="A467" t="str">
        <f t="shared" si="50"/>
        <v>C5-2</v>
      </c>
      <c r="B467" t="str">
        <f t="shared" si="51"/>
        <v>GND</v>
      </c>
      <c r="C467" t="str">
        <f t="shared" si="52"/>
        <v>C5-GND</v>
      </c>
      <c r="D467" t="str">
        <f t="shared" si="53"/>
        <v>C5-2</v>
      </c>
      <c r="E467" t="s">
        <v>448</v>
      </c>
      <c r="F467">
        <v>2</v>
      </c>
      <c r="G467" t="s">
        <v>324</v>
      </c>
      <c r="N467" s="97"/>
      <c r="AT467" t="str">
        <f t="shared" si="54"/>
        <v>GND</v>
      </c>
      <c r="AU467" t="str">
        <f t="shared" si="55"/>
        <v>--</v>
      </c>
    </row>
    <row r="468" spans="1:47" x14ac:dyDescent="0.25">
      <c r="A468" t="str">
        <f t="shared" si="50"/>
        <v>C6-1</v>
      </c>
      <c r="B468" t="str">
        <f t="shared" si="51"/>
        <v>VCORE</v>
      </c>
      <c r="C468" t="str">
        <f t="shared" si="52"/>
        <v>C6-VCORE</v>
      </c>
      <c r="D468" t="str">
        <f t="shared" si="53"/>
        <v>C6-1</v>
      </c>
      <c r="E468" t="s">
        <v>449</v>
      </c>
      <c r="F468">
        <v>1</v>
      </c>
      <c r="G468" t="s">
        <v>395</v>
      </c>
      <c r="N468" s="97"/>
      <c r="AT468" t="str">
        <f t="shared" si="54"/>
        <v>VCORE</v>
      </c>
      <c r="AU468" t="str">
        <f t="shared" si="55"/>
        <v>--</v>
      </c>
    </row>
    <row r="469" spans="1:47" x14ac:dyDescent="0.25">
      <c r="A469" t="str">
        <f t="shared" si="50"/>
        <v>C6-2</v>
      </c>
      <c r="B469" t="str">
        <f t="shared" si="51"/>
        <v>GND</v>
      </c>
      <c r="C469" t="str">
        <f t="shared" si="52"/>
        <v>C6-GND</v>
      </c>
      <c r="D469" t="str">
        <f t="shared" si="53"/>
        <v>C6-2</v>
      </c>
      <c r="E469" t="s">
        <v>449</v>
      </c>
      <c r="F469">
        <v>2</v>
      </c>
      <c r="G469" t="s">
        <v>324</v>
      </c>
      <c r="N469" s="97"/>
      <c r="AT469" t="str">
        <f t="shared" si="54"/>
        <v>GND</v>
      </c>
      <c r="AU469" t="str">
        <f t="shared" si="55"/>
        <v>--</v>
      </c>
    </row>
    <row r="470" spans="1:47" x14ac:dyDescent="0.25">
      <c r="A470" t="str">
        <f t="shared" si="50"/>
        <v>C7-1</v>
      </c>
      <c r="B470" t="str">
        <f t="shared" si="51"/>
        <v>GND</v>
      </c>
      <c r="C470" t="str">
        <f t="shared" si="52"/>
        <v>C7-GND</v>
      </c>
      <c r="D470" t="str">
        <f t="shared" si="53"/>
        <v>C7-1</v>
      </c>
      <c r="E470" t="s">
        <v>450</v>
      </c>
      <c r="F470">
        <v>1</v>
      </c>
      <c r="G470" t="s">
        <v>324</v>
      </c>
      <c r="N470" s="97"/>
      <c r="AT470" t="str">
        <f t="shared" si="54"/>
        <v>GND</v>
      </c>
      <c r="AU470" t="str">
        <f t="shared" si="55"/>
        <v>--</v>
      </c>
    </row>
    <row r="471" spans="1:47" x14ac:dyDescent="0.25">
      <c r="A471" t="str">
        <f t="shared" si="50"/>
        <v>C7-2</v>
      </c>
      <c r="B471" t="str">
        <f t="shared" si="51"/>
        <v>NetC7_2</v>
      </c>
      <c r="C471" t="str">
        <f t="shared" si="52"/>
        <v>C7-NetC7_2</v>
      </c>
      <c r="D471" t="str">
        <f t="shared" si="53"/>
        <v>C7-2</v>
      </c>
      <c r="E471" t="s">
        <v>450</v>
      </c>
      <c r="F471">
        <v>2</v>
      </c>
      <c r="G471" t="s">
        <v>371</v>
      </c>
      <c r="N471" s="97"/>
      <c r="AT471" t="str">
        <f t="shared" si="54"/>
        <v>NetC7_2</v>
      </c>
      <c r="AU471" t="str">
        <f t="shared" si="55"/>
        <v>--</v>
      </c>
    </row>
    <row r="472" spans="1:47" x14ac:dyDescent="0.25">
      <c r="A472" t="str">
        <f t="shared" si="50"/>
        <v>C8-1</v>
      </c>
      <c r="B472" t="str">
        <f t="shared" si="51"/>
        <v>3.3V</v>
      </c>
      <c r="C472" t="str">
        <f t="shared" si="52"/>
        <v>C8-3.3V</v>
      </c>
      <c r="D472" t="str">
        <f t="shared" si="53"/>
        <v>C8-1</v>
      </c>
      <c r="E472" t="s">
        <v>451</v>
      </c>
      <c r="F472">
        <v>1</v>
      </c>
      <c r="G472" t="s">
        <v>291</v>
      </c>
      <c r="N472" s="97"/>
      <c r="AT472" t="str">
        <f t="shared" si="54"/>
        <v>3.3V</v>
      </c>
      <c r="AU472" t="str">
        <f t="shared" si="55"/>
        <v>--</v>
      </c>
    </row>
    <row r="473" spans="1:47" x14ac:dyDescent="0.25">
      <c r="A473" t="str">
        <f t="shared" si="50"/>
        <v>C8-2</v>
      </c>
      <c r="B473" t="str">
        <f t="shared" si="51"/>
        <v>GND</v>
      </c>
      <c r="C473" t="str">
        <f t="shared" si="52"/>
        <v>C8-GND</v>
      </c>
      <c r="D473" t="str">
        <f t="shared" si="53"/>
        <v>C8-2</v>
      </c>
      <c r="E473" t="s">
        <v>451</v>
      </c>
      <c r="F473">
        <v>2</v>
      </c>
      <c r="G473" t="s">
        <v>324</v>
      </c>
      <c r="N473" s="97"/>
      <c r="AT473" t="str">
        <f t="shared" si="54"/>
        <v>GND</v>
      </c>
      <c r="AU473" t="str">
        <f t="shared" si="55"/>
        <v>--</v>
      </c>
    </row>
    <row r="474" spans="1:47" x14ac:dyDescent="0.25">
      <c r="A474" t="str">
        <f t="shared" si="50"/>
        <v>C9-1</v>
      </c>
      <c r="B474" t="str">
        <f t="shared" si="51"/>
        <v>3.3V</v>
      </c>
      <c r="C474" t="str">
        <f t="shared" si="52"/>
        <v>C9-3.3V</v>
      </c>
      <c r="D474" t="str">
        <f t="shared" si="53"/>
        <v>C9-1</v>
      </c>
      <c r="E474" t="s">
        <v>452</v>
      </c>
      <c r="F474">
        <v>1</v>
      </c>
      <c r="G474" t="s">
        <v>291</v>
      </c>
      <c r="N474" s="97"/>
      <c r="AT474" t="str">
        <f t="shared" si="54"/>
        <v>3.3V</v>
      </c>
      <c r="AU474" t="str">
        <f t="shared" si="55"/>
        <v>--</v>
      </c>
    </row>
    <row r="475" spans="1:47" x14ac:dyDescent="0.25">
      <c r="A475" t="str">
        <f t="shared" si="50"/>
        <v>C9-2</v>
      </c>
      <c r="B475" t="str">
        <f t="shared" si="51"/>
        <v>GND</v>
      </c>
      <c r="C475" t="str">
        <f t="shared" si="52"/>
        <v>C9-GND</v>
      </c>
      <c r="D475" t="str">
        <f t="shared" si="53"/>
        <v>C9-2</v>
      </c>
      <c r="E475" t="s">
        <v>452</v>
      </c>
      <c r="F475">
        <v>2</v>
      </c>
      <c r="G475" t="s">
        <v>324</v>
      </c>
      <c r="N475" s="97"/>
      <c r="AT475" t="str">
        <f t="shared" si="54"/>
        <v>GND</v>
      </c>
      <c r="AU475" t="str">
        <f t="shared" si="55"/>
        <v>--</v>
      </c>
    </row>
    <row r="476" spans="1:47" x14ac:dyDescent="0.25">
      <c r="A476" t="str">
        <f t="shared" si="50"/>
        <v>C10-1</v>
      </c>
      <c r="B476" t="str">
        <f t="shared" si="51"/>
        <v>3.3V</v>
      </c>
      <c r="C476" t="str">
        <f t="shared" si="52"/>
        <v>C10-3.3V</v>
      </c>
      <c r="D476" t="str">
        <f t="shared" si="53"/>
        <v>C10-1</v>
      </c>
      <c r="E476" t="s">
        <v>453</v>
      </c>
      <c r="F476">
        <v>1</v>
      </c>
      <c r="G476" t="s">
        <v>291</v>
      </c>
      <c r="N476" s="97"/>
      <c r="AT476" t="str">
        <f t="shared" si="54"/>
        <v>3.3V</v>
      </c>
      <c r="AU476" t="str">
        <f t="shared" si="55"/>
        <v>--</v>
      </c>
    </row>
    <row r="477" spans="1:47" x14ac:dyDescent="0.25">
      <c r="A477" t="str">
        <f t="shared" si="50"/>
        <v>C10-2</v>
      </c>
      <c r="B477" t="str">
        <f t="shared" si="51"/>
        <v>GND</v>
      </c>
      <c r="C477" t="str">
        <f t="shared" si="52"/>
        <v>C10-GND</v>
      </c>
      <c r="D477" t="str">
        <f t="shared" si="53"/>
        <v>C10-2</v>
      </c>
      <c r="E477" t="s">
        <v>453</v>
      </c>
      <c r="F477">
        <v>2</v>
      </c>
      <c r="G477" t="s">
        <v>324</v>
      </c>
      <c r="N477" s="97"/>
      <c r="AT477" t="str">
        <f t="shared" si="54"/>
        <v>GND</v>
      </c>
      <c r="AU477" t="str">
        <f t="shared" si="55"/>
        <v>--</v>
      </c>
    </row>
    <row r="478" spans="1:47" x14ac:dyDescent="0.25">
      <c r="A478" t="str">
        <f t="shared" si="50"/>
        <v>C11-1</v>
      </c>
      <c r="B478" t="str">
        <f t="shared" si="51"/>
        <v>GND</v>
      </c>
      <c r="C478" t="str">
        <f t="shared" si="52"/>
        <v>C11-GND</v>
      </c>
      <c r="D478" t="str">
        <f t="shared" si="53"/>
        <v>C11-1</v>
      </c>
      <c r="E478" t="s">
        <v>454</v>
      </c>
      <c r="F478">
        <v>1</v>
      </c>
      <c r="G478" t="s">
        <v>324</v>
      </c>
      <c r="N478" s="97"/>
      <c r="AT478" t="str">
        <f t="shared" si="54"/>
        <v>GND</v>
      </c>
      <c r="AU478" t="str">
        <f t="shared" si="55"/>
        <v>--</v>
      </c>
    </row>
    <row r="479" spans="1:47" x14ac:dyDescent="0.25">
      <c r="A479" t="str">
        <f t="shared" si="50"/>
        <v>C11-2</v>
      </c>
      <c r="B479" t="str">
        <f t="shared" si="51"/>
        <v>3.3V</v>
      </c>
      <c r="C479" t="str">
        <f t="shared" si="52"/>
        <v>C11-3.3V</v>
      </c>
      <c r="D479" t="str">
        <f t="shared" si="53"/>
        <v>C11-2</v>
      </c>
      <c r="E479" t="s">
        <v>454</v>
      </c>
      <c r="F479">
        <v>2</v>
      </c>
      <c r="G479" t="s">
        <v>291</v>
      </c>
      <c r="N479" s="97"/>
      <c r="AT479" t="str">
        <f t="shared" si="54"/>
        <v>3.3V</v>
      </c>
      <c r="AU479" t="str">
        <f t="shared" si="55"/>
        <v>--</v>
      </c>
    </row>
    <row r="480" spans="1:47" x14ac:dyDescent="0.25">
      <c r="A480" t="str">
        <f t="shared" si="50"/>
        <v>C12-1</v>
      </c>
      <c r="B480" t="str">
        <f t="shared" si="51"/>
        <v>GND</v>
      </c>
      <c r="C480" t="str">
        <f t="shared" si="52"/>
        <v>C12-GND</v>
      </c>
      <c r="D480" t="str">
        <f t="shared" si="53"/>
        <v>C12-1</v>
      </c>
      <c r="E480" t="s">
        <v>455</v>
      </c>
      <c r="F480">
        <v>1</v>
      </c>
      <c r="G480" t="s">
        <v>324</v>
      </c>
      <c r="N480" s="97"/>
      <c r="AT480" t="str">
        <f t="shared" si="54"/>
        <v>GND</v>
      </c>
      <c r="AU480" t="str">
        <f t="shared" si="55"/>
        <v>--</v>
      </c>
    </row>
    <row r="481" spans="1:47" x14ac:dyDescent="0.25">
      <c r="A481" t="str">
        <f t="shared" si="50"/>
        <v>C12-2</v>
      </c>
      <c r="B481" t="str">
        <f t="shared" si="51"/>
        <v>VCORE</v>
      </c>
      <c r="C481" t="str">
        <f t="shared" si="52"/>
        <v>C12-VCORE</v>
      </c>
      <c r="D481" t="str">
        <f t="shared" si="53"/>
        <v>C12-2</v>
      </c>
      <c r="E481" t="s">
        <v>455</v>
      </c>
      <c r="F481">
        <v>2</v>
      </c>
      <c r="G481" t="s">
        <v>395</v>
      </c>
      <c r="N481" s="97"/>
      <c r="AT481" t="str">
        <f t="shared" si="54"/>
        <v>VCORE</v>
      </c>
      <c r="AU481" t="str">
        <f t="shared" si="55"/>
        <v>--</v>
      </c>
    </row>
    <row r="482" spans="1:47" x14ac:dyDescent="0.25">
      <c r="A482" t="str">
        <f t="shared" si="50"/>
        <v>C13-1</v>
      </c>
      <c r="B482" t="str">
        <f t="shared" si="51"/>
        <v>GND</v>
      </c>
      <c r="C482" t="str">
        <f t="shared" si="52"/>
        <v>C13-GND</v>
      </c>
      <c r="D482" t="str">
        <f t="shared" si="53"/>
        <v>C13-1</v>
      </c>
      <c r="E482" t="s">
        <v>456</v>
      </c>
      <c r="F482">
        <v>1</v>
      </c>
      <c r="G482" t="s">
        <v>324</v>
      </c>
      <c r="N482" s="97"/>
      <c r="AT482" t="str">
        <f t="shared" si="54"/>
        <v>GND</v>
      </c>
      <c r="AU482" t="str">
        <f t="shared" si="55"/>
        <v>--</v>
      </c>
    </row>
    <row r="483" spans="1:47" x14ac:dyDescent="0.25">
      <c r="A483" t="str">
        <f t="shared" si="50"/>
        <v>C13-2</v>
      </c>
      <c r="B483" t="str">
        <f t="shared" si="51"/>
        <v>USB_VBUS</v>
      </c>
      <c r="C483" t="str">
        <f t="shared" si="52"/>
        <v>C13-USB_VBUS</v>
      </c>
      <c r="D483" t="str">
        <f t="shared" si="53"/>
        <v>C13-2</v>
      </c>
      <c r="E483" t="s">
        <v>456</v>
      </c>
      <c r="F483">
        <v>2</v>
      </c>
      <c r="G483" t="s">
        <v>350</v>
      </c>
      <c r="N483" s="97"/>
      <c r="AT483" t="str">
        <f t="shared" si="54"/>
        <v>USB_VBUS</v>
      </c>
      <c r="AU483" t="str">
        <f t="shared" si="55"/>
        <v>--</v>
      </c>
    </row>
    <row r="484" spans="1:47" x14ac:dyDescent="0.25">
      <c r="A484" t="str">
        <f t="shared" si="50"/>
        <v>C14-1</v>
      </c>
      <c r="B484" t="str">
        <f t="shared" si="51"/>
        <v>3.3V</v>
      </c>
      <c r="C484" t="str">
        <f t="shared" si="52"/>
        <v>C14-3.3V</v>
      </c>
      <c r="D484" t="str">
        <f t="shared" si="53"/>
        <v>C14-1</v>
      </c>
      <c r="E484" t="s">
        <v>457</v>
      </c>
      <c r="F484">
        <v>1</v>
      </c>
      <c r="G484" t="s">
        <v>291</v>
      </c>
      <c r="N484" s="97"/>
      <c r="AT484" t="str">
        <f t="shared" si="54"/>
        <v>3.3V</v>
      </c>
      <c r="AU484" t="str">
        <f t="shared" si="55"/>
        <v>--</v>
      </c>
    </row>
    <row r="485" spans="1:47" x14ac:dyDescent="0.25">
      <c r="A485" t="str">
        <f t="shared" si="50"/>
        <v>C14-2</v>
      </c>
      <c r="B485" t="str">
        <f t="shared" si="51"/>
        <v>GND</v>
      </c>
      <c r="C485" t="str">
        <f t="shared" si="52"/>
        <v>C14-GND</v>
      </c>
      <c r="D485" t="str">
        <f t="shared" si="53"/>
        <v>C14-2</v>
      </c>
      <c r="E485" t="s">
        <v>457</v>
      </c>
      <c r="F485">
        <v>2</v>
      </c>
      <c r="G485" t="s">
        <v>324</v>
      </c>
      <c r="N485" s="97"/>
      <c r="AT485" t="str">
        <f t="shared" si="54"/>
        <v>GND</v>
      </c>
      <c r="AU485" t="str">
        <f t="shared" si="55"/>
        <v>--</v>
      </c>
    </row>
    <row r="486" spans="1:47" x14ac:dyDescent="0.25">
      <c r="A486" t="str">
        <f t="shared" si="50"/>
        <v>C15-1</v>
      </c>
      <c r="B486" t="str">
        <f t="shared" si="51"/>
        <v>1.8V</v>
      </c>
      <c r="C486" t="str">
        <f t="shared" si="52"/>
        <v>C15-1.8V</v>
      </c>
      <c r="D486" t="str">
        <f t="shared" si="53"/>
        <v>C15-1</v>
      </c>
      <c r="E486" t="s">
        <v>458</v>
      </c>
      <c r="F486">
        <v>1</v>
      </c>
      <c r="G486" t="s">
        <v>964</v>
      </c>
      <c r="N486" s="97"/>
      <c r="AT486" t="str">
        <f t="shared" si="54"/>
        <v>1.8V</v>
      </c>
      <c r="AU486" t="str">
        <f t="shared" si="55"/>
        <v>--</v>
      </c>
    </row>
    <row r="487" spans="1:47" x14ac:dyDescent="0.25">
      <c r="A487" t="str">
        <f t="shared" si="50"/>
        <v>C15-2</v>
      </c>
      <c r="B487" t="str">
        <f t="shared" si="51"/>
        <v>GND</v>
      </c>
      <c r="C487" t="str">
        <f t="shared" si="52"/>
        <v>C15-GND</v>
      </c>
      <c r="D487" t="str">
        <f t="shared" si="53"/>
        <v>C15-2</v>
      </c>
      <c r="E487" t="s">
        <v>458</v>
      </c>
      <c r="F487">
        <v>2</v>
      </c>
      <c r="G487" t="s">
        <v>324</v>
      </c>
      <c r="N487" s="97"/>
      <c r="AT487" t="str">
        <f t="shared" si="54"/>
        <v>GND</v>
      </c>
      <c r="AU487" t="str">
        <f t="shared" si="55"/>
        <v>--</v>
      </c>
    </row>
    <row r="488" spans="1:47" x14ac:dyDescent="0.25">
      <c r="A488" t="str">
        <f t="shared" si="50"/>
        <v>C16-1</v>
      </c>
      <c r="B488" t="str">
        <f t="shared" si="51"/>
        <v>3.3V</v>
      </c>
      <c r="C488" t="str">
        <f t="shared" si="52"/>
        <v>C16-3.3V</v>
      </c>
      <c r="D488" t="str">
        <f t="shared" si="53"/>
        <v>C16-1</v>
      </c>
      <c r="E488" t="s">
        <v>459</v>
      </c>
      <c r="F488">
        <v>1</v>
      </c>
      <c r="G488" t="s">
        <v>291</v>
      </c>
      <c r="N488" s="97"/>
      <c r="AT488" t="str">
        <f t="shared" si="54"/>
        <v>3.3V</v>
      </c>
      <c r="AU488" t="str">
        <f t="shared" si="55"/>
        <v>--</v>
      </c>
    </row>
    <row r="489" spans="1:47" x14ac:dyDescent="0.25">
      <c r="A489" t="str">
        <f t="shared" si="50"/>
        <v>C16-2</v>
      </c>
      <c r="B489" t="str">
        <f t="shared" si="51"/>
        <v>GND</v>
      </c>
      <c r="C489" t="str">
        <f t="shared" si="52"/>
        <v>C16-GND</v>
      </c>
      <c r="D489" t="str">
        <f t="shared" si="53"/>
        <v>C16-2</v>
      </c>
      <c r="E489" t="s">
        <v>459</v>
      </c>
      <c r="F489">
        <v>2</v>
      </c>
      <c r="G489" t="s">
        <v>324</v>
      </c>
      <c r="N489" s="97"/>
      <c r="AT489" t="str">
        <f t="shared" si="54"/>
        <v>GND</v>
      </c>
      <c r="AU489" t="str">
        <f t="shared" si="55"/>
        <v>--</v>
      </c>
    </row>
    <row r="490" spans="1:47" x14ac:dyDescent="0.25">
      <c r="A490" t="str">
        <f t="shared" si="50"/>
        <v>C17-1</v>
      </c>
      <c r="B490" t="str">
        <f t="shared" si="51"/>
        <v>NetC1_1</v>
      </c>
      <c r="C490" t="str">
        <f t="shared" si="52"/>
        <v>C17-NetC1_1</v>
      </c>
      <c r="D490" t="str">
        <f t="shared" si="53"/>
        <v>C17-1</v>
      </c>
      <c r="E490" t="s">
        <v>460</v>
      </c>
      <c r="F490">
        <v>1</v>
      </c>
      <c r="G490" t="s">
        <v>370</v>
      </c>
      <c r="N490" s="97"/>
      <c r="AT490" t="str">
        <f t="shared" si="54"/>
        <v>NetC1_1</v>
      </c>
      <c r="AU490" t="str">
        <f t="shared" si="55"/>
        <v>--</v>
      </c>
    </row>
    <row r="491" spans="1:47" x14ac:dyDescent="0.25">
      <c r="A491" t="str">
        <f t="shared" si="50"/>
        <v>C17-2</v>
      </c>
      <c r="B491" t="str">
        <f t="shared" si="51"/>
        <v>GND</v>
      </c>
      <c r="C491" t="str">
        <f t="shared" si="52"/>
        <v>C17-GND</v>
      </c>
      <c r="D491" t="str">
        <f t="shared" si="53"/>
        <v>C17-2</v>
      </c>
      <c r="E491" t="s">
        <v>460</v>
      </c>
      <c r="F491">
        <v>2</v>
      </c>
      <c r="G491" t="s">
        <v>324</v>
      </c>
      <c r="N491" s="97"/>
      <c r="AT491" t="str">
        <f t="shared" si="54"/>
        <v>GND</v>
      </c>
      <c r="AU491" t="str">
        <f t="shared" si="55"/>
        <v>--</v>
      </c>
    </row>
    <row r="492" spans="1:47" x14ac:dyDescent="0.25">
      <c r="A492" t="str">
        <f t="shared" si="50"/>
        <v>C18-1</v>
      </c>
      <c r="B492" t="str">
        <f t="shared" si="51"/>
        <v>3.3V</v>
      </c>
      <c r="C492" t="str">
        <f t="shared" si="52"/>
        <v>C18-3.3V</v>
      </c>
      <c r="D492" t="str">
        <f t="shared" si="53"/>
        <v>C18-1</v>
      </c>
      <c r="E492" t="s">
        <v>461</v>
      </c>
      <c r="F492">
        <v>1</v>
      </c>
      <c r="G492" t="s">
        <v>291</v>
      </c>
      <c r="N492" s="97"/>
      <c r="AT492" t="str">
        <f t="shared" si="54"/>
        <v>3.3V</v>
      </c>
      <c r="AU492" t="str">
        <f t="shared" si="55"/>
        <v>--</v>
      </c>
    </row>
    <row r="493" spans="1:47" x14ac:dyDescent="0.25">
      <c r="A493" t="str">
        <f t="shared" si="50"/>
        <v>C18-2</v>
      </c>
      <c r="B493" t="str">
        <f t="shared" si="51"/>
        <v>GND</v>
      </c>
      <c r="C493" t="str">
        <f t="shared" si="52"/>
        <v>C18-GND</v>
      </c>
      <c r="D493" t="str">
        <f t="shared" si="53"/>
        <v>C18-2</v>
      </c>
      <c r="E493" t="s">
        <v>461</v>
      </c>
      <c r="F493">
        <v>2</v>
      </c>
      <c r="G493" t="s">
        <v>324</v>
      </c>
      <c r="N493" s="97"/>
      <c r="AT493" t="str">
        <f t="shared" si="54"/>
        <v>GND</v>
      </c>
      <c r="AU493" t="str">
        <f t="shared" si="55"/>
        <v>--</v>
      </c>
    </row>
    <row r="494" spans="1:47" x14ac:dyDescent="0.25">
      <c r="A494" t="str">
        <f t="shared" si="50"/>
        <v>C19-1</v>
      </c>
      <c r="B494" t="str">
        <f t="shared" si="51"/>
        <v>NetC19_1</v>
      </c>
      <c r="C494" t="str">
        <f t="shared" si="52"/>
        <v>C19-NetC19_1</v>
      </c>
      <c r="D494" t="str">
        <f t="shared" si="53"/>
        <v>C19-1</v>
      </c>
      <c r="E494" t="s">
        <v>462</v>
      </c>
      <c r="F494">
        <v>1</v>
      </c>
      <c r="G494" t="s">
        <v>369</v>
      </c>
      <c r="N494" s="97"/>
      <c r="AT494" t="str">
        <f t="shared" si="54"/>
        <v>NetC19_1</v>
      </c>
      <c r="AU494" t="str">
        <f t="shared" si="55"/>
        <v>--</v>
      </c>
    </row>
    <row r="495" spans="1:47" x14ac:dyDescent="0.25">
      <c r="A495" t="str">
        <f t="shared" si="50"/>
        <v>C19-2</v>
      </c>
      <c r="B495" t="str">
        <f t="shared" si="51"/>
        <v>GND</v>
      </c>
      <c r="C495" t="str">
        <f t="shared" si="52"/>
        <v>C19-GND</v>
      </c>
      <c r="D495" t="str">
        <f t="shared" si="53"/>
        <v>C19-2</v>
      </c>
      <c r="E495" t="s">
        <v>462</v>
      </c>
      <c r="F495">
        <v>2</v>
      </c>
      <c r="G495" t="s">
        <v>324</v>
      </c>
      <c r="N495" s="97"/>
      <c r="AT495" t="str">
        <f t="shared" si="54"/>
        <v>GND</v>
      </c>
      <c r="AU495" t="str">
        <f t="shared" si="55"/>
        <v>--</v>
      </c>
    </row>
    <row r="496" spans="1:47" x14ac:dyDescent="0.25">
      <c r="A496" t="str">
        <f t="shared" si="50"/>
        <v>C20-1</v>
      </c>
      <c r="B496" t="str">
        <f t="shared" si="51"/>
        <v>NetC19_1</v>
      </c>
      <c r="C496" t="str">
        <f t="shared" si="52"/>
        <v>C20-NetC19_1</v>
      </c>
      <c r="D496" t="str">
        <f t="shared" si="53"/>
        <v>C20-1</v>
      </c>
      <c r="E496" t="s">
        <v>463</v>
      </c>
      <c r="F496">
        <v>1</v>
      </c>
      <c r="G496" t="s">
        <v>369</v>
      </c>
      <c r="N496" s="97"/>
      <c r="AT496" t="str">
        <f t="shared" si="54"/>
        <v>NetC19_1</v>
      </c>
      <c r="AU496" t="str">
        <f t="shared" si="55"/>
        <v>--</v>
      </c>
    </row>
    <row r="497" spans="1:47" x14ac:dyDescent="0.25">
      <c r="A497" t="str">
        <f t="shared" si="50"/>
        <v>C20-2</v>
      </c>
      <c r="B497" t="str">
        <f t="shared" si="51"/>
        <v>GND</v>
      </c>
      <c r="C497" t="str">
        <f t="shared" si="52"/>
        <v>C20-GND</v>
      </c>
      <c r="D497" t="str">
        <f t="shared" si="53"/>
        <v>C20-2</v>
      </c>
      <c r="E497" t="s">
        <v>463</v>
      </c>
      <c r="F497">
        <v>2</v>
      </c>
      <c r="G497" t="s">
        <v>324</v>
      </c>
      <c r="N497" s="97"/>
      <c r="AT497" t="str">
        <f t="shared" si="54"/>
        <v>GND</v>
      </c>
      <c r="AU497" t="str">
        <f t="shared" si="55"/>
        <v>--</v>
      </c>
    </row>
    <row r="498" spans="1:47" x14ac:dyDescent="0.25">
      <c r="A498" t="str">
        <f t="shared" si="50"/>
        <v>C21-1</v>
      </c>
      <c r="B498" t="str">
        <f t="shared" si="51"/>
        <v>3.3V</v>
      </c>
      <c r="C498" t="str">
        <f t="shared" si="52"/>
        <v>C21-3.3V</v>
      </c>
      <c r="D498" t="str">
        <f t="shared" si="53"/>
        <v>C21-1</v>
      </c>
      <c r="E498" t="s">
        <v>464</v>
      </c>
      <c r="F498">
        <v>1</v>
      </c>
      <c r="G498" t="s">
        <v>291</v>
      </c>
      <c r="N498" s="97"/>
      <c r="AT498" t="str">
        <f t="shared" si="54"/>
        <v>3.3V</v>
      </c>
      <c r="AU498" t="str">
        <f t="shared" si="55"/>
        <v>--</v>
      </c>
    </row>
    <row r="499" spans="1:47" x14ac:dyDescent="0.25">
      <c r="A499" t="str">
        <f t="shared" si="50"/>
        <v>C21-2</v>
      </c>
      <c r="B499" t="str">
        <f t="shared" si="51"/>
        <v>GND</v>
      </c>
      <c r="C499" t="str">
        <f t="shared" si="52"/>
        <v>C21-GND</v>
      </c>
      <c r="D499" t="str">
        <f t="shared" si="53"/>
        <v>C21-2</v>
      </c>
      <c r="E499" t="s">
        <v>464</v>
      </c>
      <c r="F499">
        <v>2</v>
      </c>
      <c r="G499" t="s">
        <v>324</v>
      </c>
      <c r="N499" s="97"/>
      <c r="AT499" t="str">
        <f t="shared" si="54"/>
        <v>GND</v>
      </c>
      <c r="AU499" t="str">
        <f t="shared" si="55"/>
        <v>--</v>
      </c>
    </row>
    <row r="500" spans="1:47" x14ac:dyDescent="0.25">
      <c r="A500" t="str">
        <f t="shared" si="50"/>
        <v>C22-1</v>
      </c>
      <c r="B500" t="str">
        <f t="shared" si="51"/>
        <v>3.3V</v>
      </c>
      <c r="C500" t="str">
        <f t="shared" si="52"/>
        <v>C22-3.3V</v>
      </c>
      <c r="D500" t="str">
        <f t="shared" si="53"/>
        <v>C22-1</v>
      </c>
      <c r="E500" t="s">
        <v>465</v>
      </c>
      <c r="F500">
        <v>1</v>
      </c>
      <c r="G500" t="s">
        <v>291</v>
      </c>
      <c r="N500" s="97"/>
      <c r="AT500" t="str">
        <f t="shared" si="54"/>
        <v>3.3V</v>
      </c>
      <c r="AU500" t="str">
        <f t="shared" si="55"/>
        <v>--</v>
      </c>
    </row>
    <row r="501" spans="1:47" x14ac:dyDescent="0.25">
      <c r="A501" t="str">
        <f t="shared" si="50"/>
        <v>C22-2</v>
      </c>
      <c r="B501" t="str">
        <f t="shared" si="51"/>
        <v>GND</v>
      </c>
      <c r="C501" t="str">
        <f t="shared" si="52"/>
        <v>C22-GND</v>
      </c>
      <c r="D501" t="str">
        <f t="shared" si="53"/>
        <v>C22-2</v>
      </c>
      <c r="E501" t="s">
        <v>465</v>
      </c>
      <c r="F501">
        <v>2</v>
      </c>
      <c r="G501" t="s">
        <v>324</v>
      </c>
      <c r="N501" s="97"/>
      <c r="AT501" t="str">
        <f t="shared" si="54"/>
        <v>GND</v>
      </c>
      <c r="AU501" t="str">
        <f t="shared" si="55"/>
        <v>--</v>
      </c>
    </row>
    <row r="502" spans="1:47" x14ac:dyDescent="0.25">
      <c r="A502" t="str">
        <f t="shared" si="50"/>
        <v>C23-1</v>
      </c>
      <c r="B502" t="str">
        <f t="shared" si="51"/>
        <v>5V</v>
      </c>
      <c r="C502" t="str">
        <f t="shared" si="52"/>
        <v>C23-5V</v>
      </c>
      <c r="D502" t="str">
        <f t="shared" si="53"/>
        <v>C23-1</v>
      </c>
      <c r="E502" t="s">
        <v>466</v>
      </c>
      <c r="F502">
        <v>1</v>
      </c>
      <c r="G502" t="s">
        <v>293</v>
      </c>
      <c r="N502" s="97"/>
      <c r="AT502" t="str">
        <f t="shared" si="54"/>
        <v>5V</v>
      </c>
      <c r="AU502" t="str">
        <f t="shared" si="55"/>
        <v>--</v>
      </c>
    </row>
    <row r="503" spans="1:47" x14ac:dyDescent="0.25">
      <c r="A503" t="str">
        <f t="shared" si="50"/>
        <v>C23-2</v>
      </c>
      <c r="B503" t="str">
        <f t="shared" si="51"/>
        <v>GND</v>
      </c>
      <c r="C503" t="str">
        <f t="shared" si="52"/>
        <v>C23-GND</v>
      </c>
      <c r="D503" t="str">
        <f t="shared" si="53"/>
        <v>C23-2</v>
      </c>
      <c r="E503" t="s">
        <v>466</v>
      </c>
      <c r="F503">
        <v>2</v>
      </c>
      <c r="G503" t="s">
        <v>324</v>
      </c>
      <c r="N503" s="97"/>
      <c r="AT503" t="str">
        <f t="shared" si="54"/>
        <v>GND</v>
      </c>
      <c r="AU503" t="str">
        <f t="shared" si="55"/>
        <v>--</v>
      </c>
    </row>
    <row r="504" spans="1:47" x14ac:dyDescent="0.25">
      <c r="A504" t="str">
        <f t="shared" si="50"/>
        <v>C24-1</v>
      </c>
      <c r="B504" t="str">
        <f t="shared" si="51"/>
        <v>5V</v>
      </c>
      <c r="C504" t="str">
        <f t="shared" si="52"/>
        <v>C24-5V</v>
      </c>
      <c r="D504" t="str">
        <f t="shared" si="53"/>
        <v>C24-1</v>
      </c>
      <c r="E504" t="s">
        <v>467</v>
      </c>
      <c r="F504">
        <v>1</v>
      </c>
      <c r="G504" t="s">
        <v>293</v>
      </c>
      <c r="N504" s="97"/>
      <c r="AT504" t="str">
        <f t="shared" si="54"/>
        <v>5V</v>
      </c>
      <c r="AU504" t="str">
        <f t="shared" si="55"/>
        <v>--</v>
      </c>
    </row>
    <row r="505" spans="1:47" x14ac:dyDescent="0.25">
      <c r="A505" t="str">
        <f t="shared" si="50"/>
        <v>C24-2</v>
      </c>
      <c r="B505" t="str">
        <f t="shared" si="51"/>
        <v>GND</v>
      </c>
      <c r="C505" t="str">
        <f t="shared" si="52"/>
        <v>C24-GND</v>
      </c>
      <c r="D505" t="str">
        <f t="shared" si="53"/>
        <v>C24-2</v>
      </c>
      <c r="E505" t="s">
        <v>467</v>
      </c>
      <c r="F505">
        <v>2</v>
      </c>
      <c r="G505" t="s">
        <v>324</v>
      </c>
      <c r="N505" s="97"/>
      <c r="AT505" t="str">
        <f t="shared" si="54"/>
        <v>GND</v>
      </c>
      <c r="AU505" t="str">
        <f t="shared" si="55"/>
        <v>--</v>
      </c>
    </row>
    <row r="506" spans="1:47" x14ac:dyDescent="0.25">
      <c r="A506" t="str">
        <f t="shared" si="50"/>
        <v>C25-1</v>
      </c>
      <c r="B506" t="str">
        <f t="shared" si="51"/>
        <v>nCONFIG</v>
      </c>
      <c r="C506" t="str">
        <f t="shared" si="52"/>
        <v>C25-nCONFIG</v>
      </c>
      <c r="D506" t="str">
        <f t="shared" si="53"/>
        <v>C25-1</v>
      </c>
      <c r="E506" t="s">
        <v>468</v>
      </c>
      <c r="F506">
        <v>1</v>
      </c>
      <c r="G506" t="s">
        <v>640</v>
      </c>
      <c r="N506" s="97"/>
      <c r="AT506" t="str">
        <f t="shared" si="54"/>
        <v>RESET</v>
      </c>
      <c r="AU506" t="str">
        <f t="shared" si="55"/>
        <v>R26</v>
      </c>
    </row>
    <row r="507" spans="1:47" x14ac:dyDescent="0.25">
      <c r="A507" t="str">
        <f t="shared" si="50"/>
        <v>C25-2</v>
      </c>
      <c r="B507" t="str">
        <f t="shared" si="51"/>
        <v>GND</v>
      </c>
      <c r="C507" t="str">
        <f t="shared" si="52"/>
        <v>C25-GND</v>
      </c>
      <c r="D507" t="str">
        <f t="shared" si="53"/>
        <v>C25-2</v>
      </c>
      <c r="E507" t="s">
        <v>468</v>
      </c>
      <c r="F507">
        <v>2</v>
      </c>
      <c r="G507" t="s">
        <v>324</v>
      </c>
      <c r="N507" s="97"/>
      <c r="AT507" t="str">
        <f t="shared" si="54"/>
        <v>GND</v>
      </c>
      <c r="AU507" t="str">
        <f t="shared" si="55"/>
        <v>--</v>
      </c>
    </row>
    <row r="508" spans="1:47" x14ac:dyDescent="0.25">
      <c r="A508" t="str">
        <f t="shared" si="50"/>
        <v>C26-1</v>
      </c>
      <c r="B508" t="str">
        <f t="shared" si="51"/>
        <v>GND</v>
      </c>
      <c r="C508" t="str">
        <f t="shared" si="52"/>
        <v>C26-GND</v>
      </c>
      <c r="D508" t="str">
        <f t="shared" si="53"/>
        <v>C26-1</v>
      </c>
      <c r="E508" t="s">
        <v>469</v>
      </c>
      <c r="F508">
        <v>1</v>
      </c>
      <c r="G508" t="s">
        <v>324</v>
      </c>
      <c r="N508" s="97"/>
      <c r="AT508" t="str">
        <f t="shared" si="54"/>
        <v>GND</v>
      </c>
      <c r="AU508" t="str">
        <f t="shared" si="55"/>
        <v>--</v>
      </c>
    </row>
    <row r="509" spans="1:47" x14ac:dyDescent="0.25">
      <c r="A509" t="str">
        <f t="shared" si="50"/>
        <v>C26-2</v>
      </c>
      <c r="B509" t="str">
        <f t="shared" si="51"/>
        <v>3.3V</v>
      </c>
      <c r="C509" t="str">
        <f t="shared" si="52"/>
        <v>C26-3.3V</v>
      </c>
      <c r="D509" t="str">
        <f t="shared" si="53"/>
        <v>C26-2</v>
      </c>
      <c r="E509" t="s">
        <v>469</v>
      </c>
      <c r="F509">
        <v>2</v>
      </c>
      <c r="G509" t="s">
        <v>291</v>
      </c>
      <c r="N509" s="97"/>
      <c r="AT509" t="str">
        <f t="shared" si="54"/>
        <v>3.3V</v>
      </c>
      <c r="AU509" t="str">
        <f t="shared" si="55"/>
        <v>--</v>
      </c>
    </row>
    <row r="510" spans="1:47" x14ac:dyDescent="0.25">
      <c r="A510" t="str">
        <f t="shared" si="50"/>
        <v>C27-1</v>
      </c>
      <c r="B510" t="str">
        <f t="shared" si="51"/>
        <v>3.3V</v>
      </c>
      <c r="C510" t="str">
        <f t="shared" si="52"/>
        <v>C27-3.3V</v>
      </c>
      <c r="D510" t="str">
        <f t="shared" si="53"/>
        <v>C27-1</v>
      </c>
      <c r="E510" t="s">
        <v>470</v>
      </c>
      <c r="F510">
        <v>1</v>
      </c>
      <c r="G510" t="s">
        <v>291</v>
      </c>
      <c r="N510" s="97"/>
      <c r="AT510" t="str">
        <f t="shared" si="54"/>
        <v>3.3V</v>
      </c>
      <c r="AU510" t="str">
        <f t="shared" si="55"/>
        <v>--</v>
      </c>
    </row>
    <row r="511" spans="1:47" x14ac:dyDescent="0.25">
      <c r="A511" t="str">
        <f t="shared" si="50"/>
        <v>C27-2</v>
      </c>
      <c r="B511" t="str">
        <f t="shared" si="51"/>
        <v>GND</v>
      </c>
      <c r="C511" t="str">
        <f t="shared" si="52"/>
        <v>C27-GND</v>
      </c>
      <c r="D511" t="str">
        <f t="shared" si="53"/>
        <v>C27-2</v>
      </c>
      <c r="E511" t="s">
        <v>470</v>
      </c>
      <c r="F511">
        <v>2</v>
      </c>
      <c r="G511" t="s">
        <v>324</v>
      </c>
      <c r="N511" s="97"/>
      <c r="AT511" t="str">
        <f t="shared" si="54"/>
        <v>GND</v>
      </c>
      <c r="AU511" t="str">
        <f t="shared" si="55"/>
        <v>--</v>
      </c>
    </row>
    <row r="512" spans="1:47" x14ac:dyDescent="0.25">
      <c r="A512" t="str">
        <f t="shared" si="50"/>
        <v>C28-1</v>
      </c>
      <c r="B512" t="str">
        <f t="shared" si="51"/>
        <v>3.3V</v>
      </c>
      <c r="C512" t="str">
        <f t="shared" si="52"/>
        <v>C28-3.3V</v>
      </c>
      <c r="D512" t="str">
        <f t="shared" si="53"/>
        <v>C28-1</v>
      </c>
      <c r="E512" t="s">
        <v>471</v>
      </c>
      <c r="F512">
        <v>1</v>
      </c>
      <c r="G512" t="s">
        <v>291</v>
      </c>
      <c r="N512" s="97"/>
      <c r="AT512" t="str">
        <f t="shared" si="54"/>
        <v>3.3V</v>
      </c>
      <c r="AU512" t="str">
        <f t="shared" si="55"/>
        <v>--</v>
      </c>
    </row>
    <row r="513" spans="1:47" x14ac:dyDescent="0.25">
      <c r="A513" t="str">
        <f t="shared" si="50"/>
        <v>C28-2</v>
      </c>
      <c r="B513" t="str">
        <f t="shared" si="51"/>
        <v>GND</v>
      </c>
      <c r="C513" t="str">
        <f t="shared" si="52"/>
        <v>C28-GND</v>
      </c>
      <c r="D513" t="str">
        <f t="shared" si="53"/>
        <v>C28-2</v>
      </c>
      <c r="E513" t="s">
        <v>471</v>
      </c>
      <c r="F513">
        <v>2</v>
      </c>
      <c r="G513" t="s">
        <v>324</v>
      </c>
      <c r="N513" s="97"/>
      <c r="AT513" t="str">
        <f t="shared" si="54"/>
        <v>GND</v>
      </c>
      <c r="AU513" t="str">
        <f t="shared" si="55"/>
        <v>--</v>
      </c>
    </row>
    <row r="514" spans="1:47" x14ac:dyDescent="0.25">
      <c r="A514" t="str">
        <f t="shared" si="50"/>
        <v>C29-1</v>
      </c>
      <c r="B514" t="str">
        <f t="shared" si="51"/>
        <v>3.3V</v>
      </c>
      <c r="C514" t="str">
        <f t="shared" si="52"/>
        <v>C29-3.3V</v>
      </c>
      <c r="D514" t="str">
        <f t="shared" si="53"/>
        <v>C29-1</v>
      </c>
      <c r="E514" t="s">
        <v>472</v>
      </c>
      <c r="F514">
        <v>1</v>
      </c>
      <c r="G514" t="s">
        <v>291</v>
      </c>
      <c r="N514" s="97"/>
      <c r="AT514" t="str">
        <f t="shared" si="54"/>
        <v>3.3V</v>
      </c>
      <c r="AU514" t="str">
        <f t="shared" si="55"/>
        <v>--</v>
      </c>
    </row>
    <row r="515" spans="1:47" x14ac:dyDescent="0.25">
      <c r="A515" t="str">
        <f t="shared" si="50"/>
        <v>C29-2</v>
      </c>
      <c r="B515" t="str">
        <f t="shared" si="51"/>
        <v>GND</v>
      </c>
      <c r="C515" t="str">
        <f t="shared" si="52"/>
        <v>C29-GND</v>
      </c>
      <c r="D515" t="str">
        <f t="shared" si="53"/>
        <v>C29-2</v>
      </c>
      <c r="E515" t="s">
        <v>472</v>
      </c>
      <c r="F515">
        <v>2</v>
      </c>
      <c r="G515" t="s">
        <v>324</v>
      </c>
      <c r="N515" s="97"/>
      <c r="AT515" t="str">
        <f t="shared" si="54"/>
        <v>GND</v>
      </c>
      <c r="AU515" t="str">
        <f t="shared" si="55"/>
        <v>--</v>
      </c>
    </row>
    <row r="516" spans="1:47" x14ac:dyDescent="0.25">
      <c r="A516" t="str">
        <f t="shared" si="50"/>
        <v>C30-1</v>
      </c>
      <c r="B516" t="str">
        <f t="shared" si="51"/>
        <v>3.3V</v>
      </c>
      <c r="C516" t="str">
        <f t="shared" si="52"/>
        <v>C30-3.3V</v>
      </c>
      <c r="D516" t="str">
        <f t="shared" si="53"/>
        <v>C30-1</v>
      </c>
      <c r="E516" t="s">
        <v>473</v>
      </c>
      <c r="F516">
        <v>1</v>
      </c>
      <c r="G516" t="s">
        <v>291</v>
      </c>
      <c r="N516" s="97"/>
      <c r="AT516" t="str">
        <f t="shared" si="54"/>
        <v>3.3V</v>
      </c>
      <c r="AU516" t="str">
        <f t="shared" si="55"/>
        <v>--</v>
      </c>
    </row>
    <row r="517" spans="1:47" x14ac:dyDescent="0.25">
      <c r="A517" t="str">
        <f t="shared" si="50"/>
        <v>C30-2</v>
      </c>
      <c r="B517" t="str">
        <f t="shared" si="51"/>
        <v>GND</v>
      </c>
      <c r="C517" t="str">
        <f t="shared" si="52"/>
        <v>C30-GND</v>
      </c>
      <c r="D517" t="str">
        <f t="shared" si="53"/>
        <v>C30-2</v>
      </c>
      <c r="E517" t="s">
        <v>473</v>
      </c>
      <c r="F517">
        <v>2</v>
      </c>
      <c r="G517" t="s">
        <v>324</v>
      </c>
      <c r="N517" s="97"/>
      <c r="AT517" t="str">
        <f t="shared" si="54"/>
        <v>GND</v>
      </c>
      <c r="AU517" t="str">
        <f t="shared" si="55"/>
        <v>--</v>
      </c>
    </row>
    <row r="518" spans="1:47" x14ac:dyDescent="0.25">
      <c r="A518" t="str">
        <f t="shared" ref="A518:A581" si="56">$E518&amp;"-"&amp;$F518</f>
        <v>C31-1</v>
      </c>
      <c r="B518" t="str">
        <f t="shared" ref="B518:B581" si="57">IF(OR(E518=$A$2,E518=$B$2,E518=$C$2,E518=$D$2),"--",G518)</f>
        <v>NetC31_1</v>
      </c>
      <c r="C518" t="str">
        <f t="shared" ref="C518:C581" si="58">$E518&amp;"-"&amp;$G518</f>
        <v>C31-NetC31_1</v>
      </c>
      <c r="D518" t="str">
        <f t="shared" ref="D518:D581" si="59">A518</f>
        <v>C31-1</v>
      </c>
      <c r="E518" t="s">
        <v>474</v>
      </c>
      <c r="F518">
        <v>1</v>
      </c>
      <c r="G518" t="s">
        <v>980</v>
      </c>
      <c r="N518" s="97"/>
      <c r="AT518" t="str">
        <f t="shared" ref="AT518:AT581" si="60">IF(IF(COUNTIF($AO$6:$AQ$150,B518)&gt;0,"---","--")="---",VLOOKUP(B518,$AO$6:$AQ$150,3,0),B518)</f>
        <v>NetC31_1</v>
      </c>
      <c r="AU518" t="str">
        <f t="shared" ref="AU518:AU581" si="61">IF(IF(COUNTIF($AO$6:$AQ$150,B518)&gt;0,"---","--")="---",VLOOKUP(B518,$AO$6:$AQ$150,2,0),"--")</f>
        <v>--</v>
      </c>
    </row>
    <row r="519" spans="1:47" x14ac:dyDescent="0.25">
      <c r="A519" t="str">
        <f t="shared" si="56"/>
        <v>C31-2</v>
      </c>
      <c r="B519" t="str">
        <f t="shared" si="57"/>
        <v>NetC31_2</v>
      </c>
      <c r="C519" t="str">
        <f t="shared" si="58"/>
        <v>C31-NetC31_2</v>
      </c>
      <c r="D519" t="str">
        <f t="shared" si="59"/>
        <v>C31-2</v>
      </c>
      <c r="E519" t="s">
        <v>474</v>
      </c>
      <c r="F519">
        <v>2</v>
      </c>
      <c r="G519" t="s">
        <v>981</v>
      </c>
      <c r="N519" s="97"/>
      <c r="AT519" t="str">
        <f t="shared" si="60"/>
        <v>NetC31_2</v>
      </c>
      <c r="AU519" t="str">
        <f t="shared" si="61"/>
        <v>--</v>
      </c>
    </row>
    <row r="520" spans="1:47" x14ac:dyDescent="0.25">
      <c r="A520" t="str">
        <f t="shared" si="56"/>
        <v>C32-1</v>
      </c>
      <c r="B520" t="str">
        <f t="shared" si="57"/>
        <v>3.3V</v>
      </c>
      <c r="C520" t="str">
        <f t="shared" si="58"/>
        <v>C32-3.3V</v>
      </c>
      <c r="D520" t="str">
        <f t="shared" si="59"/>
        <v>C32-1</v>
      </c>
      <c r="E520" t="s">
        <v>773</v>
      </c>
      <c r="F520">
        <v>1</v>
      </c>
      <c r="G520" t="s">
        <v>291</v>
      </c>
      <c r="N520" s="97"/>
      <c r="AT520" t="str">
        <f t="shared" si="60"/>
        <v>3.3V</v>
      </c>
      <c r="AU520" t="str">
        <f t="shared" si="61"/>
        <v>--</v>
      </c>
    </row>
    <row r="521" spans="1:47" x14ac:dyDescent="0.25">
      <c r="A521" t="str">
        <f t="shared" si="56"/>
        <v>C32-2</v>
      </c>
      <c r="B521" t="str">
        <f t="shared" si="57"/>
        <v>GND</v>
      </c>
      <c r="C521" t="str">
        <f t="shared" si="58"/>
        <v>C32-GND</v>
      </c>
      <c r="D521" t="str">
        <f t="shared" si="59"/>
        <v>C32-2</v>
      </c>
      <c r="E521" t="s">
        <v>773</v>
      </c>
      <c r="F521">
        <v>2</v>
      </c>
      <c r="G521" t="s">
        <v>324</v>
      </c>
      <c r="N521" s="97"/>
      <c r="AT521" t="str">
        <f t="shared" si="60"/>
        <v>GND</v>
      </c>
      <c r="AU521" t="str">
        <f t="shared" si="61"/>
        <v>--</v>
      </c>
    </row>
    <row r="522" spans="1:47" x14ac:dyDescent="0.25">
      <c r="A522" t="str">
        <f t="shared" si="56"/>
        <v>C33-1</v>
      </c>
      <c r="B522" t="str">
        <f t="shared" si="57"/>
        <v>3.3V</v>
      </c>
      <c r="C522" t="str">
        <f t="shared" si="58"/>
        <v>C33-3.3V</v>
      </c>
      <c r="D522" t="str">
        <f t="shared" si="59"/>
        <v>C33-1</v>
      </c>
      <c r="E522" t="s">
        <v>932</v>
      </c>
      <c r="F522">
        <v>1</v>
      </c>
      <c r="G522" t="s">
        <v>291</v>
      </c>
      <c r="N522" s="97"/>
      <c r="AT522" t="str">
        <f t="shared" si="60"/>
        <v>3.3V</v>
      </c>
      <c r="AU522" t="str">
        <f t="shared" si="61"/>
        <v>--</v>
      </c>
    </row>
    <row r="523" spans="1:47" x14ac:dyDescent="0.25">
      <c r="A523" t="str">
        <f t="shared" si="56"/>
        <v>C33-2</v>
      </c>
      <c r="B523" t="str">
        <f t="shared" si="57"/>
        <v>NetC33_2</v>
      </c>
      <c r="C523" t="str">
        <f t="shared" si="58"/>
        <v>C33-NetC33_2</v>
      </c>
      <c r="D523" t="str">
        <f t="shared" si="59"/>
        <v>C33-2</v>
      </c>
      <c r="E523" t="s">
        <v>932</v>
      </c>
      <c r="F523">
        <v>2</v>
      </c>
      <c r="G523" t="s">
        <v>848</v>
      </c>
      <c r="N523" s="97"/>
      <c r="AT523" t="str">
        <f t="shared" si="60"/>
        <v>NetC33_2</v>
      </c>
      <c r="AU523" t="str">
        <f t="shared" si="61"/>
        <v>--</v>
      </c>
    </row>
    <row r="524" spans="1:47" x14ac:dyDescent="0.25">
      <c r="A524" t="str">
        <f t="shared" si="56"/>
        <v>C34-1</v>
      </c>
      <c r="B524" t="str">
        <f t="shared" si="57"/>
        <v>3.3V</v>
      </c>
      <c r="C524" t="str">
        <f t="shared" si="58"/>
        <v>C34-3.3V</v>
      </c>
      <c r="D524" t="str">
        <f t="shared" si="59"/>
        <v>C34-1</v>
      </c>
      <c r="E524" t="s">
        <v>774</v>
      </c>
      <c r="F524">
        <v>1</v>
      </c>
      <c r="G524" t="s">
        <v>291</v>
      </c>
      <c r="N524" s="97"/>
      <c r="AT524" t="str">
        <f t="shared" si="60"/>
        <v>3.3V</v>
      </c>
      <c r="AU524" t="str">
        <f t="shared" si="61"/>
        <v>--</v>
      </c>
    </row>
    <row r="525" spans="1:47" x14ac:dyDescent="0.25">
      <c r="A525" t="str">
        <f t="shared" si="56"/>
        <v>C34-2</v>
      </c>
      <c r="B525" t="str">
        <f t="shared" si="57"/>
        <v>GND</v>
      </c>
      <c r="C525" t="str">
        <f t="shared" si="58"/>
        <v>C34-GND</v>
      </c>
      <c r="D525" t="str">
        <f t="shared" si="59"/>
        <v>C34-2</v>
      </c>
      <c r="E525" t="s">
        <v>774</v>
      </c>
      <c r="F525">
        <v>2</v>
      </c>
      <c r="G525" t="s">
        <v>324</v>
      </c>
      <c r="N525" s="97"/>
      <c r="AT525" t="str">
        <f t="shared" si="60"/>
        <v>GND</v>
      </c>
      <c r="AU525" t="str">
        <f t="shared" si="61"/>
        <v>--</v>
      </c>
    </row>
    <row r="526" spans="1:47" x14ac:dyDescent="0.25">
      <c r="A526" t="str">
        <f t="shared" si="56"/>
        <v>C35-1</v>
      </c>
      <c r="B526" t="str">
        <f t="shared" si="57"/>
        <v>3.3V</v>
      </c>
      <c r="C526" t="str">
        <f t="shared" si="58"/>
        <v>C35-3.3V</v>
      </c>
      <c r="D526" t="str">
        <f t="shared" si="59"/>
        <v>C35-1</v>
      </c>
      <c r="E526" t="s">
        <v>933</v>
      </c>
      <c r="F526">
        <v>1</v>
      </c>
      <c r="G526" t="s">
        <v>291</v>
      </c>
      <c r="N526" s="97"/>
      <c r="AT526" t="str">
        <f t="shared" si="60"/>
        <v>3.3V</v>
      </c>
      <c r="AU526" t="str">
        <f t="shared" si="61"/>
        <v>--</v>
      </c>
    </row>
    <row r="527" spans="1:47" x14ac:dyDescent="0.25">
      <c r="A527" t="str">
        <f t="shared" si="56"/>
        <v>C35-2</v>
      </c>
      <c r="B527" t="str">
        <f t="shared" si="57"/>
        <v>GND</v>
      </c>
      <c r="C527" t="str">
        <f t="shared" si="58"/>
        <v>C35-GND</v>
      </c>
      <c r="D527" t="str">
        <f t="shared" si="59"/>
        <v>C35-2</v>
      </c>
      <c r="E527" t="s">
        <v>933</v>
      </c>
      <c r="F527">
        <v>2</v>
      </c>
      <c r="G527" t="s">
        <v>324</v>
      </c>
      <c r="N527" s="97"/>
      <c r="AT527" t="str">
        <f t="shared" si="60"/>
        <v>GND</v>
      </c>
      <c r="AU527" t="str">
        <f t="shared" si="61"/>
        <v>--</v>
      </c>
    </row>
    <row r="528" spans="1:47" x14ac:dyDescent="0.25">
      <c r="A528" t="str">
        <f t="shared" si="56"/>
        <v>C36-1</v>
      </c>
      <c r="B528" t="str">
        <f t="shared" si="57"/>
        <v>NetC36_1</v>
      </c>
      <c r="C528" t="str">
        <f t="shared" si="58"/>
        <v>C36-NetC36_1</v>
      </c>
      <c r="D528" t="str">
        <f t="shared" si="59"/>
        <v>C36-1</v>
      </c>
      <c r="E528" t="s">
        <v>934</v>
      </c>
      <c r="F528">
        <v>1</v>
      </c>
      <c r="G528" t="s">
        <v>982</v>
      </c>
      <c r="N528" s="97"/>
      <c r="AT528" t="str">
        <f t="shared" si="60"/>
        <v>NetC36_1</v>
      </c>
      <c r="AU528" t="str">
        <f t="shared" si="61"/>
        <v>--</v>
      </c>
    </row>
    <row r="529" spans="1:47" x14ac:dyDescent="0.25">
      <c r="A529" t="str">
        <f t="shared" si="56"/>
        <v>C36-2</v>
      </c>
      <c r="B529" t="str">
        <f t="shared" si="57"/>
        <v>GND</v>
      </c>
      <c r="C529" t="str">
        <f t="shared" si="58"/>
        <v>C36-GND</v>
      </c>
      <c r="D529" t="str">
        <f t="shared" si="59"/>
        <v>C36-2</v>
      </c>
      <c r="E529" t="s">
        <v>934</v>
      </c>
      <c r="F529">
        <v>2</v>
      </c>
      <c r="G529" t="s">
        <v>324</v>
      </c>
      <c r="N529" s="97"/>
      <c r="AT529" t="str">
        <f t="shared" si="60"/>
        <v>GND</v>
      </c>
      <c r="AU529" t="str">
        <f t="shared" si="61"/>
        <v>--</v>
      </c>
    </row>
    <row r="530" spans="1:47" x14ac:dyDescent="0.25">
      <c r="A530" t="str">
        <f t="shared" si="56"/>
        <v>C37-1</v>
      </c>
      <c r="B530" t="str">
        <f t="shared" si="57"/>
        <v>3.3V</v>
      </c>
      <c r="C530" t="str">
        <f t="shared" si="58"/>
        <v>C37-3.3V</v>
      </c>
      <c r="D530" t="str">
        <f t="shared" si="59"/>
        <v>C37-1</v>
      </c>
      <c r="E530" t="s">
        <v>935</v>
      </c>
      <c r="F530">
        <v>1</v>
      </c>
      <c r="G530" t="s">
        <v>291</v>
      </c>
      <c r="N530" s="97"/>
      <c r="AT530" t="str">
        <f t="shared" si="60"/>
        <v>3.3V</v>
      </c>
      <c r="AU530" t="str">
        <f t="shared" si="61"/>
        <v>--</v>
      </c>
    </row>
    <row r="531" spans="1:47" x14ac:dyDescent="0.25">
      <c r="A531" t="str">
        <f t="shared" si="56"/>
        <v>C37-2</v>
      </c>
      <c r="B531" t="str">
        <f t="shared" si="57"/>
        <v>GND</v>
      </c>
      <c r="C531" t="str">
        <f t="shared" si="58"/>
        <v>C37-GND</v>
      </c>
      <c r="D531" t="str">
        <f t="shared" si="59"/>
        <v>C37-2</v>
      </c>
      <c r="E531" t="s">
        <v>935</v>
      </c>
      <c r="F531">
        <v>2</v>
      </c>
      <c r="G531" t="s">
        <v>324</v>
      </c>
      <c r="N531" s="97"/>
      <c r="AT531" t="str">
        <f t="shared" si="60"/>
        <v>GND</v>
      </c>
      <c r="AU531" t="str">
        <f t="shared" si="61"/>
        <v>--</v>
      </c>
    </row>
    <row r="532" spans="1:47" x14ac:dyDescent="0.25">
      <c r="A532" t="str">
        <f t="shared" si="56"/>
        <v>C38-1</v>
      </c>
      <c r="B532" t="str">
        <f t="shared" si="57"/>
        <v>NetC38_1</v>
      </c>
      <c r="C532" t="str">
        <f t="shared" si="58"/>
        <v>C38-NetC38_1</v>
      </c>
      <c r="D532" t="str">
        <f t="shared" si="59"/>
        <v>C38-1</v>
      </c>
      <c r="E532" t="s">
        <v>936</v>
      </c>
      <c r="F532">
        <v>1</v>
      </c>
      <c r="G532" t="s">
        <v>983</v>
      </c>
      <c r="N532" s="97"/>
      <c r="AT532" t="str">
        <f t="shared" si="60"/>
        <v>AREF</v>
      </c>
      <c r="AU532" t="str">
        <f t="shared" si="61"/>
        <v>R44</v>
      </c>
    </row>
    <row r="533" spans="1:47" x14ac:dyDescent="0.25">
      <c r="A533" t="str">
        <f t="shared" si="56"/>
        <v>C38-2</v>
      </c>
      <c r="B533" t="str">
        <f t="shared" si="57"/>
        <v>GND</v>
      </c>
      <c r="C533" t="str">
        <f t="shared" si="58"/>
        <v>C38-GND</v>
      </c>
      <c r="D533" t="str">
        <f t="shared" si="59"/>
        <v>C38-2</v>
      </c>
      <c r="E533" t="s">
        <v>936</v>
      </c>
      <c r="F533">
        <v>2</v>
      </c>
      <c r="G533" t="s">
        <v>324</v>
      </c>
      <c r="N533" s="97"/>
      <c r="AT533" t="str">
        <f t="shared" si="60"/>
        <v>GND</v>
      </c>
      <c r="AU533" t="str">
        <f t="shared" si="61"/>
        <v>--</v>
      </c>
    </row>
    <row r="534" spans="1:47" x14ac:dyDescent="0.25">
      <c r="A534" t="str">
        <f t="shared" si="56"/>
        <v>C39-1</v>
      </c>
      <c r="B534" t="str">
        <f t="shared" si="57"/>
        <v>3.3V</v>
      </c>
      <c r="C534" t="str">
        <f t="shared" si="58"/>
        <v>C39-3.3V</v>
      </c>
      <c r="D534" t="str">
        <f t="shared" si="59"/>
        <v>C39-1</v>
      </c>
      <c r="E534" t="s">
        <v>937</v>
      </c>
      <c r="F534">
        <v>1</v>
      </c>
      <c r="G534" t="s">
        <v>291</v>
      </c>
      <c r="N534" s="97"/>
      <c r="AT534" t="str">
        <f t="shared" si="60"/>
        <v>3.3V</v>
      </c>
      <c r="AU534" t="str">
        <f t="shared" si="61"/>
        <v>--</v>
      </c>
    </row>
    <row r="535" spans="1:47" x14ac:dyDescent="0.25">
      <c r="A535" t="str">
        <f t="shared" si="56"/>
        <v>C39-2</v>
      </c>
      <c r="B535" t="str">
        <f t="shared" si="57"/>
        <v>GND</v>
      </c>
      <c r="C535" t="str">
        <f t="shared" si="58"/>
        <v>C39-GND</v>
      </c>
      <c r="D535" t="str">
        <f t="shared" si="59"/>
        <v>C39-2</v>
      </c>
      <c r="E535" t="s">
        <v>937</v>
      </c>
      <c r="F535">
        <v>2</v>
      </c>
      <c r="G535" t="s">
        <v>324</v>
      </c>
      <c r="N535" s="97"/>
      <c r="AT535" t="str">
        <f t="shared" si="60"/>
        <v>GND</v>
      </c>
      <c r="AU535" t="str">
        <f t="shared" si="61"/>
        <v>--</v>
      </c>
    </row>
    <row r="536" spans="1:47" x14ac:dyDescent="0.25">
      <c r="A536" t="str">
        <f t="shared" si="56"/>
        <v>C40-1</v>
      </c>
      <c r="B536" t="str">
        <f t="shared" si="57"/>
        <v>3.3V</v>
      </c>
      <c r="C536" t="str">
        <f t="shared" si="58"/>
        <v>C40-3.3V</v>
      </c>
      <c r="D536" t="str">
        <f t="shared" si="59"/>
        <v>C40-1</v>
      </c>
      <c r="E536" t="s">
        <v>938</v>
      </c>
      <c r="F536">
        <v>1</v>
      </c>
      <c r="G536" t="s">
        <v>291</v>
      </c>
      <c r="N536" s="97"/>
      <c r="AT536" t="str">
        <f t="shared" si="60"/>
        <v>3.3V</v>
      </c>
      <c r="AU536" t="str">
        <f t="shared" si="61"/>
        <v>--</v>
      </c>
    </row>
    <row r="537" spans="1:47" x14ac:dyDescent="0.25">
      <c r="A537" t="str">
        <f t="shared" si="56"/>
        <v>C40-2</v>
      </c>
      <c r="B537" t="str">
        <f t="shared" si="57"/>
        <v>GND</v>
      </c>
      <c r="C537" t="str">
        <f t="shared" si="58"/>
        <v>C40-GND</v>
      </c>
      <c r="D537" t="str">
        <f t="shared" si="59"/>
        <v>C40-2</v>
      </c>
      <c r="E537" t="s">
        <v>938</v>
      </c>
      <c r="F537">
        <v>2</v>
      </c>
      <c r="G537" t="s">
        <v>324</v>
      </c>
      <c r="N537" s="97"/>
      <c r="AT537" t="str">
        <f t="shared" si="60"/>
        <v>GND</v>
      </c>
      <c r="AU537" t="str">
        <f t="shared" si="61"/>
        <v>--</v>
      </c>
    </row>
    <row r="538" spans="1:47" x14ac:dyDescent="0.25">
      <c r="A538" t="str">
        <f t="shared" si="56"/>
        <v>C41-1</v>
      </c>
      <c r="B538" t="str">
        <f t="shared" si="57"/>
        <v>3.3V</v>
      </c>
      <c r="C538" t="str">
        <f t="shared" si="58"/>
        <v>C41-3.3V</v>
      </c>
      <c r="D538" t="str">
        <f t="shared" si="59"/>
        <v>C41-1</v>
      </c>
      <c r="E538" t="s">
        <v>939</v>
      </c>
      <c r="F538">
        <v>1</v>
      </c>
      <c r="G538" t="s">
        <v>291</v>
      </c>
      <c r="N538" s="97"/>
      <c r="AT538" t="str">
        <f t="shared" si="60"/>
        <v>3.3V</v>
      </c>
      <c r="AU538" t="str">
        <f t="shared" si="61"/>
        <v>--</v>
      </c>
    </row>
    <row r="539" spans="1:47" x14ac:dyDescent="0.25">
      <c r="A539" t="str">
        <f t="shared" si="56"/>
        <v>C41-2</v>
      </c>
      <c r="B539" t="str">
        <f t="shared" si="57"/>
        <v>GND</v>
      </c>
      <c r="C539" t="str">
        <f t="shared" si="58"/>
        <v>C41-GND</v>
      </c>
      <c r="D539" t="str">
        <f t="shared" si="59"/>
        <v>C41-2</v>
      </c>
      <c r="E539" t="s">
        <v>939</v>
      </c>
      <c r="F539">
        <v>2</v>
      </c>
      <c r="G539" t="s">
        <v>324</v>
      </c>
      <c r="N539" s="97"/>
      <c r="AT539" t="str">
        <f t="shared" si="60"/>
        <v>GND</v>
      </c>
      <c r="AU539" t="str">
        <f t="shared" si="61"/>
        <v>--</v>
      </c>
    </row>
    <row r="540" spans="1:47" x14ac:dyDescent="0.25">
      <c r="A540" t="str">
        <f t="shared" si="56"/>
        <v>C42-1</v>
      </c>
      <c r="B540" t="str">
        <f t="shared" si="57"/>
        <v>1.8V</v>
      </c>
      <c r="C540" t="str">
        <f t="shared" si="58"/>
        <v>C42-1.8V</v>
      </c>
      <c r="D540" t="str">
        <f t="shared" si="59"/>
        <v>C42-1</v>
      </c>
      <c r="E540" t="s">
        <v>940</v>
      </c>
      <c r="F540">
        <v>1</v>
      </c>
      <c r="G540" t="s">
        <v>964</v>
      </c>
      <c r="N540" s="97"/>
      <c r="AT540" t="str">
        <f t="shared" si="60"/>
        <v>1.8V</v>
      </c>
      <c r="AU540" t="str">
        <f t="shared" si="61"/>
        <v>--</v>
      </c>
    </row>
    <row r="541" spans="1:47" x14ac:dyDescent="0.25">
      <c r="A541" t="str">
        <f t="shared" si="56"/>
        <v>C42-2</v>
      </c>
      <c r="B541" t="str">
        <f t="shared" si="57"/>
        <v>GND</v>
      </c>
      <c r="C541" t="str">
        <f t="shared" si="58"/>
        <v>C42-GND</v>
      </c>
      <c r="D541" t="str">
        <f t="shared" si="59"/>
        <v>C42-2</v>
      </c>
      <c r="E541" t="s">
        <v>940</v>
      </c>
      <c r="F541">
        <v>2</v>
      </c>
      <c r="G541" t="s">
        <v>324</v>
      </c>
      <c r="N541" s="97"/>
      <c r="AT541" t="str">
        <f t="shared" si="60"/>
        <v>GND</v>
      </c>
      <c r="AU541" t="str">
        <f t="shared" si="61"/>
        <v>--</v>
      </c>
    </row>
    <row r="542" spans="1:47" x14ac:dyDescent="0.25">
      <c r="A542" t="str">
        <f t="shared" si="56"/>
        <v>C43-1</v>
      </c>
      <c r="B542" t="str">
        <f t="shared" si="57"/>
        <v>GND</v>
      </c>
      <c r="C542" t="str">
        <f t="shared" si="58"/>
        <v>C43-GND</v>
      </c>
      <c r="D542" t="str">
        <f t="shared" si="59"/>
        <v>C43-1</v>
      </c>
      <c r="E542" t="s">
        <v>941</v>
      </c>
      <c r="F542">
        <v>1</v>
      </c>
      <c r="G542" t="s">
        <v>324</v>
      </c>
      <c r="N542" s="97"/>
      <c r="AT542" t="str">
        <f t="shared" si="60"/>
        <v>GND</v>
      </c>
      <c r="AU542" t="str">
        <f t="shared" si="61"/>
        <v>--</v>
      </c>
    </row>
    <row r="543" spans="1:47" x14ac:dyDescent="0.25">
      <c r="A543" t="str">
        <f t="shared" si="56"/>
        <v>C43-2</v>
      </c>
      <c r="B543" t="str">
        <f t="shared" si="57"/>
        <v>3.3V</v>
      </c>
      <c r="C543" t="str">
        <f t="shared" si="58"/>
        <v>C43-3.3V</v>
      </c>
      <c r="D543" t="str">
        <f t="shared" si="59"/>
        <v>C43-2</v>
      </c>
      <c r="E543" t="s">
        <v>941</v>
      </c>
      <c r="F543">
        <v>2</v>
      </c>
      <c r="G543" t="s">
        <v>291</v>
      </c>
      <c r="N543" s="97"/>
      <c r="AT543" t="str">
        <f t="shared" si="60"/>
        <v>3.3V</v>
      </c>
      <c r="AU543" t="str">
        <f t="shared" si="61"/>
        <v>--</v>
      </c>
    </row>
    <row r="544" spans="1:47" x14ac:dyDescent="0.25">
      <c r="A544" t="str">
        <f t="shared" si="56"/>
        <v>C44-1</v>
      </c>
      <c r="B544" t="str">
        <f t="shared" si="57"/>
        <v>1.8V</v>
      </c>
      <c r="C544" t="str">
        <f t="shared" si="58"/>
        <v>C44-1.8V</v>
      </c>
      <c r="D544" t="str">
        <f t="shared" si="59"/>
        <v>C44-1</v>
      </c>
      <c r="E544" t="s">
        <v>942</v>
      </c>
      <c r="F544">
        <v>1</v>
      </c>
      <c r="G544" t="s">
        <v>964</v>
      </c>
      <c r="N544" s="97"/>
      <c r="AT544" t="str">
        <f t="shared" si="60"/>
        <v>1.8V</v>
      </c>
      <c r="AU544" t="str">
        <f t="shared" si="61"/>
        <v>--</v>
      </c>
    </row>
    <row r="545" spans="1:47" x14ac:dyDescent="0.25">
      <c r="A545" t="str">
        <f t="shared" si="56"/>
        <v>C44-2</v>
      </c>
      <c r="B545" t="str">
        <f t="shared" si="57"/>
        <v>GND</v>
      </c>
      <c r="C545" t="str">
        <f t="shared" si="58"/>
        <v>C44-GND</v>
      </c>
      <c r="D545" t="str">
        <f t="shared" si="59"/>
        <v>C44-2</v>
      </c>
      <c r="E545" t="s">
        <v>942</v>
      </c>
      <c r="F545">
        <v>2</v>
      </c>
      <c r="G545" t="s">
        <v>324</v>
      </c>
      <c r="N545" s="97"/>
      <c r="AT545" t="str">
        <f t="shared" si="60"/>
        <v>GND</v>
      </c>
      <c r="AU545" t="str">
        <f t="shared" si="61"/>
        <v>--</v>
      </c>
    </row>
    <row r="546" spans="1:47" x14ac:dyDescent="0.25">
      <c r="A546" t="str">
        <f t="shared" si="56"/>
        <v>C45-1</v>
      </c>
      <c r="B546" t="str">
        <f t="shared" si="57"/>
        <v>NetC45_1</v>
      </c>
      <c r="C546" t="str">
        <f t="shared" si="58"/>
        <v>C45-NetC45_1</v>
      </c>
      <c r="D546" t="str">
        <f t="shared" si="59"/>
        <v>C45-1</v>
      </c>
      <c r="E546" t="s">
        <v>943</v>
      </c>
      <c r="F546">
        <v>1</v>
      </c>
      <c r="G546" t="s">
        <v>984</v>
      </c>
      <c r="N546" s="97"/>
      <c r="AT546" t="str">
        <f t="shared" si="60"/>
        <v>NetC45_1</v>
      </c>
      <c r="AU546" t="str">
        <f t="shared" si="61"/>
        <v>--</v>
      </c>
    </row>
    <row r="547" spans="1:47" x14ac:dyDescent="0.25">
      <c r="A547" t="str">
        <f t="shared" si="56"/>
        <v>C45-2</v>
      </c>
      <c r="B547" t="str">
        <f t="shared" si="57"/>
        <v>GND</v>
      </c>
      <c r="C547" t="str">
        <f t="shared" si="58"/>
        <v>C45-GND</v>
      </c>
      <c r="D547" t="str">
        <f t="shared" si="59"/>
        <v>C45-2</v>
      </c>
      <c r="E547" t="s">
        <v>943</v>
      </c>
      <c r="F547">
        <v>2</v>
      </c>
      <c r="G547" t="s">
        <v>324</v>
      </c>
      <c r="N547" s="97"/>
      <c r="AT547" t="str">
        <f t="shared" si="60"/>
        <v>GND</v>
      </c>
      <c r="AU547" t="str">
        <f t="shared" si="61"/>
        <v>--</v>
      </c>
    </row>
    <row r="548" spans="1:47" x14ac:dyDescent="0.25">
      <c r="A548" t="str">
        <f t="shared" si="56"/>
        <v>C46-1</v>
      </c>
      <c r="B548" t="str">
        <f t="shared" si="57"/>
        <v>GND</v>
      </c>
      <c r="C548" t="str">
        <f t="shared" si="58"/>
        <v>C46-GND</v>
      </c>
      <c r="D548" t="str">
        <f t="shared" si="59"/>
        <v>C46-1</v>
      </c>
      <c r="E548" t="s">
        <v>944</v>
      </c>
      <c r="F548">
        <v>1</v>
      </c>
      <c r="G548" t="s">
        <v>324</v>
      </c>
      <c r="N548" s="97"/>
      <c r="AT548" t="str">
        <f t="shared" si="60"/>
        <v>GND</v>
      </c>
      <c r="AU548" t="str">
        <f t="shared" si="61"/>
        <v>--</v>
      </c>
    </row>
    <row r="549" spans="1:47" x14ac:dyDescent="0.25">
      <c r="A549" t="str">
        <f t="shared" si="56"/>
        <v>C46-2</v>
      </c>
      <c r="B549" t="str">
        <f t="shared" si="57"/>
        <v>3.3V</v>
      </c>
      <c r="C549" t="str">
        <f t="shared" si="58"/>
        <v>C46-3.3V</v>
      </c>
      <c r="D549" t="str">
        <f t="shared" si="59"/>
        <v>C46-2</v>
      </c>
      <c r="E549" t="s">
        <v>944</v>
      </c>
      <c r="F549">
        <v>2</v>
      </c>
      <c r="G549" t="s">
        <v>291</v>
      </c>
      <c r="N549" s="97"/>
      <c r="AT549" t="str">
        <f t="shared" si="60"/>
        <v>3.3V</v>
      </c>
      <c r="AU549" t="str">
        <f t="shared" si="61"/>
        <v>--</v>
      </c>
    </row>
    <row r="550" spans="1:47" x14ac:dyDescent="0.25">
      <c r="A550" t="str">
        <f t="shared" si="56"/>
        <v>C47-1</v>
      </c>
      <c r="B550" t="str">
        <f t="shared" si="57"/>
        <v>3.3V</v>
      </c>
      <c r="C550" t="str">
        <f t="shared" si="58"/>
        <v>C47-3.3V</v>
      </c>
      <c r="D550" t="str">
        <f t="shared" si="59"/>
        <v>C47-1</v>
      </c>
      <c r="E550" t="s">
        <v>775</v>
      </c>
      <c r="F550">
        <v>1</v>
      </c>
      <c r="G550" t="s">
        <v>291</v>
      </c>
      <c r="N550" s="97"/>
      <c r="AT550" t="str">
        <f t="shared" si="60"/>
        <v>3.3V</v>
      </c>
      <c r="AU550" t="str">
        <f t="shared" si="61"/>
        <v>--</v>
      </c>
    </row>
    <row r="551" spans="1:47" x14ac:dyDescent="0.25">
      <c r="A551" t="str">
        <f t="shared" si="56"/>
        <v>C47-2</v>
      </c>
      <c r="B551" t="str">
        <f t="shared" si="57"/>
        <v>GND</v>
      </c>
      <c r="C551" t="str">
        <f t="shared" si="58"/>
        <v>C47-GND</v>
      </c>
      <c r="D551" t="str">
        <f t="shared" si="59"/>
        <v>C47-2</v>
      </c>
      <c r="E551" t="s">
        <v>775</v>
      </c>
      <c r="F551">
        <v>2</v>
      </c>
      <c r="G551" t="s">
        <v>324</v>
      </c>
      <c r="N551" s="97"/>
      <c r="AT551" t="str">
        <f t="shared" si="60"/>
        <v>GND</v>
      </c>
      <c r="AU551" t="str">
        <f t="shared" si="61"/>
        <v>--</v>
      </c>
    </row>
    <row r="552" spans="1:47" x14ac:dyDescent="0.25">
      <c r="A552" t="str">
        <f t="shared" si="56"/>
        <v>C48-1</v>
      </c>
      <c r="B552" t="str">
        <f t="shared" si="57"/>
        <v>5V</v>
      </c>
      <c r="C552" t="str">
        <f t="shared" si="58"/>
        <v>C48-5V</v>
      </c>
      <c r="D552" t="str">
        <f t="shared" si="59"/>
        <v>C48-1</v>
      </c>
      <c r="E552" t="s">
        <v>945</v>
      </c>
      <c r="F552">
        <v>1</v>
      </c>
      <c r="G552" t="s">
        <v>293</v>
      </c>
      <c r="N552" s="97"/>
      <c r="AT552" t="str">
        <f t="shared" si="60"/>
        <v>5V</v>
      </c>
      <c r="AU552" t="str">
        <f t="shared" si="61"/>
        <v>--</v>
      </c>
    </row>
    <row r="553" spans="1:47" x14ac:dyDescent="0.25">
      <c r="A553" t="str">
        <f t="shared" si="56"/>
        <v>C48-2</v>
      </c>
      <c r="B553" t="str">
        <f t="shared" si="57"/>
        <v>GND</v>
      </c>
      <c r="C553" t="str">
        <f t="shared" si="58"/>
        <v>C48-GND</v>
      </c>
      <c r="D553" t="str">
        <f t="shared" si="59"/>
        <v>C48-2</v>
      </c>
      <c r="E553" t="s">
        <v>945</v>
      </c>
      <c r="F553">
        <v>2</v>
      </c>
      <c r="G553" t="s">
        <v>324</v>
      </c>
      <c r="N553" s="97"/>
      <c r="AT553" t="str">
        <f t="shared" si="60"/>
        <v>GND</v>
      </c>
      <c r="AU553" t="str">
        <f t="shared" si="61"/>
        <v>--</v>
      </c>
    </row>
    <row r="554" spans="1:47" x14ac:dyDescent="0.25">
      <c r="A554" t="str">
        <f t="shared" si="56"/>
        <v>C50-1</v>
      </c>
      <c r="B554" t="str">
        <f t="shared" si="57"/>
        <v>1.8V</v>
      </c>
      <c r="C554" t="str">
        <f t="shared" si="58"/>
        <v>C50-1.8V</v>
      </c>
      <c r="D554" t="str">
        <f t="shared" si="59"/>
        <v>C50-1</v>
      </c>
      <c r="E554" t="s">
        <v>947</v>
      </c>
      <c r="F554">
        <v>1</v>
      </c>
      <c r="G554" t="s">
        <v>964</v>
      </c>
      <c r="N554" s="97"/>
      <c r="AT554" t="str">
        <f t="shared" si="60"/>
        <v>1.8V</v>
      </c>
      <c r="AU554" t="str">
        <f t="shared" si="61"/>
        <v>--</v>
      </c>
    </row>
    <row r="555" spans="1:47" x14ac:dyDescent="0.25">
      <c r="A555" t="str">
        <f t="shared" si="56"/>
        <v>C50-2</v>
      </c>
      <c r="B555" t="str">
        <f t="shared" si="57"/>
        <v>GND</v>
      </c>
      <c r="C555" t="str">
        <f t="shared" si="58"/>
        <v>C50-GND</v>
      </c>
      <c r="D555" t="str">
        <f t="shared" si="59"/>
        <v>C50-2</v>
      </c>
      <c r="E555" t="s">
        <v>947</v>
      </c>
      <c r="F555">
        <v>2</v>
      </c>
      <c r="G555" t="s">
        <v>324</v>
      </c>
      <c r="N555" s="97"/>
      <c r="AT555" t="str">
        <f t="shared" si="60"/>
        <v>GND</v>
      </c>
      <c r="AU555" t="str">
        <f t="shared" si="61"/>
        <v>--</v>
      </c>
    </row>
    <row r="556" spans="1:47" x14ac:dyDescent="0.25">
      <c r="A556" t="str">
        <f t="shared" si="56"/>
        <v>C101-1</v>
      </c>
      <c r="B556" t="str">
        <f t="shared" si="57"/>
        <v>3.3V</v>
      </c>
      <c r="C556" t="str">
        <f t="shared" si="58"/>
        <v>C101-3.3V</v>
      </c>
      <c r="D556" t="str">
        <f t="shared" si="59"/>
        <v>C101-1</v>
      </c>
      <c r="E556" t="s">
        <v>475</v>
      </c>
      <c r="F556">
        <v>1</v>
      </c>
      <c r="G556" t="s">
        <v>291</v>
      </c>
      <c r="N556" s="97"/>
      <c r="AT556" t="str">
        <f t="shared" si="60"/>
        <v>3.3V</v>
      </c>
      <c r="AU556" t="str">
        <f t="shared" si="61"/>
        <v>--</v>
      </c>
    </row>
    <row r="557" spans="1:47" x14ac:dyDescent="0.25">
      <c r="A557" t="str">
        <f t="shared" si="56"/>
        <v>C101-2</v>
      </c>
      <c r="B557" t="str">
        <f t="shared" si="57"/>
        <v>GND</v>
      </c>
      <c r="C557" t="str">
        <f t="shared" si="58"/>
        <v>C101-GND</v>
      </c>
      <c r="D557" t="str">
        <f t="shared" si="59"/>
        <v>C101-2</v>
      </c>
      <c r="E557" t="s">
        <v>475</v>
      </c>
      <c r="F557">
        <v>2</v>
      </c>
      <c r="G557" t="s">
        <v>324</v>
      </c>
      <c r="N557" s="97"/>
      <c r="AT557" t="str">
        <f t="shared" si="60"/>
        <v>GND</v>
      </c>
      <c r="AU557" t="str">
        <f t="shared" si="61"/>
        <v>--</v>
      </c>
    </row>
    <row r="558" spans="1:47" x14ac:dyDescent="0.25">
      <c r="A558" t="str">
        <f t="shared" si="56"/>
        <v>D1-A</v>
      </c>
      <c r="B558" t="str">
        <f t="shared" si="57"/>
        <v>NetD1_A</v>
      </c>
      <c r="C558" t="str">
        <f t="shared" si="58"/>
        <v>D1-NetD1_A</v>
      </c>
      <c r="D558" t="str">
        <f t="shared" si="59"/>
        <v>D1-A</v>
      </c>
      <c r="E558" t="s">
        <v>300</v>
      </c>
      <c r="F558" t="s">
        <v>476</v>
      </c>
      <c r="G558" t="s">
        <v>373</v>
      </c>
      <c r="N558" s="97"/>
      <c r="AT558" t="str">
        <f t="shared" si="60"/>
        <v>NetD1_A</v>
      </c>
      <c r="AU558" t="str">
        <f t="shared" si="61"/>
        <v>--</v>
      </c>
    </row>
    <row r="559" spans="1:47" x14ac:dyDescent="0.25">
      <c r="A559" t="str">
        <f t="shared" si="56"/>
        <v>D1-K</v>
      </c>
      <c r="B559" t="str">
        <f t="shared" si="57"/>
        <v>GND</v>
      </c>
      <c r="C559" t="str">
        <f t="shared" si="58"/>
        <v>D1-GND</v>
      </c>
      <c r="D559" t="str">
        <f t="shared" si="59"/>
        <v>D1-K</v>
      </c>
      <c r="E559" t="s">
        <v>300</v>
      </c>
      <c r="F559" t="s">
        <v>477</v>
      </c>
      <c r="G559" t="s">
        <v>324</v>
      </c>
      <c r="N559" s="97"/>
      <c r="AT559" t="str">
        <f t="shared" si="60"/>
        <v>GND</v>
      </c>
      <c r="AU559" t="str">
        <f t="shared" si="61"/>
        <v>--</v>
      </c>
    </row>
    <row r="560" spans="1:47" x14ac:dyDescent="0.25">
      <c r="A560" t="str">
        <f t="shared" si="56"/>
        <v>D2-A</v>
      </c>
      <c r="B560" t="str">
        <f t="shared" si="57"/>
        <v>NetD2_A</v>
      </c>
      <c r="C560" t="str">
        <f t="shared" si="58"/>
        <v>D2-NetD2_A</v>
      </c>
      <c r="D560" t="str">
        <f t="shared" si="59"/>
        <v>D2-A</v>
      </c>
      <c r="E560" t="s">
        <v>301</v>
      </c>
      <c r="F560" t="s">
        <v>476</v>
      </c>
      <c r="G560" t="s">
        <v>374</v>
      </c>
      <c r="N560" s="97"/>
      <c r="AT560" t="str">
        <f t="shared" si="60"/>
        <v>LED1</v>
      </c>
      <c r="AU560" t="str">
        <f t="shared" si="61"/>
        <v>R9</v>
      </c>
    </row>
    <row r="561" spans="1:47" x14ac:dyDescent="0.25">
      <c r="A561" t="str">
        <f t="shared" si="56"/>
        <v>D2-K</v>
      </c>
      <c r="B561" t="str">
        <f t="shared" si="57"/>
        <v>GND</v>
      </c>
      <c r="C561" t="str">
        <f t="shared" si="58"/>
        <v>D2-GND</v>
      </c>
      <c r="D561" t="str">
        <f t="shared" si="59"/>
        <v>D2-K</v>
      </c>
      <c r="E561" t="s">
        <v>301</v>
      </c>
      <c r="F561" t="s">
        <v>477</v>
      </c>
      <c r="G561" t="s">
        <v>324</v>
      </c>
      <c r="N561" s="97"/>
      <c r="AT561" t="str">
        <f t="shared" si="60"/>
        <v>GND</v>
      </c>
      <c r="AU561" t="str">
        <f t="shared" si="61"/>
        <v>--</v>
      </c>
    </row>
    <row r="562" spans="1:47" x14ac:dyDescent="0.25">
      <c r="A562" t="str">
        <f t="shared" si="56"/>
        <v>D3-A</v>
      </c>
      <c r="B562" t="str">
        <f t="shared" si="57"/>
        <v>NetD3_A</v>
      </c>
      <c r="C562" t="str">
        <f t="shared" si="58"/>
        <v>D3-NetD3_A</v>
      </c>
      <c r="D562" t="str">
        <f t="shared" si="59"/>
        <v>D3-A</v>
      </c>
      <c r="E562" t="s">
        <v>302</v>
      </c>
      <c r="F562" t="s">
        <v>476</v>
      </c>
      <c r="G562" t="s">
        <v>375</v>
      </c>
      <c r="N562" s="97"/>
      <c r="AT562" t="str">
        <f t="shared" si="60"/>
        <v>LED2</v>
      </c>
      <c r="AU562" t="str">
        <f t="shared" si="61"/>
        <v>R10</v>
      </c>
    </row>
    <row r="563" spans="1:47" x14ac:dyDescent="0.25">
      <c r="A563" t="str">
        <f t="shared" si="56"/>
        <v>D3-K</v>
      </c>
      <c r="B563" t="str">
        <f t="shared" si="57"/>
        <v>GND</v>
      </c>
      <c r="C563" t="str">
        <f t="shared" si="58"/>
        <v>D3-GND</v>
      </c>
      <c r="D563" t="str">
        <f t="shared" si="59"/>
        <v>D3-K</v>
      </c>
      <c r="E563" t="s">
        <v>302</v>
      </c>
      <c r="F563" t="s">
        <v>477</v>
      </c>
      <c r="G563" t="s">
        <v>324</v>
      </c>
      <c r="N563" s="97"/>
      <c r="AT563" t="str">
        <f t="shared" si="60"/>
        <v>GND</v>
      </c>
      <c r="AU563" t="str">
        <f t="shared" si="61"/>
        <v>--</v>
      </c>
    </row>
    <row r="564" spans="1:47" x14ac:dyDescent="0.25">
      <c r="A564" t="str">
        <f t="shared" si="56"/>
        <v>D4-A</v>
      </c>
      <c r="B564" t="str">
        <f t="shared" si="57"/>
        <v>NetD4_A</v>
      </c>
      <c r="C564" t="str">
        <f t="shared" si="58"/>
        <v>D4-NetD4_A</v>
      </c>
      <c r="D564" t="str">
        <f t="shared" si="59"/>
        <v>D4-A</v>
      </c>
      <c r="E564" t="s">
        <v>304</v>
      </c>
      <c r="F564" t="s">
        <v>476</v>
      </c>
      <c r="G564" t="s">
        <v>376</v>
      </c>
      <c r="N564" s="97"/>
      <c r="AT564" t="str">
        <f t="shared" si="60"/>
        <v>LED3</v>
      </c>
      <c r="AU564" t="str">
        <f t="shared" si="61"/>
        <v>R11</v>
      </c>
    </row>
    <row r="565" spans="1:47" x14ac:dyDescent="0.25">
      <c r="A565" t="str">
        <f t="shared" si="56"/>
        <v>D4-K</v>
      </c>
      <c r="B565" t="str">
        <f t="shared" si="57"/>
        <v>GND</v>
      </c>
      <c r="C565" t="str">
        <f t="shared" si="58"/>
        <v>D4-GND</v>
      </c>
      <c r="D565" t="str">
        <f t="shared" si="59"/>
        <v>D4-K</v>
      </c>
      <c r="E565" t="s">
        <v>304</v>
      </c>
      <c r="F565" t="s">
        <v>477</v>
      </c>
      <c r="G565" t="s">
        <v>324</v>
      </c>
      <c r="N565" s="97"/>
      <c r="AT565" t="str">
        <f t="shared" si="60"/>
        <v>GND</v>
      </c>
      <c r="AU565" t="str">
        <f t="shared" si="61"/>
        <v>--</v>
      </c>
    </row>
    <row r="566" spans="1:47" x14ac:dyDescent="0.25">
      <c r="A566" t="str">
        <f t="shared" si="56"/>
        <v>D5-A</v>
      </c>
      <c r="B566" t="str">
        <f t="shared" si="57"/>
        <v>NetD5_A</v>
      </c>
      <c r="C566" t="str">
        <f t="shared" si="58"/>
        <v>D5-NetD5_A</v>
      </c>
      <c r="D566" t="str">
        <f t="shared" si="59"/>
        <v>D5-A</v>
      </c>
      <c r="E566" t="s">
        <v>306</v>
      </c>
      <c r="F566" t="s">
        <v>476</v>
      </c>
      <c r="G566" t="s">
        <v>377</v>
      </c>
      <c r="N566" s="97"/>
      <c r="AT566" t="str">
        <f t="shared" si="60"/>
        <v>LED4</v>
      </c>
      <c r="AU566" t="str">
        <f t="shared" si="61"/>
        <v>R12</v>
      </c>
    </row>
    <row r="567" spans="1:47" x14ac:dyDescent="0.25">
      <c r="A567" t="str">
        <f t="shared" si="56"/>
        <v>D5-K</v>
      </c>
      <c r="B567" t="str">
        <f t="shared" si="57"/>
        <v>GND</v>
      </c>
      <c r="C567" t="str">
        <f t="shared" si="58"/>
        <v>D5-GND</v>
      </c>
      <c r="D567" t="str">
        <f t="shared" si="59"/>
        <v>D5-K</v>
      </c>
      <c r="E567" t="s">
        <v>306</v>
      </c>
      <c r="F567" t="s">
        <v>477</v>
      </c>
      <c r="G567" t="s">
        <v>324</v>
      </c>
      <c r="N567" s="97"/>
      <c r="AT567" t="str">
        <f t="shared" si="60"/>
        <v>GND</v>
      </c>
      <c r="AU567" t="str">
        <f t="shared" si="61"/>
        <v>--</v>
      </c>
    </row>
    <row r="568" spans="1:47" x14ac:dyDescent="0.25">
      <c r="A568" t="str">
        <f t="shared" si="56"/>
        <v>D6-A</v>
      </c>
      <c r="B568" t="str">
        <f t="shared" si="57"/>
        <v>NetD6_A</v>
      </c>
      <c r="C568" t="str">
        <f t="shared" si="58"/>
        <v>D6-NetD6_A</v>
      </c>
      <c r="D568" t="str">
        <f t="shared" si="59"/>
        <v>D6-A</v>
      </c>
      <c r="E568" t="s">
        <v>308</v>
      </c>
      <c r="F568" t="s">
        <v>476</v>
      </c>
      <c r="G568" t="s">
        <v>378</v>
      </c>
      <c r="N568" s="97"/>
      <c r="AT568" t="str">
        <f t="shared" si="60"/>
        <v>LED5</v>
      </c>
      <c r="AU568" t="str">
        <f t="shared" si="61"/>
        <v>R13</v>
      </c>
    </row>
    <row r="569" spans="1:47" x14ac:dyDescent="0.25">
      <c r="A569" t="str">
        <f t="shared" si="56"/>
        <v>D6-K</v>
      </c>
      <c r="B569" t="str">
        <f t="shared" si="57"/>
        <v>GND</v>
      </c>
      <c r="C569" t="str">
        <f t="shared" si="58"/>
        <v>D6-GND</v>
      </c>
      <c r="D569" t="str">
        <f t="shared" si="59"/>
        <v>D6-K</v>
      </c>
      <c r="E569" t="s">
        <v>308</v>
      </c>
      <c r="F569" t="s">
        <v>477</v>
      </c>
      <c r="G569" t="s">
        <v>324</v>
      </c>
      <c r="N569" s="97"/>
      <c r="AT569" t="str">
        <f t="shared" si="60"/>
        <v>GND</v>
      </c>
      <c r="AU569" t="str">
        <f t="shared" si="61"/>
        <v>--</v>
      </c>
    </row>
    <row r="570" spans="1:47" x14ac:dyDescent="0.25">
      <c r="A570" t="str">
        <f t="shared" si="56"/>
        <v>D7-A</v>
      </c>
      <c r="B570" t="str">
        <f t="shared" si="57"/>
        <v>NetD7_A</v>
      </c>
      <c r="C570" t="str">
        <f t="shared" si="58"/>
        <v>D7-NetD7_A</v>
      </c>
      <c r="D570" t="str">
        <f t="shared" si="59"/>
        <v>D7-A</v>
      </c>
      <c r="E570" t="s">
        <v>310</v>
      </c>
      <c r="F570" t="s">
        <v>476</v>
      </c>
      <c r="G570" t="s">
        <v>379</v>
      </c>
      <c r="N570" s="97"/>
      <c r="AT570" t="str">
        <f t="shared" si="60"/>
        <v>LED6</v>
      </c>
      <c r="AU570" t="str">
        <f t="shared" si="61"/>
        <v>R14</v>
      </c>
    </row>
    <row r="571" spans="1:47" x14ac:dyDescent="0.25">
      <c r="A571" t="str">
        <f t="shared" si="56"/>
        <v>D7-K</v>
      </c>
      <c r="B571" t="str">
        <f t="shared" si="57"/>
        <v>GND</v>
      </c>
      <c r="C571" t="str">
        <f t="shared" si="58"/>
        <v>D7-GND</v>
      </c>
      <c r="D571" t="str">
        <f t="shared" si="59"/>
        <v>D7-K</v>
      </c>
      <c r="E571" t="s">
        <v>310</v>
      </c>
      <c r="F571" t="s">
        <v>477</v>
      </c>
      <c r="G571" t="s">
        <v>324</v>
      </c>
      <c r="N571" s="97"/>
      <c r="AT571" t="str">
        <f t="shared" si="60"/>
        <v>GND</v>
      </c>
      <c r="AU571" t="str">
        <f t="shared" si="61"/>
        <v>--</v>
      </c>
    </row>
    <row r="572" spans="1:47" x14ac:dyDescent="0.25">
      <c r="A572" t="str">
        <f t="shared" si="56"/>
        <v>D8-A</v>
      </c>
      <c r="B572" t="str">
        <f t="shared" si="57"/>
        <v>NetD8_A</v>
      </c>
      <c r="C572" t="str">
        <f t="shared" si="58"/>
        <v>D8-NetD8_A</v>
      </c>
      <c r="D572" t="str">
        <f t="shared" si="59"/>
        <v>D8-A</v>
      </c>
      <c r="E572" t="s">
        <v>312</v>
      </c>
      <c r="F572" t="s">
        <v>476</v>
      </c>
      <c r="G572" t="s">
        <v>380</v>
      </c>
      <c r="N572" s="97"/>
      <c r="AT572" t="str">
        <f t="shared" si="60"/>
        <v>LED7</v>
      </c>
      <c r="AU572" t="str">
        <f t="shared" si="61"/>
        <v>R15</v>
      </c>
    </row>
    <row r="573" spans="1:47" x14ac:dyDescent="0.25">
      <c r="A573" t="str">
        <f t="shared" si="56"/>
        <v>D8-K</v>
      </c>
      <c r="B573" t="str">
        <f t="shared" si="57"/>
        <v>GND</v>
      </c>
      <c r="C573" t="str">
        <f t="shared" si="58"/>
        <v>D8-GND</v>
      </c>
      <c r="D573" t="str">
        <f t="shared" si="59"/>
        <v>D8-K</v>
      </c>
      <c r="E573" t="s">
        <v>312</v>
      </c>
      <c r="F573" t="s">
        <v>477</v>
      </c>
      <c r="G573" t="s">
        <v>324</v>
      </c>
      <c r="N573" s="97"/>
      <c r="AT573" t="str">
        <f t="shared" si="60"/>
        <v>GND</v>
      </c>
      <c r="AU573" t="str">
        <f t="shared" si="61"/>
        <v>--</v>
      </c>
    </row>
    <row r="574" spans="1:47" x14ac:dyDescent="0.25">
      <c r="A574" t="str">
        <f t="shared" si="56"/>
        <v>D9-A</v>
      </c>
      <c r="B574" t="str">
        <f t="shared" si="57"/>
        <v>NetD9_A</v>
      </c>
      <c r="C574" t="str">
        <f t="shared" si="58"/>
        <v>D9-NetD9_A</v>
      </c>
      <c r="D574" t="str">
        <f t="shared" si="59"/>
        <v>D9-A</v>
      </c>
      <c r="E574" t="s">
        <v>314</v>
      </c>
      <c r="F574" t="s">
        <v>476</v>
      </c>
      <c r="G574" t="s">
        <v>381</v>
      </c>
      <c r="N574" s="97"/>
      <c r="AT574" t="str">
        <f t="shared" si="60"/>
        <v>LED8</v>
      </c>
      <c r="AU574" t="str">
        <f t="shared" si="61"/>
        <v>R16</v>
      </c>
    </row>
    <row r="575" spans="1:47" x14ac:dyDescent="0.25">
      <c r="A575" t="str">
        <f t="shared" si="56"/>
        <v>D9-K</v>
      </c>
      <c r="B575" t="str">
        <f t="shared" si="57"/>
        <v>GND</v>
      </c>
      <c r="C575" t="str">
        <f t="shared" si="58"/>
        <v>D9-GND</v>
      </c>
      <c r="D575" t="str">
        <f t="shared" si="59"/>
        <v>D9-K</v>
      </c>
      <c r="E575" t="s">
        <v>314</v>
      </c>
      <c r="F575" t="s">
        <v>477</v>
      </c>
      <c r="G575" t="s">
        <v>324</v>
      </c>
      <c r="N575" s="97"/>
      <c r="AT575" t="str">
        <f t="shared" si="60"/>
        <v>GND</v>
      </c>
      <c r="AU575" t="str">
        <f t="shared" si="61"/>
        <v>--</v>
      </c>
    </row>
    <row r="576" spans="1:47" x14ac:dyDescent="0.25">
      <c r="A576" t="str">
        <f t="shared" si="56"/>
        <v>D10-A</v>
      </c>
      <c r="B576" t="str">
        <f t="shared" si="57"/>
        <v>NetD10_A</v>
      </c>
      <c r="C576" t="str">
        <f t="shared" si="58"/>
        <v>D10-NetD10_A</v>
      </c>
      <c r="D576" t="str">
        <f t="shared" si="59"/>
        <v>D10-A</v>
      </c>
      <c r="E576" t="s">
        <v>316</v>
      </c>
      <c r="F576" t="s">
        <v>476</v>
      </c>
      <c r="G576" t="s">
        <v>372</v>
      </c>
      <c r="N576" s="97"/>
      <c r="AT576" t="str">
        <f t="shared" si="60"/>
        <v>NetD10_A</v>
      </c>
      <c r="AU576" t="str">
        <f t="shared" si="61"/>
        <v>--</v>
      </c>
    </row>
    <row r="577" spans="1:47" x14ac:dyDescent="0.25">
      <c r="A577" t="str">
        <f t="shared" si="56"/>
        <v>D10-K</v>
      </c>
      <c r="B577" t="str">
        <f t="shared" si="57"/>
        <v>CONF_DONE</v>
      </c>
      <c r="C577" t="str">
        <f t="shared" si="58"/>
        <v>D10-CONF_DONE</v>
      </c>
      <c r="D577" t="str">
        <f t="shared" si="59"/>
        <v>D10-K</v>
      </c>
      <c r="E577" t="s">
        <v>316</v>
      </c>
      <c r="F577" t="s">
        <v>477</v>
      </c>
      <c r="G577" t="s">
        <v>319</v>
      </c>
      <c r="N577" s="97"/>
      <c r="AT577" t="str">
        <f t="shared" si="60"/>
        <v>CONF_DONE</v>
      </c>
      <c r="AU577" t="str">
        <f t="shared" si="61"/>
        <v>--</v>
      </c>
    </row>
    <row r="578" spans="1:47" x14ac:dyDescent="0.25">
      <c r="A578" t="str">
        <f t="shared" si="56"/>
        <v>H1-1</v>
      </c>
      <c r="B578" t="str">
        <f t="shared" si="57"/>
        <v>NetH1_1</v>
      </c>
      <c r="C578" t="str">
        <f t="shared" si="58"/>
        <v>H1-NetH1_1</v>
      </c>
      <c r="D578" t="str">
        <f t="shared" si="59"/>
        <v>H1-1</v>
      </c>
      <c r="E578" t="s">
        <v>478</v>
      </c>
      <c r="F578">
        <v>1</v>
      </c>
      <c r="G578" t="s">
        <v>479</v>
      </c>
      <c r="N578" s="97"/>
      <c r="AT578" t="str">
        <f t="shared" si="60"/>
        <v>NetH1_1</v>
      </c>
      <c r="AU578" t="str">
        <f t="shared" si="61"/>
        <v>--</v>
      </c>
    </row>
    <row r="579" spans="1:47" x14ac:dyDescent="0.25">
      <c r="A579" t="str">
        <f t="shared" si="56"/>
        <v>H2-1</v>
      </c>
      <c r="B579" t="str">
        <f t="shared" si="57"/>
        <v>NetH2_1</v>
      </c>
      <c r="C579" t="str">
        <f t="shared" si="58"/>
        <v>H2-NetH2_1</v>
      </c>
      <c r="D579" t="str">
        <f t="shared" si="59"/>
        <v>H2-1</v>
      </c>
      <c r="E579" t="s">
        <v>480</v>
      </c>
      <c r="F579">
        <v>1</v>
      </c>
      <c r="G579" t="s">
        <v>481</v>
      </c>
      <c r="N579" s="97"/>
      <c r="AT579" t="str">
        <f t="shared" si="60"/>
        <v>NetH2_1</v>
      </c>
      <c r="AU579" t="str">
        <f t="shared" si="61"/>
        <v>--</v>
      </c>
    </row>
    <row r="580" spans="1:47" x14ac:dyDescent="0.25">
      <c r="A580" t="str">
        <f t="shared" si="56"/>
        <v>H3-1</v>
      </c>
      <c r="B580" t="str">
        <f t="shared" si="57"/>
        <v>NetH3_1</v>
      </c>
      <c r="C580" t="str">
        <f t="shared" si="58"/>
        <v>H3-NetH3_1</v>
      </c>
      <c r="D580" t="str">
        <f t="shared" si="59"/>
        <v>H3-1</v>
      </c>
      <c r="E580" t="s">
        <v>482</v>
      </c>
      <c r="F580">
        <v>1</v>
      </c>
      <c r="G580" t="s">
        <v>483</v>
      </c>
      <c r="N580" s="97"/>
      <c r="AT580" t="str">
        <f t="shared" si="60"/>
        <v>NetH3_1</v>
      </c>
      <c r="AU580" t="str">
        <f t="shared" si="61"/>
        <v>--</v>
      </c>
    </row>
    <row r="581" spans="1:47" x14ac:dyDescent="0.25">
      <c r="A581" t="str">
        <f t="shared" si="56"/>
        <v>H4-1</v>
      </c>
      <c r="B581" t="str">
        <f t="shared" si="57"/>
        <v>NetH4_1</v>
      </c>
      <c r="C581" t="str">
        <f t="shared" si="58"/>
        <v>H4-NetH4_1</v>
      </c>
      <c r="D581" t="str">
        <f t="shared" si="59"/>
        <v>H4-1</v>
      </c>
      <c r="E581" t="s">
        <v>484</v>
      </c>
      <c r="F581">
        <v>1</v>
      </c>
      <c r="G581" t="s">
        <v>485</v>
      </c>
      <c r="N581" s="97"/>
      <c r="AT581" t="str">
        <f t="shared" si="60"/>
        <v>NetH4_1</v>
      </c>
      <c r="AU581" t="str">
        <f t="shared" si="61"/>
        <v>--</v>
      </c>
    </row>
    <row r="582" spans="1:47" x14ac:dyDescent="0.25">
      <c r="A582" t="str">
        <f t="shared" ref="A582:A645" si="62">$E582&amp;"-"&amp;$F582</f>
        <v>L1-1</v>
      </c>
      <c r="B582" t="str">
        <f t="shared" ref="B582:B645" si="63">IF(OR(E582=$A$2,E582=$B$2,E582=$C$2,E582=$D$2),"--",G582)</f>
        <v>NetC1_1</v>
      </c>
      <c r="C582" t="str">
        <f t="shared" ref="C582:C645" si="64">$E582&amp;"-"&amp;$G582</f>
        <v>L1-NetC1_1</v>
      </c>
      <c r="D582" t="str">
        <f t="shared" ref="D582:D645" si="65">A582</f>
        <v>L1-1</v>
      </c>
      <c r="E582" t="s">
        <v>486</v>
      </c>
      <c r="F582">
        <v>1</v>
      </c>
      <c r="G582" t="s">
        <v>370</v>
      </c>
      <c r="N582" s="97"/>
      <c r="AT582" t="str">
        <f t="shared" ref="AT582:AT645" si="66">IF(IF(COUNTIF($AO$6:$AQ$150,B582)&gt;0,"---","--")="---",VLOOKUP(B582,$AO$6:$AQ$150,3,0),B582)</f>
        <v>NetC1_1</v>
      </c>
      <c r="AU582" t="str">
        <f t="shared" ref="AU582:AU645" si="67">IF(IF(COUNTIF($AO$6:$AQ$150,B582)&gt;0,"---","--")="---",VLOOKUP(B582,$AO$6:$AQ$150,2,0),"--")</f>
        <v>--</v>
      </c>
    </row>
    <row r="583" spans="1:47" x14ac:dyDescent="0.25">
      <c r="A583" t="str">
        <f t="shared" si="62"/>
        <v>L1-2</v>
      </c>
      <c r="B583" t="str">
        <f t="shared" si="63"/>
        <v>3.3V</v>
      </c>
      <c r="C583" t="str">
        <f t="shared" si="64"/>
        <v>L1-3.3V</v>
      </c>
      <c r="D583" t="str">
        <f t="shared" si="65"/>
        <v>L1-2</v>
      </c>
      <c r="E583" t="s">
        <v>486</v>
      </c>
      <c r="F583">
        <v>2</v>
      </c>
      <c r="G583" t="s">
        <v>291</v>
      </c>
      <c r="N583" s="97"/>
      <c r="AT583" t="str">
        <f t="shared" si="66"/>
        <v>3.3V</v>
      </c>
      <c r="AU583" t="str">
        <f t="shared" si="67"/>
        <v>--</v>
      </c>
    </row>
    <row r="584" spans="1:47" x14ac:dyDescent="0.25">
      <c r="A584" t="str">
        <f t="shared" si="62"/>
        <v>L2-1</v>
      </c>
      <c r="B584" t="str">
        <f t="shared" si="63"/>
        <v>NetC19_1</v>
      </c>
      <c r="C584" t="str">
        <f t="shared" si="64"/>
        <v>L2-NetC19_1</v>
      </c>
      <c r="D584" t="str">
        <f t="shared" si="65"/>
        <v>L2-1</v>
      </c>
      <c r="E584" t="s">
        <v>487</v>
      </c>
      <c r="F584">
        <v>1</v>
      </c>
      <c r="G584" t="s">
        <v>369</v>
      </c>
      <c r="N584" s="97"/>
      <c r="AT584" t="str">
        <f t="shared" si="66"/>
        <v>NetC19_1</v>
      </c>
      <c r="AU584" t="str">
        <f t="shared" si="67"/>
        <v>--</v>
      </c>
    </row>
    <row r="585" spans="1:47" x14ac:dyDescent="0.25">
      <c r="A585" t="str">
        <f t="shared" si="62"/>
        <v>L2-2</v>
      </c>
      <c r="B585" t="str">
        <f t="shared" si="63"/>
        <v>3.3V</v>
      </c>
      <c r="C585" t="str">
        <f t="shared" si="64"/>
        <v>L2-3.3V</v>
      </c>
      <c r="D585" t="str">
        <f t="shared" si="65"/>
        <v>L2-2</v>
      </c>
      <c r="E585" t="s">
        <v>487</v>
      </c>
      <c r="F585">
        <v>2</v>
      </c>
      <c r="G585" t="s">
        <v>291</v>
      </c>
      <c r="N585" s="97"/>
      <c r="AT585" t="str">
        <f t="shared" si="66"/>
        <v>3.3V</v>
      </c>
      <c r="AU585" t="str">
        <f t="shared" si="67"/>
        <v>--</v>
      </c>
    </row>
    <row r="586" spans="1:47" x14ac:dyDescent="0.25">
      <c r="A586" t="str">
        <f t="shared" si="62"/>
        <v>L3-1</v>
      </c>
      <c r="B586" t="str">
        <f t="shared" si="63"/>
        <v>NetC31_2</v>
      </c>
      <c r="C586" t="str">
        <f t="shared" si="64"/>
        <v>L3-NetC31_2</v>
      </c>
      <c r="D586" t="str">
        <f t="shared" si="65"/>
        <v>L3-1</v>
      </c>
      <c r="E586" t="s">
        <v>701</v>
      </c>
      <c r="F586">
        <v>1</v>
      </c>
      <c r="G586" t="s">
        <v>981</v>
      </c>
      <c r="N586" s="97"/>
      <c r="AT586" t="str">
        <f t="shared" si="66"/>
        <v>NetC31_2</v>
      </c>
      <c r="AU586" t="str">
        <f t="shared" si="67"/>
        <v>--</v>
      </c>
    </row>
    <row r="587" spans="1:47" x14ac:dyDescent="0.25">
      <c r="A587" t="str">
        <f t="shared" si="62"/>
        <v>L3-2</v>
      </c>
      <c r="B587" t="str">
        <f t="shared" si="63"/>
        <v>3.3V</v>
      </c>
      <c r="C587" t="str">
        <f t="shared" si="64"/>
        <v>L3-3.3V</v>
      </c>
      <c r="D587" t="str">
        <f t="shared" si="65"/>
        <v>L3-2</v>
      </c>
      <c r="E587" t="s">
        <v>701</v>
      </c>
      <c r="F587">
        <v>2</v>
      </c>
      <c r="G587" t="s">
        <v>291</v>
      </c>
      <c r="N587" s="97"/>
      <c r="AT587" t="str">
        <f t="shared" si="66"/>
        <v>3.3V</v>
      </c>
      <c r="AU587" t="str">
        <f t="shared" si="67"/>
        <v>--</v>
      </c>
    </row>
    <row r="588" spans="1:47" x14ac:dyDescent="0.25">
      <c r="A588" t="str">
        <f t="shared" si="62"/>
        <v>R1-1</v>
      </c>
      <c r="B588" t="str">
        <f t="shared" si="63"/>
        <v>GND</v>
      </c>
      <c r="C588" t="str">
        <f t="shared" si="64"/>
        <v>R1-GND</v>
      </c>
      <c r="D588" t="str">
        <f t="shared" si="65"/>
        <v>R1-1</v>
      </c>
      <c r="E588" t="s">
        <v>488</v>
      </c>
      <c r="F588">
        <v>1</v>
      </c>
      <c r="G588" t="s">
        <v>324</v>
      </c>
      <c r="N588" s="97"/>
      <c r="AT588" t="str">
        <f t="shared" si="66"/>
        <v>GND</v>
      </c>
      <c r="AU588" t="str">
        <f t="shared" si="67"/>
        <v>--</v>
      </c>
    </row>
    <row r="589" spans="1:47" x14ac:dyDescent="0.25">
      <c r="A589" t="str">
        <f t="shared" si="62"/>
        <v>R1-2</v>
      </c>
      <c r="B589" t="str">
        <f t="shared" si="63"/>
        <v>NetR1_2</v>
      </c>
      <c r="C589" t="str">
        <f t="shared" si="64"/>
        <v>R1-NetR1_2</v>
      </c>
      <c r="D589" t="str">
        <f t="shared" si="65"/>
        <v>R1-2</v>
      </c>
      <c r="E589" t="s">
        <v>488</v>
      </c>
      <c r="F589">
        <v>2</v>
      </c>
      <c r="G589" t="s">
        <v>385</v>
      </c>
      <c r="N589" s="97"/>
      <c r="AT589" t="str">
        <f t="shared" si="66"/>
        <v>NetR1_2</v>
      </c>
      <c r="AU589" t="str">
        <f t="shared" si="67"/>
        <v>--</v>
      </c>
    </row>
    <row r="590" spans="1:47" x14ac:dyDescent="0.25">
      <c r="A590" t="str">
        <f t="shared" si="62"/>
        <v>R2-1</v>
      </c>
      <c r="B590" t="str">
        <f t="shared" si="63"/>
        <v>3.3V</v>
      </c>
      <c r="C590" t="str">
        <f t="shared" si="64"/>
        <v>R2-3.3V</v>
      </c>
      <c r="D590" t="str">
        <f t="shared" si="65"/>
        <v>R2-1</v>
      </c>
      <c r="E590" t="s">
        <v>489</v>
      </c>
      <c r="F590">
        <v>1</v>
      </c>
      <c r="G590" t="s">
        <v>291</v>
      </c>
      <c r="N590" s="97"/>
      <c r="AT590" t="str">
        <f t="shared" si="66"/>
        <v>3.3V</v>
      </c>
      <c r="AU590" t="str">
        <f t="shared" si="67"/>
        <v>--</v>
      </c>
    </row>
    <row r="591" spans="1:47" x14ac:dyDescent="0.25">
      <c r="A591" t="str">
        <f t="shared" si="62"/>
        <v>R2-2</v>
      </c>
      <c r="B591" t="str">
        <f t="shared" si="63"/>
        <v>NetR2_2</v>
      </c>
      <c r="C591" t="str">
        <f t="shared" si="64"/>
        <v>R2-NetR2_2</v>
      </c>
      <c r="D591" t="str">
        <f t="shared" si="65"/>
        <v>R2-2</v>
      </c>
      <c r="E591" t="s">
        <v>489</v>
      </c>
      <c r="F591">
        <v>2</v>
      </c>
      <c r="G591" t="s">
        <v>390</v>
      </c>
      <c r="N591" s="97"/>
      <c r="AT591" t="str">
        <f t="shared" si="66"/>
        <v>NetR2_2</v>
      </c>
      <c r="AU591" t="str">
        <f t="shared" si="67"/>
        <v>--</v>
      </c>
    </row>
    <row r="592" spans="1:47" x14ac:dyDescent="0.25">
      <c r="A592" t="str">
        <f t="shared" si="62"/>
        <v>R3-1</v>
      </c>
      <c r="B592" t="str">
        <f t="shared" si="63"/>
        <v>DEVCLRn</v>
      </c>
      <c r="C592" t="str">
        <f t="shared" si="64"/>
        <v>R3-DEVCLRn</v>
      </c>
      <c r="D592" t="str">
        <f t="shared" si="65"/>
        <v>R3-1</v>
      </c>
      <c r="E592" t="s">
        <v>490</v>
      </c>
      <c r="F592">
        <v>1</v>
      </c>
      <c r="G592" t="s">
        <v>625</v>
      </c>
      <c r="N592" s="97"/>
      <c r="AT592" t="str">
        <f t="shared" si="66"/>
        <v>DEVCLRn</v>
      </c>
      <c r="AU592" t="str">
        <f t="shared" si="67"/>
        <v>--</v>
      </c>
    </row>
    <row r="593" spans="1:47" x14ac:dyDescent="0.25">
      <c r="A593" t="str">
        <f t="shared" si="62"/>
        <v>R3-2</v>
      </c>
      <c r="B593" t="str">
        <f t="shared" si="63"/>
        <v>3.3V</v>
      </c>
      <c r="C593" t="str">
        <f t="shared" si="64"/>
        <v>R3-3.3V</v>
      </c>
      <c r="D593" t="str">
        <f t="shared" si="65"/>
        <v>R3-2</v>
      </c>
      <c r="E593" t="s">
        <v>490</v>
      </c>
      <c r="F593">
        <v>2</v>
      </c>
      <c r="G593" t="s">
        <v>291</v>
      </c>
      <c r="N593" s="97"/>
      <c r="AT593" t="str">
        <f t="shared" si="66"/>
        <v>3.3V</v>
      </c>
      <c r="AU593" t="str">
        <f t="shared" si="67"/>
        <v>--</v>
      </c>
    </row>
    <row r="594" spans="1:47" x14ac:dyDescent="0.25">
      <c r="A594" t="str">
        <f t="shared" si="62"/>
        <v>R4-1</v>
      </c>
      <c r="B594" t="str">
        <f t="shared" si="63"/>
        <v>NetR4_1</v>
      </c>
      <c r="C594" t="str">
        <f t="shared" si="64"/>
        <v>R4-NetR4_1</v>
      </c>
      <c r="D594" t="str">
        <f t="shared" si="65"/>
        <v>R4-1</v>
      </c>
      <c r="E594" t="s">
        <v>491</v>
      </c>
      <c r="F594">
        <v>1</v>
      </c>
      <c r="G594" t="s">
        <v>392</v>
      </c>
      <c r="N594" s="97"/>
      <c r="AT594" t="str">
        <f t="shared" si="66"/>
        <v>EEDATA</v>
      </c>
      <c r="AU594" t="str">
        <f t="shared" si="67"/>
        <v>R7</v>
      </c>
    </row>
    <row r="595" spans="1:47" x14ac:dyDescent="0.25">
      <c r="A595" t="str">
        <f t="shared" si="62"/>
        <v>R4-2</v>
      </c>
      <c r="B595" t="str">
        <f t="shared" si="63"/>
        <v>3.3V</v>
      </c>
      <c r="C595" t="str">
        <f t="shared" si="64"/>
        <v>R4-3.3V</v>
      </c>
      <c r="D595" t="str">
        <f t="shared" si="65"/>
        <v>R4-2</v>
      </c>
      <c r="E595" t="s">
        <v>491</v>
      </c>
      <c r="F595">
        <v>2</v>
      </c>
      <c r="G595" t="s">
        <v>291</v>
      </c>
      <c r="N595" s="97"/>
      <c r="AT595" t="str">
        <f t="shared" si="66"/>
        <v>3.3V</v>
      </c>
      <c r="AU595" t="str">
        <f t="shared" si="67"/>
        <v>--</v>
      </c>
    </row>
    <row r="596" spans="1:47" x14ac:dyDescent="0.25">
      <c r="A596" t="str">
        <f t="shared" si="62"/>
        <v>R5-1</v>
      </c>
      <c r="B596" t="str">
        <f t="shared" si="63"/>
        <v>nSTATUS</v>
      </c>
      <c r="C596" t="str">
        <f t="shared" si="64"/>
        <v>R5-nSTATUS</v>
      </c>
      <c r="D596" t="str">
        <f t="shared" si="65"/>
        <v>R5-1</v>
      </c>
      <c r="E596" t="s">
        <v>492</v>
      </c>
      <c r="F596">
        <v>1</v>
      </c>
      <c r="G596" t="s">
        <v>795</v>
      </c>
      <c r="N596" s="97"/>
      <c r="AT596" t="str">
        <f t="shared" si="66"/>
        <v>nSTATUS</v>
      </c>
      <c r="AU596" t="str">
        <f t="shared" si="67"/>
        <v>--</v>
      </c>
    </row>
    <row r="597" spans="1:47" x14ac:dyDescent="0.25">
      <c r="A597" t="str">
        <f t="shared" si="62"/>
        <v>R5-2</v>
      </c>
      <c r="B597" t="str">
        <f t="shared" si="63"/>
        <v>3.3V</v>
      </c>
      <c r="C597" t="str">
        <f t="shared" si="64"/>
        <v>R5-3.3V</v>
      </c>
      <c r="D597" t="str">
        <f t="shared" si="65"/>
        <v>R5-2</v>
      </c>
      <c r="E597" t="s">
        <v>492</v>
      </c>
      <c r="F597">
        <v>2</v>
      </c>
      <c r="G597" t="s">
        <v>291</v>
      </c>
      <c r="N597" s="97"/>
      <c r="AT597" t="str">
        <f t="shared" si="66"/>
        <v>3.3V</v>
      </c>
      <c r="AU597" t="str">
        <f t="shared" si="67"/>
        <v>--</v>
      </c>
    </row>
    <row r="598" spans="1:47" x14ac:dyDescent="0.25">
      <c r="A598" t="str">
        <f t="shared" si="62"/>
        <v>R6-1</v>
      </c>
      <c r="B598" t="str">
        <f t="shared" si="63"/>
        <v>NetR6_1</v>
      </c>
      <c r="C598" t="str">
        <f t="shared" si="64"/>
        <v>R6-NetR6_1</v>
      </c>
      <c r="D598" t="str">
        <f t="shared" si="65"/>
        <v>R6-1</v>
      </c>
      <c r="E598" t="s">
        <v>493</v>
      </c>
      <c r="F598">
        <v>1</v>
      </c>
      <c r="G598" t="s">
        <v>989</v>
      </c>
      <c r="N598" s="97"/>
      <c r="AT598" t="str">
        <f t="shared" si="66"/>
        <v>NetR6_1</v>
      </c>
      <c r="AU598" t="str">
        <f t="shared" si="67"/>
        <v>--</v>
      </c>
    </row>
    <row r="599" spans="1:47" x14ac:dyDescent="0.25">
      <c r="A599" t="str">
        <f t="shared" si="62"/>
        <v>R6-2</v>
      </c>
      <c r="B599" t="str">
        <f t="shared" si="63"/>
        <v>1.8V</v>
      </c>
      <c r="C599" t="str">
        <f t="shared" si="64"/>
        <v>R6-1.8V</v>
      </c>
      <c r="D599" t="str">
        <f t="shared" si="65"/>
        <v>R6-2</v>
      </c>
      <c r="E599" t="s">
        <v>493</v>
      </c>
      <c r="F599">
        <v>2</v>
      </c>
      <c r="G599" t="s">
        <v>964</v>
      </c>
      <c r="N599" s="97"/>
      <c r="AT599" t="str">
        <f t="shared" si="66"/>
        <v>1.8V</v>
      </c>
      <c r="AU599" t="str">
        <f t="shared" si="67"/>
        <v>--</v>
      </c>
    </row>
    <row r="600" spans="1:47" x14ac:dyDescent="0.25">
      <c r="A600" t="str">
        <f t="shared" si="62"/>
        <v>R7-1</v>
      </c>
      <c r="B600" t="str">
        <f t="shared" si="63"/>
        <v>EEDATA</v>
      </c>
      <c r="C600" t="str">
        <f t="shared" si="64"/>
        <v>R7-EEDATA</v>
      </c>
      <c r="D600" t="str">
        <f t="shared" si="65"/>
        <v>R7-1</v>
      </c>
      <c r="E600" t="s">
        <v>494</v>
      </c>
      <c r="F600">
        <v>1</v>
      </c>
      <c r="G600" t="s">
        <v>343</v>
      </c>
      <c r="N600" s="97"/>
      <c r="AT600" t="str">
        <f t="shared" si="66"/>
        <v>NetR4_1</v>
      </c>
      <c r="AU600" t="str">
        <f t="shared" si="67"/>
        <v>R7</v>
      </c>
    </row>
    <row r="601" spans="1:47" x14ac:dyDescent="0.25">
      <c r="A601" t="str">
        <f t="shared" si="62"/>
        <v>R7-2</v>
      </c>
      <c r="B601" t="str">
        <f t="shared" si="63"/>
        <v>NetR4_1</v>
      </c>
      <c r="C601" t="str">
        <f t="shared" si="64"/>
        <v>R7-NetR4_1</v>
      </c>
      <c r="D601" t="str">
        <f t="shared" si="65"/>
        <v>R7-2</v>
      </c>
      <c r="E601" t="s">
        <v>494</v>
      </c>
      <c r="F601">
        <v>2</v>
      </c>
      <c r="G601" t="s">
        <v>392</v>
      </c>
      <c r="N601" s="97"/>
      <c r="AT601" t="str">
        <f t="shared" si="66"/>
        <v>EEDATA</v>
      </c>
      <c r="AU601" t="str">
        <f t="shared" si="67"/>
        <v>R7</v>
      </c>
    </row>
    <row r="602" spans="1:47" x14ac:dyDescent="0.25">
      <c r="A602" t="str">
        <f t="shared" si="62"/>
        <v>R8-1</v>
      </c>
      <c r="B602" t="str">
        <f t="shared" si="63"/>
        <v>NetD10_A</v>
      </c>
      <c r="C602" t="str">
        <f t="shared" si="64"/>
        <v>R8-NetD10_A</v>
      </c>
      <c r="D602" t="str">
        <f t="shared" si="65"/>
        <v>R8-1</v>
      </c>
      <c r="E602" t="s">
        <v>495</v>
      </c>
      <c r="F602">
        <v>1</v>
      </c>
      <c r="G602" t="s">
        <v>372</v>
      </c>
      <c r="N602" s="97"/>
      <c r="AT602" t="str">
        <f t="shared" si="66"/>
        <v>NetD10_A</v>
      </c>
      <c r="AU602" t="str">
        <f t="shared" si="67"/>
        <v>--</v>
      </c>
    </row>
    <row r="603" spans="1:47" x14ac:dyDescent="0.25">
      <c r="A603" t="str">
        <f t="shared" si="62"/>
        <v>R8-2</v>
      </c>
      <c r="B603" t="str">
        <f t="shared" si="63"/>
        <v>3.3V</v>
      </c>
      <c r="C603" t="str">
        <f t="shared" si="64"/>
        <v>R8-3.3V</v>
      </c>
      <c r="D603" t="str">
        <f t="shared" si="65"/>
        <v>R8-2</v>
      </c>
      <c r="E603" t="s">
        <v>495</v>
      </c>
      <c r="F603">
        <v>2</v>
      </c>
      <c r="G603" t="s">
        <v>291</v>
      </c>
      <c r="N603" s="97"/>
      <c r="AT603" t="str">
        <f t="shared" si="66"/>
        <v>3.3V</v>
      </c>
      <c r="AU603" t="str">
        <f t="shared" si="67"/>
        <v>--</v>
      </c>
    </row>
    <row r="604" spans="1:47" x14ac:dyDescent="0.25">
      <c r="A604" t="str">
        <f t="shared" si="62"/>
        <v>R9-1</v>
      </c>
      <c r="B604" t="str">
        <f t="shared" si="63"/>
        <v>LED1</v>
      </c>
      <c r="C604" t="str">
        <f t="shared" si="64"/>
        <v>R9-LED1</v>
      </c>
      <c r="D604" t="str">
        <f t="shared" si="65"/>
        <v>R9-1</v>
      </c>
      <c r="E604" t="s">
        <v>496</v>
      </c>
      <c r="F604">
        <v>1</v>
      </c>
      <c r="G604" t="s">
        <v>354</v>
      </c>
      <c r="N604" s="97"/>
      <c r="AT604" t="str">
        <f t="shared" si="66"/>
        <v>NetD2_A</v>
      </c>
      <c r="AU604" t="str">
        <f t="shared" si="67"/>
        <v>R9</v>
      </c>
    </row>
    <row r="605" spans="1:47" x14ac:dyDescent="0.25">
      <c r="A605" t="str">
        <f t="shared" si="62"/>
        <v>R9-2</v>
      </c>
      <c r="B605" t="str">
        <f t="shared" si="63"/>
        <v>NetD2_A</v>
      </c>
      <c r="C605" t="str">
        <f t="shared" si="64"/>
        <v>R9-NetD2_A</v>
      </c>
      <c r="D605" t="str">
        <f t="shared" si="65"/>
        <v>R9-2</v>
      </c>
      <c r="E605" t="s">
        <v>496</v>
      </c>
      <c r="F605">
        <v>2</v>
      </c>
      <c r="G605" t="s">
        <v>374</v>
      </c>
      <c r="N605" s="97"/>
      <c r="AT605" t="str">
        <f t="shared" si="66"/>
        <v>LED1</v>
      </c>
      <c r="AU605" t="str">
        <f t="shared" si="67"/>
        <v>R9</v>
      </c>
    </row>
    <row r="606" spans="1:47" x14ac:dyDescent="0.25">
      <c r="A606" t="str">
        <f t="shared" si="62"/>
        <v>R10-1</v>
      </c>
      <c r="B606" t="str">
        <f t="shared" si="63"/>
        <v>LED2</v>
      </c>
      <c r="C606" t="str">
        <f t="shared" si="64"/>
        <v>R10-LED2</v>
      </c>
      <c r="D606" t="str">
        <f t="shared" si="65"/>
        <v>R10-1</v>
      </c>
      <c r="E606" t="s">
        <v>497</v>
      </c>
      <c r="F606">
        <v>1</v>
      </c>
      <c r="G606" t="s">
        <v>356</v>
      </c>
      <c r="N606" s="97"/>
      <c r="AT606" t="str">
        <f t="shared" si="66"/>
        <v>NetD3_A</v>
      </c>
      <c r="AU606" t="str">
        <f t="shared" si="67"/>
        <v>R10</v>
      </c>
    </row>
    <row r="607" spans="1:47" x14ac:dyDescent="0.25">
      <c r="A607" t="str">
        <f t="shared" si="62"/>
        <v>R10-2</v>
      </c>
      <c r="B607" t="str">
        <f t="shared" si="63"/>
        <v>NetD3_A</v>
      </c>
      <c r="C607" t="str">
        <f t="shared" si="64"/>
        <v>R10-NetD3_A</v>
      </c>
      <c r="D607" t="str">
        <f t="shared" si="65"/>
        <v>R10-2</v>
      </c>
      <c r="E607" t="s">
        <v>497</v>
      </c>
      <c r="F607">
        <v>2</v>
      </c>
      <c r="G607" t="s">
        <v>375</v>
      </c>
      <c r="N607" s="97"/>
      <c r="AT607" t="str">
        <f t="shared" si="66"/>
        <v>LED2</v>
      </c>
      <c r="AU607" t="str">
        <f t="shared" si="67"/>
        <v>R10</v>
      </c>
    </row>
    <row r="608" spans="1:47" x14ac:dyDescent="0.25">
      <c r="A608" t="str">
        <f t="shared" si="62"/>
        <v>R11-1</v>
      </c>
      <c r="B608" t="str">
        <f t="shared" si="63"/>
        <v>LED3</v>
      </c>
      <c r="C608" t="str">
        <f t="shared" si="64"/>
        <v>R11-LED3</v>
      </c>
      <c r="D608" t="str">
        <f t="shared" si="65"/>
        <v>R11-1</v>
      </c>
      <c r="E608" t="s">
        <v>498</v>
      </c>
      <c r="F608">
        <v>1</v>
      </c>
      <c r="G608" t="s">
        <v>358</v>
      </c>
      <c r="N608" s="97"/>
      <c r="AT608" t="str">
        <f t="shared" si="66"/>
        <v>NetD4_A</v>
      </c>
      <c r="AU608" t="str">
        <f t="shared" si="67"/>
        <v>R11</v>
      </c>
    </row>
    <row r="609" spans="1:47" x14ac:dyDescent="0.25">
      <c r="A609" t="str">
        <f t="shared" si="62"/>
        <v>R11-2</v>
      </c>
      <c r="B609" t="str">
        <f t="shared" si="63"/>
        <v>NetD4_A</v>
      </c>
      <c r="C609" t="str">
        <f t="shared" si="64"/>
        <v>R11-NetD4_A</v>
      </c>
      <c r="D609" t="str">
        <f t="shared" si="65"/>
        <v>R11-2</v>
      </c>
      <c r="E609" t="s">
        <v>498</v>
      </c>
      <c r="F609">
        <v>2</v>
      </c>
      <c r="G609" t="s">
        <v>376</v>
      </c>
      <c r="N609" s="97"/>
      <c r="AT609" t="str">
        <f t="shared" si="66"/>
        <v>LED3</v>
      </c>
      <c r="AU609" t="str">
        <f t="shared" si="67"/>
        <v>R11</v>
      </c>
    </row>
    <row r="610" spans="1:47" x14ac:dyDescent="0.25">
      <c r="A610" t="str">
        <f t="shared" si="62"/>
        <v>R12-1</v>
      </c>
      <c r="B610" t="str">
        <f t="shared" si="63"/>
        <v>LED4</v>
      </c>
      <c r="C610" t="str">
        <f t="shared" si="64"/>
        <v>R12-LED4</v>
      </c>
      <c r="D610" t="str">
        <f t="shared" si="65"/>
        <v>R12-1</v>
      </c>
      <c r="E610" t="s">
        <v>499</v>
      </c>
      <c r="F610">
        <v>1</v>
      </c>
      <c r="G610" t="s">
        <v>360</v>
      </c>
      <c r="N610" s="97"/>
      <c r="AT610" t="str">
        <f t="shared" si="66"/>
        <v>NetD5_A</v>
      </c>
      <c r="AU610" t="str">
        <f t="shared" si="67"/>
        <v>R12</v>
      </c>
    </row>
    <row r="611" spans="1:47" x14ac:dyDescent="0.25">
      <c r="A611" t="str">
        <f t="shared" si="62"/>
        <v>R12-2</v>
      </c>
      <c r="B611" t="str">
        <f t="shared" si="63"/>
        <v>NetD5_A</v>
      </c>
      <c r="C611" t="str">
        <f t="shared" si="64"/>
        <v>R12-NetD5_A</v>
      </c>
      <c r="D611" t="str">
        <f t="shared" si="65"/>
        <v>R12-2</v>
      </c>
      <c r="E611" t="s">
        <v>499</v>
      </c>
      <c r="F611">
        <v>2</v>
      </c>
      <c r="G611" t="s">
        <v>377</v>
      </c>
      <c r="N611" s="97"/>
      <c r="AT611" t="str">
        <f t="shared" si="66"/>
        <v>LED4</v>
      </c>
      <c r="AU611" t="str">
        <f t="shared" si="67"/>
        <v>R12</v>
      </c>
    </row>
    <row r="612" spans="1:47" x14ac:dyDescent="0.25">
      <c r="A612" t="str">
        <f t="shared" si="62"/>
        <v>R13-1</v>
      </c>
      <c r="B612" t="str">
        <f t="shared" si="63"/>
        <v>LED5</v>
      </c>
      <c r="C612" t="str">
        <f t="shared" si="64"/>
        <v>R13-LED5</v>
      </c>
      <c r="D612" t="str">
        <f t="shared" si="65"/>
        <v>R13-1</v>
      </c>
      <c r="E612" t="s">
        <v>500</v>
      </c>
      <c r="F612">
        <v>1</v>
      </c>
      <c r="G612" t="s">
        <v>362</v>
      </c>
      <c r="N612" s="97"/>
      <c r="AT612" t="str">
        <f t="shared" si="66"/>
        <v>NetD6_A</v>
      </c>
      <c r="AU612" t="str">
        <f t="shared" si="67"/>
        <v>R13</v>
      </c>
    </row>
    <row r="613" spans="1:47" x14ac:dyDescent="0.25">
      <c r="A613" t="str">
        <f t="shared" si="62"/>
        <v>R13-2</v>
      </c>
      <c r="B613" t="str">
        <f t="shared" si="63"/>
        <v>NetD6_A</v>
      </c>
      <c r="C613" t="str">
        <f t="shared" si="64"/>
        <v>R13-NetD6_A</v>
      </c>
      <c r="D613" t="str">
        <f t="shared" si="65"/>
        <v>R13-2</v>
      </c>
      <c r="E613" t="s">
        <v>500</v>
      </c>
      <c r="F613">
        <v>2</v>
      </c>
      <c r="G613" t="s">
        <v>378</v>
      </c>
      <c r="N613" s="97"/>
      <c r="AT613" t="str">
        <f t="shared" si="66"/>
        <v>LED5</v>
      </c>
      <c r="AU613" t="str">
        <f t="shared" si="67"/>
        <v>R13</v>
      </c>
    </row>
    <row r="614" spans="1:47" x14ac:dyDescent="0.25">
      <c r="A614" t="str">
        <f t="shared" si="62"/>
        <v>R14-1</v>
      </c>
      <c r="B614" t="str">
        <f t="shared" si="63"/>
        <v>LED6</v>
      </c>
      <c r="C614" t="str">
        <f t="shared" si="64"/>
        <v>R14-LED6</v>
      </c>
      <c r="D614" t="str">
        <f t="shared" si="65"/>
        <v>R14-1</v>
      </c>
      <c r="E614" t="s">
        <v>501</v>
      </c>
      <c r="F614">
        <v>1</v>
      </c>
      <c r="G614" t="s">
        <v>364</v>
      </c>
      <c r="N614" s="97"/>
      <c r="AT614" t="str">
        <f t="shared" si="66"/>
        <v>NetD7_A</v>
      </c>
      <c r="AU614" t="str">
        <f t="shared" si="67"/>
        <v>R14</v>
      </c>
    </row>
    <row r="615" spans="1:47" x14ac:dyDescent="0.25">
      <c r="A615" t="str">
        <f t="shared" si="62"/>
        <v>R14-2</v>
      </c>
      <c r="B615" t="str">
        <f t="shared" si="63"/>
        <v>NetD7_A</v>
      </c>
      <c r="C615" t="str">
        <f t="shared" si="64"/>
        <v>R14-NetD7_A</v>
      </c>
      <c r="D615" t="str">
        <f t="shared" si="65"/>
        <v>R14-2</v>
      </c>
      <c r="E615" t="s">
        <v>501</v>
      </c>
      <c r="F615">
        <v>2</v>
      </c>
      <c r="G615" t="s">
        <v>379</v>
      </c>
      <c r="N615" s="97"/>
      <c r="AT615" t="str">
        <f t="shared" si="66"/>
        <v>LED6</v>
      </c>
      <c r="AU615" t="str">
        <f t="shared" si="67"/>
        <v>R14</v>
      </c>
    </row>
    <row r="616" spans="1:47" x14ac:dyDescent="0.25">
      <c r="A616" t="str">
        <f t="shared" si="62"/>
        <v>R15-1</v>
      </c>
      <c r="B616" t="str">
        <f t="shared" si="63"/>
        <v>LED7</v>
      </c>
      <c r="C616" t="str">
        <f t="shared" si="64"/>
        <v>R15-LED7</v>
      </c>
      <c r="D616" t="str">
        <f t="shared" si="65"/>
        <v>R15-1</v>
      </c>
      <c r="E616" t="s">
        <v>502</v>
      </c>
      <c r="F616">
        <v>1</v>
      </c>
      <c r="G616" t="s">
        <v>366</v>
      </c>
      <c r="N616" s="97"/>
      <c r="AT616" t="str">
        <f t="shared" si="66"/>
        <v>NetD8_A</v>
      </c>
      <c r="AU616" t="str">
        <f t="shared" si="67"/>
        <v>R15</v>
      </c>
    </row>
    <row r="617" spans="1:47" x14ac:dyDescent="0.25">
      <c r="A617" t="str">
        <f t="shared" si="62"/>
        <v>R15-2</v>
      </c>
      <c r="B617" t="str">
        <f t="shared" si="63"/>
        <v>NetD8_A</v>
      </c>
      <c r="C617" t="str">
        <f t="shared" si="64"/>
        <v>R15-NetD8_A</v>
      </c>
      <c r="D617" t="str">
        <f t="shared" si="65"/>
        <v>R15-2</v>
      </c>
      <c r="E617" t="s">
        <v>502</v>
      </c>
      <c r="F617">
        <v>2</v>
      </c>
      <c r="G617" t="s">
        <v>380</v>
      </c>
      <c r="N617" s="97"/>
      <c r="AT617" t="str">
        <f t="shared" si="66"/>
        <v>LED7</v>
      </c>
      <c r="AU617" t="str">
        <f t="shared" si="67"/>
        <v>R15</v>
      </c>
    </row>
    <row r="618" spans="1:47" x14ac:dyDescent="0.25">
      <c r="A618" t="str">
        <f t="shared" si="62"/>
        <v>R16-1</v>
      </c>
      <c r="B618" t="str">
        <f t="shared" si="63"/>
        <v>LED8</v>
      </c>
      <c r="C618" t="str">
        <f t="shared" si="64"/>
        <v>R16-LED8</v>
      </c>
      <c r="D618" t="str">
        <f t="shared" si="65"/>
        <v>R16-1</v>
      </c>
      <c r="E618" t="s">
        <v>503</v>
      </c>
      <c r="F618">
        <v>1</v>
      </c>
      <c r="G618" t="s">
        <v>368</v>
      </c>
      <c r="N618" s="97"/>
      <c r="AT618" t="str">
        <f t="shared" si="66"/>
        <v>NetD9_A</v>
      </c>
      <c r="AU618" t="str">
        <f t="shared" si="67"/>
        <v>R16</v>
      </c>
    </row>
    <row r="619" spans="1:47" x14ac:dyDescent="0.25">
      <c r="A619" t="str">
        <f t="shared" si="62"/>
        <v>R16-2</v>
      </c>
      <c r="B619" t="str">
        <f t="shared" si="63"/>
        <v>NetD9_A</v>
      </c>
      <c r="C619" t="str">
        <f t="shared" si="64"/>
        <v>R16-NetD9_A</v>
      </c>
      <c r="D619" t="str">
        <f t="shared" si="65"/>
        <v>R16-2</v>
      </c>
      <c r="E619" t="s">
        <v>503</v>
      </c>
      <c r="F619">
        <v>2</v>
      </c>
      <c r="G619" t="s">
        <v>381</v>
      </c>
      <c r="N619" s="97"/>
      <c r="AT619" t="str">
        <f t="shared" si="66"/>
        <v>LED8</v>
      </c>
      <c r="AU619" t="str">
        <f t="shared" si="67"/>
        <v>R16</v>
      </c>
    </row>
    <row r="620" spans="1:47" x14ac:dyDescent="0.25">
      <c r="A620" t="str">
        <f t="shared" si="62"/>
        <v>R17-1</v>
      </c>
      <c r="B620" t="str">
        <f t="shared" si="63"/>
        <v>NetR17_1</v>
      </c>
      <c r="C620" t="str">
        <f t="shared" si="64"/>
        <v>R17-NetR17_1</v>
      </c>
      <c r="D620" t="str">
        <f t="shared" si="65"/>
        <v>R17-1</v>
      </c>
      <c r="E620" t="s">
        <v>504</v>
      </c>
      <c r="F620">
        <v>1</v>
      </c>
      <c r="G620" t="s">
        <v>382</v>
      </c>
      <c r="N620" s="97"/>
      <c r="AT620" t="str">
        <f t="shared" si="66"/>
        <v>CLK12M</v>
      </c>
      <c r="AU620" t="str">
        <f t="shared" si="67"/>
        <v>R17</v>
      </c>
    </row>
    <row r="621" spans="1:47" x14ac:dyDescent="0.25">
      <c r="A621" t="str">
        <f t="shared" si="62"/>
        <v>R17-2</v>
      </c>
      <c r="B621" t="str">
        <f t="shared" si="63"/>
        <v>CLK12M</v>
      </c>
      <c r="C621" t="str">
        <f t="shared" si="64"/>
        <v>R17-CLK12M</v>
      </c>
      <c r="D621" t="str">
        <f t="shared" si="65"/>
        <v>R17-2</v>
      </c>
      <c r="E621" t="s">
        <v>504</v>
      </c>
      <c r="F621">
        <v>2</v>
      </c>
      <c r="G621" t="s">
        <v>315</v>
      </c>
      <c r="N621" s="97"/>
      <c r="AT621" t="str">
        <f t="shared" si="66"/>
        <v>NetR17_1</v>
      </c>
      <c r="AU621" t="str">
        <f t="shared" si="67"/>
        <v>R17</v>
      </c>
    </row>
    <row r="622" spans="1:47" x14ac:dyDescent="0.25">
      <c r="A622" t="str">
        <f t="shared" si="62"/>
        <v>R18-1</v>
      </c>
      <c r="B622" t="str">
        <f t="shared" si="63"/>
        <v>GND</v>
      </c>
      <c r="C622" t="str">
        <f t="shared" si="64"/>
        <v>R18-GND</v>
      </c>
      <c r="D622" t="str">
        <f t="shared" si="65"/>
        <v>R18-1</v>
      </c>
      <c r="E622" t="s">
        <v>505</v>
      </c>
      <c r="F622">
        <v>1</v>
      </c>
      <c r="G622" t="s">
        <v>324</v>
      </c>
      <c r="N622" s="97"/>
      <c r="AT622" t="str">
        <f t="shared" si="66"/>
        <v>GND</v>
      </c>
      <c r="AU622" t="str">
        <f t="shared" si="67"/>
        <v>--</v>
      </c>
    </row>
    <row r="623" spans="1:47" x14ac:dyDescent="0.25">
      <c r="A623" t="str">
        <f t="shared" si="62"/>
        <v>R18-2</v>
      </c>
      <c r="B623" t="str">
        <f t="shared" si="63"/>
        <v>NetR6_1</v>
      </c>
      <c r="C623" t="str">
        <f t="shared" si="64"/>
        <v>R18-NetR6_1</v>
      </c>
      <c r="D623" t="str">
        <f t="shared" si="65"/>
        <v>R18-2</v>
      </c>
      <c r="E623" t="s">
        <v>505</v>
      </c>
      <c r="F623">
        <v>2</v>
      </c>
      <c r="G623" t="s">
        <v>989</v>
      </c>
      <c r="N623" s="97"/>
      <c r="AT623" t="str">
        <f t="shared" si="66"/>
        <v>NetR6_1</v>
      </c>
      <c r="AU623" t="str">
        <f t="shared" si="67"/>
        <v>--</v>
      </c>
    </row>
    <row r="624" spans="1:47" x14ac:dyDescent="0.25">
      <c r="A624" t="str">
        <f t="shared" si="62"/>
        <v>R19-1</v>
      </c>
      <c r="B624" t="str">
        <f t="shared" si="63"/>
        <v>NetR17_1</v>
      </c>
      <c r="C624" t="str">
        <f t="shared" si="64"/>
        <v>R19-NetR17_1</v>
      </c>
      <c r="D624" t="str">
        <f t="shared" si="65"/>
        <v>R19-1</v>
      </c>
      <c r="E624" t="s">
        <v>506</v>
      </c>
      <c r="F624">
        <v>1</v>
      </c>
      <c r="G624" t="s">
        <v>382</v>
      </c>
      <c r="N624" s="97"/>
      <c r="AT624" t="str">
        <f t="shared" si="66"/>
        <v>CLK12M</v>
      </c>
      <c r="AU624" t="str">
        <f t="shared" si="67"/>
        <v>R17</v>
      </c>
    </row>
    <row r="625" spans="1:47" x14ac:dyDescent="0.25">
      <c r="A625" t="str">
        <f t="shared" si="62"/>
        <v>R19-2</v>
      </c>
      <c r="B625" t="str">
        <f t="shared" si="63"/>
        <v>NetR19_2</v>
      </c>
      <c r="C625" t="str">
        <f t="shared" si="64"/>
        <v>R19-NetR19_2</v>
      </c>
      <c r="D625" t="str">
        <f t="shared" si="65"/>
        <v>R19-2</v>
      </c>
      <c r="E625" t="s">
        <v>506</v>
      </c>
      <c r="F625">
        <v>2</v>
      </c>
      <c r="G625" t="s">
        <v>384</v>
      </c>
      <c r="N625" s="97"/>
      <c r="AT625" t="str">
        <f t="shared" si="66"/>
        <v>NetR17_1</v>
      </c>
      <c r="AU625" t="str">
        <f t="shared" si="67"/>
        <v>R19</v>
      </c>
    </row>
    <row r="626" spans="1:47" x14ac:dyDescent="0.25">
      <c r="A626" t="str">
        <f t="shared" si="62"/>
        <v>R20-1</v>
      </c>
      <c r="B626" t="str">
        <f t="shared" si="63"/>
        <v>3.3V</v>
      </c>
      <c r="C626" t="str">
        <f t="shared" si="64"/>
        <v>R20-3.3V</v>
      </c>
      <c r="D626" t="str">
        <f t="shared" si="65"/>
        <v>R20-1</v>
      </c>
      <c r="E626" t="s">
        <v>507</v>
      </c>
      <c r="F626">
        <v>1</v>
      </c>
      <c r="G626" t="s">
        <v>291</v>
      </c>
      <c r="N626" s="97"/>
      <c r="AT626" t="str">
        <f t="shared" si="66"/>
        <v>3.3V</v>
      </c>
      <c r="AU626" t="str">
        <f t="shared" si="67"/>
        <v>--</v>
      </c>
    </row>
    <row r="627" spans="1:47" x14ac:dyDescent="0.25">
      <c r="A627" t="str">
        <f t="shared" si="62"/>
        <v>R20-2</v>
      </c>
      <c r="B627" t="str">
        <f t="shared" si="63"/>
        <v>nCONFIG</v>
      </c>
      <c r="C627" t="str">
        <f t="shared" si="64"/>
        <v>R20-nCONFIG</v>
      </c>
      <c r="D627" t="str">
        <f t="shared" si="65"/>
        <v>R20-2</v>
      </c>
      <c r="E627" t="s">
        <v>507</v>
      </c>
      <c r="F627">
        <v>2</v>
      </c>
      <c r="G627" t="s">
        <v>640</v>
      </c>
      <c r="N627" s="97"/>
      <c r="AT627" t="str">
        <f t="shared" si="66"/>
        <v>RESET</v>
      </c>
      <c r="AU627" t="str">
        <f t="shared" si="67"/>
        <v>R26</v>
      </c>
    </row>
    <row r="628" spans="1:47" x14ac:dyDescent="0.25">
      <c r="A628" t="str">
        <f t="shared" si="62"/>
        <v>R21-1</v>
      </c>
      <c r="B628" t="str">
        <f t="shared" si="63"/>
        <v>JTAGEN</v>
      </c>
      <c r="C628" t="str">
        <f t="shared" si="64"/>
        <v>R21-JTAGEN</v>
      </c>
      <c r="D628" t="str">
        <f t="shared" si="65"/>
        <v>R21-1</v>
      </c>
      <c r="E628" t="s">
        <v>776</v>
      </c>
      <c r="F628">
        <v>1</v>
      </c>
      <c r="G628" t="s">
        <v>328</v>
      </c>
      <c r="N628" s="97"/>
      <c r="AT628" t="str">
        <f t="shared" si="66"/>
        <v>NetJ4_2</v>
      </c>
      <c r="AU628" t="str">
        <f t="shared" si="67"/>
        <v>R33</v>
      </c>
    </row>
    <row r="629" spans="1:47" x14ac:dyDescent="0.25">
      <c r="A629" t="str">
        <f t="shared" si="62"/>
        <v>R21-2</v>
      </c>
      <c r="B629" t="str">
        <f t="shared" si="63"/>
        <v>3.3V</v>
      </c>
      <c r="C629" t="str">
        <f t="shared" si="64"/>
        <v>R21-3.3V</v>
      </c>
      <c r="D629" t="str">
        <f t="shared" si="65"/>
        <v>R21-2</v>
      </c>
      <c r="E629" t="s">
        <v>776</v>
      </c>
      <c r="F629">
        <v>2</v>
      </c>
      <c r="G629" t="s">
        <v>291</v>
      </c>
      <c r="N629" s="97"/>
      <c r="AT629" t="str">
        <f t="shared" si="66"/>
        <v>3.3V</v>
      </c>
      <c r="AU629" t="str">
        <f t="shared" si="67"/>
        <v>--</v>
      </c>
    </row>
    <row r="630" spans="1:47" x14ac:dyDescent="0.25">
      <c r="A630" t="str">
        <f t="shared" si="62"/>
        <v>R22-1</v>
      </c>
      <c r="B630" t="str">
        <f t="shared" si="63"/>
        <v>CONF_DONE</v>
      </c>
      <c r="C630" t="str">
        <f t="shared" si="64"/>
        <v>R22-CONF_DONE</v>
      </c>
      <c r="D630" t="str">
        <f t="shared" si="65"/>
        <v>R22-1</v>
      </c>
      <c r="E630" t="s">
        <v>777</v>
      </c>
      <c r="F630">
        <v>1</v>
      </c>
      <c r="G630" t="s">
        <v>319</v>
      </c>
      <c r="N630" s="97"/>
      <c r="AT630" t="str">
        <f t="shared" si="66"/>
        <v>CONF_DONE</v>
      </c>
      <c r="AU630" t="str">
        <f t="shared" si="67"/>
        <v>--</v>
      </c>
    </row>
    <row r="631" spans="1:47" x14ac:dyDescent="0.25">
      <c r="A631" t="str">
        <f t="shared" si="62"/>
        <v>R22-2</v>
      </c>
      <c r="B631" t="str">
        <f t="shared" si="63"/>
        <v>3.3V</v>
      </c>
      <c r="C631" t="str">
        <f t="shared" si="64"/>
        <v>R22-3.3V</v>
      </c>
      <c r="D631" t="str">
        <f t="shared" si="65"/>
        <v>R22-2</v>
      </c>
      <c r="E631" t="s">
        <v>777</v>
      </c>
      <c r="F631">
        <v>2</v>
      </c>
      <c r="G631" t="s">
        <v>291</v>
      </c>
      <c r="N631" s="97"/>
      <c r="AT631" t="str">
        <f t="shared" si="66"/>
        <v>3.3V</v>
      </c>
      <c r="AU631" t="str">
        <f t="shared" si="67"/>
        <v>--</v>
      </c>
    </row>
    <row r="632" spans="1:47" x14ac:dyDescent="0.25">
      <c r="A632" t="str">
        <f t="shared" si="62"/>
        <v>R23-1</v>
      </c>
      <c r="B632" t="str">
        <f t="shared" si="63"/>
        <v>NetD1_A</v>
      </c>
      <c r="C632" t="str">
        <f t="shared" si="64"/>
        <v>R23-NetD1_A</v>
      </c>
      <c r="D632" t="str">
        <f t="shared" si="65"/>
        <v>R23-1</v>
      </c>
      <c r="E632" t="s">
        <v>508</v>
      </c>
      <c r="F632">
        <v>1</v>
      </c>
      <c r="G632" t="s">
        <v>373</v>
      </c>
      <c r="N632" s="97"/>
      <c r="AT632" t="str">
        <f t="shared" si="66"/>
        <v>NetD1_A</v>
      </c>
      <c r="AU632" t="str">
        <f t="shared" si="67"/>
        <v>--</v>
      </c>
    </row>
    <row r="633" spans="1:47" x14ac:dyDescent="0.25">
      <c r="A633" t="str">
        <f t="shared" si="62"/>
        <v>R23-2</v>
      </c>
      <c r="B633" t="str">
        <f t="shared" si="63"/>
        <v>3.3V</v>
      </c>
      <c r="C633" t="str">
        <f t="shared" si="64"/>
        <v>R23-3.3V</v>
      </c>
      <c r="D633" t="str">
        <f t="shared" si="65"/>
        <v>R23-2</v>
      </c>
      <c r="E633" t="s">
        <v>508</v>
      </c>
      <c r="F633">
        <v>2</v>
      </c>
      <c r="G633" t="s">
        <v>291</v>
      </c>
      <c r="N633" s="97"/>
      <c r="AT633" t="str">
        <f t="shared" si="66"/>
        <v>3.3V</v>
      </c>
      <c r="AU633" t="str">
        <f t="shared" si="67"/>
        <v>--</v>
      </c>
    </row>
    <row r="634" spans="1:47" x14ac:dyDescent="0.25">
      <c r="A634" t="str">
        <f t="shared" si="62"/>
        <v>R24-1</v>
      </c>
      <c r="B634" t="str">
        <f t="shared" si="63"/>
        <v>D12</v>
      </c>
      <c r="C634" t="str">
        <f t="shared" si="64"/>
        <v>R24-D12</v>
      </c>
      <c r="D634" t="str">
        <f t="shared" si="65"/>
        <v>R24-1</v>
      </c>
      <c r="E634" t="s">
        <v>509</v>
      </c>
      <c r="F634">
        <v>1</v>
      </c>
      <c r="G634" t="s">
        <v>320</v>
      </c>
      <c r="N634" s="97"/>
      <c r="AT634" t="str">
        <f t="shared" si="66"/>
        <v>D12</v>
      </c>
      <c r="AU634" t="str">
        <f t="shared" si="67"/>
        <v>--</v>
      </c>
    </row>
    <row r="635" spans="1:47" x14ac:dyDescent="0.25">
      <c r="A635" t="str">
        <f t="shared" si="62"/>
        <v>R24-2</v>
      </c>
      <c r="B635" t="str">
        <f t="shared" si="63"/>
        <v>D12_R</v>
      </c>
      <c r="C635" t="str">
        <f t="shared" si="64"/>
        <v>R24-D12_R</v>
      </c>
      <c r="D635" t="str">
        <f t="shared" si="65"/>
        <v>R24-2</v>
      </c>
      <c r="E635" t="s">
        <v>509</v>
      </c>
      <c r="F635">
        <v>2</v>
      </c>
      <c r="G635" t="s">
        <v>327</v>
      </c>
      <c r="N635" s="97"/>
      <c r="AT635" t="str">
        <f t="shared" si="66"/>
        <v>D12_R</v>
      </c>
      <c r="AU635" t="str">
        <f t="shared" si="67"/>
        <v>--</v>
      </c>
    </row>
    <row r="636" spans="1:47" x14ac:dyDescent="0.25">
      <c r="A636" t="str">
        <f t="shared" si="62"/>
        <v>R25-1</v>
      </c>
      <c r="B636" t="str">
        <f t="shared" si="63"/>
        <v>D11</v>
      </c>
      <c r="C636" t="str">
        <f t="shared" si="64"/>
        <v>R25-D11</v>
      </c>
      <c r="D636" t="str">
        <f t="shared" si="65"/>
        <v>R25-1</v>
      </c>
      <c r="E636" t="s">
        <v>510</v>
      </c>
      <c r="F636">
        <v>1</v>
      </c>
      <c r="G636" t="s">
        <v>318</v>
      </c>
      <c r="N636" s="97"/>
      <c r="AT636" t="str">
        <f t="shared" si="66"/>
        <v>D11</v>
      </c>
      <c r="AU636" t="str">
        <f t="shared" si="67"/>
        <v>--</v>
      </c>
    </row>
    <row r="637" spans="1:47" x14ac:dyDescent="0.25">
      <c r="A637" t="str">
        <f t="shared" si="62"/>
        <v>R25-2</v>
      </c>
      <c r="B637" t="str">
        <f t="shared" si="63"/>
        <v>D11_R</v>
      </c>
      <c r="C637" t="str">
        <f t="shared" si="64"/>
        <v>R25-D11_R</v>
      </c>
      <c r="D637" t="str">
        <f t="shared" si="65"/>
        <v>R25-2</v>
      </c>
      <c r="E637" t="s">
        <v>510</v>
      </c>
      <c r="F637">
        <v>2</v>
      </c>
      <c r="G637" t="s">
        <v>325</v>
      </c>
      <c r="N637" s="97"/>
      <c r="AT637" t="str">
        <f t="shared" si="66"/>
        <v>D11_R</v>
      </c>
      <c r="AU637" t="str">
        <f t="shared" si="67"/>
        <v>--</v>
      </c>
    </row>
    <row r="638" spans="1:47" x14ac:dyDescent="0.25">
      <c r="A638" t="str">
        <f t="shared" si="62"/>
        <v>R26-1</v>
      </c>
      <c r="B638" t="str">
        <f t="shared" si="63"/>
        <v>RESET</v>
      </c>
      <c r="C638" t="str">
        <f t="shared" si="64"/>
        <v>R26-RESET</v>
      </c>
      <c r="D638" t="str">
        <f t="shared" si="65"/>
        <v>R26-1</v>
      </c>
      <c r="E638" t="s">
        <v>778</v>
      </c>
      <c r="F638">
        <v>1</v>
      </c>
      <c r="G638" t="s">
        <v>323</v>
      </c>
      <c r="N638" s="97"/>
      <c r="AT638" t="str">
        <f t="shared" si="66"/>
        <v>nCONFIG</v>
      </c>
      <c r="AU638" t="str">
        <f t="shared" si="67"/>
        <v>R26</v>
      </c>
    </row>
    <row r="639" spans="1:47" x14ac:dyDescent="0.25">
      <c r="A639" t="str">
        <f t="shared" si="62"/>
        <v>R26-2</v>
      </c>
      <c r="B639" t="str">
        <f t="shared" si="63"/>
        <v>nCONFIG</v>
      </c>
      <c r="C639" t="str">
        <f t="shared" si="64"/>
        <v>R26-nCONFIG</v>
      </c>
      <c r="D639" t="str">
        <f t="shared" si="65"/>
        <v>R26-2</v>
      </c>
      <c r="E639" t="s">
        <v>778</v>
      </c>
      <c r="F639">
        <v>2</v>
      </c>
      <c r="G639" t="s">
        <v>640</v>
      </c>
      <c r="N639" s="97"/>
      <c r="AT639" t="str">
        <f t="shared" si="66"/>
        <v>RESET</v>
      </c>
      <c r="AU639" t="str">
        <f t="shared" si="67"/>
        <v>R26</v>
      </c>
    </row>
    <row r="640" spans="1:47" x14ac:dyDescent="0.25">
      <c r="A640" t="str">
        <f t="shared" si="62"/>
        <v>R27-1</v>
      </c>
      <c r="B640" t="str">
        <f t="shared" si="63"/>
        <v>NetR27_1</v>
      </c>
      <c r="C640" t="str">
        <f t="shared" si="64"/>
        <v>R27-NetR27_1</v>
      </c>
      <c r="D640" t="str">
        <f t="shared" si="65"/>
        <v>R27-1</v>
      </c>
      <c r="E640" t="s">
        <v>511</v>
      </c>
      <c r="F640">
        <v>1</v>
      </c>
      <c r="G640" t="s">
        <v>386</v>
      </c>
      <c r="N640" s="97"/>
      <c r="AT640" t="str">
        <f t="shared" si="66"/>
        <v>NetR27_1</v>
      </c>
      <c r="AU640" t="str">
        <f t="shared" si="67"/>
        <v>--</v>
      </c>
    </row>
    <row r="641" spans="1:47" x14ac:dyDescent="0.25">
      <c r="A641" t="str">
        <f t="shared" si="62"/>
        <v>R27-2</v>
      </c>
      <c r="B641" t="str">
        <f t="shared" si="63"/>
        <v>NetR27_2</v>
      </c>
      <c r="C641" t="str">
        <f t="shared" si="64"/>
        <v>R27-NetR27_2</v>
      </c>
      <c r="D641" t="str">
        <f t="shared" si="65"/>
        <v>R27-2</v>
      </c>
      <c r="E641" t="s">
        <v>511</v>
      </c>
      <c r="F641">
        <v>2</v>
      </c>
      <c r="G641" t="s">
        <v>387</v>
      </c>
      <c r="N641" s="97"/>
      <c r="AT641" t="str">
        <f t="shared" si="66"/>
        <v>NetR27_2</v>
      </c>
      <c r="AU641" t="str">
        <f t="shared" si="67"/>
        <v>--</v>
      </c>
    </row>
    <row r="642" spans="1:47" x14ac:dyDescent="0.25">
      <c r="A642" t="str">
        <f t="shared" si="62"/>
        <v>R28-1</v>
      </c>
      <c r="B642" t="str">
        <f t="shared" si="63"/>
        <v>USB_VBUS</v>
      </c>
      <c r="C642" t="str">
        <f t="shared" si="64"/>
        <v>R28-USB_VBUS</v>
      </c>
      <c r="D642" t="str">
        <f t="shared" si="65"/>
        <v>R28-1</v>
      </c>
      <c r="E642" t="s">
        <v>512</v>
      </c>
      <c r="F642">
        <v>1</v>
      </c>
      <c r="G642" t="s">
        <v>350</v>
      </c>
      <c r="N642" s="97"/>
      <c r="AT642" t="str">
        <f t="shared" si="66"/>
        <v>USB_VBUS</v>
      </c>
      <c r="AU642" t="str">
        <f t="shared" si="67"/>
        <v>--</v>
      </c>
    </row>
    <row r="643" spans="1:47" x14ac:dyDescent="0.25">
      <c r="A643" t="str">
        <f t="shared" si="62"/>
        <v>R28-2</v>
      </c>
      <c r="B643" t="str">
        <f t="shared" si="63"/>
        <v>NetR28_2</v>
      </c>
      <c r="C643" t="str">
        <f t="shared" si="64"/>
        <v>R28-NetR28_2</v>
      </c>
      <c r="D643" t="str">
        <f t="shared" si="65"/>
        <v>R28-2</v>
      </c>
      <c r="E643" t="s">
        <v>512</v>
      </c>
      <c r="F643">
        <v>2</v>
      </c>
      <c r="G643" t="s">
        <v>388</v>
      </c>
      <c r="N643" s="97"/>
      <c r="AT643" t="str">
        <f t="shared" si="66"/>
        <v>NetR28_2</v>
      </c>
      <c r="AU643" t="str">
        <f t="shared" si="67"/>
        <v>--</v>
      </c>
    </row>
    <row r="644" spans="1:47" x14ac:dyDescent="0.25">
      <c r="A644" t="str">
        <f t="shared" si="62"/>
        <v>R29-1</v>
      </c>
      <c r="B644" t="str">
        <f t="shared" si="63"/>
        <v>NetR29_1</v>
      </c>
      <c r="C644" t="str">
        <f t="shared" si="64"/>
        <v>R29-NetR29_1</v>
      </c>
      <c r="D644" t="str">
        <f t="shared" si="65"/>
        <v>R29-1</v>
      </c>
      <c r="E644" t="s">
        <v>513</v>
      </c>
      <c r="F644">
        <v>1</v>
      </c>
      <c r="G644" t="s">
        <v>389</v>
      </c>
      <c r="N644" s="97"/>
      <c r="AT644" t="str">
        <f t="shared" si="66"/>
        <v>NetR29_1</v>
      </c>
      <c r="AU644" t="str">
        <f t="shared" si="67"/>
        <v>--</v>
      </c>
    </row>
    <row r="645" spans="1:47" x14ac:dyDescent="0.25">
      <c r="A645" t="str">
        <f t="shared" si="62"/>
        <v>R29-2</v>
      </c>
      <c r="B645" t="str">
        <f t="shared" si="63"/>
        <v>NetR28_2</v>
      </c>
      <c r="C645" t="str">
        <f t="shared" si="64"/>
        <v>R29-NetR28_2</v>
      </c>
      <c r="D645" t="str">
        <f t="shared" si="65"/>
        <v>R29-2</v>
      </c>
      <c r="E645" t="s">
        <v>513</v>
      </c>
      <c r="F645">
        <v>2</v>
      </c>
      <c r="G645" t="s">
        <v>388</v>
      </c>
      <c r="N645" s="97"/>
      <c r="AT645" t="str">
        <f t="shared" si="66"/>
        <v>NetR28_2</v>
      </c>
      <c r="AU645" t="str">
        <f t="shared" si="67"/>
        <v>--</v>
      </c>
    </row>
    <row r="646" spans="1:47" x14ac:dyDescent="0.25">
      <c r="A646" t="str">
        <f t="shared" ref="A646:A709" si="68">$E646&amp;"-"&amp;$F646</f>
        <v>R30-1</v>
      </c>
      <c r="B646" t="str">
        <f t="shared" ref="B646:B709" si="69">IF(OR(E646=$A$2,E646=$B$2,E646=$C$2,E646=$D$2),"--",G646)</f>
        <v>NetR29_1</v>
      </c>
      <c r="C646" t="str">
        <f t="shared" ref="C646:C709" si="70">$E646&amp;"-"&amp;$G646</f>
        <v>R30-NetR29_1</v>
      </c>
      <c r="D646" t="str">
        <f t="shared" ref="D646:D709" si="71">A646</f>
        <v>R30-1</v>
      </c>
      <c r="E646" t="s">
        <v>514</v>
      </c>
      <c r="F646">
        <v>1</v>
      </c>
      <c r="G646" t="s">
        <v>389</v>
      </c>
      <c r="N646" s="97"/>
      <c r="AT646" t="str">
        <f t="shared" ref="AT646:AT709" si="72">IF(IF(COUNTIF($AO$6:$AQ$150,B646)&gt;0,"---","--")="---",VLOOKUP(B646,$AO$6:$AQ$150,3,0),B646)</f>
        <v>NetR29_1</v>
      </c>
      <c r="AU646" t="str">
        <f t="shared" ref="AU646:AU709" si="73">IF(IF(COUNTIF($AO$6:$AQ$150,B646)&gt;0,"---","--")="---",VLOOKUP(B646,$AO$6:$AQ$150,2,0),"--")</f>
        <v>--</v>
      </c>
    </row>
    <row r="647" spans="1:47" x14ac:dyDescent="0.25">
      <c r="A647" t="str">
        <f t="shared" si="68"/>
        <v>R30-2</v>
      </c>
      <c r="B647" t="str">
        <f t="shared" si="69"/>
        <v>NetR30_2</v>
      </c>
      <c r="C647" t="str">
        <f t="shared" si="70"/>
        <v>R30-NetR30_2</v>
      </c>
      <c r="D647" t="str">
        <f t="shared" si="71"/>
        <v>R30-2</v>
      </c>
      <c r="E647" t="s">
        <v>514</v>
      </c>
      <c r="F647">
        <v>2</v>
      </c>
      <c r="G647" t="s">
        <v>391</v>
      </c>
      <c r="N647" s="97"/>
      <c r="AT647" t="str">
        <f t="shared" si="72"/>
        <v>NetR30_2</v>
      </c>
      <c r="AU647" t="str">
        <f t="shared" si="73"/>
        <v>--</v>
      </c>
    </row>
    <row r="648" spans="1:47" x14ac:dyDescent="0.25">
      <c r="A648" t="str">
        <f t="shared" si="68"/>
        <v>R31-1</v>
      </c>
      <c r="B648" t="str">
        <f t="shared" si="69"/>
        <v>VIN</v>
      </c>
      <c r="C648" t="str">
        <f t="shared" si="70"/>
        <v>R31-VIN</v>
      </c>
      <c r="D648" t="str">
        <f t="shared" si="71"/>
        <v>R31-1</v>
      </c>
      <c r="E648" t="s">
        <v>515</v>
      </c>
      <c r="F648">
        <v>1</v>
      </c>
      <c r="G648" t="s">
        <v>326</v>
      </c>
      <c r="N648" s="97"/>
      <c r="AT648" t="str">
        <f t="shared" si="72"/>
        <v>VIN</v>
      </c>
      <c r="AU648" t="str">
        <f t="shared" si="73"/>
        <v>--</v>
      </c>
    </row>
    <row r="649" spans="1:47" x14ac:dyDescent="0.25">
      <c r="A649" t="str">
        <f t="shared" si="68"/>
        <v>R31-2</v>
      </c>
      <c r="B649" t="str">
        <f t="shared" si="69"/>
        <v>NetC7_2</v>
      </c>
      <c r="C649" t="str">
        <f t="shared" si="70"/>
        <v>R31-NetC7_2</v>
      </c>
      <c r="D649" t="str">
        <f t="shared" si="71"/>
        <v>R31-2</v>
      </c>
      <c r="E649" t="s">
        <v>515</v>
      </c>
      <c r="F649">
        <v>2</v>
      </c>
      <c r="G649" t="s">
        <v>371</v>
      </c>
      <c r="N649" s="97"/>
      <c r="AT649" t="str">
        <f t="shared" si="72"/>
        <v>NetC7_2</v>
      </c>
      <c r="AU649" t="str">
        <f t="shared" si="73"/>
        <v>--</v>
      </c>
    </row>
    <row r="650" spans="1:47" x14ac:dyDescent="0.25">
      <c r="A650" t="str">
        <f t="shared" si="68"/>
        <v>R32-1</v>
      </c>
      <c r="B650" t="str">
        <f t="shared" si="69"/>
        <v>NetC7_2</v>
      </c>
      <c r="C650" t="str">
        <f t="shared" si="70"/>
        <v>R32-NetC7_2</v>
      </c>
      <c r="D650" t="str">
        <f t="shared" si="71"/>
        <v>R32-1</v>
      </c>
      <c r="E650" t="s">
        <v>516</v>
      </c>
      <c r="F650">
        <v>1</v>
      </c>
      <c r="G650" t="s">
        <v>371</v>
      </c>
      <c r="N650" s="97"/>
      <c r="AT650" t="str">
        <f t="shared" si="72"/>
        <v>NetC7_2</v>
      </c>
      <c r="AU650" t="str">
        <f t="shared" si="73"/>
        <v>--</v>
      </c>
    </row>
    <row r="651" spans="1:47" x14ac:dyDescent="0.25">
      <c r="A651" t="str">
        <f t="shared" si="68"/>
        <v>R32-2</v>
      </c>
      <c r="B651" t="str">
        <f t="shared" si="69"/>
        <v>GND</v>
      </c>
      <c r="C651" t="str">
        <f t="shared" si="70"/>
        <v>R32-GND</v>
      </c>
      <c r="D651" t="str">
        <f t="shared" si="71"/>
        <v>R32-2</v>
      </c>
      <c r="E651" t="s">
        <v>516</v>
      </c>
      <c r="F651">
        <v>2</v>
      </c>
      <c r="G651" t="s">
        <v>324</v>
      </c>
      <c r="N651" s="97"/>
      <c r="AT651" t="str">
        <f t="shared" si="72"/>
        <v>GND</v>
      </c>
      <c r="AU651" t="str">
        <f t="shared" si="73"/>
        <v>--</v>
      </c>
    </row>
    <row r="652" spans="1:47" x14ac:dyDescent="0.25">
      <c r="A652" t="str">
        <f t="shared" si="68"/>
        <v>R33-1</v>
      </c>
      <c r="B652" t="str">
        <f t="shared" si="69"/>
        <v>JTAGEN</v>
      </c>
      <c r="C652" t="str">
        <f t="shared" si="70"/>
        <v>R33-JTAGEN</v>
      </c>
      <c r="D652" t="str">
        <f t="shared" si="71"/>
        <v>R33-1</v>
      </c>
      <c r="E652" t="s">
        <v>779</v>
      </c>
      <c r="F652">
        <v>1</v>
      </c>
      <c r="G652" t="s">
        <v>328</v>
      </c>
      <c r="N652" s="97"/>
      <c r="AT652" t="str">
        <f t="shared" si="72"/>
        <v>NetJ4_2</v>
      </c>
      <c r="AU652" t="str">
        <f t="shared" si="73"/>
        <v>R33</v>
      </c>
    </row>
    <row r="653" spans="1:47" x14ac:dyDescent="0.25">
      <c r="A653" t="str">
        <f t="shared" si="68"/>
        <v>R33-2</v>
      </c>
      <c r="B653" t="str">
        <f t="shared" si="69"/>
        <v>NetJ4_2</v>
      </c>
      <c r="C653" t="str">
        <f t="shared" si="70"/>
        <v>R33-NetJ4_2</v>
      </c>
      <c r="D653" t="str">
        <f t="shared" si="71"/>
        <v>R33-2</v>
      </c>
      <c r="E653" t="s">
        <v>779</v>
      </c>
      <c r="F653">
        <v>2</v>
      </c>
      <c r="G653" t="s">
        <v>783</v>
      </c>
      <c r="N653" s="97"/>
      <c r="AT653" t="str">
        <f t="shared" si="72"/>
        <v>JTAGEN</v>
      </c>
      <c r="AU653" t="str">
        <f t="shared" si="73"/>
        <v>R33</v>
      </c>
    </row>
    <row r="654" spans="1:47" x14ac:dyDescent="0.25">
      <c r="A654" t="str">
        <f t="shared" si="68"/>
        <v>R34-1</v>
      </c>
      <c r="B654" t="str">
        <f t="shared" si="69"/>
        <v>USER_BTN</v>
      </c>
      <c r="C654" t="str">
        <f t="shared" si="70"/>
        <v>R34-USER_BTN</v>
      </c>
      <c r="D654" t="str">
        <f t="shared" si="71"/>
        <v>R34-1</v>
      </c>
      <c r="E654" t="s">
        <v>780</v>
      </c>
      <c r="F654">
        <v>1</v>
      </c>
      <c r="G654" t="s">
        <v>394</v>
      </c>
      <c r="N654" s="97"/>
      <c r="AT654" t="str">
        <f t="shared" si="72"/>
        <v>USER_BTN</v>
      </c>
      <c r="AU654" t="str">
        <f t="shared" si="73"/>
        <v>--</v>
      </c>
    </row>
    <row r="655" spans="1:47" x14ac:dyDescent="0.25">
      <c r="A655" t="str">
        <f t="shared" si="68"/>
        <v>R34-2</v>
      </c>
      <c r="B655" t="str">
        <f t="shared" si="69"/>
        <v>3.3V</v>
      </c>
      <c r="C655" t="str">
        <f t="shared" si="70"/>
        <v>R34-3.3V</v>
      </c>
      <c r="D655" t="str">
        <f t="shared" si="71"/>
        <v>R34-2</v>
      </c>
      <c r="E655" t="s">
        <v>780</v>
      </c>
      <c r="F655">
        <v>2</v>
      </c>
      <c r="G655" t="s">
        <v>291</v>
      </c>
      <c r="N655" s="97"/>
      <c r="AT655" t="str">
        <f t="shared" si="72"/>
        <v>3.3V</v>
      </c>
      <c r="AU655" t="str">
        <f t="shared" si="73"/>
        <v>--</v>
      </c>
    </row>
    <row r="656" spans="1:47" x14ac:dyDescent="0.25">
      <c r="A656" t="str">
        <f t="shared" si="68"/>
        <v>R35-1</v>
      </c>
      <c r="B656" t="str">
        <f t="shared" si="69"/>
        <v>3.3V</v>
      </c>
      <c r="C656" t="str">
        <f t="shared" si="70"/>
        <v>R35-3.3V</v>
      </c>
      <c r="D656" t="str">
        <f t="shared" si="71"/>
        <v>R35-1</v>
      </c>
      <c r="E656" t="s">
        <v>796</v>
      </c>
      <c r="F656">
        <v>1</v>
      </c>
      <c r="G656" t="s">
        <v>291</v>
      </c>
      <c r="N656" s="97"/>
      <c r="AT656" t="str">
        <f t="shared" si="72"/>
        <v>3.3V</v>
      </c>
      <c r="AU656" t="str">
        <f t="shared" si="73"/>
        <v>--</v>
      </c>
    </row>
    <row r="657" spans="1:47" x14ac:dyDescent="0.25">
      <c r="A657" t="str">
        <f t="shared" si="68"/>
        <v>R35-2</v>
      </c>
      <c r="B657" t="str">
        <f t="shared" si="69"/>
        <v>NetC33_2</v>
      </c>
      <c r="C657" t="str">
        <f t="shared" si="70"/>
        <v>R35-NetC33_2</v>
      </c>
      <c r="D657" t="str">
        <f t="shared" si="71"/>
        <v>R35-2</v>
      </c>
      <c r="E657" t="s">
        <v>796</v>
      </c>
      <c r="F657">
        <v>2</v>
      </c>
      <c r="G657" t="s">
        <v>848</v>
      </c>
      <c r="N657" s="97"/>
      <c r="AT657" t="str">
        <f t="shared" si="72"/>
        <v>NetC33_2</v>
      </c>
      <c r="AU657" t="str">
        <f t="shared" si="73"/>
        <v>--</v>
      </c>
    </row>
    <row r="658" spans="1:47" x14ac:dyDescent="0.25">
      <c r="A658" t="str">
        <f t="shared" si="68"/>
        <v>R36-1</v>
      </c>
      <c r="B658" t="str">
        <f t="shared" si="69"/>
        <v>NetR36_1</v>
      </c>
      <c r="C658" t="str">
        <f t="shared" si="70"/>
        <v>R36-NetR36_1</v>
      </c>
      <c r="D658" t="str">
        <f t="shared" si="71"/>
        <v>R36-1</v>
      </c>
      <c r="E658" t="s">
        <v>953</v>
      </c>
      <c r="F658">
        <v>1</v>
      </c>
      <c r="G658" t="s">
        <v>986</v>
      </c>
      <c r="N658" s="97"/>
      <c r="AT658" t="str">
        <f t="shared" si="72"/>
        <v>NetR36_1</v>
      </c>
      <c r="AU658" t="str">
        <f t="shared" si="73"/>
        <v>--</v>
      </c>
    </row>
    <row r="659" spans="1:47" x14ac:dyDescent="0.25">
      <c r="A659" t="str">
        <f t="shared" si="68"/>
        <v>R36-2</v>
      </c>
      <c r="B659" t="str">
        <f t="shared" si="69"/>
        <v>GND</v>
      </c>
      <c r="C659" t="str">
        <f t="shared" si="70"/>
        <v>R36-GND</v>
      </c>
      <c r="D659" t="str">
        <f t="shared" si="71"/>
        <v>R36-2</v>
      </c>
      <c r="E659" t="s">
        <v>953</v>
      </c>
      <c r="F659">
        <v>2</v>
      </c>
      <c r="G659" t="s">
        <v>324</v>
      </c>
      <c r="N659" s="97"/>
      <c r="AT659" t="str">
        <f t="shared" si="72"/>
        <v>GND</v>
      </c>
      <c r="AU659" t="str">
        <f t="shared" si="73"/>
        <v>--</v>
      </c>
    </row>
    <row r="660" spans="1:47" x14ac:dyDescent="0.25">
      <c r="A660" t="str">
        <f t="shared" si="68"/>
        <v>R37-1</v>
      </c>
      <c r="B660" t="str">
        <f t="shared" si="69"/>
        <v>NetC33_2</v>
      </c>
      <c r="C660" t="str">
        <f t="shared" si="70"/>
        <v>R37-NetC33_2</v>
      </c>
      <c r="D660" t="str">
        <f t="shared" si="71"/>
        <v>R37-1</v>
      </c>
      <c r="E660" t="s">
        <v>797</v>
      </c>
      <c r="F660">
        <v>1</v>
      </c>
      <c r="G660" t="s">
        <v>848</v>
      </c>
      <c r="N660" s="97"/>
      <c r="AT660" t="str">
        <f t="shared" si="72"/>
        <v>NetC33_2</v>
      </c>
      <c r="AU660" t="str">
        <f t="shared" si="73"/>
        <v>--</v>
      </c>
    </row>
    <row r="661" spans="1:47" x14ac:dyDescent="0.25">
      <c r="A661" t="str">
        <f t="shared" si="68"/>
        <v>R37-2</v>
      </c>
      <c r="B661" t="str">
        <f t="shared" si="69"/>
        <v>GND</v>
      </c>
      <c r="C661" t="str">
        <f t="shared" si="70"/>
        <v>R37-GND</v>
      </c>
      <c r="D661" t="str">
        <f t="shared" si="71"/>
        <v>R37-2</v>
      </c>
      <c r="E661" t="s">
        <v>797</v>
      </c>
      <c r="F661">
        <v>2</v>
      </c>
      <c r="G661" t="s">
        <v>324</v>
      </c>
      <c r="N661" s="97"/>
      <c r="AT661" t="str">
        <f t="shared" si="72"/>
        <v>GND</v>
      </c>
      <c r="AU661" t="str">
        <f t="shared" si="73"/>
        <v>--</v>
      </c>
    </row>
    <row r="662" spans="1:47" x14ac:dyDescent="0.25">
      <c r="A662" t="str">
        <f t="shared" si="68"/>
        <v>R38-1</v>
      </c>
      <c r="B662" t="str">
        <f t="shared" si="69"/>
        <v>TEMP_CT</v>
      </c>
      <c r="C662" t="str">
        <f t="shared" si="70"/>
        <v>R38-TEMP_CT</v>
      </c>
      <c r="D662" t="str">
        <f t="shared" si="71"/>
        <v>R38-1</v>
      </c>
      <c r="E662" t="s">
        <v>954</v>
      </c>
      <c r="F662">
        <v>1</v>
      </c>
      <c r="G662" t="s">
        <v>999</v>
      </c>
      <c r="N662" s="97"/>
      <c r="AT662" t="str">
        <f t="shared" si="72"/>
        <v>TEMP_CT</v>
      </c>
      <c r="AU662" t="str">
        <f t="shared" si="73"/>
        <v>--</v>
      </c>
    </row>
    <row r="663" spans="1:47" x14ac:dyDescent="0.25">
      <c r="A663" t="str">
        <f t="shared" si="68"/>
        <v>R38-2</v>
      </c>
      <c r="B663" t="str">
        <f t="shared" si="69"/>
        <v>1.8V</v>
      </c>
      <c r="C663" t="str">
        <f t="shared" si="70"/>
        <v>R38-1.8V</v>
      </c>
      <c r="D663" t="str">
        <f t="shared" si="71"/>
        <v>R38-2</v>
      </c>
      <c r="E663" t="s">
        <v>954</v>
      </c>
      <c r="F663">
        <v>2</v>
      </c>
      <c r="G663" t="s">
        <v>964</v>
      </c>
      <c r="N663" s="97"/>
      <c r="AT663" t="str">
        <f t="shared" si="72"/>
        <v>1.8V</v>
      </c>
      <c r="AU663" t="str">
        <f t="shared" si="73"/>
        <v>--</v>
      </c>
    </row>
    <row r="664" spans="1:47" x14ac:dyDescent="0.25">
      <c r="A664" t="str">
        <f t="shared" si="68"/>
        <v>R39-1</v>
      </c>
      <c r="B664" t="str">
        <f t="shared" si="69"/>
        <v>TEMP_INT</v>
      </c>
      <c r="C664" t="str">
        <f t="shared" si="70"/>
        <v>R39-TEMP_INT</v>
      </c>
      <c r="D664" t="str">
        <f t="shared" si="71"/>
        <v>R39-1</v>
      </c>
      <c r="E664" t="s">
        <v>955</v>
      </c>
      <c r="F664">
        <v>1</v>
      </c>
      <c r="G664" t="s">
        <v>1000</v>
      </c>
      <c r="N664" s="97"/>
      <c r="AT664" t="str">
        <f t="shared" si="72"/>
        <v>TEMP_INT</v>
      </c>
      <c r="AU664" t="str">
        <f t="shared" si="73"/>
        <v>--</v>
      </c>
    </row>
    <row r="665" spans="1:47" x14ac:dyDescent="0.25">
      <c r="A665" t="str">
        <f t="shared" si="68"/>
        <v>R39-2</v>
      </c>
      <c r="B665" t="str">
        <f t="shared" si="69"/>
        <v>1.8V</v>
      </c>
      <c r="C665" t="str">
        <f t="shared" si="70"/>
        <v>R39-1.8V</v>
      </c>
      <c r="D665" t="str">
        <f t="shared" si="71"/>
        <v>R39-2</v>
      </c>
      <c r="E665" t="s">
        <v>955</v>
      </c>
      <c r="F665">
        <v>2</v>
      </c>
      <c r="G665" t="s">
        <v>964</v>
      </c>
      <c r="N665" s="97"/>
      <c r="AT665" t="str">
        <f t="shared" si="72"/>
        <v>1.8V</v>
      </c>
      <c r="AU665" t="str">
        <f t="shared" si="73"/>
        <v>--</v>
      </c>
    </row>
    <row r="666" spans="1:47" x14ac:dyDescent="0.25">
      <c r="A666" t="str">
        <f t="shared" si="68"/>
        <v>R40-1</v>
      </c>
      <c r="B666" t="str">
        <f t="shared" si="69"/>
        <v>GND</v>
      </c>
      <c r="C666" t="str">
        <f t="shared" si="70"/>
        <v>R40-GND</v>
      </c>
      <c r="D666" t="str">
        <f t="shared" si="71"/>
        <v>R40-1</v>
      </c>
      <c r="E666" t="s">
        <v>956</v>
      </c>
      <c r="F666">
        <v>1</v>
      </c>
      <c r="G666" t="s">
        <v>324</v>
      </c>
      <c r="N666" s="97"/>
      <c r="AT666" t="str">
        <f t="shared" si="72"/>
        <v>GND</v>
      </c>
      <c r="AU666" t="str">
        <f t="shared" si="73"/>
        <v>--</v>
      </c>
    </row>
    <row r="667" spans="1:47" x14ac:dyDescent="0.25">
      <c r="A667" t="str">
        <f t="shared" si="68"/>
        <v>R40-2</v>
      </c>
      <c r="B667" t="str">
        <f t="shared" si="69"/>
        <v>VIN</v>
      </c>
      <c r="C667" t="str">
        <f t="shared" si="70"/>
        <v>R40-VIN</v>
      </c>
      <c r="D667" t="str">
        <f t="shared" si="71"/>
        <v>R40-2</v>
      </c>
      <c r="E667" t="s">
        <v>956</v>
      </c>
      <c r="F667">
        <v>2</v>
      </c>
      <c r="G667" t="s">
        <v>326</v>
      </c>
      <c r="N667" s="97"/>
      <c r="AT667" t="str">
        <f t="shared" si="72"/>
        <v>VIN</v>
      </c>
      <c r="AU667" t="str">
        <f t="shared" si="73"/>
        <v>--</v>
      </c>
    </row>
    <row r="668" spans="1:47" x14ac:dyDescent="0.25">
      <c r="A668" t="str">
        <f t="shared" si="68"/>
        <v>R41-1</v>
      </c>
      <c r="B668" t="str">
        <f t="shared" si="69"/>
        <v>NetR41_1</v>
      </c>
      <c r="C668" t="str">
        <f t="shared" si="70"/>
        <v>R41-NetR41_1</v>
      </c>
      <c r="D668" t="str">
        <f t="shared" si="71"/>
        <v>R41-1</v>
      </c>
      <c r="E668" t="s">
        <v>957</v>
      </c>
      <c r="F668">
        <v>1</v>
      </c>
      <c r="G668" t="s">
        <v>987</v>
      </c>
      <c r="N668" s="97"/>
      <c r="AT668" t="str">
        <f t="shared" si="72"/>
        <v>NetR41_1</v>
      </c>
      <c r="AU668" t="str">
        <f t="shared" si="73"/>
        <v>--</v>
      </c>
    </row>
    <row r="669" spans="1:47" x14ac:dyDescent="0.25">
      <c r="A669" t="str">
        <f t="shared" si="68"/>
        <v>R41-2</v>
      </c>
      <c r="B669" t="str">
        <f t="shared" si="69"/>
        <v>3.3V</v>
      </c>
      <c r="C669" t="str">
        <f t="shared" si="70"/>
        <v>R41-3.3V</v>
      </c>
      <c r="D669" t="str">
        <f t="shared" si="71"/>
        <v>R41-2</v>
      </c>
      <c r="E669" t="s">
        <v>957</v>
      </c>
      <c r="F669">
        <v>2</v>
      </c>
      <c r="G669" t="s">
        <v>291</v>
      </c>
      <c r="N669" s="97"/>
      <c r="AT669" t="str">
        <f t="shared" si="72"/>
        <v>3.3V</v>
      </c>
      <c r="AU669" t="str">
        <f t="shared" si="73"/>
        <v>--</v>
      </c>
    </row>
    <row r="670" spans="1:47" x14ac:dyDescent="0.25">
      <c r="A670" t="str">
        <f t="shared" si="68"/>
        <v>R42-1</v>
      </c>
      <c r="B670" t="str">
        <f t="shared" si="69"/>
        <v>IOM_SDA</v>
      </c>
      <c r="C670" t="str">
        <f t="shared" si="70"/>
        <v>R42-IOM_SDA</v>
      </c>
      <c r="D670" t="str">
        <f t="shared" si="71"/>
        <v>R42-1</v>
      </c>
      <c r="E670" t="s">
        <v>958</v>
      </c>
      <c r="F670">
        <v>1</v>
      </c>
      <c r="G670" t="s">
        <v>973</v>
      </c>
      <c r="N670" s="97"/>
      <c r="AT670" t="str">
        <f t="shared" si="72"/>
        <v>IOM_SDA</v>
      </c>
      <c r="AU670" t="str">
        <f t="shared" si="73"/>
        <v>--</v>
      </c>
    </row>
    <row r="671" spans="1:47" x14ac:dyDescent="0.25">
      <c r="A671" t="str">
        <f t="shared" si="68"/>
        <v>R42-2</v>
      </c>
      <c r="B671" t="str">
        <f t="shared" si="69"/>
        <v>1.8V</v>
      </c>
      <c r="C671" t="str">
        <f t="shared" si="70"/>
        <v>R42-1.8V</v>
      </c>
      <c r="D671" t="str">
        <f t="shared" si="71"/>
        <v>R42-2</v>
      </c>
      <c r="E671" t="s">
        <v>958</v>
      </c>
      <c r="F671">
        <v>2</v>
      </c>
      <c r="G671" t="s">
        <v>964</v>
      </c>
      <c r="N671" s="97"/>
      <c r="AT671" t="str">
        <f t="shared" si="72"/>
        <v>1.8V</v>
      </c>
      <c r="AU671" t="str">
        <f t="shared" si="73"/>
        <v>--</v>
      </c>
    </row>
    <row r="672" spans="1:47" x14ac:dyDescent="0.25">
      <c r="A672" t="str">
        <f t="shared" si="68"/>
        <v>R43-1</v>
      </c>
      <c r="B672" t="str">
        <f t="shared" si="69"/>
        <v>IOM_SCL</v>
      </c>
      <c r="C672" t="str">
        <f t="shared" si="70"/>
        <v>R43-IOM_SCL</v>
      </c>
      <c r="D672" t="str">
        <f t="shared" si="71"/>
        <v>R43-1</v>
      </c>
      <c r="E672" t="s">
        <v>959</v>
      </c>
      <c r="F672">
        <v>1</v>
      </c>
      <c r="G672" t="s">
        <v>971</v>
      </c>
      <c r="N672" s="97"/>
      <c r="AT672" t="str">
        <f t="shared" si="72"/>
        <v>IOM_SCL</v>
      </c>
      <c r="AU672" t="str">
        <f t="shared" si="73"/>
        <v>--</v>
      </c>
    </row>
    <row r="673" spans="1:47" x14ac:dyDescent="0.25">
      <c r="A673" t="str">
        <f t="shared" si="68"/>
        <v>R43-2</v>
      </c>
      <c r="B673" t="str">
        <f t="shared" si="69"/>
        <v>1.8V</v>
      </c>
      <c r="C673" t="str">
        <f t="shared" si="70"/>
        <v>R43-1.8V</v>
      </c>
      <c r="D673" t="str">
        <f t="shared" si="71"/>
        <v>R43-2</v>
      </c>
      <c r="E673" t="s">
        <v>959</v>
      </c>
      <c r="F673">
        <v>2</v>
      </c>
      <c r="G673" t="s">
        <v>964</v>
      </c>
      <c r="N673" s="97"/>
      <c r="AT673" t="str">
        <f t="shared" si="72"/>
        <v>1.8V</v>
      </c>
      <c r="AU673" t="str">
        <f t="shared" si="73"/>
        <v>--</v>
      </c>
    </row>
    <row r="674" spans="1:47" x14ac:dyDescent="0.25">
      <c r="A674" t="str">
        <f t="shared" si="68"/>
        <v>R44-1</v>
      </c>
      <c r="B674" t="str">
        <f t="shared" si="69"/>
        <v>NetC38_1</v>
      </c>
      <c r="C674" t="str">
        <f t="shared" si="70"/>
        <v>R44-NetC38_1</v>
      </c>
      <c r="D674" t="str">
        <f t="shared" si="71"/>
        <v>R44-1</v>
      </c>
      <c r="E674" t="s">
        <v>960</v>
      </c>
      <c r="F674">
        <v>1</v>
      </c>
      <c r="G674" t="s">
        <v>983</v>
      </c>
      <c r="N674" s="97"/>
      <c r="AT674" t="str">
        <f t="shared" si="72"/>
        <v>AREF</v>
      </c>
      <c r="AU674" t="str">
        <f t="shared" si="73"/>
        <v>R44</v>
      </c>
    </row>
    <row r="675" spans="1:47" x14ac:dyDescent="0.25">
      <c r="A675" t="str">
        <f t="shared" si="68"/>
        <v>R44-2</v>
      </c>
      <c r="B675" t="str">
        <f t="shared" si="69"/>
        <v>AREF</v>
      </c>
      <c r="C675" t="str">
        <f t="shared" si="70"/>
        <v>R44-AREF</v>
      </c>
      <c r="D675" t="str">
        <f t="shared" si="71"/>
        <v>R44-2</v>
      </c>
      <c r="E675" t="s">
        <v>960</v>
      </c>
      <c r="F675">
        <v>2</v>
      </c>
      <c r="G675" t="s">
        <v>287</v>
      </c>
      <c r="N675" s="97"/>
      <c r="AT675" t="str">
        <f t="shared" si="72"/>
        <v>NetC38_1</v>
      </c>
      <c r="AU675" t="str">
        <f t="shared" si="73"/>
        <v>R44</v>
      </c>
    </row>
    <row r="676" spans="1:47" x14ac:dyDescent="0.25">
      <c r="A676" t="str">
        <f t="shared" si="68"/>
        <v>R45-1</v>
      </c>
      <c r="B676" t="str">
        <f t="shared" si="69"/>
        <v>NetR45_1</v>
      </c>
      <c r="C676" t="str">
        <f t="shared" si="70"/>
        <v>R45-NetR45_1</v>
      </c>
      <c r="D676" t="str">
        <f t="shared" si="71"/>
        <v>R45-1</v>
      </c>
      <c r="E676" t="s">
        <v>961</v>
      </c>
      <c r="F676">
        <v>1</v>
      </c>
      <c r="G676" t="s">
        <v>988</v>
      </c>
      <c r="N676" s="97"/>
      <c r="AT676" t="str">
        <f t="shared" si="72"/>
        <v>OSC_DIV</v>
      </c>
      <c r="AU676" t="str">
        <f t="shared" si="73"/>
        <v>R45</v>
      </c>
    </row>
    <row r="677" spans="1:47" x14ac:dyDescent="0.25">
      <c r="A677" t="str">
        <f t="shared" si="68"/>
        <v>R45-2</v>
      </c>
      <c r="B677" t="str">
        <f t="shared" si="69"/>
        <v>OSC_DIV</v>
      </c>
      <c r="C677" t="str">
        <f t="shared" si="70"/>
        <v>R45-OSC_DIV</v>
      </c>
      <c r="D677" t="str">
        <f t="shared" si="71"/>
        <v>R45-2</v>
      </c>
      <c r="E677" t="s">
        <v>961</v>
      </c>
      <c r="F677">
        <v>2</v>
      </c>
      <c r="G677" t="s">
        <v>972</v>
      </c>
      <c r="N677" s="97"/>
      <c r="AT677" t="str">
        <f t="shared" si="72"/>
        <v>NetR45_1</v>
      </c>
      <c r="AU677" t="str">
        <f t="shared" si="73"/>
        <v>R45</v>
      </c>
    </row>
    <row r="678" spans="1:47" x14ac:dyDescent="0.25">
      <c r="A678" t="str">
        <f t="shared" si="68"/>
        <v>S1-1</v>
      </c>
      <c r="B678" t="str">
        <f t="shared" si="69"/>
        <v>RESET</v>
      </c>
      <c r="C678" t="str">
        <f t="shared" si="70"/>
        <v>S1-RESET</v>
      </c>
      <c r="D678" t="str">
        <f t="shared" si="71"/>
        <v>S1-1</v>
      </c>
      <c r="E678" t="s">
        <v>355</v>
      </c>
      <c r="F678">
        <v>1</v>
      </c>
      <c r="G678" t="s">
        <v>323</v>
      </c>
      <c r="N678" s="97"/>
      <c r="AT678" t="str">
        <f t="shared" si="72"/>
        <v>nCONFIG</v>
      </c>
      <c r="AU678" t="str">
        <f t="shared" si="73"/>
        <v>R26</v>
      </c>
    </row>
    <row r="679" spans="1:47" x14ac:dyDescent="0.25">
      <c r="A679" t="str">
        <f t="shared" si="68"/>
        <v>S1-2</v>
      </c>
      <c r="B679" t="str">
        <f t="shared" si="69"/>
        <v>GND</v>
      </c>
      <c r="C679" t="str">
        <f t="shared" si="70"/>
        <v>S1-GND</v>
      </c>
      <c r="D679" t="str">
        <f t="shared" si="71"/>
        <v>S1-2</v>
      </c>
      <c r="E679" t="s">
        <v>355</v>
      </c>
      <c r="F679">
        <v>2</v>
      </c>
      <c r="G679" t="s">
        <v>324</v>
      </c>
      <c r="N679" s="97"/>
      <c r="AT679" t="str">
        <f t="shared" si="72"/>
        <v>GND</v>
      </c>
      <c r="AU679" t="str">
        <f t="shared" si="73"/>
        <v>--</v>
      </c>
    </row>
    <row r="680" spans="1:47" x14ac:dyDescent="0.25">
      <c r="A680" t="str">
        <f t="shared" si="68"/>
        <v>S1-3</v>
      </c>
      <c r="B680" t="str">
        <f t="shared" si="69"/>
        <v>GND</v>
      </c>
      <c r="C680" t="str">
        <f t="shared" si="70"/>
        <v>S1-GND</v>
      </c>
      <c r="D680" t="str">
        <f t="shared" si="71"/>
        <v>S1-3</v>
      </c>
      <c r="E680" t="s">
        <v>355</v>
      </c>
      <c r="F680">
        <v>3</v>
      </c>
      <c r="G680" t="s">
        <v>324</v>
      </c>
      <c r="N680" s="97"/>
      <c r="AT680" t="str">
        <f t="shared" si="72"/>
        <v>GND</v>
      </c>
      <c r="AU680" t="str">
        <f t="shared" si="73"/>
        <v>--</v>
      </c>
    </row>
    <row r="681" spans="1:47" x14ac:dyDescent="0.25">
      <c r="A681" t="str">
        <f t="shared" si="68"/>
        <v>S1-4</v>
      </c>
      <c r="B681" t="str">
        <f t="shared" si="69"/>
        <v>GND</v>
      </c>
      <c r="C681" t="str">
        <f t="shared" si="70"/>
        <v>S1-GND</v>
      </c>
      <c r="D681" t="str">
        <f t="shared" si="71"/>
        <v>S1-4</v>
      </c>
      <c r="E681" t="s">
        <v>355</v>
      </c>
      <c r="F681">
        <v>4</v>
      </c>
      <c r="G681" t="s">
        <v>324</v>
      </c>
      <c r="N681" s="97"/>
      <c r="AT681" t="str">
        <f t="shared" si="72"/>
        <v>GND</v>
      </c>
      <c r="AU681" t="str">
        <f t="shared" si="73"/>
        <v>--</v>
      </c>
    </row>
    <row r="682" spans="1:47" x14ac:dyDescent="0.25">
      <c r="A682" t="str">
        <f t="shared" si="68"/>
        <v>S1-5</v>
      </c>
      <c r="B682" t="str">
        <f t="shared" si="69"/>
        <v>RESET</v>
      </c>
      <c r="C682" t="str">
        <f t="shared" si="70"/>
        <v>S1-RESET</v>
      </c>
      <c r="D682" t="str">
        <f t="shared" si="71"/>
        <v>S1-5</v>
      </c>
      <c r="E682" t="s">
        <v>355</v>
      </c>
      <c r="F682">
        <v>5</v>
      </c>
      <c r="G682" t="s">
        <v>323</v>
      </c>
      <c r="N682" s="97"/>
      <c r="AT682" t="str">
        <f t="shared" si="72"/>
        <v>nCONFIG</v>
      </c>
      <c r="AU682" t="str">
        <f t="shared" si="73"/>
        <v>R26</v>
      </c>
    </row>
    <row r="683" spans="1:47" x14ac:dyDescent="0.25">
      <c r="A683" t="str">
        <f t="shared" si="68"/>
        <v>S2-1</v>
      </c>
      <c r="B683" t="str">
        <f t="shared" si="69"/>
        <v>USER_BTN</v>
      </c>
      <c r="C683" t="str">
        <f t="shared" si="70"/>
        <v>S2-USER_BTN</v>
      </c>
      <c r="D683" t="str">
        <f t="shared" si="71"/>
        <v>S2-1</v>
      </c>
      <c r="E683" t="s">
        <v>357</v>
      </c>
      <c r="F683">
        <v>1</v>
      </c>
      <c r="G683" t="s">
        <v>394</v>
      </c>
      <c r="N683" s="97"/>
      <c r="AT683" t="str">
        <f t="shared" si="72"/>
        <v>USER_BTN</v>
      </c>
      <c r="AU683" t="str">
        <f t="shared" si="73"/>
        <v>--</v>
      </c>
    </row>
    <row r="684" spans="1:47" x14ac:dyDescent="0.25">
      <c r="A684" t="str">
        <f t="shared" si="68"/>
        <v>S2-2</v>
      </c>
      <c r="B684" t="str">
        <f t="shared" si="69"/>
        <v>GND</v>
      </c>
      <c r="C684" t="str">
        <f t="shared" si="70"/>
        <v>S2-GND</v>
      </c>
      <c r="D684" t="str">
        <f t="shared" si="71"/>
        <v>S2-2</v>
      </c>
      <c r="E684" t="s">
        <v>357</v>
      </c>
      <c r="F684">
        <v>2</v>
      </c>
      <c r="G684" t="s">
        <v>324</v>
      </c>
      <c r="N684" s="97"/>
      <c r="AT684" t="str">
        <f t="shared" si="72"/>
        <v>GND</v>
      </c>
      <c r="AU684" t="str">
        <f t="shared" si="73"/>
        <v>--</v>
      </c>
    </row>
    <row r="685" spans="1:47" x14ac:dyDescent="0.25">
      <c r="A685" t="str">
        <f t="shared" si="68"/>
        <v>S2-3</v>
      </c>
      <c r="B685" t="str">
        <f t="shared" si="69"/>
        <v>GND</v>
      </c>
      <c r="C685" t="str">
        <f t="shared" si="70"/>
        <v>S2-GND</v>
      </c>
      <c r="D685" t="str">
        <f t="shared" si="71"/>
        <v>S2-3</v>
      </c>
      <c r="E685" t="s">
        <v>357</v>
      </c>
      <c r="F685">
        <v>3</v>
      </c>
      <c r="G685" t="s">
        <v>324</v>
      </c>
      <c r="N685" s="97"/>
      <c r="AT685" t="str">
        <f t="shared" si="72"/>
        <v>GND</v>
      </c>
      <c r="AU685" t="str">
        <f t="shared" si="73"/>
        <v>--</v>
      </c>
    </row>
    <row r="686" spans="1:47" x14ac:dyDescent="0.25">
      <c r="A686" t="str">
        <f t="shared" si="68"/>
        <v>S2-4</v>
      </c>
      <c r="B686" t="str">
        <f t="shared" si="69"/>
        <v>GND</v>
      </c>
      <c r="C686" t="str">
        <f t="shared" si="70"/>
        <v>S2-GND</v>
      </c>
      <c r="D686" t="str">
        <f t="shared" si="71"/>
        <v>S2-4</v>
      </c>
      <c r="E686" t="s">
        <v>357</v>
      </c>
      <c r="F686">
        <v>4</v>
      </c>
      <c r="G686" t="s">
        <v>324</v>
      </c>
      <c r="N686" s="97"/>
      <c r="AT686" t="str">
        <f t="shared" si="72"/>
        <v>GND</v>
      </c>
      <c r="AU686" t="str">
        <f t="shared" si="73"/>
        <v>--</v>
      </c>
    </row>
    <row r="687" spans="1:47" x14ac:dyDescent="0.25">
      <c r="A687" t="str">
        <f t="shared" si="68"/>
        <v>S2-5</v>
      </c>
      <c r="B687" t="str">
        <f t="shared" si="69"/>
        <v>USER_BTN</v>
      </c>
      <c r="C687" t="str">
        <f t="shared" si="70"/>
        <v>S2-USER_BTN</v>
      </c>
      <c r="D687" t="str">
        <f t="shared" si="71"/>
        <v>S2-5</v>
      </c>
      <c r="E687" t="s">
        <v>357</v>
      </c>
      <c r="F687">
        <v>5</v>
      </c>
      <c r="G687" t="s">
        <v>394</v>
      </c>
      <c r="N687" s="97"/>
      <c r="AT687" t="str">
        <f t="shared" si="72"/>
        <v>USER_BTN</v>
      </c>
      <c r="AU687" t="str">
        <f t="shared" si="73"/>
        <v>--</v>
      </c>
    </row>
    <row r="688" spans="1:47" x14ac:dyDescent="0.25">
      <c r="A688" t="str">
        <f t="shared" si="68"/>
        <v>T1-1</v>
      </c>
      <c r="B688" t="str">
        <f t="shared" si="69"/>
        <v>NetR27_2</v>
      </c>
      <c r="C688" t="str">
        <f t="shared" si="70"/>
        <v>T1-NetR27_2</v>
      </c>
      <c r="D688" t="str">
        <f t="shared" si="71"/>
        <v>T1-1</v>
      </c>
      <c r="E688" t="s">
        <v>517</v>
      </c>
      <c r="F688">
        <v>1</v>
      </c>
      <c r="G688" t="s">
        <v>387</v>
      </c>
      <c r="N688" s="97"/>
      <c r="AT688" t="str">
        <f t="shared" si="72"/>
        <v>NetR27_2</v>
      </c>
      <c r="AU688" t="str">
        <f t="shared" si="73"/>
        <v>--</v>
      </c>
    </row>
    <row r="689" spans="1:47" x14ac:dyDescent="0.25">
      <c r="A689" t="str">
        <f t="shared" si="68"/>
        <v>T1-2</v>
      </c>
      <c r="B689" t="str">
        <f t="shared" si="69"/>
        <v>NetR27_1</v>
      </c>
      <c r="C689" t="str">
        <f t="shared" si="70"/>
        <v>T1-NetR27_1</v>
      </c>
      <c r="D689" t="str">
        <f t="shared" si="71"/>
        <v>T1-2</v>
      </c>
      <c r="E689" t="s">
        <v>517</v>
      </c>
      <c r="F689">
        <v>2</v>
      </c>
      <c r="G689" t="s">
        <v>386</v>
      </c>
      <c r="N689" s="97"/>
      <c r="AT689" t="str">
        <f t="shared" si="72"/>
        <v>NetR27_1</v>
      </c>
      <c r="AU689" t="str">
        <f t="shared" si="73"/>
        <v>--</v>
      </c>
    </row>
    <row r="690" spans="1:47" x14ac:dyDescent="0.25">
      <c r="A690" t="str">
        <f t="shared" si="68"/>
        <v>T1-3</v>
      </c>
      <c r="B690" t="str">
        <f t="shared" si="69"/>
        <v>5V</v>
      </c>
      <c r="C690" t="str">
        <f t="shared" si="70"/>
        <v>T1-5V</v>
      </c>
      <c r="D690" t="str">
        <f t="shared" si="71"/>
        <v>T1-3</v>
      </c>
      <c r="E690" t="s">
        <v>517</v>
      </c>
      <c r="F690">
        <v>3</v>
      </c>
      <c r="G690" t="s">
        <v>293</v>
      </c>
      <c r="N690" s="97"/>
      <c r="AT690" t="str">
        <f t="shared" si="72"/>
        <v>5V</v>
      </c>
      <c r="AU690" t="str">
        <f t="shared" si="73"/>
        <v>--</v>
      </c>
    </row>
    <row r="691" spans="1:47" x14ac:dyDescent="0.25">
      <c r="A691" t="str">
        <f t="shared" si="68"/>
        <v>T1-4</v>
      </c>
      <c r="B691" t="str">
        <f t="shared" si="69"/>
        <v>NetR27_2</v>
      </c>
      <c r="C691" t="str">
        <f t="shared" si="70"/>
        <v>T1-NetR27_2</v>
      </c>
      <c r="D691" t="str">
        <f t="shared" si="71"/>
        <v>T1-4</v>
      </c>
      <c r="E691" t="s">
        <v>517</v>
      </c>
      <c r="F691">
        <v>4</v>
      </c>
      <c r="G691" t="s">
        <v>387</v>
      </c>
      <c r="N691" s="97"/>
      <c r="AT691" t="str">
        <f t="shared" si="72"/>
        <v>NetR27_2</v>
      </c>
      <c r="AU691" t="str">
        <f t="shared" si="73"/>
        <v>--</v>
      </c>
    </row>
    <row r="692" spans="1:47" x14ac:dyDescent="0.25">
      <c r="A692" t="str">
        <f t="shared" si="68"/>
        <v>T1-5</v>
      </c>
      <c r="B692" t="str">
        <f t="shared" si="69"/>
        <v>NetR27_1</v>
      </c>
      <c r="C692" t="str">
        <f t="shared" si="70"/>
        <v>T1-NetR27_1</v>
      </c>
      <c r="D692" t="str">
        <f t="shared" si="71"/>
        <v>T1-5</v>
      </c>
      <c r="E692" t="s">
        <v>517</v>
      </c>
      <c r="F692">
        <v>5</v>
      </c>
      <c r="G692" t="s">
        <v>386</v>
      </c>
      <c r="N692" s="97"/>
      <c r="AT692" t="str">
        <f t="shared" si="72"/>
        <v>NetR27_1</v>
      </c>
      <c r="AU692" t="str">
        <f t="shared" si="73"/>
        <v>--</v>
      </c>
    </row>
    <row r="693" spans="1:47" x14ac:dyDescent="0.25">
      <c r="A693" t="str">
        <f t="shared" si="68"/>
        <v>T1-6</v>
      </c>
      <c r="B693" t="str">
        <f t="shared" si="69"/>
        <v>USB_VBUS</v>
      </c>
      <c r="C693" t="str">
        <f t="shared" si="70"/>
        <v>T1-USB_VBUS</v>
      </c>
      <c r="D693" t="str">
        <f t="shared" si="71"/>
        <v>T1-6</v>
      </c>
      <c r="E693" t="s">
        <v>517</v>
      </c>
      <c r="F693">
        <v>6</v>
      </c>
      <c r="G693" t="s">
        <v>350</v>
      </c>
      <c r="N693" s="97"/>
      <c r="AT693" t="str">
        <f t="shared" si="72"/>
        <v>USB_VBUS</v>
      </c>
      <c r="AU693" t="str">
        <f t="shared" si="73"/>
        <v>--</v>
      </c>
    </row>
    <row r="694" spans="1:47" x14ac:dyDescent="0.25">
      <c r="A694" t="str">
        <f t="shared" si="68"/>
        <v>T1-7</v>
      </c>
      <c r="B694" t="str">
        <f t="shared" si="69"/>
        <v>USB_VBUS</v>
      </c>
      <c r="C694" t="str">
        <f t="shared" si="70"/>
        <v>T1-USB_VBUS</v>
      </c>
      <c r="D694" t="str">
        <f t="shared" si="71"/>
        <v>T1-7</v>
      </c>
      <c r="E694" t="s">
        <v>517</v>
      </c>
      <c r="F694">
        <v>7</v>
      </c>
      <c r="G694" t="s">
        <v>350</v>
      </c>
      <c r="N694" s="97"/>
      <c r="AT694" t="str">
        <f t="shared" si="72"/>
        <v>USB_VBUS</v>
      </c>
      <c r="AU694" t="str">
        <f t="shared" si="73"/>
        <v>--</v>
      </c>
    </row>
    <row r="695" spans="1:47" x14ac:dyDescent="0.25">
      <c r="A695" t="str">
        <f t="shared" si="68"/>
        <v>T1-8</v>
      </c>
      <c r="B695" t="str">
        <f t="shared" si="69"/>
        <v>5V</v>
      </c>
      <c r="C695" t="str">
        <f t="shared" si="70"/>
        <v>T1-5V</v>
      </c>
      <c r="D695" t="str">
        <f t="shared" si="71"/>
        <v>T1-8</v>
      </c>
      <c r="E695" t="s">
        <v>517</v>
      </c>
      <c r="F695">
        <v>8</v>
      </c>
      <c r="G695" t="s">
        <v>293</v>
      </c>
      <c r="N695" s="97"/>
      <c r="AT695" t="str">
        <f t="shared" si="72"/>
        <v>5V</v>
      </c>
      <c r="AU695" t="str">
        <f t="shared" si="73"/>
        <v>--</v>
      </c>
    </row>
    <row r="696" spans="1:47" x14ac:dyDescent="0.25">
      <c r="A696" t="str">
        <f t="shared" si="68"/>
        <v>T2-1</v>
      </c>
      <c r="B696" t="str">
        <f t="shared" si="69"/>
        <v>NetR30_2</v>
      </c>
      <c r="C696" t="str">
        <f t="shared" si="70"/>
        <v>T2-NetR30_2</v>
      </c>
      <c r="D696" t="str">
        <f t="shared" si="71"/>
        <v>T2-1</v>
      </c>
      <c r="E696" t="s">
        <v>518</v>
      </c>
      <c r="F696">
        <v>1</v>
      </c>
      <c r="G696" t="s">
        <v>391</v>
      </c>
      <c r="N696" s="97"/>
      <c r="AT696" t="str">
        <f t="shared" si="72"/>
        <v>NetR30_2</v>
      </c>
      <c r="AU696" t="str">
        <f t="shared" si="73"/>
        <v>--</v>
      </c>
    </row>
    <row r="697" spans="1:47" x14ac:dyDescent="0.25">
      <c r="A697" t="str">
        <f t="shared" si="68"/>
        <v>T2-2</v>
      </c>
      <c r="B697" t="str">
        <f t="shared" si="69"/>
        <v>NetR29_1</v>
      </c>
      <c r="C697" t="str">
        <f t="shared" si="70"/>
        <v>T2-NetR29_1</v>
      </c>
      <c r="D697" t="str">
        <f t="shared" si="71"/>
        <v>T2-2</v>
      </c>
      <c r="E697" t="s">
        <v>518</v>
      </c>
      <c r="F697">
        <v>2</v>
      </c>
      <c r="G697" t="s">
        <v>389</v>
      </c>
      <c r="N697" s="97"/>
      <c r="AT697" t="str">
        <f t="shared" si="72"/>
        <v>NetR29_1</v>
      </c>
      <c r="AU697" t="str">
        <f t="shared" si="73"/>
        <v>--</v>
      </c>
    </row>
    <row r="698" spans="1:47" x14ac:dyDescent="0.25">
      <c r="A698" t="str">
        <f t="shared" si="68"/>
        <v>T2-3</v>
      </c>
      <c r="B698" t="str">
        <f t="shared" si="69"/>
        <v>5V</v>
      </c>
      <c r="C698" t="str">
        <f t="shared" si="70"/>
        <v>T2-5V</v>
      </c>
      <c r="D698" t="str">
        <f t="shared" si="71"/>
        <v>T2-3</v>
      </c>
      <c r="E698" t="s">
        <v>518</v>
      </c>
      <c r="F698">
        <v>3</v>
      </c>
      <c r="G698" t="s">
        <v>293</v>
      </c>
      <c r="N698" s="97"/>
      <c r="AT698" t="str">
        <f t="shared" si="72"/>
        <v>5V</v>
      </c>
      <c r="AU698" t="str">
        <f t="shared" si="73"/>
        <v>--</v>
      </c>
    </row>
    <row r="699" spans="1:47" x14ac:dyDescent="0.25">
      <c r="A699" t="str">
        <f t="shared" si="68"/>
        <v>T2-4</v>
      </c>
      <c r="B699" t="str">
        <f t="shared" si="69"/>
        <v>NetR30_2</v>
      </c>
      <c r="C699" t="str">
        <f t="shared" si="70"/>
        <v>T2-NetR30_2</v>
      </c>
      <c r="D699" t="str">
        <f t="shared" si="71"/>
        <v>T2-4</v>
      </c>
      <c r="E699" t="s">
        <v>518</v>
      </c>
      <c r="F699">
        <v>4</v>
      </c>
      <c r="G699" t="s">
        <v>391</v>
      </c>
      <c r="N699" s="97"/>
      <c r="AT699" t="str">
        <f t="shared" si="72"/>
        <v>NetR30_2</v>
      </c>
      <c r="AU699" t="str">
        <f t="shared" si="73"/>
        <v>--</v>
      </c>
    </row>
    <row r="700" spans="1:47" x14ac:dyDescent="0.25">
      <c r="A700" t="str">
        <f t="shared" si="68"/>
        <v>T2-5</v>
      </c>
      <c r="B700" t="str">
        <f t="shared" si="69"/>
        <v>NetR29_1</v>
      </c>
      <c r="C700" t="str">
        <f t="shared" si="70"/>
        <v>T2-NetR29_1</v>
      </c>
      <c r="D700" t="str">
        <f t="shared" si="71"/>
        <v>T2-5</v>
      </c>
      <c r="E700" t="s">
        <v>518</v>
      </c>
      <c r="F700">
        <v>5</v>
      </c>
      <c r="G700" t="s">
        <v>389</v>
      </c>
      <c r="N700" s="97"/>
      <c r="AT700" t="str">
        <f t="shared" si="72"/>
        <v>NetR29_1</v>
      </c>
      <c r="AU700" t="str">
        <f t="shared" si="73"/>
        <v>--</v>
      </c>
    </row>
    <row r="701" spans="1:47" x14ac:dyDescent="0.25">
      <c r="A701" t="str">
        <f t="shared" si="68"/>
        <v>T2-6</v>
      </c>
      <c r="B701" t="str">
        <f t="shared" si="69"/>
        <v>VIN</v>
      </c>
      <c r="C701" t="str">
        <f t="shared" si="70"/>
        <v>T2-VIN</v>
      </c>
      <c r="D701" t="str">
        <f t="shared" si="71"/>
        <v>T2-6</v>
      </c>
      <c r="E701" t="s">
        <v>518</v>
      </c>
      <c r="F701">
        <v>6</v>
      </c>
      <c r="G701" t="s">
        <v>326</v>
      </c>
      <c r="N701" s="97"/>
      <c r="AT701" t="str">
        <f t="shared" si="72"/>
        <v>VIN</v>
      </c>
      <c r="AU701" t="str">
        <f t="shared" si="73"/>
        <v>--</v>
      </c>
    </row>
    <row r="702" spans="1:47" x14ac:dyDescent="0.25">
      <c r="A702" t="str">
        <f t="shared" si="68"/>
        <v>T2-7</v>
      </c>
      <c r="B702" t="str">
        <f t="shared" si="69"/>
        <v>VIN</v>
      </c>
      <c r="C702" t="str">
        <f t="shared" si="70"/>
        <v>T2-VIN</v>
      </c>
      <c r="D702" t="str">
        <f t="shared" si="71"/>
        <v>T2-7</v>
      </c>
      <c r="E702" t="s">
        <v>518</v>
      </c>
      <c r="F702">
        <v>7</v>
      </c>
      <c r="G702" t="s">
        <v>326</v>
      </c>
      <c r="N702" s="97"/>
      <c r="AT702" t="str">
        <f t="shared" si="72"/>
        <v>VIN</v>
      </c>
      <c r="AU702" t="str">
        <f t="shared" si="73"/>
        <v>--</v>
      </c>
    </row>
    <row r="703" spans="1:47" x14ac:dyDescent="0.25">
      <c r="A703" t="str">
        <f t="shared" si="68"/>
        <v>T2-8</v>
      </c>
      <c r="B703" t="str">
        <f t="shared" si="69"/>
        <v>5V</v>
      </c>
      <c r="C703" t="str">
        <f t="shared" si="70"/>
        <v>T2-5V</v>
      </c>
      <c r="D703" t="str">
        <f t="shared" si="71"/>
        <v>T2-8</v>
      </c>
      <c r="E703" t="s">
        <v>518</v>
      </c>
      <c r="F703">
        <v>8</v>
      </c>
      <c r="G703" t="s">
        <v>293</v>
      </c>
      <c r="N703" s="97"/>
      <c r="AT703" t="str">
        <f t="shared" si="72"/>
        <v>5V</v>
      </c>
      <c r="AU703" t="str">
        <f t="shared" si="73"/>
        <v>--</v>
      </c>
    </row>
    <row r="704" spans="1:47" x14ac:dyDescent="0.25">
      <c r="A704" t="str">
        <f t="shared" si="68"/>
        <v>T3-1</v>
      </c>
      <c r="B704" t="str">
        <f t="shared" si="69"/>
        <v>GND</v>
      </c>
      <c r="C704" t="str">
        <f t="shared" si="70"/>
        <v>T3-GND</v>
      </c>
      <c r="D704" t="str">
        <f t="shared" si="71"/>
        <v>T3-1</v>
      </c>
      <c r="E704" t="s">
        <v>519</v>
      </c>
      <c r="F704">
        <v>1</v>
      </c>
      <c r="G704" t="s">
        <v>324</v>
      </c>
      <c r="N704" s="97"/>
      <c r="AT704" t="str">
        <f t="shared" si="72"/>
        <v>GND</v>
      </c>
      <c r="AU704" t="str">
        <f t="shared" si="73"/>
        <v>--</v>
      </c>
    </row>
    <row r="705" spans="1:47" x14ac:dyDescent="0.25">
      <c r="A705" t="str">
        <f t="shared" si="68"/>
        <v>T3-2</v>
      </c>
      <c r="B705" t="str">
        <f t="shared" si="69"/>
        <v>NetR28_2</v>
      </c>
      <c r="C705" t="str">
        <f t="shared" si="70"/>
        <v>T3-NetR28_2</v>
      </c>
      <c r="D705" t="str">
        <f t="shared" si="71"/>
        <v>T3-2</v>
      </c>
      <c r="E705" t="s">
        <v>519</v>
      </c>
      <c r="F705">
        <v>2</v>
      </c>
      <c r="G705" t="s">
        <v>388</v>
      </c>
      <c r="N705" s="97"/>
      <c r="AT705" t="str">
        <f t="shared" si="72"/>
        <v>NetR28_2</v>
      </c>
      <c r="AU705" t="str">
        <f t="shared" si="73"/>
        <v>--</v>
      </c>
    </row>
    <row r="706" spans="1:47" x14ac:dyDescent="0.25">
      <c r="A706" t="str">
        <f t="shared" si="68"/>
        <v>T3-3</v>
      </c>
      <c r="B706" t="str">
        <f t="shared" si="69"/>
        <v>NetR29_1</v>
      </c>
      <c r="C706" t="str">
        <f t="shared" si="70"/>
        <v>T3-NetR29_1</v>
      </c>
      <c r="D706" t="str">
        <f t="shared" si="71"/>
        <v>T3-3</v>
      </c>
      <c r="E706" t="s">
        <v>519</v>
      </c>
      <c r="F706">
        <v>3</v>
      </c>
      <c r="G706" t="s">
        <v>389</v>
      </c>
      <c r="N706" s="97"/>
      <c r="AT706" t="str">
        <f t="shared" si="72"/>
        <v>NetR29_1</v>
      </c>
      <c r="AU706" t="str">
        <f t="shared" si="73"/>
        <v>--</v>
      </c>
    </row>
    <row r="707" spans="1:47" x14ac:dyDescent="0.25">
      <c r="A707" t="str">
        <f t="shared" si="68"/>
        <v>T3-4</v>
      </c>
      <c r="B707" t="str">
        <f t="shared" si="69"/>
        <v>GND</v>
      </c>
      <c r="C707" t="str">
        <f t="shared" si="70"/>
        <v>T3-GND</v>
      </c>
      <c r="D707" t="str">
        <f t="shared" si="71"/>
        <v>T3-4</v>
      </c>
      <c r="E707" t="s">
        <v>519</v>
      </c>
      <c r="F707">
        <v>4</v>
      </c>
      <c r="G707" t="s">
        <v>324</v>
      </c>
      <c r="N707" s="97"/>
      <c r="AT707" t="str">
        <f t="shared" si="72"/>
        <v>GND</v>
      </c>
      <c r="AU707" t="str">
        <f t="shared" si="73"/>
        <v>--</v>
      </c>
    </row>
    <row r="708" spans="1:47" x14ac:dyDescent="0.25">
      <c r="A708" t="str">
        <f t="shared" si="68"/>
        <v>T3-5</v>
      </c>
      <c r="B708" t="str">
        <f t="shared" si="69"/>
        <v>NetC7_2</v>
      </c>
      <c r="C708" t="str">
        <f t="shared" si="70"/>
        <v>T3-NetC7_2</v>
      </c>
      <c r="D708" t="str">
        <f t="shared" si="71"/>
        <v>T3-5</v>
      </c>
      <c r="E708" t="s">
        <v>519</v>
      </c>
      <c r="F708">
        <v>5</v>
      </c>
      <c r="G708" t="s">
        <v>371</v>
      </c>
      <c r="N708" s="97"/>
      <c r="AT708" t="str">
        <f t="shared" si="72"/>
        <v>NetC7_2</v>
      </c>
      <c r="AU708" t="str">
        <f t="shared" si="73"/>
        <v>--</v>
      </c>
    </row>
    <row r="709" spans="1:47" x14ac:dyDescent="0.25">
      <c r="A709" t="str">
        <f t="shared" si="68"/>
        <v>T3-6</v>
      </c>
      <c r="B709" t="str">
        <f t="shared" si="69"/>
        <v>NetR27_1</v>
      </c>
      <c r="C709" t="str">
        <f t="shared" si="70"/>
        <v>T3-NetR27_1</v>
      </c>
      <c r="D709" t="str">
        <f t="shared" si="71"/>
        <v>T3-6</v>
      </c>
      <c r="E709" t="s">
        <v>519</v>
      </c>
      <c r="F709">
        <v>6</v>
      </c>
      <c r="G709" t="s">
        <v>386</v>
      </c>
      <c r="N709" s="97"/>
      <c r="AT709" t="str">
        <f t="shared" si="72"/>
        <v>NetR27_1</v>
      </c>
      <c r="AU709" t="str">
        <f t="shared" si="73"/>
        <v>--</v>
      </c>
    </row>
    <row r="710" spans="1:47" x14ac:dyDescent="0.25">
      <c r="A710" t="str">
        <f t="shared" ref="A710" si="74">$E710&amp;"-"&amp;$F710</f>
        <v>TP1-1</v>
      </c>
      <c r="B710" t="str">
        <f t="shared" ref="B710" si="75">IF(OR(E710=$A$2,E710=$B$2,E710=$C$2,E710=$D$2),"--",G710)</f>
        <v>1.8V</v>
      </c>
      <c r="C710" t="str">
        <f t="shared" ref="C710" si="76">$E710&amp;"-"&amp;$G710</f>
        <v>TP1-1.8V</v>
      </c>
      <c r="D710" t="str">
        <f t="shared" ref="D710" si="77">A710</f>
        <v>TP1-1</v>
      </c>
      <c r="E710" t="s">
        <v>520</v>
      </c>
      <c r="F710">
        <v>1</v>
      </c>
      <c r="G710" t="s">
        <v>964</v>
      </c>
      <c r="N710" s="97"/>
      <c r="AT710" t="str">
        <f t="shared" ref="AT710" si="78">IF(IF(COUNTIF($AO$6:$AQ$150,B710)&gt;0,"---","--")="---",VLOOKUP(B710,$AO$6:$AQ$150,3,0),B710)</f>
        <v>1.8V</v>
      </c>
      <c r="AU710" t="str">
        <f t="shared" ref="AU710" si="79">IF(IF(COUNTIF($AO$6:$AQ$150,B710)&gt;0,"---","--")="---",VLOOKUP(B710,$AO$6:$AQ$150,2,0),"--")</f>
        <v>--</v>
      </c>
    </row>
    <row r="711" spans="1:47" x14ac:dyDescent="0.25">
      <c r="N711" s="97"/>
    </row>
    <row r="712" spans="1:47" x14ac:dyDescent="0.25">
      <c r="N712" s="97"/>
    </row>
    <row r="713" spans="1:47" x14ac:dyDescent="0.25">
      <c r="N713" s="97"/>
    </row>
    <row r="714" spans="1:47" x14ac:dyDescent="0.25">
      <c r="N714" s="97"/>
    </row>
    <row r="715" spans="1:47" x14ac:dyDescent="0.25">
      <c r="N715" s="97"/>
    </row>
    <row r="716" spans="1:47" x14ac:dyDescent="0.25">
      <c r="N716" s="97"/>
    </row>
    <row r="717" spans="1:47" x14ac:dyDescent="0.25">
      <c r="N717" s="97"/>
    </row>
    <row r="718" spans="1:47" x14ac:dyDescent="0.25">
      <c r="N718" s="97"/>
    </row>
    <row r="719" spans="1:47" x14ac:dyDescent="0.25">
      <c r="N719" s="97"/>
    </row>
    <row r="720" spans="1:47" x14ac:dyDescent="0.25">
      <c r="N720" s="97"/>
    </row>
    <row r="721" spans="14:14" x14ac:dyDescent="0.25">
      <c r="N721" s="97"/>
    </row>
    <row r="722" spans="14:14" x14ac:dyDescent="0.25">
      <c r="N722" s="97"/>
    </row>
    <row r="723" spans="14:14" x14ac:dyDescent="0.25">
      <c r="N723" s="97"/>
    </row>
    <row r="724" spans="14:14" x14ac:dyDescent="0.25">
      <c r="N724" s="97"/>
    </row>
    <row r="725" spans="14:14" x14ac:dyDescent="0.25">
      <c r="N725" s="97"/>
    </row>
    <row r="726" spans="14:14" x14ac:dyDescent="0.25">
      <c r="N726" s="97"/>
    </row>
    <row r="727" spans="14:14" x14ac:dyDescent="0.25">
      <c r="N727" s="97"/>
    </row>
    <row r="728" spans="14:14" x14ac:dyDescent="0.25">
      <c r="N728" s="97"/>
    </row>
    <row r="729" spans="14:14" x14ac:dyDescent="0.25">
      <c r="N729" s="97"/>
    </row>
    <row r="730" spans="14:14" x14ac:dyDescent="0.25">
      <c r="N730" s="97"/>
    </row>
    <row r="731" spans="14:14" x14ac:dyDescent="0.25">
      <c r="N731" s="97"/>
    </row>
    <row r="732" spans="14:14" x14ac:dyDescent="0.25">
      <c r="N732" s="97"/>
    </row>
    <row r="733" spans="14:14" x14ac:dyDescent="0.25">
      <c r="N733" s="97"/>
    </row>
    <row r="734" spans="14:14" x14ac:dyDescent="0.25">
      <c r="N734" s="97"/>
    </row>
    <row r="735" spans="14:14" x14ac:dyDescent="0.25">
      <c r="N735" s="97"/>
    </row>
    <row r="736" spans="14:14" x14ac:dyDescent="0.25">
      <c r="N736" s="97"/>
    </row>
    <row r="737" spans="14:14" x14ac:dyDescent="0.25">
      <c r="N737" s="97"/>
    </row>
    <row r="738" spans="14:14" x14ac:dyDescent="0.25">
      <c r="N738" s="97"/>
    </row>
    <row r="739" spans="14:14" x14ac:dyDescent="0.25">
      <c r="N739" s="97"/>
    </row>
    <row r="740" spans="14:14" x14ac:dyDescent="0.25">
      <c r="N740" s="97"/>
    </row>
    <row r="741" spans="14:14" x14ac:dyDescent="0.25">
      <c r="N741" s="97"/>
    </row>
    <row r="742" spans="14:14" x14ac:dyDescent="0.25">
      <c r="N742" s="97"/>
    </row>
    <row r="743" spans="14:14" x14ac:dyDescent="0.25">
      <c r="N743" s="97"/>
    </row>
    <row r="744" spans="14:14" x14ac:dyDescent="0.25">
      <c r="N744" s="97"/>
    </row>
    <row r="745" spans="14:14" x14ac:dyDescent="0.25">
      <c r="N745" s="97"/>
    </row>
    <row r="746" spans="14:14" x14ac:dyDescent="0.25">
      <c r="N746" s="97"/>
    </row>
    <row r="747" spans="14:14" x14ac:dyDescent="0.25">
      <c r="N747" s="97"/>
    </row>
    <row r="748" spans="14:14" x14ac:dyDescent="0.25">
      <c r="N748" s="97"/>
    </row>
    <row r="749" spans="14:14" x14ac:dyDescent="0.25">
      <c r="N749" s="97"/>
    </row>
    <row r="750" spans="14:14" x14ac:dyDescent="0.25">
      <c r="N750" s="97"/>
    </row>
    <row r="751" spans="14:14" x14ac:dyDescent="0.25">
      <c r="N751" s="97"/>
    </row>
    <row r="752" spans="14:14" x14ac:dyDescent="0.25">
      <c r="N752" s="97"/>
    </row>
    <row r="753" spans="14:14" x14ac:dyDescent="0.25">
      <c r="N753" s="97"/>
    </row>
    <row r="754" spans="14:14" x14ac:dyDescent="0.25">
      <c r="N754" s="97"/>
    </row>
    <row r="755" spans="14:14" x14ac:dyDescent="0.25">
      <c r="N755" s="97"/>
    </row>
    <row r="756" spans="14:14" x14ac:dyDescent="0.25">
      <c r="N756" s="97"/>
    </row>
    <row r="757" spans="14:14" x14ac:dyDescent="0.25">
      <c r="N757" s="97"/>
    </row>
    <row r="758" spans="14:14" x14ac:dyDescent="0.25">
      <c r="N758" s="97"/>
    </row>
    <row r="759" spans="14:14" x14ac:dyDescent="0.25">
      <c r="N759" s="97"/>
    </row>
    <row r="760" spans="14:14" x14ac:dyDescent="0.25">
      <c r="N760" s="97"/>
    </row>
    <row r="761" spans="14:14" x14ac:dyDescent="0.25">
      <c r="N761" s="97"/>
    </row>
    <row r="762" spans="14:14" x14ac:dyDescent="0.25">
      <c r="N762" s="97"/>
    </row>
    <row r="763" spans="14:14" x14ac:dyDescent="0.25">
      <c r="N763" s="97"/>
    </row>
    <row r="764" spans="14:14" x14ac:dyDescent="0.25">
      <c r="N764" s="97"/>
    </row>
    <row r="765" spans="14:14" x14ac:dyDescent="0.25">
      <c r="N765" s="97"/>
    </row>
    <row r="766" spans="14:14" x14ac:dyDescent="0.25">
      <c r="N766" s="97"/>
    </row>
    <row r="767" spans="14:14" x14ac:dyDescent="0.25">
      <c r="N767" s="97"/>
    </row>
    <row r="768" spans="14:14" x14ac:dyDescent="0.25">
      <c r="N768" s="97"/>
    </row>
    <row r="769" spans="14:14" x14ac:dyDescent="0.25">
      <c r="N769" s="97"/>
    </row>
    <row r="770" spans="14:14" x14ac:dyDescent="0.25">
      <c r="N770" s="97"/>
    </row>
    <row r="771" spans="14:14" x14ac:dyDescent="0.25">
      <c r="N771" s="97"/>
    </row>
    <row r="772" spans="14:14" x14ac:dyDescent="0.25">
      <c r="N772" s="97"/>
    </row>
    <row r="773" spans="14:14" x14ac:dyDescent="0.25">
      <c r="N773" s="97"/>
    </row>
    <row r="774" spans="14:14" x14ac:dyDescent="0.25">
      <c r="N774" s="97"/>
    </row>
    <row r="775" spans="14:14" x14ac:dyDescent="0.25">
      <c r="N775" s="97"/>
    </row>
    <row r="776" spans="14:14" x14ac:dyDescent="0.25">
      <c r="N776" s="97"/>
    </row>
    <row r="777" spans="14:14" x14ac:dyDescent="0.25">
      <c r="N777" s="97"/>
    </row>
    <row r="778" spans="14:14" x14ac:dyDescent="0.25">
      <c r="N778" s="97"/>
    </row>
    <row r="779" spans="14:14" x14ac:dyDescent="0.25">
      <c r="N779" s="97"/>
    </row>
    <row r="780" spans="14:14" x14ac:dyDescent="0.25">
      <c r="N780" s="97"/>
    </row>
    <row r="781" spans="14:14" x14ac:dyDescent="0.25">
      <c r="N781" s="97"/>
    </row>
    <row r="782" spans="14:14" x14ac:dyDescent="0.25">
      <c r="N782" s="97"/>
    </row>
    <row r="783" spans="14:14" x14ac:dyDescent="0.25">
      <c r="N783" s="97"/>
    </row>
    <row r="784" spans="14:14" x14ac:dyDescent="0.25">
      <c r="N784" s="97"/>
    </row>
    <row r="785" spans="14:14" x14ac:dyDescent="0.25">
      <c r="N785" s="97"/>
    </row>
    <row r="786" spans="14:14" x14ac:dyDescent="0.25">
      <c r="N786" s="97"/>
    </row>
    <row r="787" spans="14:14" x14ac:dyDescent="0.25">
      <c r="N787" s="97"/>
    </row>
    <row r="788" spans="14:14" x14ac:dyDescent="0.25">
      <c r="N788" s="97"/>
    </row>
    <row r="789" spans="14:14" x14ac:dyDescent="0.25">
      <c r="N789" s="97"/>
    </row>
    <row r="790" spans="14:14" x14ac:dyDescent="0.25">
      <c r="N790" s="97"/>
    </row>
    <row r="791" spans="14:14" x14ac:dyDescent="0.25">
      <c r="N791" s="97"/>
    </row>
    <row r="792" spans="14:14" x14ac:dyDescent="0.25">
      <c r="N792" s="97"/>
    </row>
    <row r="793" spans="14:14" x14ac:dyDescent="0.25">
      <c r="N793" s="97"/>
    </row>
    <row r="794" spans="14:14" x14ac:dyDescent="0.25">
      <c r="N794" s="97"/>
    </row>
    <row r="795" spans="14:14" x14ac:dyDescent="0.25">
      <c r="N795" s="97"/>
    </row>
    <row r="796" spans="14:14" x14ac:dyDescent="0.25">
      <c r="N796" s="97"/>
    </row>
    <row r="797" spans="14:14" x14ac:dyDescent="0.25">
      <c r="N797" s="97"/>
    </row>
    <row r="798" spans="14:14" x14ac:dyDescent="0.25">
      <c r="N798" s="97"/>
    </row>
    <row r="799" spans="14:14" x14ac:dyDescent="0.25">
      <c r="N799" s="97"/>
    </row>
    <row r="800" spans="14:14" x14ac:dyDescent="0.25">
      <c r="N800" s="97"/>
    </row>
    <row r="801" spans="14:14" x14ac:dyDescent="0.25">
      <c r="N801" s="97"/>
    </row>
    <row r="802" spans="14:14" x14ac:dyDescent="0.25">
      <c r="N802" s="97"/>
    </row>
    <row r="803" spans="14:14" x14ac:dyDescent="0.25">
      <c r="N803" s="97"/>
    </row>
    <row r="804" spans="14:14" x14ac:dyDescent="0.25">
      <c r="N804" s="97"/>
    </row>
    <row r="805" spans="14:14" x14ac:dyDescent="0.25">
      <c r="N805" s="97"/>
    </row>
    <row r="806" spans="14:14" x14ac:dyDescent="0.25">
      <c r="N806" s="97"/>
    </row>
    <row r="807" spans="14:14" x14ac:dyDescent="0.25">
      <c r="N807" s="97"/>
    </row>
    <row r="808" spans="14:14" x14ac:dyDescent="0.25">
      <c r="N808" s="97"/>
    </row>
    <row r="809" spans="14:14" x14ac:dyDescent="0.25">
      <c r="N809" s="97"/>
    </row>
    <row r="810" spans="14:14" x14ac:dyDescent="0.25">
      <c r="N810" s="97"/>
    </row>
    <row r="811" spans="14:14" x14ac:dyDescent="0.25">
      <c r="N811" s="97"/>
    </row>
    <row r="812" spans="14:14" x14ac:dyDescent="0.25">
      <c r="N812" s="97"/>
    </row>
    <row r="813" spans="14:14" x14ac:dyDescent="0.25">
      <c r="N813" s="97"/>
    </row>
    <row r="814" spans="14:14" x14ac:dyDescent="0.25">
      <c r="N814" s="97"/>
    </row>
    <row r="815" spans="14:14" x14ac:dyDescent="0.25">
      <c r="N815" s="97"/>
    </row>
    <row r="816" spans="14:14" x14ac:dyDescent="0.25">
      <c r="N816" s="97"/>
    </row>
    <row r="817" spans="14:14" x14ac:dyDescent="0.25">
      <c r="N817" s="97"/>
    </row>
    <row r="818" spans="14:14" x14ac:dyDescent="0.25">
      <c r="N818" s="97"/>
    </row>
    <row r="819" spans="14:14" x14ac:dyDescent="0.25">
      <c r="N819" s="97"/>
    </row>
    <row r="820" spans="14:14" x14ac:dyDescent="0.25">
      <c r="N820" s="97"/>
    </row>
    <row r="821" spans="14:14" x14ac:dyDescent="0.25">
      <c r="N821" s="97"/>
    </row>
    <row r="822" spans="14:14" x14ac:dyDescent="0.25">
      <c r="N822" s="97"/>
    </row>
    <row r="823" spans="14:14" x14ac:dyDescent="0.25">
      <c r="N823" s="97"/>
    </row>
    <row r="824" spans="14:14" x14ac:dyDescent="0.25">
      <c r="N824" s="97"/>
    </row>
    <row r="825" spans="14:14" x14ac:dyDescent="0.25">
      <c r="N825" s="97"/>
    </row>
    <row r="826" spans="14:14" x14ac:dyDescent="0.25">
      <c r="N826" s="97"/>
    </row>
    <row r="827" spans="14:14" x14ac:dyDescent="0.25">
      <c r="N827" s="97"/>
    </row>
    <row r="828" spans="14:14" x14ac:dyDescent="0.25">
      <c r="N828" s="97"/>
    </row>
    <row r="829" spans="14:14" x14ac:dyDescent="0.25">
      <c r="N829" s="97"/>
    </row>
    <row r="830" spans="14:14" x14ac:dyDescent="0.25">
      <c r="N830" s="97"/>
    </row>
    <row r="831" spans="14:14" x14ac:dyDescent="0.25">
      <c r="N831" s="97"/>
    </row>
    <row r="832" spans="14:14" x14ac:dyDescent="0.25">
      <c r="N832" s="97"/>
    </row>
    <row r="833" spans="14:14" x14ac:dyDescent="0.25">
      <c r="N833" s="97"/>
    </row>
    <row r="834" spans="14:14" x14ac:dyDescent="0.25">
      <c r="N834" s="97"/>
    </row>
    <row r="835" spans="14:14" x14ac:dyDescent="0.25">
      <c r="N835" s="97"/>
    </row>
    <row r="836" spans="14:14" x14ac:dyDescent="0.25">
      <c r="N836" s="97"/>
    </row>
    <row r="837" spans="14:14" x14ac:dyDescent="0.25">
      <c r="N837" s="97"/>
    </row>
    <row r="838" spans="14:14" x14ac:dyDescent="0.25">
      <c r="N838" s="97"/>
    </row>
    <row r="839" spans="14:14" x14ac:dyDescent="0.25">
      <c r="N839" s="97"/>
    </row>
    <row r="840" spans="14:14" x14ac:dyDescent="0.25">
      <c r="N840" s="97"/>
    </row>
    <row r="841" spans="14:14" x14ac:dyDescent="0.25">
      <c r="N841" s="97"/>
    </row>
    <row r="842" spans="14:14" x14ac:dyDescent="0.25">
      <c r="N842" s="97"/>
    </row>
    <row r="843" spans="14:14" x14ac:dyDescent="0.25">
      <c r="N843" s="97"/>
    </row>
    <row r="844" spans="14:14" x14ac:dyDescent="0.25">
      <c r="N844" s="97"/>
    </row>
    <row r="845" spans="14:14" x14ac:dyDescent="0.25">
      <c r="N845" s="97"/>
    </row>
    <row r="846" spans="14:14" x14ac:dyDescent="0.25">
      <c r="N846" s="97"/>
    </row>
    <row r="847" spans="14:14" x14ac:dyDescent="0.25">
      <c r="N847" s="97"/>
    </row>
    <row r="848" spans="14:14" x14ac:dyDescent="0.25">
      <c r="N848" s="97"/>
    </row>
    <row r="849" spans="14:14" x14ac:dyDescent="0.25">
      <c r="N849" s="97"/>
    </row>
    <row r="850" spans="14:14" x14ac:dyDescent="0.25">
      <c r="N850" s="97"/>
    </row>
    <row r="851" spans="14:14" x14ac:dyDescent="0.25">
      <c r="N851" s="97"/>
    </row>
    <row r="852" spans="14:14" x14ac:dyDescent="0.25">
      <c r="N852" s="97"/>
    </row>
    <row r="853" spans="14:14" x14ac:dyDescent="0.25">
      <c r="N853" s="97"/>
    </row>
    <row r="854" spans="14:14" x14ac:dyDescent="0.25">
      <c r="N854" s="97"/>
    </row>
    <row r="855" spans="14:14" x14ac:dyDescent="0.25">
      <c r="N855" s="97"/>
    </row>
    <row r="856" spans="14:14" x14ac:dyDescent="0.25">
      <c r="N856" s="97"/>
    </row>
    <row r="857" spans="14:14" x14ac:dyDescent="0.25">
      <c r="N857" s="97"/>
    </row>
    <row r="858" spans="14:14" x14ac:dyDescent="0.25">
      <c r="N858" s="97"/>
    </row>
    <row r="859" spans="14:14" x14ac:dyDescent="0.25">
      <c r="N859" s="97"/>
    </row>
    <row r="860" spans="14:14" x14ac:dyDescent="0.25">
      <c r="N860" s="97"/>
    </row>
    <row r="861" spans="14:14" x14ac:dyDescent="0.25">
      <c r="N861" s="97"/>
    </row>
    <row r="862" spans="14:14" x14ac:dyDescent="0.25">
      <c r="N862" s="97"/>
    </row>
    <row r="863" spans="14:14" x14ac:dyDescent="0.25">
      <c r="N863" s="97"/>
    </row>
    <row r="864" spans="14:14" x14ac:dyDescent="0.25">
      <c r="N864" s="97"/>
    </row>
    <row r="865" spans="14:14" x14ac:dyDescent="0.25">
      <c r="N865" s="97"/>
    </row>
    <row r="866" spans="14:14" x14ac:dyDescent="0.25">
      <c r="N866" s="97"/>
    </row>
    <row r="867" spans="14:14" x14ac:dyDescent="0.25">
      <c r="N867" s="97"/>
    </row>
    <row r="868" spans="14:14" x14ac:dyDescent="0.25">
      <c r="N868" s="97"/>
    </row>
    <row r="869" spans="14:14" x14ac:dyDescent="0.25">
      <c r="N869" s="97"/>
    </row>
    <row r="870" spans="14:14" x14ac:dyDescent="0.25">
      <c r="N870" s="97"/>
    </row>
    <row r="871" spans="14:14" x14ac:dyDescent="0.25">
      <c r="N871" s="97"/>
    </row>
    <row r="872" spans="14:14" x14ac:dyDescent="0.25">
      <c r="N872" s="97"/>
    </row>
    <row r="873" spans="14:14" x14ac:dyDescent="0.25">
      <c r="N873" s="97"/>
    </row>
    <row r="874" spans="14:14" x14ac:dyDescent="0.25">
      <c r="N874" s="97"/>
    </row>
    <row r="875" spans="14:14" x14ac:dyDescent="0.25">
      <c r="N875" s="97"/>
    </row>
    <row r="876" spans="14:14" x14ac:dyDescent="0.25">
      <c r="N876" s="97"/>
    </row>
    <row r="877" spans="14:14" x14ac:dyDescent="0.25">
      <c r="N877" s="97"/>
    </row>
    <row r="878" spans="14:14" x14ac:dyDescent="0.25">
      <c r="N878" s="97"/>
    </row>
    <row r="879" spans="14:14" x14ac:dyDescent="0.25">
      <c r="N879" s="97"/>
    </row>
    <row r="880" spans="14:14" x14ac:dyDescent="0.25">
      <c r="N880" s="97"/>
    </row>
    <row r="881" spans="14:14" x14ac:dyDescent="0.25">
      <c r="N881" s="97"/>
    </row>
    <row r="882" spans="14:14" x14ac:dyDescent="0.25">
      <c r="N882" s="97"/>
    </row>
    <row r="883" spans="14:14" x14ac:dyDescent="0.25">
      <c r="N883" s="97"/>
    </row>
    <row r="884" spans="14:14" x14ac:dyDescent="0.25">
      <c r="N884" s="97"/>
    </row>
    <row r="885" spans="14:14" x14ac:dyDescent="0.25">
      <c r="N885" s="97"/>
    </row>
    <row r="886" spans="14:14" x14ac:dyDescent="0.25">
      <c r="N886" s="97"/>
    </row>
    <row r="887" spans="14:14" x14ac:dyDescent="0.25">
      <c r="N887" s="97"/>
    </row>
    <row r="888" spans="14:14" x14ac:dyDescent="0.25">
      <c r="N888" s="97"/>
    </row>
    <row r="889" spans="14:14" x14ac:dyDescent="0.25">
      <c r="N889" s="97"/>
    </row>
    <row r="890" spans="14:14" x14ac:dyDescent="0.25">
      <c r="N890" s="97"/>
    </row>
    <row r="891" spans="14:14" x14ac:dyDescent="0.25">
      <c r="N891" s="97"/>
    </row>
    <row r="892" spans="14:14" x14ac:dyDescent="0.25">
      <c r="N892" s="97"/>
    </row>
    <row r="893" spans="14:14" x14ac:dyDescent="0.25">
      <c r="N893" s="97"/>
    </row>
    <row r="894" spans="14:14" x14ac:dyDescent="0.25">
      <c r="N894" s="97"/>
    </row>
    <row r="895" spans="14:14" x14ac:dyDescent="0.25">
      <c r="N895" s="97"/>
    </row>
    <row r="896" spans="14:14" x14ac:dyDescent="0.25">
      <c r="N896" s="97"/>
    </row>
    <row r="897" spans="14:14" x14ac:dyDescent="0.25">
      <c r="N897" s="97"/>
    </row>
    <row r="898" spans="14:14" x14ac:dyDescent="0.25">
      <c r="N898" s="97"/>
    </row>
    <row r="899" spans="14:14" x14ac:dyDescent="0.25">
      <c r="N899" s="97"/>
    </row>
    <row r="900" spans="14:14" x14ac:dyDescent="0.25">
      <c r="N900" s="97"/>
    </row>
    <row r="901" spans="14:14" x14ac:dyDescent="0.25">
      <c r="N901" s="97"/>
    </row>
    <row r="902" spans="14:14" x14ac:dyDescent="0.25">
      <c r="N902" s="97"/>
    </row>
    <row r="903" spans="14:14" x14ac:dyDescent="0.25">
      <c r="N903" s="97"/>
    </row>
    <row r="904" spans="14:14" x14ac:dyDescent="0.25">
      <c r="N904" s="97"/>
    </row>
    <row r="905" spans="14:14" x14ac:dyDescent="0.25">
      <c r="N905" s="97"/>
    </row>
    <row r="906" spans="14:14" x14ac:dyDescent="0.25">
      <c r="N906" s="97"/>
    </row>
    <row r="907" spans="14:14" x14ac:dyDescent="0.25">
      <c r="N907" s="97"/>
    </row>
    <row r="908" spans="14:14" x14ac:dyDescent="0.25">
      <c r="N908" s="97"/>
    </row>
    <row r="909" spans="14:14" x14ac:dyDescent="0.25">
      <c r="N909" s="97"/>
    </row>
    <row r="910" spans="14:14" x14ac:dyDescent="0.25">
      <c r="N910" s="97"/>
    </row>
    <row r="911" spans="14:14" x14ac:dyDescent="0.25">
      <c r="N911" s="97"/>
    </row>
    <row r="912" spans="14:14" x14ac:dyDescent="0.25">
      <c r="N912" s="97"/>
    </row>
    <row r="913" spans="14:14" x14ac:dyDescent="0.25">
      <c r="N913" s="97"/>
    </row>
    <row r="914" spans="14:14" x14ac:dyDescent="0.25">
      <c r="N914" s="97"/>
    </row>
    <row r="915" spans="14:14" x14ac:dyDescent="0.25">
      <c r="N915" s="97"/>
    </row>
    <row r="916" spans="14:14" x14ac:dyDescent="0.25">
      <c r="N916" s="97"/>
    </row>
    <row r="917" spans="14:14" x14ac:dyDescent="0.25">
      <c r="N917" s="97"/>
    </row>
    <row r="918" spans="14:14" x14ac:dyDescent="0.25">
      <c r="N918" s="97"/>
    </row>
    <row r="919" spans="14:14" x14ac:dyDescent="0.25">
      <c r="N919" s="97"/>
    </row>
    <row r="920" spans="14:14" x14ac:dyDescent="0.25">
      <c r="N920" s="97"/>
    </row>
    <row r="921" spans="14:14" x14ac:dyDescent="0.25">
      <c r="N921" s="97"/>
    </row>
    <row r="922" spans="14:14" x14ac:dyDescent="0.25">
      <c r="N922" s="97"/>
    </row>
    <row r="923" spans="14:14" x14ac:dyDescent="0.25">
      <c r="N923" s="97"/>
    </row>
    <row r="924" spans="14:14" x14ac:dyDescent="0.25">
      <c r="N924" s="97"/>
    </row>
    <row r="925" spans="14:14" x14ac:dyDescent="0.25">
      <c r="N925" s="97"/>
    </row>
    <row r="926" spans="14:14" x14ac:dyDescent="0.25">
      <c r="N926" s="97"/>
    </row>
    <row r="927" spans="14:14" x14ac:dyDescent="0.25">
      <c r="N927" s="97"/>
    </row>
    <row r="928" spans="14:14" x14ac:dyDescent="0.25">
      <c r="N928" s="97"/>
    </row>
    <row r="929" spans="14:14" x14ac:dyDescent="0.25">
      <c r="N929" s="97"/>
    </row>
    <row r="930" spans="14:14" x14ac:dyDescent="0.25">
      <c r="N930" s="97"/>
    </row>
    <row r="931" spans="14:14" x14ac:dyDescent="0.25">
      <c r="N931" s="97"/>
    </row>
    <row r="932" spans="14:14" x14ac:dyDescent="0.25">
      <c r="N932" s="97"/>
    </row>
    <row r="933" spans="14:14" x14ac:dyDescent="0.25">
      <c r="N933" s="97"/>
    </row>
    <row r="934" spans="14:14" x14ac:dyDescent="0.25">
      <c r="N934" s="97"/>
    </row>
    <row r="935" spans="14:14" x14ac:dyDescent="0.25">
      <c r="N935" s="97"/>
    </row>
    <row r="936" spans="14:14" x14ac:dyDescent="0.25">
      <c r="N936" s="97"/>
    </row>
    <row r="937" spans="14:14" x14ac:dyDescent="0.25">
      <c r="N937" s="97"/>
    </row>
    <row r="938" spans="14:14" x14ac:dyDescent="0.25">
      <c r="N938" s="97"/>
    </row>
    <row r="939" spans="14:14" x14ac:dyDescent="0.25">
      <c r="N939" s="97"/>
    </row>
    <row r="940" spans="14:14" x14ac:dyDescent="0.25">
      <c r="N940" s="97"/>
    </row>
    <row r="941" spans="14:14" x14ac:dyDescent="0.25">
      <c r="N941" s="97"/>
    </row>
    <row r="942" spans="14:14" x14ac:dyDescent="0.25">
      <c r="N942" s="97"/>
    </row>
    <row r="943" spans="14:14" x14ac:dyDescent="0.25">
      <c r="N943" s="97"/>
    </row>
    <row r="944" spans="14:14" x14ac:dyDescent="0.25">
      <c r="N944" s="97"/>
    </row>
    <row r="945" spans="14:14" x14ac:dyDescent="0.25">
      <c r="N945" s="97"/>
    </row>
    <row r="946" spans="14:14" x14ac:dyDescent="0.25">
      <c r="N946" s="97"/>
    </row>
    <row r="947" spans="14:14" x14ac:dyDescent="0.25">
      <c r="N947" s="97"/>
    </row>
    <row r="948" spans="14:14" x14ac:dyDescent="0.25">
      <c r="N948" s="97"/>
    </row>
    <row r="949" spans="14:14" x14ac:dyDescent="0.25">
      <c r="N949" s="97"/>
    </row>
    <row r="950" spans="14:14" x14ac:dyDescent="0.25">
      <c r="N950" s="97"/>
    </row>
    <row r="951" spans="14:14" x14ac:dyDescent="0.25">
      <c r="N951" s="97"/>
    </row>
    <row r="952" spans="14:14" x14ac:dyDescent="0.25">
      <c r="N952" s="97"/>
    </row>
    <row r="953" spans="14:14" x14ac:dyDescent="0.25">
      <c r="N953" s="97"/>
    </row>
    <row r="954" spans="14:14" x14ac:dyDescent="0.25">
      <c r="N954" s="97"/>
    </row>
    <row r="955" spans="14:14" x14ac:dyDescent="0.25">
      <c r="N955" s="97"/>
    </row>
    <row r="956" spans="14:14" x14ac:dyDescent="0.25">
      <c r="N956" s="97"/>
    </row>
    <row r="957" spans="14:14" x14ac:dyDescent="0.25">
      <c r="N957" s="97"/>
    </row>
    <row r="958" spans="14:14" x14ac:dyDescent="0.25">
      <c r="N958" s="97"/>
    </row>
    <row r="959" spans="14:14" x14ac:dyDescent="0.25">
      <c r="N959" s="97"/>
    </row>
    <row r="960" spans="14:14" x14ac:dyDescent="0.25">
      <c r="N960" s="97"/>
    </row>
    <row r="961" spans="14:14" x14ac:dyDescent="0.25">
      <c r="N961" s="97"/>
    </row>
    <row r="962" spans="14:14" x14ac:dyDescent="0.25">
      <c r="N962" s="97"/>
    </row>
    <row r="963" spans="14:14" x14ac:dyDescent="0.25">
      <c r="N963" s="97"/>
    </row>
    <row r="964" spans="14:14" x14ac:dyDescent="0.25">
      <c r="N964" s="97"/>
    </row>
    <row r="965" spans="14:14" x14ac:dyDescent="0.25">
      <c r="N965" s="97"/>
    </row>
    <row r="966" spans="14:14" x14ac:dyDescent="0.25">
      <c r="N966" s="97"/>
    </row>
    <row r="967" spans="14:14" x14ac:dyDescent="0.25">
      <c r="N967" s="97"/>
    </row>
    <row r="968" spans="14:14" x14ac:dyDescent="0.25">
      <c r="N968" s="97"/>
    </row>
    <row r="969" spans="14:14" x14ac:dyDescent="0.25">
      <c r="N969" s="97"/>
    </row>
    <row r="970" spans="14:14" x14ac:dyDescent="0.25">
      <c r="N970" s="97"/>
    </row>
    <row r="971" spans="14:14" x14ac:dyDescent="0.25">
      <c r="N971" s="97"/>
    </row>
    <row r="972" spans="14:14" x14ac:dyDescent="0.25">
      <c r="N972" s="97"/>
    </row>
    <row r="973" spans="14:14" x14ac:dyDescent="0.25">
      <c r="N973" s="97"/>
    </row>
    <row r="974" spans="14:14" x14ac:dyDescent="0.25">
      <c r="N974" s="97"/>
    </row>
    <row r="975" spans="14:14" x14ac:dyDescent="0.25">
      <c r="N975" s="97"/>
    </row>
    <row r="976" spans="14:14" x14ac:dyDescent="0.25">
      <c r="N976" s="97"/>
    </row>
    <row r="977" spans="14:14" x14ac:dyDescent="0.25">
      <c r="N977" s="97"/>
    </row>
    <row r="978" spans="14:14" x14ac:dyDescent="0.25">
      <c r="N978" s="97"/>
    </row>
    <row r="979" spans="14:14" x14ac:dyDescent="0.25">
      <c r="N979" s="97"/>
    </row>
    <row r="980" spans="14:14" x14ac:dyDescent="0.25">
      <c r="N980" s="97"/>
    </row>
    <row r="981" spans="14:14" x14ac:dyDescent="0.25">
      <c r="N981" s="97"/>
    </row>
    <row r="982" spans="14:14" x14ac:dyDescent="0.25">
      <c r="N982" s="97"/>
    </row>
    <row r="983" spans="14:14" x14ac:dyDescent="0.25">
      <c r="N983" s="97"/>
    </row>
    <row r="984" spans="14:14" x14ac:dyDescent="0.25">
      <c r="N984" s="97"/>
    </row>
    <row r="985" spans="14:14" x14ac:dyDescent="0.25">
      <c r="N985" s="97"/>
    </row>
    <row r="986" spans="14:14" x14ac:dyDescent="0.25">
      <c r="N986" s="97"/>
    </row>
    <row r="987" spans="14:14" x14ac:dyDescent="0.25">
      <c r="N987" s="97"/>
    </row>
    <row r="988" spans="14:14" x14ac:dyDescent="0.25">
      <c r="N988" s="97"/>
    </row>
    <row r="989" spans="14:14" x14ac:dyDescent="0.25">
      <c r="N989" s="97"/>
    </row>
    <row r="990" spans="14:14" x14ac:dyDescent="0.25">
      <c r="N990" s="97"/>
    </row>
    <row r="991" spans="14:14" x14ac:dyDescent="0.25">
      <c r="N991" s="97"/>
    </row>
    <row r="992" spans="14:14" x14ac:dyDescent="0.25">
      <c r="N992" s="97"/>
    </row>
    <row r="993" spans="14:14" x14ac:dyDescent="0.25">
      <c r="N993" s="97"/>
    </row>
    <row r="994" spans="14:14" x14ac:dyDescent="0.25">
      <c r="N994" s="97"/>
    </row>
    <row r="995" spans="14:14" x14ac:dyDescent="0.25">
      <c r="N995" s="97"/>
    </row>
    <row r="996" spans="14:14" x14ac:dyDescent="0.25">
      <c r="N996" s="97"/>
    </row>
    <row r="997" spans="14:14" x14ac:dyDescent="0.25">
      <c r="N997" s="97"/>
    </row>
    <row r="998" spans="14:14" x14ac:dyDescent="0.25">
      <c r="N998" s="97"/>
    </row>
    <row r="999" spans="14:14" x14ac:dyDescent="0.25">
      <c r="N999" s="97"/>
    </row>
    <row r="1000" spans="14:14" x14ac:dyDescent="0.25">
      <c r="N1000" s="97"/>
    </row>
    <row r="1001" spans="14:14" x14ac:dyDescent="0.25">
      <c r="N1001" s="97"/>
    </row>
    <row r="1002" spans="14:14" x14ac:dyDescent="0.25">
      <c r="N1002" s="97"/>
    </row>
    <row r="1003" spans="14:14" x14ac:dyDescent="0.25">
      <c r="N1003" s="97"/>
    </row>
    <row r="1004" spans="14:14" x14ac:dyDescent="0.25">
      <c r="N1004" s="97"/>
    </row>
    <row r="1005" spans="14:14" x14ac:dyDescent="0.25">
      <c r="N1005" s="97"/>
    </row>
    <row r="1006" spans="14:14" x14ac:dyDescent="0.25">
      <c r="N1006" s="97"/>
    </row>
    <row r="1007" spans="14:14" x14ac:dyDescent="0.25">
      <c r="N1007" s="97"/>
    </row>
    <row r="1008" spans="14:14" x14ac:dyDescent="0.25">
      <c r="N1008" s="97"/>
    </row>
    <row r="1009" spans="14:14" x14ac:dyDescent="0.25">
      <c r="N1009" s="97"/>
    </row>
    <row r="1010" spans="14:14" x14ac:dyDescent="0.25">
      <c r="N1010" s="97"/>
    </row>
    <row r="1011" spans="14:14" x14ac:dyDescent="0.25">
      <c r="N1011" s="97"/>
    </row>
    <row r="1012" spans="14:14" x14ac:dyDescent="0.25">
      <c r="N1012" s="97"/>
    </row>
    <row r="1013" spans="14:14" x14ac:dyDescent="0.25">
      <c r="N1013" s="97"/>
    </row>
    <row r="1014" spans="14:14" x14ac:dyDescent="0.25">
      <c r="N1014" s="97"/>
    </row>
    <row r="1015" spans="14:14" x14ac:dyDescent="0.25">
      <c r="N1015" s="97"/>
    </row>
    <row r="1016" spans="14:14" x14ac:dyDescent="0.25">
      <c r="N1016" s="97"/>
    </row>
    <row r="1017" spans="14:14" x14ac:dyDescent="0.25">
      <c r="N1017" s="97"/>
    </row>
    <row r="1018" spans="14:14" x14ac:dyDescent="0.25">
      <c r="N1018" s="97"/>
    </row>
    <row r="1019" spans="14:14" x14ac:dyDescent="0.25">
      <c r="N1019" s="97"/>
    </row>
    <row r="1020" spans="14:14" x14ac:dyDescent="0.25">
      <c r="N1020" s="97"/>
    </row>
    <row r="1021" spans="14:14" x14ac:dyDescent="0.25">
      <c r="N1021" s="97"/>
    </row>
    <row r="1022" spans="14:14" x14ac:dyDescent="0.25">
      <c r="N1022" s="97"/>
    </row>
    <row r="1023" spans="14:14" x14ac:dyDescent="0.25">
      <c r="N1023" s="97"/>
    </row>
    <row r="1024" spans="14:14" x14ac:dyDescent="0.25">
      <c r="N1024" s="97"/>
    </row>
    <row r="1025" spans="14:14" x14ac:dyDescent="0.25">
      <c r="N1025" s="97"/>
    </row>
    <row r="1026" spans="14:14" x14ac:dyDescent="0.25">
      <c r="N1026" s="97"/>
    </row>
    <row r="1027" spans="14:14" x14ac:dyDescent="0.25">
      <c r="N1027" s="97"/>
    </row>
    <row r="1028" spans="14:14" x14ac:dyDescent="0.25">
      <c r="N1028" s="97"/>
    </row>
    <row r="1029" spans="14:14" x14ac:dyDescent="0.25">
      <c r="N1029" s="97"/>
    </row>
    <row r="1030" spans="14:14" x14ac:dyDescent="0.25">
      <c r="N1030" s="97"/>
    </row>
    <row r="1031" spans="14:14" x14ac:dyDescent="0.25">
      <c r="N1031" s="97"/>
    </row>
    <row r="1032" spans="14:14" x14ac:dyDescent="0.25">
      <c r="N1032" s="97"/>
    </row>
    <row r="1033" spans="14:14" x14ac:dyDescent="0.25">
      <c r="N1033" s="97"/>
    </row>
    <row r="1034" spans="14:14" x14ac:dyDescent="0.25">
      <c r="N1034" s="97"/>
    </row>
    <row r="1035" spans="14:14" x14ac:dyDescent="0.25">
      <c r="N1035" s="97"/>
    </row>
    <row r="1036" spans="14:14" x14ac:dyDescent="0.25">
      <c r="N1036" s="97"/>
    </row>
    <row r="1037" spans="14:14" x14ac:dyDescent="0.25">
      <c r="N1037" s="97"/>
    </row>
    <row r="1038" spans="14:14" x14ac:dyDescent="0.25">
      <c r="N1038" s="97"/>
    </row>
    <row r="1039" spans="14:14" x14ac:dyDescent="0.25">
      <c r="N1039" s="97"/>
    </row>
    <row r="1040" spans="14:14" x14ac:dyDescent="0.25">
      <c r="N1040" s="97"/>
    </row>
    <row r="1041" spans="14:14" x14ac:dyDescent="0.25">
      <c r="N1041" s="97"/>
    </row>
    <row r="1042" spans="14:14" x14ac:dyDescent="0.25">
      <c r="N1042" s="97"/>
    </row>
    <row r="1043" spans="14:14" x14ac:dyDescent="0.25">
      <c r="N1043" s="97"/>
    </row>
    <row r="1044" spans="14:14" x14ac:dyDescent="0.25">
      <c r="N1044" s="97"/>
    </row>
    <row r="1045" spans="14:14" x14ac:dyDescent="0.25">
      <c r="N1045" s="97"/>
    </row>
    <row r="1046" spans="14:14" x14ac:dyDescent="0.25">
      <c r="N1046" s="97"/>
    </row>
    <row r="1047" spans="14:14" x14ac:dyDescent="0.25">
      <c r="N1047" s="97"/>
    </row>
    <row r="1048" spans="14:14" x14ac:dyDescent="0.25">
      <c r="N1048" s="97"/>
    </row>
    <row r="1049" spans="14:14" x14ac:dyDescent="0.25">
      <c r="N1049" s="97"/>
    </row>
    <row r="1050" spans="14:14" x14ac:dyDescent="0.25">
      <c r="N1050" s="97"/>
    </row>
    <row r="1051" spans="14:14" x14ac:dyDescent="0.25">
      <c r="N1051" s="97"/>
    </row>
    <row r="1052" spans="14:14" x14ac:dyDescent="0.25">
      <c r="N1052" s="97"/>
    </row>
    <row r="1053" spans="14:14" x14ac:dyDescent="0.25">
      <c r="N1053" s="97"/>
    </row>
    <row r="1054" spans="14:14" x14ac:dyDescent="0.25">
      <c r="N1054" s="97"/>
    </row>
    <row r="1055" spans="14:14" x14ac:dyDescent="0.25">
      <c r="N1055" s="97"/>
    </row>
    <row r="1056" spans="14:14" x14ac:dyDescent="0.25">
      <c r="N1056" s="97"/>
    </row>
    <row r="1057" spans="14:14" x14ac:dyDescent="0.25">
      <c r="N1057" s="97"/>
    </row>
    <row r="1058" spans="14:14" x14ac:dyDescent="0.25">
      <c r="N1058" s="97"/>
    </row>
    <row r="1059" spans="14:14" x14ac:dyDescent="0.25">
      <c r="N1059" s="97"/>
    </row>
    <row r="1060" spans="14:14" x14ac:dyDescent="0.25">
      <c r="N1060" s="97"/>
    </row>
    <row r="1061" spans="14:14" x14ac:dyDescent="0.25">
      <c r="N1061" s="97"/>
    </row>
    <row r="1062" spans="14:14" x14ac:dyDescent="0.25">
      <c r="N1062" s="97"/>
    </row>
    <row r="1063" spans="14:14" x14ac:dyDescent="0.25">
      <c r="N1063" s="97"/>
    </row>
    <row r="1064" spans="14:14" x14ac:dyDescent="0.25">
      <c r="N1064" s="97"/>
    </row>
    <row r="1065" spans="14:14" x14ac:dyDescent="0.25">
      <c r="N1065" s="97"/>
    </row>
    <row r="1066" spans="14:14" x14ac:dyDescent="0.25">
      <c r="N1066" s="97"/>
    </row>
    <row r="1067" spans="14:14" x14ac:dyDescent="0.25">
      <c r="N1067" s="97"/>
    </row>
    <row r="1068" spans="14:14" x14ac:dyDescent="0.25">
      <c r="N1068" s="97"/>
    </row>
    <row r="1069" spans="14:14" x14ac:dyDescent="0.25">
      <c r="N1069" s="97"/>
    </row>
    <row r="1070" spans="14:14" x14ac:dyDescent="0.25">
      <c r="N1070" s="97"/>
    </row>
    <row r="1071" spans="14:14" x14ac:dyDescent="0.25">
      <c r="N1071" s="97"/>
    </row>
    <row r="1072" spans="14:14" x14ac:dyDescent="0.25">
      <c r="N1072" s="97"/>
    </row>
    <row r="1073" spans="14:14" x14ac:dyDescent="0.25">
      <c r="N1073" s="97"/>
    </row>
    <row r="1074" spans="14:14" x14ac:dyDescent="0.25">
      <c r="N1074" s="97"/>
    </row>
    <row r="1075" spans="14:14" x14ac:dyDescent="0.25">
      <c r="N1075" s="97"/>
    </row>
    <row r="1076" spans="14:14" x14ac:dyDescent="0.25">
      <c r="N1076" s="97"/>
    </row>
    <row r="1077" spans="14:14" x14ac:dyDescent="0.25">
      <c r="N1077" s="97"/>
    </row>
    <row r="1078" spans="14:14" x14ac:dyDescent="0.25">
      <c r="N1078" s="97"/>
    </row>
    <row r="1079" spans="14:14" x14ac:dyDescent="0.25">
      <c r="N1079" s="97"/>
    </row>
    <row r="1080" spans="14:14" x14ac:dyDescent="0.25">
      <c r="N1080" s="97"/>
    </row>
    <row r="1081" spans="14:14" x14ac:dyDescent="0.25">
      <c r="N1081" s="97"/>
    </row>
    <row r="1082" spans="14:14" x14ac:dyDescent="0.25">
      <c r="N1082" s="97"/>
    </row>
    <row r="1083" spans="14:14" x14ac:dyDescent="0.25">
      <c r="N1083" s="97"/>
    </row>
    <row r="1084" spans="14:14" x14ac:dyDescent="0.25">
      <c r="N1084" s="97"/>
    </row>
    <row r="1085" spans="14:14" x14ac:dyDescent="0.25">
      <c r="N1085" s="97"/>
    </row>
    <row r="1086" spans="14:14" x14ac:dyDescent="0.25">
      <c r="N1086" s="97"/>
    </row>
    <row r="1087" spans="14:14" x14ac:dyDescent="0.25">
      <c r="N1087" s="97"/>
    </row>
    <row r="1088" spans="14:14" x14ac:dyDescent="0.25">
      <c r="N1088" s="97"/>
    </row>
    <row r="1089" spans="14:14" x14ac:dyDescent="0.25">
      <c r="N1089" s="97"/>
    </row>
    <row r="1090" spans="14:14" x14ac:dyDescent="0.25">
      <c r="N1090" s="97"/>
    </row>
    <row r="1091" spans="14:14" x14ac:dyDescent="0.25">
      <c r="N1091" s="97"/>
    </row>
    <row r="1092" spans="14:14" x14ac:dyDescent="0.25">
      <c r="N1092" s="97"/>
    </row>
    <row r="1093" spans="14:14" x14ac:dyDescent="0.25">
      <c r="N1093" s="97"/>
    </row>
    <row r="1094" spans="14:14" x14ac:dyDescent="0.25">
      <c r="N1094" s="97"/>
    </row>
    <row r="1095" spans="14:14" x14ac:dyDescent="0.25">
      <c r="N1095" s="97"/>
    </row>
    <row r="1096" spans="14:14" x14ac:dyDescent="0.25">
      <c r="N1096" s="97"/>
    </row>
    <row r="1097" spans="14:14" x14ac:dyDescent="0.25">
      <c r="N1097" s="97"/>
    </row>
    <row r="1098" spans="14:14" x14ac:dyDescent="0.25">
      <c r="N1098" s="97"/>
    </row>
    <row r="1099" spans="14:14" x14ac:dyDescent="0.25">
      <c r="N1099" s="97"/>
    </row>
    <row r="1100" spans="14:14" x14ac:dyDescent="0.25">
      <c r="N1100" s="97"/>
    </row>
    <row r="1101" spans="14:14" x14ac:dyDescent="0.25">
      <c r="N1101" s="97"/>
    </row>
    <row r="1102" spans="14:14" x14ac:dyDescent="0.25">
      <c r="N1102" s="97"/>
    </row>
    <row r="1103" spans="14:14" x14ac:dyDescent="0.25">
      <c r="N1103" s="97"/>
    </row>
    <row r="1104" spans="14:14" x14ac:dyDescent="0.25">
      <c r="N1104" s="97"/>
    </row>
    <row r="1105" spans="14:14" x14ac:dyDescent="0.25">
      <c r="N1105" s="97"/>
    </row>
    <row r="1106" spans="14:14" x14ac:dyDescent="0.25">
      <c r="N1106" s="97"/>
    </row>
    <row r="1107" spans="14:14" x14ac:dyDescent="0.25">
      <c r="N1107" s="97"/>
    </row>
    <row r="1108" spans="14:14" x14ac:dyDescent="0.25">
      <c r="N1108" s="97"/>
    </row>
    <row r="1109" spans="14:14" x14ac:dyDescent="0.25">
      <c r="N1109" s="97"/>
    </row>
    <row r="1110" spans="14:14" x14ac:dyDescent="0.25">
      <c r="N1110" s="97"/>
    </row>
    <row r="1111" spans="14:14" x14ac:dyDescent="0.25">
      <c r="N1111" s="97"/>
    </row>
    <row r="1112" spans="14:14" x14ac:dyDescent="0.25">
      <c r="N1112" s="97"/>
    </row>
    <row r="1113" spans="14:14" x14ac:dyDescent="0.25">
      <c r="N1113" s="97"/>
    </row>
    <row r="1114" spans="14:14" x14ac:dyDescent="0.25">
      <c r="N1114" s="97"/>
    </row>
    <row r="1115" spans="14:14" x14ac:dyDescent="0.25">
      <c r="N1115" s="97"/>
    </row>
    <row r="1116" spans="14:14" x14ac:dyDescent="0.25">
      <c r="N1116" s="97"/>
    </row>
    <row r="1117" spans="14:14" x14ac:dyDescent="0.25">
      <c r="N1117" s="97"/>
    </row>
    <row r="1118" spans="14:14" x14ac:dyDescent="0.25">
      <c r="N1118" s="97"/>
    </row>
    <row r="1119" spans="14:14" x14ac:dyDescent="0.25">
      <c r="N1119" s="97"/>
    </row>
    <row r="1120" spans="14:14" x14ac:dyDescent="0.25">
      <c r="N1120" s="97"/>
    </row>
    <row r="1121" spans="14:14" x14ac:dyDescent="0.25">
      <c r="N1121" s="97"/>
    </row>
    <row r="1122" spans="14:14" x14ac:dyDescent="0.25">
      <c r="N1122" s="97"/>
    </row>
    <row r="1123" spans="14:14" x14ac:dyDescent="0.25">
      <c r="N1123" s="97"/>
    </row>
    <row r="1124" spans="14:14" x14ac:dyDescent="0.25">
      <c r="N1124" s="97"/>
    </row>
    <row r="1125" spans="14:14" x14ac:dyDescent="0.25">
      <c r="N1125" s="97"/>
    </row>
    <row r="1126" spans="14:14" x14ac:dyDescent="0.25">
      <c r="N1126" s="97"/>
    </row>
    <row r="1127" spans="14:14" x14ac:dyDescent="0.25">
      <c r="N1127" s="97"/>
    </row>
    <row r="1128" spans="14:14" x14ac:dyDescent="0.25">
      <c r="N1128" s="97"/>
    </row>
    <row r="1129" spans="14:14" x14ac:dyDescent="0.25">
      <c r="N1129" s="97"/>
    </row>
    <row r="1130" spans="14:14" x14ac:dyDescent="0.25">
      <c r="N1130" s="97"/>
    </row>
    <row r="1131" spans="14:14" x14ac:dyDescent="0.25">
      <c r="N1131" s="97"/>
    </row>
    <row r="1132" spans="14:14" x14ac:dyDescent="0.25">
      <c r="N1132" s="97"/>
    </row>
    <row r="1133" spans="14:14" x14ac:dyDescent="0.25">
      <c r="N1133" s="97"/>
    </row>
    <row r="1134" spans="14:14" x14ac:dyDescent="0.25">
      <c r="N1134" s="97"/>
    </row>
    <row r="1135" spans="14:14" x14ac:dyDescent="0.25">
      <c r="N1135" s="97"/>
    </row>
    <row r="1136" spans="14:14" x14ac:dyDescent="0.25">
      <c r="N1136" s="97"/>
    </row>
    <row r="1137" spans="14:14" x14ac:dyDescent="0.25">
      <c r="N1137" s="97"/>
    </row>
    <row r="1138" spans="14:14" x14ac:dyDescent="0.25">
      <c r="N1138" s="97"/>
    </row>
    <row r="1139" spans="14:14" x14ac:dyDescent="0.25">
      <c r="N1139" s="97"/>
    </row>
    <row r="1140" spans="14:14" x14ac:dyDescent="0.25">
      <c r="N1140" s="97"/>
    </row>
    <row r="1141" spans="14:14" x14ac:dyDescent="0.25">
      <c r="N1141" s="97"/>
    </row>
    <row r="1142" spans="14:14" x14ac:dyDescent="0.25">
      <c r="N1142" s="97"/>
    </row>
    <row r="1143" spans="14:14" x14ac:dyDescent="0.25">
      <c r="N1143" s="97"/>
    </row>
    <row r="1144" spans="14:14" x14ac:dyDescent="0.25">
      <c r="N1144" s="97"/>
    </row>
    <row r="1145" spans="14:14" x14ac:dyDescent="0.25">
      <c r="N1145" s="97"/>
    </row>
    <row r="1146" spans="14:14" x14ac:dyDescent="0.25">
      <c r="N1146" s="97"/>
    </row>
    <row r="1147" spans="14:14" x14ac:dyDescent="0.25">
      <c r="N1147" s="97"/>
    </row>
    <row r="1148" spans="14:14" x14ac:dyDescent="0.25">
      <c r="N1148" s="97"/>
    </row>
    <row r="1149" spans="14:14" x14ac:dyDescent="0.25">
      <c r="N1149" s="97"/>
    </row>
    <row r="1150" spans="14:14" x14ac:dyDescent="0.25">
      <c r="N1150" s="97"/>
    </row>
    <row r="1151" spans="14:14" x14ac:dyDescent="0.25">
      <c r="N1151" s="97"/>
    </row>
    <row r="1152" spans="14:14" x14ac:dyDescent="0.25">
      <c r="N1152" s="97"/>
    </row>
    <row r="1153" spans="14:14" x14ac:dyDescent="0.25">
      <c r="N1153" s="97"/>
    </row>
    <row r="1154" spans="14:14" x14ac:dyDescent="0.25">
      <c r="N1154" s="97"/>
    </row>
    <row r="1155" spans="14:14" x14ac:dyDescent="0.25">
      <c r="N1155" s="97"/>
    </row>
    <row r="1156" spans="14:14" x14ac:dyDescent="0.25">
      <c r="N1156" s="97"/>
    </row>
    <row r="1157" spans="14:14" x14ac:dyDescent="0.25">
      <c r="N1157" s="97"/>
    </row>
    <row r="1158" spans="14:14" x14ac:dyDescent="0.25">
      <c r="N1158" s="97"/>
    </row>
    <row r="1159" spans="14:14" x14ac:dyDescent="0.25">
      <c r="N1159" s="97"/>
    </row>
    <row r="1160" spans="14:14" x14ac:dyDescent="0.25">
      <c r="N1160" s="97"/>
    </row>
    <row r="1161" spans="14:14" x14ac:dyDescent="0.25">
      <c r="N1161" s="97"/>
    </row>
    <row r="1162" spans="14:14" x14ac:dyDescent="0.25">
      <c r="N1162" s="97"/>
    </row>
    <row r="1163" spans="14:14" x14ac:dyDescent="0.25">
      <c r="N1163" s="97"/>
    </row>
    <row r="1164" spans="14:14" x14ac:dyDescent="0.25">
      <c r="N1164" s="97"/>
    </row>
    <row r="1165" spans="14:14" x14ac:dyDescent="0.25">
      <c r="N1165" s="97"/>
    </row>
    <row r="1166" spans="14:14" x14ac:dyDescent="0.25">
      <c r="N1166" s="97"/>
    </row>
    <row r="1167" spans="14:14" x14ac:dyDescent="0.25">
      <c r="N1167" s="97"/>
    </row>
    <row r="1168" spans="14:14" x14ac:dyDescent="0.25">
      <c r="N1168" s="97"/>
    </row>
    <row r="1169" spans="14:14" x14ac:dyDescent="0.25">
      <c r="N1169" s="97"/>
    </row>
    <row r="1170" spans="14:14" x14ac:dyDescent="0.25">
      <c r="N1170" s="97"/>
    </row>
    <row r="1171" spans="14:14" x14ac:dyDescent="0.25">
      <c r="N1171" s="97"/>
    </row>
    <row r="1172" spans="14:14" x14ac:dyDescent="0.25">
      <c r="N1172" s="97"/>
    </row>
    <row r="1173" spans="14:14" x14ac:dyDescent="0.25">
      <c r="N1173" s="97"/>
    </row>
    <row r="1174" spans="14:14" x14ac:dyDescent="0.25">
      <c r="N1174" s="97"/>
    </row>
    <row r="1175" spans="14:14" x14ac:dyDescent="0.25">
      <c r="N1175" s="97"/>
    </row>
    <row r="1176" spans="14:14" x14ac:dyDescent="0.25">
      <c r="N1176" s="97"/>
    </row>
    <row r="1177" spans="14:14" x14ac:dyDescent="0.25">
      <c r="N1177" s="97"/>
    </row>
    <row r="1178" spans="14:14" x14ac:dyDescent="0.25">
      <c r="N1178" s="97"/>
    </row>
    <row r="1179" spans="14:14" x14ac:dyDescent="0.25">
      <c r="N1179" s="97"/>
    </row>
    <row r="1180" spans="14:14" x14ac:dyDescent="0.25">
      <c r="N1180" s="97"/>
    </row>
    <row r="1181" spans="14:14" x14ac:dyDescent="0.25">
      <c r="N1181" s="97"/>
    </row>
    <row r="1182" spans="14:14" x14ac:dyDescent="0.25">
      <c r="N1182" s="97"/>
    </row>
    <row r="1183" spans="14:14" x14ac:dyDescent="0.25">
      <c r="N1183" s="97"/>
    </row>
    <row r="1184" spans="14:14" x14ac:dyDescent="0.25">
      <c r="N1184" s="97"/>
    </row>
    <row r="1185" spans="14:14" x14ac:dyDescent="0.25">
      <c r="N1185" s="97"/>
    </row>
    <row r="1186" spans="14:14" x14ac:dyDescent="0.25">
      <c r="N1186" s="97"/>
    </row>
    <row r="1187" spans="14:14" x14ac:dyDescent="0.25">
      <c r="N1187" s="97"/>
    </row>
    <row r="1188" spans="14:14" x14ac:dyDescent="0.25">
      <c r="N1188" s="97"/>
    </row>
    <row r="1189" spans="14:14" x14ac:dyDescent="0.25">
      <c r="N1189" s="97"/>
    </row>
    <row r="1190" spans="14:14" x14ac:dyDescent="0.25">
      <c r="N1190" s="97"/>
    </row>
    <row r="1191" spans="14:14" x14ac:dyDescent="0.25">
      <c r="N1191" s="97"/>
    </row>
    <row r="1192" spans="14:14" x14ac:dyDescent="0.25">
      <c r="N1192" s="97"/>
    </row>
    <row r="1193" spans="14:14" x14ac:dyDescent="0.25">
      <c r="N1193" s="97"/>
    </row>
    <row r="1194" spans="14:14" x14ac:dyDescent="0.25">
      <c r="N1194" s="97"/>
    </row>
    <row r="1195" spans="14:14" x14ac:dyDescent="0.25">
      <c r="N1195" s="97"/>
    </row>
    <row r="1196" spans="14:14" x14ac:dyDescent="0.25">
      <c r="N1196" s="97"/>
    </row>
    <row r="1197" spans="14:14" x14ac:dyDescent="0.25">
      <c r="N1197" s="97"/>
    </row>
    <row r="1198" spans="14:14" x14ac:dyDescent="0.25">
      <c r="N1198" s="97"/>
    </row>
    <row r="1199" spans="14:14" x14ac:dyDescent="0.25">
      <c r="N1199" s="97"/>
    </row>
    <row r="1200" spans="14:14" x14ac:dyDescent="0.25">
      <c r="N1200" s="97"/>
    </row>
    <row r="1201" spans="14:14" x14ac:dyDescent="0.25">
      <c r="N1201" s="97"/>
    </row>
    <row r="1202" spans="14:14" x14ac:dyDescent="0.25">
      <c r="N1202" s="97"/>
    </row>
    <row r="1203" spans="14:14" x14ac:dyDescent="0.25">
      <c r="N1203" s="97"/>
    </row>
    <row r="1204" spans="14:14" x14ac:dyDescent="0.25">
      <c r="N1204" s="97"/>
    </row>
    <row r="1205" spans="14:14" x14ac:dyDescent="0.25">
      <c r="N1205" s="97"/>
    </row>
    <row r="1206" spans="14:14" x14ac:dyDescent="0.25">
      <c r="N1206" s="97"/>
    </row>
    <row r="1207" spans="14:14" x14ac:dyDescent="0.25">
      <c r="N1207" s="97"/>
    </row>
    <row r="1208" spans="14:14" x14ac:dyDescent="0.25">
      <c r="N1208" s="97"/>
    </row>
    <row r="1209" spans="14:14" x14ac:dyDescent="0.25">
      <c r="N1209" s="97"/>
    </row>
    <row r="1210" spans="14:14" x14ac:dyDescent="0.25">
      <c r="N1210" s="97"/>
    </row>
    <row r="1211" spans="14:14" x14ac:dyDescent="0.25">
      <c r="N1211" s="97"/>
    </row>
    <row r="1212" spans="14:14" x14ac:dyDescent="0.25">
      <c r="N1212" s="97"/>
    </row>
    <row r="1213" spans="14:14" x14ac:dyDescent="0.25">
      <c r="N1213" s="97"/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e 0 8 0 7 _ r e v 0 1 _ t r a c e     3 _ b 8 a 1 9 1 b 3 - 7 3 f f - 4 2 a a - 8 b 9 1 - 0 2 2 e e 5 5 7 3 f 0 2 " > < C u s t o m C o n t e n t   x m l n s = " h t t p : / / g e m i n i / p i v o t c u s t o m i z a t i o n / T a b l e X M L _ t e 0 8 0 7 _ r e v 0 1 _ t r a c e   3 _ b 8 a 1 9 1 b 3 - 7 3 f f - 4 2 a a - 8 b 9 1 - 0 2 2 e e 5 5 7 3 f 0 2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 C o l u m n 2 < / s t r i n g > < / k e y > < v a l u e > < i n t > 9 1 < / i n t > < / v a l u e > < / i t e m > < i t e m > < k e y > < s t r i n g > C o l u m n 3 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 C o l u m n 2 < / s t r i n g > < / k e y > < v a l u e > < i n t > 1 < / i n t > < / v a l u e > < / i t e m > < i t e m > < k e y > < s t r i n g > C o l u m n 3 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 t e 0 8 0 7 _ r e v 0 1 _ t r a c e    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 t e 0 8 0 7 _ r e v 0 1 _ t r a c e    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 t e 0 8 0 7 _ r e v 0 1 _ t r a c e    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 t e 0 8 0 7 _ r e v 0 1 _ t r a c e    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 t e 0 8 0 7 _ r e v 0 1 _ t r a c e     8 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 t e 0 8 0 7 _ r e v 0 1 _ t r a c e     8 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 C o l u m n s \ N e t s 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 C o l u m n s \ L a y e r 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 C o l u m n s \ L e n g t h 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 t e 0 8 0 7 _ r e v 0 1 _ t r a c e     1 0 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 t e 0 8 0 7 _ r e v 0 1 _ t r a c e     1 0 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 C o l u m n s \ A U X _ R 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 C o l u m n s \ S i g n a l   L a y e r s   O n l y 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 C o l u m n s \ 4 . 7 7 2 m m 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 t e 0 8 0 7 _ r e v 0 1 _ t r a c e    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 t e 0 8 0 7 _ r e v 0 1 _ t r a c e    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 C o l u m n s \ N e t s 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 C o l u m n s \ L a y e r 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 C o l u m n s \ L e n g t h 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t e 0 8 0 7 _ r e v 0 1 _ t r a c e     3 _ b 8 a 1 9 1 b 3 - 7 3 f f - 4 2 a a - 8 b 9 1 - 0 2 2 e e 5 5 7 3 f 0 2 , t e 0 8 0 7 _ r e v 0 1 _ t r a c e     7 _ e 9 5 5 0 1 3 0 - c 4 c 0 - 4 5 9 1 - 9 d c 4 - 7 0 d 3 8 c b c d 6 f a , t e 0 8 0 7 _ r e v 0 1 _ t r a c e     8 _ 7 d 8 6 c c d d - 3 e 0 c - 4 6 9 b - 8 0 d 0 - 1 6 0 7 6 9 1 b 4 b 1 6 , t e 0 8 0 7 _ r e v 0 1 _ t r a c e     9 _ 1 6 6 2 e 6 b 8 - a 1 5 8 - 4 5 5 d - a 2 d f - a 1 3 d 4 8 6 e d f 3 9 , t e 0 8 0 7 _ r e v 0 1 _ t r a c e     1 0 _ 7 8 3 1 d 8 2 2 - c 8 f 5 - 4 5 1 b - 8 e 1 5 - e 4 e a 8 a e 7 7 f 7 4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e 0 8 0 7 _ r e v 0 1 _ t r a c e     7 _ e 9 5 5 0 1 3 0 - c 4 c 0 - 4 5 9 1 - 9 d c 4 - 7 0 d 3 8 c b c d 6 f a " > < C u s t o m C o n t e n t   x m l n s = " h t t p : / / g e m i n i / p i v o t c u s t o m i z a t i o n / T a b l e X M L _ t e 0 8 0 7 _ r e v 0 1 _ t r a c e   7 _ e 9 5 5 0 1 3 0 - c 4 c 0 - 4 5 9 1 - 9 d c 4 - 7 0 d 3 8 c b c d 6 f a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 C o l u m n 2 < / s t r i n g > < / k e y > < v a l u e > < i n t > 9 1 < / i n t > < / v a l u e > < / i t e m > < i t e m > < k e y > < s t r i n g > C o l u m n 3 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 C o l u m n 2 < / s t r i n g > < / k e y > < v a l u e > < i n t > 1 < / i n t > < / v a l u e > < / i t e m > < i t e m > < k e y > < s t r i n g > C o l u m n 3 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D a t a M a s h u p   s q m i d = " f 3 6 9 8 9 7 c - e 3 1 5 - 4 b 8 9 - a 7 6 a - 4 0 2 5 1 9 a e 7 8 5 5 "   x m l n s = " h t t p : / / s c h e m a s . m i c r o s o f t . c o m / D a t a M a s h u p " > A A A A A B g D A A B Q S w M E F A A C A A g A N G L 2 T v h g V S 6 o A A A A + A A A A B I A H A B D b 2 5 m a W c v U G F j a 2 F n Z S 5 4 b W w g o h g A K K A U A A A A A A A A A A A A A A A A A A A A A A A A A A A A h Y 9 N D o I w F I S v Q r q n r y D G n z z K Q t 1 J Y m J i 3 J J S o R G K o c V y N x c e y S t I o q g 7 V 5 O Z f I t v H r c 7 J n 1 d e V f Z G t X o m A S U E U 9 q 0 e R K F z H p 7 M m f k 4 T j L h P n r J D e A G u z 7 E 0 e k 9 L a y x L A O U f d h D Z t A S F j A R z T 7 V 6 U s s 7 I B 1 b / Y V 9 p Y z M t J O F 4 e M n w k M 4 Y n U a L a M g A Y Z w x V f q L h I M x Z Q g / I 6 6 6 y n a t 5 L n 0 1 x u E s S K 8 X / A n U E s D B B Q A A g A I A D R i 9 k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0 Y v Z O K I p H u A 4 A A A A R A A A A E w A c A E Z v c m 1 1 b G F z L 1 N l Y 3 R p b 2 4 x L m 0 g o h g A K K A U A A A A A A A A A A A A A A A A A A A A A A A A A A A A K 0 5 N L s n M z 1 M I h t C G 1 g B Q S w E C L Q A U A A I A C A A 0 Y v Z O + G B V L q g A A A D 4 A A A A E g A A A A A A A A A A A A A A A A A A A A A A Q 2 9 u Z m l n L 1 B h Y 2 t h Z 2 U u e G 1 s U E s B A i 0 A F A A C A A g A N G L 2 T g / K 6 a u k A A A A 6 Q A A A B M A A A A A A A A A A A A A A A A A 9 A A A A F t D b 2 5 0 Z W 5 0 X 1 R 5 c G V z X S 5 4 b W x Q S w E C L Q A U A A I A C A A 0 Y v Z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J l d 8 Z h J K H E m B s 6 9 X e 9 X 1 k Q A A A A A C A A A A A A A D Z g A A w A A A A B A A A A A F w O Y w O 9 w 2 z B 5 j j b z D L 3 n E A A A A A A S A A A C g A A A A E A A A A I G N m 6 3 r A o a / r v U g S A r N c q 1 Q A A A A O A H G u W V n 8 Z 9 T M 2 r 8 9 2 z Q O e N q o t 7 g e u 3 R 1 u 3 A r C m A g y S x 1 D C 7 C A R q s H t p O D t B l g B 6 S q f g x U 1 V t X E A 8 5 C V F K c / L 2 B p G Z / T N J 3 k b x t R 5 w 1 G f J 0 U A A A A r 9 Q D N 9 J J h X L k u F K Z t i f k a u A r u A 4 = < / D a t a M a s h u p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t e 0 8 0 7 _ r e v 0 1 _ t r a c e     9 _ 1 6 6 2 e 6 b 8 - a 1 5 8 - 4 5 5 d - a 2 d f - a 1 3 d 4 8 6 e d f 3 9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 t e 0 8 0 7 _ r e v 0 1 _ t r a c e     3 _ b 8 a 1 9 1 b 3 - 7 3 f f - 4 2 a a - 8 b 9 1 - 0 2 2 e e 5 5 7 3 f 0 2 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 t e 0 8 0 7 _ r e v 0 1 _ t r a c e     7 _ e 9 5 5 0 1 3 0 - c 4 c 0 - 4 5 9 1 - 9 d c 4 - 7 0 d 3 8 c b c d 6 f a 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 t e 0 8 0 7 _ r e v 0 1 _ t r a c e     8 _ 7 d 8 6 c c d d - 3 e 0 c - 4 6 9 b - 8 0 d 0 - 1 6 0 7 6 9 1 b 4 b 1 6 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 t e 0 8 0 7 _ r e v 0 1 _ t r a c e     9 _ 1 6 6 2 e 6 b 8 - a 1 5 8 - 4 5 5 d - a 2 d f - a 1 3 d 4 8 6 e d f 3 9 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 t e 0 8 0 7 _ r e v 0 1 _ t r a c e     1 0 _ 7 8 3 1 d 8 2 2 - c 8 f 5 - 4 5 1 b - 8 e 1 5 - e 4 e a 8 a e 7 7 f 7 4 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e 0 8 0 7 _ r e v 0 1 _ t r a c e     8 _ 7 d 8 6 c c d d - 3 e 0 c - 4 6 9 b - 8 0 d 0 - 1 6 0 7 6 9 1 b 4 b 1 6 " > < C u s t o m C o n t e n t   x m l n s = " h t t p : / / g e m i n i / p i v o t c u s t o m i z a t i o n / T a b l e X M L _ t e 0 8 0 7 _ r e v 0 1 _ t r a c e   8 _ 7 d 8 6 c c d d - 3 e 0 c - 4 6 9 b - 8 0 d 0 - 1 6 0 7 6 9 1 b 4 b 1 6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 N e t s < / s t r i n g > < / k e y > < v a l u e > < i n t > 6 5 < / i n t > < / v a l u e > < / i t e m > < i t e m > < k e y > < s t r i n g > L a y e r < / s t r i n g > < / k e y > < v a l u e > < i n t > 6 9 < / i n t > < / v a l u e > < / i t e m > < i t e m > < k e y > < s t r i n g > L e n g t h < / s t r i n g > < / k e y > < v a l u e > < i n t > 7 8 < / i n t > < / v a l u e > < / i t e m > < / C o l u m n W i d t h s > < C o l u m n D i s p l a y I n d e x > < i t e m > < k e y > < s t r i n g > N e t s < / s t r i n g > < / k e y > < v a l u e > < i n t > 0 < / i n t > < / v a l u e > < / i t e m > < i t e m > < k e y > < s t r i n g > L a y e r < / s t r i n g > < / k e y > < v a l u e > < i n t > 1 < / i n t > < / v a l u e > < / i t e m > < i t e m > < k e y > < s t r i n g > L e n g t h 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t e 0 8 0 7 _ r e v 0 1 _ t r a c e     8 _ 7 d 8 6 c c d d - 3 e 0 c - 4 6 9 b - 8 0 d 0 - 1 6 0 7 6 9 1 b 4 b 1 6 " > < C u s t o m C o n t e n t   x m l n s = " h t t p : / / g e m i n i / p i v o t c u s t o m i z a t i o n / T a b l e X M L _ t e 0 8 0 7 _ r e v 0 1 _ t r a c e   8 _ 7 d 8 6 c c d d - 3 e 0 c - 4 6 9 b - 8 0 d 0 - 1 6 0 7 6 9 1 b 4 b 1 6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 N e t s < / s t r i n g > < / k e y > < v a l u e > < i n t > 6 5 < / i n t > < / v a l u e > < / i t e m > < i t e m > < k e y > < s t r i n g > L a y e r < / s t r i n g > < / k e y > < v a l u e > < i n t > 6 9 < / i n t > < / v a l u e > < / i t e m > < i t e m > < k e y > < s t r i n g > L e n g t h < / s t r i n g > < / k e y > < v a l u e > < i n t > 7 8 < / i n t > < / v a l u e > < / i t e m > < / C o l u m n W i d t h s > < C o l u m n D i s p l a y I n d e x > < i t e m > < k e y > < s t r i n g > N e t s < / s t r i n g > < / k e y > < v a l u e > < i n t > 0 < / i n t > < / v a l u e > < / i t e m > < i t e m > < k e y > < s t r i n g > L a y e r < / s t r i n g > < / k e y > < v a l u e > < i n t > 1 < / i n t > < / v a l u e > < / i t e m > < i t e m > < k e y > < s t r i n g > L e n g t h 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e 0 8 0 7 _ r e v 0 1 _ t r a c e     7 _ e 9 5 5 0 1 3 0 - c 4 c 0 - 4 5 9 1 - 9 d c 4 - 7 0 d 3 8 c b c d 6 f a " > < C u s t o m C o n t e n t   x m l n s = " h t t p : / / g e m i n i / p i v o t c u s t o m i z a t i o n / T a b l e X M L _ t e 0 8 0 7 _ r e v 0 1 _ t r a c e   7 _ e 9 5 5 0 1 3 0 - c 4 c 0 - 4 5 9 1 - 9 d c 4 - 7 0 d 3 8 c b c d 6 f a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 C o l u m n 2 < / s t r i n g > < / k e y > < v a l u e > < i n t > 9 1 < / i n t > < / v a l u e > < / i t e m > < i t e m > < k e y > < s t r i n g > C o l u m n 3 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 C o l u m n 2 < / s t r i n g > < / k e y > < v a l u e > < i n t > 1 < / i n t > < / v a l u e > < / i t e m > < i t e m > < k e y > < s t r i n g > C o l u m n 3 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 t e 0 8 0 7 _ r e v 0 1 _ t r a c e     1 0 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 t e 0 8 0 7 _ r e v 0 1 _ t r a c e     1 0 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 C o l u m n s \ A U X _ R < / K e y > < / D i a g r a m O b j e c t K e y > < D i a g r a m O b j e c t K e y > < K e y > C o l u m n s \ S i g n a l   L a y e r s   O n l y < / K e y > < / D i a g r a m O b j e c t K e y > < D i a g r a m O b j e c t K e y > < K e y > C o l u m n s \ 4 . 7 7 2 m m 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 C o l u m n s \ A U X _ R 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 C o l u m n s \ S i g n a l   L a y e r s   O n l y 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 C o l u m n s \ 4 . 7 7 2 m m 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 t e 0 8 0 7 _ r e v 0 1 _ t r a c e    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 t e 0 8 0 7 _ r e v 0 1 _ t r a c e    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 C o l u m n s \ C o l u m n 1 < / K e y > < / D i a g r a m O b j e c t K e y > < D i a g r a m O b j e c t K e y > < K e y > C o l u m n s \ C o l u m n 2 < / K e y > < / D i a g r a m O b j e c t K e y > < D i a g r a m O b j e c t K e y > < K e y > C o l u m n s \ C o l u m n 3 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 t e 0 8 0 7 _ r e v 0 1 _ t r a c e     7 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 t e 0 8 0 7 _ r e v 0 1 _ t r a c e     7 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 C o l u m n s \ C o l u m n 1 < / K e y > < / D i a g r a m O b j e c t K e y > < D i a g r a m O b j e c t K e y > < K e y > C o l u m n s \ C o l u m n 2 < / K e y > < / D i a g r a m O b j e c t K e y > < D i a g r a m O b j e c t K e y > < K e y > C o l u m n s \ C o l u m n 3 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 t e 0 8 0 7 _ r e v 0 1 _ t r a c e     8 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 t e 0 8 0 7 _ r e v 0 1 _ t r a c e     8 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 C o l u m n s \ N e t s < / K e y > < / D i a g r a m O b j e c t K e y > < D i a g r a m O b j e c t K e y > < K e y > C o l u m n s \ L a y e r < / K e y > < / D i a g r a m O b j e c t K e y > < D i a g r a m O b j e c t K e y > < K e y > C o l u m n s \ L e n g t h 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 C o l u m n s \ N e t s 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 C o l u m n s \ L a y e r 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 C o l u m n s \ L e n g t h 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 t e 0 8 0 7 _ r e v 0 1 _ t r a c e    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 t e 0 8 0 7 _ r e v 0 1 _ t r a c e    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 C o l u m n s \ N e t s < / K e y > < / D i a g r a m O b j e c t K e y > < D i a g r a m O b j e c t K e y > < K e y > C o l u m n s \ L a y e r < / K e y > < / D i a g r a m O b j e c t K e y > < D i a g r a m O b j e c t K e y > < K e y > C o l u m n s \ L e n g t h 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 C o l u m n s \ N e t s 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 C o l u m n s \ L a y e r 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 C o l u m n s \ L e n g t h 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t e 0 8 0 7 _ r e v 0 1 _ t r a c e     1 0 _ 7 8 3 1 d 8 2 2 - c 8 f 5 - 4 5 1 b - 8 e 1 5 - e 4 e a 8 a e 7 7 f 7 4 " > < C u s t o m C o n t e n t   x m l n s = " h t t p : / / g e m i n i / p i v o t c u s t o m i z a t i o n / T a b l e X M L _ t e 0 8 0 7 _ r e v 0 1 _ t r a c e   1 0 _ 7 8 3 1 d 8 2 2 - c 8 f 5 - 4 5 1 b - 8 e 1 5 - e 4 e a 8 a e 7 7 f 7 4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 A U X _ R < / s t r i n g > < / k e y > < v a l u e > < i n t > 7 7 < / i n t > < / v a l u e > < / i t e m > < i t e m > < k e y > < s t r i n g > S i g n a l   L a y e r s   O n l y < / s t r i n g > < / k e y > < v a l u e > < i n t > 1 4 7 < / i n t > < / v a l u e > < / i t e m > < i t e m > < k e y > < s t r i n g > 4 . 7 7 2 m m < / s t r i n g > < / k e y > < v a l u e > < i n t > 9 2 < / i n t > < / v a l u e > < / i t e m > < / C o l u m n W i d t h s > < C o l u m n D i s p l a y I n d e x > < i t e m > < k e y > < s t r i n g > A U X _ R < / s t r i n g > < / k e y > < v a l u e > < i n t > 0 < / i n t > < / v a l u e > < / i t e m > < i t e m > < k e y > < s t r i n g > S i g n a l   L a y e r s   O n l y < / s t r i n g > < / k e y > < v a l u e > < i n t > 1 < / i n t > < / v a l u e > < / i t e m > < i t e m > < k e y > < s t r i n g > 4 . 7 7 2 m m 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t e 0 8 0 7 _ r e v 0 1 _ t r a c e     9 _ 1 6 6 2 e 6 b 8 - a 1 5 8 - 4 5 5 d - a 2 d f - a 1 3 d 4 8 6 e d f 3 9 " > < C u s t o m C o n t e n t   x m l n s = " h t t p : / / g e m i n i / p i v o t c u s t o m i z a t i o n / T a b l e X M L _ t e 0 8 0 7 _ r e v 0 1 _ t r a c e   9 _ 1 6 6 2 e 6 b 8 - a 1 5 8 - 4 5 5 d - a 2 d f - a 1 3 d 4 8 6 e d f 3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 N e t s < / s t r i n g > < / k e y > < v a l u e > < i n t > 6 5 < / i n t > < / v a l u e > < / i t e m > < i t e m > < k e y > < s t r i n g > L a y e r < / s t r i n g > < / k e y > < v a l u e > < i n t > 6 9 < / i n t > < / v a l u e > < / i t e m > < i t e m > < k e y > < s t r i n g > L e n g t h < / s t r i n g > < / k e y > < v a l u e > < i n t > 7 8 < / i n t > < / v a l u e > < / i t e m > < / C o l u m n W i d t h s > < C o l u m n D i s p l a y I n d e x > < i t e m > < k e y > < s t r i n g > N e t s < / s t r i n g > < / k e y > < v a l u e > < i n t > 0 < / i n t > < / v a l u e > < / i t e m > < i t e m > < k e y > < s t r i n g > L a y e r < / s t r i n g > < / k e y > < v a l u e > < i n t > 1 < / i n t > < / v a l u e > < / i t e m > < i t e m > < k e y > < s t r i n g > L e n g t h 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6 8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e 0 8 0 7 _ r e v 0 1 _ t r a c e     1 0 _ 7 8 3 1 d 8 2 2 - c 8 f 5 - 4 5 1 b - 8 e 1 5 - e 4 e a 8 a e 7 7 f 7 4 " > < C u s t o m C o n t e n t   x m l n s = " h t t p : / / g e m i n i / p i v o t c u s t o m i z a t i o n / T a b l e X M L _ t e 0 8 0 7 _ r e v 0 1 _ t r a c e   1 0 _ 7 8 3 1 d 8 2 2 - c 8 f 5 - 4 5 1 b - 8 e 1 5 - e 4 e a 8 a e 7 7 f 7 4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 A U X _ R < / s t r i n g > < / k e y > < v a l u e > < i n t > 7 7 < / i n t > < / v a l u e > < / i t e m > < i t e m > < k e y > < s t r i n g > S i g n a l   L a y e r s   O n l y < / s t r i n g > < / k e y > < v a l u e > < i n t > 1 4 7 < / i n t > < / v a l u e > < / i t e m > < i t e m > < k e y > < s t r i n g > 4 . 7 7 2 m m < / s t r i n g > < / k e y > < v a l u e > < i n t > 9 2 < / i n t > < / v a l u e > < / i t e m > < / C o l u m n W i d t h s > < C o l u m n D i s p l a y I n d e x > < i t e m > < k e y > < s t r i n g > A U X _ R < / s t r i n g > < / k e y > < v a l u e > < i n t > 0 < / i n t > < / v a l u e > < / i t e m > < i t e m > < k e y > < s t r i n g > S i g n a l   L a y e r s   O n l y < / s t r i n g > < / k e y > < v a l u e > < i n t > 1 < / i n t > < / v a l u e > < / i t e m > < i t e m > < k e y > < s t r i n g > 4 . 7 7 2 m m 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e 0 8 0 7 _ r e v 0 1 _ t r a c e     3 _ b 8 a 1 9 1 b 3 - 7 3 f f - 4 2 a a - 8 b 9 1 - 0 2 2 e e 5 5 7 3 f 0 2 " > < C u s t o m C o n t e n t   x m l n s = " h t t p : / / g e m i n i / p i v o t c u s t o m i z a t i o n / T a b l e X M L _ t e 0 8 0 7 _ r e v 0 1 _ t r a c e   3 _ b 8 a 1 9 1 b 3 - 7 3 f f - 4 2 a a - 8 b 9 1 - 0 2 2 e e 5 5 7 3 f 0 2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 C o l u m n 2 < / s t r i n g > < / k e y > < v a l u e > < i n t > 9 1 < / i n t > < / v a l u e > < / i t e m > < i t e m > < k e y > < s t r i n g > C o l u m n 3 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 C o l u m n 2 < / s t r i n g > < / k e y > < v a l u e > < i n t > 1 < / i n t > < / v a l u e > < / i t e m > < i t e m > < k e y > < s t r i n g > C o l u m n 3 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e 0 8 0 7 _ r e v 0 1 _ t r a c e     8 _ 7 d 8 6 c c d d - 3 e 0 c - 4 6 9 b - 8 0 d 0 - 1 6 0 7 6 9 1 b 4 b 1 6 " > < C u s t o m C o n t e n t   x m l n s = " h t t p : / / g e m i n i / p i v o t c u s t o m i z a t i o n / T a b l e X M L _ t e 0 8 0 7 _ r e v 0 1 _ t r a c e   8 _ 7 d 8 6 c c d d - 3 e 0 c - 4 6 9 b - 8 0 d 0 - 1 6 0 7 6 9 1 b 4 b 1 6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 N e t s < / s t r i n g > < / k e y > < v a l u e > < i n t > 6 5 < / i n t > < / v a l u e > < / i t e m > < i t e m > < k e y > < s t r i n g > L a y e r < / s t r i n g > < / k e y > < v a l u e > < i n t > 6 9 < / i n t > < / v a l u e > < / i t e m > < i t e m > < k e y > < s t r i n g > L e n g t h < / s t r i n g > < / k e y > < v a l u e > < i n t > 7 8 < / i n t > < / v a l u e > < / i t e m > < / C o l u m n W i d t h s > < C o l u m n D i s p l a y I n d e x > < i t e m > < k e y > < s t r i n g > N e t s < / s t r i n g > < / k e y > < v a l u e > < i n t > 0 < / i n t > < / v a l u e > < / i t e m > < i t e m > < k e y > < s t r i n g > L a y e r < / s t r i n g > < / k e y > < v a l u e > < i n t > 1 < / i n t > < / v a l u e > < / i t e m > < i t e m > < k e y > < s t r i n g > L e n g t h 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e 0 8 0 7 _ r e v 0 1 _ t r a c e     9 _ 1 6 6 2 e 6 b 8 - a 1 5 8 - 4 5 5 d - a 2 d f - a 1 3 d 4 8 6 e d f 3 9 " > < C u s t o m C o n t e n t   x m l n s = " h t t p : / / g e m i n i / p i v o t c u s t o m i z a t i o n / T a b l e X M L _ t e 0 8 0 7 _ r e v 0 1 _ t r a c e   9 _ 1 6 6 2 e 6 b 8 - a 1 5 8 - 4 5 5 d - a 2 d f - a 1 3 d 4 8 6 e d f 3 9 "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 N e t s < / s t r i n g > < / k e y > < v a l u e > < i n t > 6 5 < / i n t > < / v a l u e > < / i t e m > < i t e m > < k e y > < s t r i n g > L a y e r < / s t r i n g > < / k e y > < v a l u e > < i n t > 6 9 < / i n t > < / v a l u e > < / i t e m > < i t e m > < k e y > < s t r i n g > L e n g t h < / s t r i n g > < / k e y > < v a l u e > < i n t > 7 8 < / i n t > < / v a l u e > < / i t e m > < / C o l u m n W i d t h s > < C o l u m n D i s p l a y I n d e x > < i t e m > < k e y > < s t r i n g > N e t s < / s t r i n g > < / k e y > < v a l u e > < i n t > 0 < / i n t > < / v a l u e > < / i t e m > < i t e m > < k e y > < s t r i n g > L a y e r < / s t r i n g > < / k e y > < v a l u e > < i n t > 1 < / i n t > < / v a l u e > < / i t e m > < i t e m > < k e y > < s t r i n g > L e n g t h 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 2 0 1 9 - 0 7 - 0 8 T 0 9 : 0 2 : 4 5 . 9 3 6 9 5 3 4 + 0 2 : 0 0 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B8357853-8500-4195-BD1F-616175003F97}">
  <ds:schemaRefs/>
</ds:datastoreItem>
</file>

<file path=customXml/itemProps10.xml><?xml version="1.0" encoding="utf-8"?>
<ds:datastoreItem xmlns:ds="http://schemas.openxmlformats.org/officeDocument/2006/customXml" ds:itemID="{DD84CAF1-3B4E-41AC-9F2C-6867F4319E87}">
  <ds:schemaRefs/>
</ds:datastoreItem>
</file>

<file path=customXml/itemProps11.xml><?xml version="1.0" encoding="utf-8"?>
<ds:datastoreItem xmlns:ds="http://schemas.openxmlformats.org/officeDocument/2006/customXml" ds:itemID="{DE7164D4-DAE5-4723-A057-35AADA3B1155}">
  <ds:schemaRefs/>
</ds:datastoreItem>
</file>

<file path=customXml/itemProps12.xml><?xml version="1.0" encoding="utf-8"?>
<ds:datastoreItem xmlns:ds="http://schemas.openxmlformats.org/officeDocument/2006/customXml" ds:itemID="{F665453B-8C94-4698-B588-492BF1A5FE2D}">
  <ds:schemaRefs/>
</ds:datastoreItem>
</file>

<file path=customXml/itemProps13.xml><?xml version="1.0" encoding="utf-8"?>
<ds:datastoreItem xmlns:ds="http://schemas.openxmlformats.org/officeDocument/2006/customXml" ds:itemID="{14C8FA45-0AAD-493E-842C-4DF91522A230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7C4C5A2D-7623-4ABF-AE82-7ED984F7E127}">
  <ds:schemaRefs/>
</ds:datastoreItem>
</file>

<file path=customXml/itemProps15.xml><?xml version="1.0" encoding="utf-8"?>
<ds:datastoreItem xmlns:ds="http://schemas.openxmlformats.org/officeDocument/2006/customXml" ds:itemID="{B2CCDEEA-4BBF-464E-9FEA-3C49B57EC159}">
  <ds:schemaRefs/>
</ds:datastoreItem>
</file>

<file path=customXml/itemProps16.xml><?xml version="1.0" encoding="utf-8"?>
<ds:datastoreItem xmlns:ds="http://schemas.openxmlformats.org/officeDocument/2006/customXml" ds:itemID="{12B0D222-0A2B-4CEE-B766-C54EFB8C479A}">
  <ds:schemaRefs/>
</ds:datastoreItem>
</file>

<file path=customXml/itemProps17.xml><?xml version="1.0" encoding="utf-8"?>
<ds:datastoreItem xmlns:ds="http://schemas.openxmlformats.org/officeDocument/2006/customXml" ds:itemID="{96D8F947-C287-4617-88C9-AEE8C042DABD}">
  <ds:schemaRefs/>
</ds:datastoreItem>
</file>

<file path=customXml/itemProps18.xml><?xml version="1.0" encoding="utf-8"?>
<ds:datastoreItem xmlns:ds="http://schemas.openxmlformats.org/officeDocument/2006/customXml" ds:itemID="{A3AEF167-EBCC-4EB4-897E-91904CD1932E}">
  <ds:schemaRefs/>
</ds:datastoreItem>
</file>

<file path=customXml/itemProps19.xml><?xml version="1.0" encoding="utf-8"?>
<ds:datastoreItem xmlns:ds="http://schemas.openxmlformats.org/officeDocument/2006/customXml" ds:itemID="{B057DF68-F9F9-4003-991A-98A49FF896F3}">
  <ds:schemaRefs/>
</ds:datastoreItem>
</file>

<file path=customXml/itemProps2.xml><?xml version="1.0" encoding="utf-8"?>
<ds:datastoreItem xmlns:ds="http://schemas.openxmlformats.org/officeDocument/2006/customXml" ds:itemID="{A21FC974-86F8-4F8D-872D-754EB9512EF4}">
  <ds:schemaRefs/>
</ds:datastoreItem>
</file>

<file path=customXml/itemProps20.xml><?xml version="1.0" encoding="utf-8"?>
<ds:datastoreItem xmlns:ds="http://schemas.openxmlformats.org/officeDocument/2006/customXml" ds:itemID="{D57D3C2D-4B2E-46EA-AFCF-D8F83824B2F3}">
  <ds:schemaRefs/>
</ds:datastoreItem>
</file>

<file path=customXml/itemProps21.xml><?xml version="1.0" encoding="utf-8"?>
<ds:datastoreItem xmlns:ds="http://schemas.openxmlformats.org/officeDocument/2006/customXml" ds:itemID="{32307BBD-A0E1-4424-B4C3-A2704616D6FD}">
  <ds:schemaRefs/>
</ds:datastoreItem>
</file>

<file path=customXml/itemProps22.xml><?xml version="1.0" encoding="utf-8"?>
<ds:datastoreItem xmlns:ds="http://schemas.openxmlformats.org/officeDocument/2006/customXml" ds:itemID="{AFBBA96D-843A-4874-845F-F9E0428283E5}">
  <ds:schemaRefs/>
</ds:datastoreItem>
</file>

<file path=customXml/itemProps23.xml><?xml version="1.0" encoding="utf-8"?>
<ds:datastoreItem xmlns:ds="http://schemas.openxmlformats.org/officeDocument/2006/customXml" ds:itemID="{6B1A99D2-4DAC-421C-A28F-D704D56DA593}">
  <ds:schemaRefs/>
</ds:datastoreItem>
</file>

<file path=customXml/itemProps24.xml><?xml version="1.0" encoding="utf-8"?>
<ds:datastoreItem xmlns:ds="http://schemas.openxmlformats.org/officeDocument/2006/customXml" ds:itemID="{F385C7C4-D4FB-4851-AD8F-9784EC0835D2}">
  <ds:schemaRefs/>
</ds:datastoreItem>
</file>

<file path=customXml/itemProps25.xml><?xml version="1.0" encoding="utf-8"?>
<ds:datastoreItem xmlns:ds="http://schemas.openxmlformats.org/officeDocument/2006/customXml" ds:itemID="{5056BC6B-9278-4DCE-B3B8-ED0E18040F11}">
  <ds:schemaRefs/>
</ds:datastoreItem>
</file>

<file path=customXml/itemProps26.xml><?xml version="1.0" encoding="utf-8"?>
<ds:datastoreItem xmlns:ds="http://schemas.openxmlformats.org/officeDocument/2006/customXml" ds:itemID="{6AF0F9EA-AFF4-4964-83C9-35DFAEEDF3E5}">
  <ds:schemaRefs/>
</ds:datastoreItem>
</file>

<file path=customXml/itemProps27.xml><?xml version="1.0" encoding="utf-8"?>
<ds:datastoreItem xmlns:ds="http://schemas.openxmlformats.org/officeDocument/2006/customXml" ds:itemID="{87A3AF3F-9BC6-46E4-8071-5C6FF463FD02}">
  <ds:schemaRefs/>
</ds:datastoreItem>
</file>

<file path=customXml/itemProps3.xml><?xml version="1.0" encoding="utf-8"?>
<ds:datastoreItem xmlns:ds="http://schemas.openxmlformats.org/officeDocument/2006/customXml" ds:itemID="{1E784D07-5AD1-4E63-BAB0-994915082132}">
  <ds:schemaRefs/>
</ds:datastoreItem>
</file>

<file path=customXml/itemProps4.xml><?xml version="1.0" encoding="utf-8"?>
<ds:datastoreItem xmlns:ds="http://schemas.openxmlformats.org/officeDocument/2006/customXml" ds:itemID="{488831AA-8728-4CB0-B888-94A4D924804E}">
  <ds:schemaRefs/>
</ds:datastoreItem>
</file>

<file path=customXml/itemProps5.xml><?xml version="1.0" encoding="utf-8"?>
<ds:datastoreItem xmlns:ds="http://schemas.openxmlformats.org/officeDocument/2006/customXml" ds:itemID="{DE9E84B6-8B2B-4CA4-BA7C-67288269B5CC}">
  <ds:schemaRefs/>
</ds:datastoreItem>
</file>

<file path=customXml/itemProps6.xml><?xml version="1.0" encoding="utf-8"?>
<ds:datastoreItem xmlns:ds="http://schemas.openxmlformats.org/officeDocument/2006/customXml" ds:itemID="{56238C7F-E6FC-48C8-B1EE-6D36DBB9ACE4}">
  <ds:schemaRefs/>
</ds:datastoreItem>
</file>

<file path=customXml/itemProps7.xml><?xml version="1.0" encoding="utf-8"?>
<ds:datastoreItem xmlns:ds="http://schemas.openxmlformats.org/officeDocument/2006/customXml" ds:itemID="{F076AEE1-3B9B-45F9-960B-37FA56ABFC79}">
  <ds:schemaRefs/>
</ds:datastoreItem>
</file>

<file path=customXml/itemProps8.xml><?xml version="1.0" encoding="utf-8"?>
<ds:datastoreItem xmlns:ds="http://schemas.openxmlformats.org/officeDocument/2006/customXml" ds:itemID="{229C772F-E103-44EF-9453-698F9B351F74}">
  <ds:schemaRefs/>
</ds:datastoreItem>
</file>

<file path=customXml/itemProps9.xml><?xml version="1.0" encoding="utf-8"?>
<ds:datastoreItem xmlns:ds="http://schemas.openxmlformats.org/officeDocument/2006/customXml" ds:itemID="{D3DC8744-20D0-41C0-9368-810D30A3B2C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Overview, Notes &amp; Disclaimer</vt:lpstr>
      <vt:lpstr>Module Pin Table</vt:lpstr>
      <vt:lpstr>User Manual for modules</vt:lpstr>
    </vt:vector>
  </TitlesOfParts>
  <Company>Trenz Electronic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Steffens</dc:creator>
  <cp:lastModifiedBy>Thomas Steffens</cp:lastModifiedBy>
  <cp:revision>10</cp:revision>
  <dcterms:created xsi:type="dcterms:W3CDTF">2018-10-23T14:48:18Z</dcterms:created>
  <dcterms:modified xsi:type="dcterms:W3CDTF">2019-08-22T07:05:18Z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Trenz Electronic GmbH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